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AGO-BIBLIOTECA\AppData\Roaming\SIREP\"/>
    </mc:Choice>
  </mc:AlternateContent>
  <xr:revisionPtr revIDLastSave="0" documentId="13_ncr:1_{914C4A2F-EF87-4C5D-9889-ED07A211B22D}" xr6:coauthVersionLast="47" xr6:coauthVersionMax="47" xr10:uidLastSave="{00000000-0000-0000-0000-000000000000}"/>
  <bookViews>
    <workbookView xWindow="-120" yWindow="-120" windowWidth="29040" windowHeight="15720" tabRatio="937" firstSheet="127" activeTab="134" xr2:uid="{00000000-000D-0000-FFFF-FFFF00000000}"/>
  </bookViews>
  <sheets>
    <sheet name="Inicio" sheetId="698" r:id="rId1"/>
    <sheet name="Usuarios" sheetId="701" r:id="rId2"/>
    <sheet name="Alavez Hernandez, Juan Carlos" sheetId="913" r:id="rId3"/>
    <sheet name="Alonso Criollo, Javier" sheetId="915" r:id="rId4"/>
    <sheet name="Alvarez Icaza, Mauricio" sheetId="916" r:id="rId5"/>
    <sheet name="Antonio Garcia, Jesus" sheetId="920" r:id="rId6"/>
    <sheet name="Antonio Jimenez Laura Eloise" sheetId="921" r:id="rId7"/>
    <sheet name="Antonio Velasco, Maria Guadalup" sheetId="922" r:id="rId8"/>
    <sheet name="Arias Alvarez, Carmen Elizabeth" sheetId="924" r:id="rId9"/>
    <sheet name="Arnaud Blum, Enrique Sebastian" sheetId="925" r:id="rId10"/>
    <sheet name="Barrera Muniz, Alfonso" sheetId="926" r:id="rId11"/>
    <sheet name="Bautista Cortes, Lined Nathaly" sheetId="928" r:id="rId12"/>
    <sheet name="Beteta Ramirez, Salvador Alejan" sheetId="931" r:id="rId13"/>
    <sheet name="Bocanegra Esqueda, Maria Luisa" sheetId="932" r:id="rId14"/>
    <sheet name="Bustamante Serrato, Fernando De" sheetId="934" r:id="rId15"/>
    <sheet name="Cabrera Molina, Alan Daniel" sheetId="937" r:id="rId16"/>
    <sheet name="Campilla Serrano, Alberto" sheetId="1272" r:id="rId17"/>
    <sheet name="Castellanos Sanchez, Edlyn Yess" sheetId="949" r:id="rId18"/>
    <sheet name="Chavez Martinez, Alejandra Sina" sheetId="955" r:id="rId19"/>
    <sheet name="Cortes Lopez, Guadalupe" sheetId="964" r:id="rId20"/>
    <sheet name="Crespo Hernandez, Jose Luis" sheetId="966" r:id="rId21"/>
    <sheet name="Cruz Caba, Aisha" sheetId="967" r:id="rId22"/>
    <sheet name="Cruz Chavez, Victor Armando" sheetId="968" r:id="rId23"/>
    <sheet name="Cruz Garcia, Samuel" sheetId="970" r:id="rId24"/>
    <sheet name="Cruz Parada, Lucero Elizabeth" sheetId="975" r:id="rId25"/>
    <sheet name="Cruz Vazquez, Adriana del Carme" sheetId="976" r:id="rId26"/>
    <sheet name="Da Jandra, Leonardo" sheetId="977" r:id="rId27"/>
    <sheet name="Daniel Madrid, Anabelen" sheetId="978" r:id="rId28"/>
    <sheet name="De los Satos Bautista, Mariana" sheetId="981" r:id="rId29"/>
    <sheet name="Diaz Gregorio, Ana Rosa" sheetId="983" r:id="rId30"/>
    <sheet name="Diaz Gregorio, Sonia" sheetId="984" r:id="rId31"/>
    <sheet name="Diaz Julian, Rigoberto" sheetId="985" r:id="rId32"/>
    <sheet name="Diaz Matias, Carlos Eduardo" sheetId="986" r:id="rId33"/>
    <sheet name="Diaz Rodriguez, Tania Evelyn" sheetId="987" r:id="rId34"/>
    <sheet name="Diego Aguilar, Karla Emily" sheetId="988" r:id="rId35"/>
    <sheet name="Dominguez Angel, Gustavo" sheetId="989" r:id="rId36"/>
    <sheet name="Dominguez Angeles, Yoshie Israe" sheetId="990" r:id="rId37"/>
    <sheet name="Dufrancatel, Lactitia Laureen" sheetId="991" r:id="rId38"/>
    <sheet name="Duran Rangel, Paulina" sheetId="992" r:id="rId39"/>
    <sheet name="Escobedo Cetina, Humberto Jose" sheetId="996" r:id="rId40"/>
    <sheet name="Espinosa Arango, Luis Alberto" sheetId="997" r:id="rId41"/>
    <sheet name="Fabian Rivera, Omar" sheetId="998" r:id="rId42"/>
    <sheet name="Flores Lopez, Adan" sheetId="1002" r:id="rId43"/>
    <sheet name="Galvez Navarro, Jorge Antonio" sheetId="1006" r:id="rId44"/>
    <sheet name="Gandara coronado, Francisco" sheetId="1007" r:id="rId45"/>
    <sheet name="Garcia Garcia, Leticia" sheetId="1271" r:id="rId46"/>
    <sheet name="Garcia Rojas, Mari Cruz" sheetId="1017" r:id="rId47"/>
    <sheet name="Garcia Santiago, Noe" sheetId="1018" r:id="rId48"/>
    <sheet name="Garnica Esteva, Lourdes" sheetId="1021" r:id="rId49"/>
    <sheet name="Garnica Esteva, Sofia" sheetId="1022" r:id="rId50"/>
    <sheet name="Gleeson, Matthew Aaron" sheetId="1024" r:id="rId51"/>
    <sheet name="Gomez Ignacio, Coral Sirena" sheetId="1025" r:id="rId52"/>
    <sheet name="Gomez Miranda, Maria de la Paz" sheetId="1026" r:id="rId53"/>
    <sheet name="Gomez Sanchez, Abelardo" sheetId="1028" r:id="rId54"/>
    <sheet name="Gonzalez Cruz, Patricia Itzel" sheetId="1030" r:id="rId55"/>
    <sheet name="Gonzalez Garcia, Isabel" sheetId="1260" r:id="rId56"/>
    <sheet name="Gonzalez Hernandez, Blanca" sheetId="1031" r:id="rId57"/>
    <sheet name="Gurrola Martinez, Ana Lorena" sheetId="1033" r:id="rId58"/>
    <sheet name="Gutierrez Aragon, Sergio" sheetId="1034" r:id="rId59"/>
    <sheet name="Gutierrez Lopez, Gabriel" sheetId="1035" r:id="rId60"/>
    <sheet name="Gutierrez Reyes, Juan Daniel" sheetId="1036" r:id="rId61"/>
    <sheet name="Guzman casanova, Mario Arturo" sheetId="1037" r:id="rId62"/>
    <sheet name="Guzman Gonzalez, Alejandro" sheetId="1039" r:id="rId63"/>
    <sheet name="Guzman Olivares, Mario" sheetId="1040" r:id="rId64"/>
    <sheet name="Hernandez Cruz, Carlos Edmundo" sheetId="1042" r:id="rId65"/>
    <sheet name="Hernandez Lopez, Jaret Gadir" sheetId="1044" r:id="rId66"/>
    <sheet name="Hernandez Lopez, Juan Carlos" sheetId="1045" r:id="rId67"/>
    <sheet name="Hernandez Martinez, Ana Laura" sheetId="1046" r:id="rId68"/>
    <sheet name="Herrero Puig, Pere" sheetId="1049" r:id="rId69"/>
    <sheet name="Hilario Coronel, Nancy Areli" sheetId="1050" r:id="rId70"/>
    <sheet name="Huerta Salazar, Jannis Brenda" sheetId="1051" r:id="rId71"/>
    <sheet name="Ignacio Gallardo, Diana Aurora " sheetId="1052" r:id="rId72"/>
    <sheet name="Iturbe Bueno, Gina" sheetId="1053" r:id="rId73"/>
    <sheet name="Javier Salazar, Elisa Micaela" sheetId="1055" r:id="rId74"/>
    <sheet name="Jimenez Garcia, Cesar" sheetId="1056" r:id="rId75"/>
    <sheet name="Jimenez Mendoza, Jaren Fernanda" sheetId="1057" r:id="rId76"/>
    <sheet name="Jimenez ortega, Leyla" sheetId="1060" r:id="rId77"/>
    <sheet name="Jimenez Sandoval, Javier Agusto" sheetId="1061" r:id="rId78"/>
    <sheet name="Jimenez Santos, Perla Miriam" sheetId="1062" r:id="rId79"/>
    <sheet name="Jose Ruiz, Pergetino" sheetId="1063" r:id="rId80"/>
    <sheet name="Lagunas Pinon, Armando Sergio" sheetId="1066" r:id="rId81"/>
    <sheet name="Landaeta Fuentes, Rodrigo Anton" sheetId="1067" r:id="rId82"/>
    <sheet name="Leon Cuevas, Francisco Javier" sheetId="1069" r:id="rId83"/>
    <sheet name="Lepiz Roman, Eva Alicia" sheetId="1072" r:id="rId84"/>
    <sheet name="Lopez Charis, Maria Sabina" sheetId="1076" r:id="rId85"/>
    <sheet name="Lopez Cruz, Luz Maria" sheetId="1077" r:id="rId86"/>
    <sheet name="Lopez Hernandez, Hugo Daniel" sheetId="1079" r:id="rId87"/>
    <sheet name="Lopez Hernandez, Merida Cristin" sheetId="1080" r:id="rId88"/>
    <sheet name="Lopez Jimenez, Mara" sheetId="1081" r:id="rId89"/>
    <sheet name="Lopez Juarez, Wendy Monserrat" sheetId="1082" r:id="rId90"/>
    <sheet name="Lopez Villegas, Inocencio" sheetId="1087" r:id="rId91"/>
    <sheet name="Luis Garcia, Anali" sheetId="1089" r:id="rId92"/>
    <sheet name="Luis Salmeron, Arnulfo Efren" sheetId="1090" r:id="rId93"/>
    <sheet name="Luna Santiago, Juan Manuel" sheetId="1091" r:id="rId94"/>
    <sheet name="Maldonado de la Torre, Tryno" sheetId="1092" r:id="rId95"/>
    <sheet name="Mancilla Zayas, Araceli" sheetId="1093" r:id="rId96"/>
    <sheet name="Martinez Ramirez, Oscar Javier" sheetId="1105" r:id="rId97"/>
    <sheet name="Martinez Vasquez, Javier" sheetId="1108" r:id="rId98"/>
    <sheet name="Mateos Calvo, Eugenia Guadalupe" sheetId="1110" r:id="rId99"/>
    <sheet name="Matias Vargas, Manuel" sheetId="1112" r:id="rId100"/>
    <sheet name="Matus, Manuel" sheetId="1114" r:id="rId101"/>
    <sheet name="Meixueiro Lopez, Paul" sheetId="1116" r:id="rId102"/>
    <sheet name="Meixueiro Valencia, Andrea" sheetId="1117" r:id="rId103"/>
    <sheet name="Mejia, Regina" sheetId="1261" r:id="rId104"/>
    <sheet name="Mendiola Chavez, Alberto" sheetId="1118" r:id="rId105"/>
    <sheet name="Meza Perez, Ivan" sheetId="1122" r:id="rId106"/>
    <sheet name="Molina Robles, Jose Luis" sheetId="1262" r:id="rId107"/>
    <sheet name="Morales Aguilar, Yara Amallely" sheetId="1270" r:id="rId108"/>
    <sheet name="Morales Calas, Lucero Guadalupe" sheetId="1124" r:id="rId109"/>
    <sheet name="Morales Cruz, Angel aurelio" sheetId="1125" r:id="rId110"/>
    <sheet name="Morales Pablo, Gerardo Joushima" sheetId="1126" r:id="rId111"/>
    <sheet name="Moreno Franco, Jairo Rene" sheetId="1129" r:id="rId112"/>
    <sheet name="Munoz Cruz, Perla" sheetId="1263" r:id="rId113"/>
    <sheet name="Nieva Sosa, Maria Amparo" sheetId="1131" r:id="rId114"/>
    <sheet name="Noriega Ortiz, Izcoalt" sheetId="1132" r:id="rId115"/>
    <sheet name="Ochoa Arrazola, Martha" sheetId="1133" r:id="rId116"/>
    <sheet name="Ojeda Guzman, Ruben" sheetId="1134" r:id="rId117"/>
    <sheet name="Ojeda Perez, Emmanuel" sheetId="1135" r:id="rId118"/>
    <sheet name="Olguin Reyes, Bedrich Mauricio" sheetId="1136" r:id="rId119"/>
    <sheet name="Olivera Perez, Maria Fernanda" sheetId="1137" r:id="rId120"/>
    <sheet name="Olivo Ramos, Daniel" sheetId="1138" r:id="rId121"/>
    <sheet name="Olvera Gutierrez, Rene Mauricio" sheetId="1139" r:id="rId122"/>
    <sheet name="Orozco Hernandez, Ruth Karina" sheetId="1140" r:id="rId123"/>
    <sheet name="Ortega Cruz, Felipe de Jesus" sheetId="1141" r:id="rId124"/>
    <sheet name="Ortega Hernandez, Alejandra" sheetId="1142" r:id="rId125"/>
    <sheet name="Ortiz Leyva, Alejandro Jose" sheetId="1144" r:id="rId126"/>
    <sheet name="Ortiz Ortega, Selene " sheetId="1146" r:id="rId127"/>
    <sheet name="Osante Altamirano, Rosalia " sheetId="1147" r:id="rId128"/>
    <sheet name="Pascual Perez, Adriana Atalia" sheetId="1150" r:id="rId129"/>
    <sheet name="Pascual Pinedo, Leonardo de Jes" sheetId="1151" r:id="rId130"/>
    <sheet name="Pech Casanova, Jorge" sheetId="1264" r:id="rId131"/>
    <sheet name="Perez Azcona, Andrea" sheetId="1154" r:id="rId132"/>
    <sheet name="Perez Luis, Perla xochilt" sheetId="1155" r:id="rId133"/>
    <sheet name="Perez Moreno Rose, Marie Jose G" sheetId="1158" r:id="rId134"/>
    <sheet name="Perez Vasquez, Alexis Jonathan" sheetId="1159" r:id="rId135"/>
    <sheet name="Pineda, Nery Ivan" sheetId="1160" r:id="rId136"/>
    <sheet name="Pliego, Mateo" sheetId="1265" r:id="rId137"/>
    <sheet name="Policapo Reyes, Amairany Belem" sheetId="1161" r:id="rId138"/>
    <sheet name="Quero Aguilar, Israel Amador" sheetId="1162" r:id="rId139"/>
    <sheet name="Quero Herrera, Adrian" sheetId="1163" r:id="rId140"/>
    <sheet name="Quiroz Zacarias, Kenia" sheetId="1164" r:id="rId141"/>
    <sheet name="Ramirez Garcia, Miguel Angel" sheetId="1168" r:id="rId142"/>
    <sheet name="Ramirez Lopez, Sinai" sheetId="1172" r:id="rId143"/>
    <sheet name="Ramirez, Elisa" sheetId="1266" r:id="rId144"/>
    <sheet name="Resendiz Sanchez, Inari coral" sheetId="1173" r:id="rId145"/>
    <sheet name="Reyes Salvador, Eunice" sheetId="1176" r:id="rId146"/>
    <sheet name="Ricardez Scherenberg, Alvaro Je" sheetId="1177" r:id="rId147"/>
    <sheet name="Rios Morales, Pedro Luciano" sheetId="1178" r:id="rId148"/>
    <sheet name="Rios Morales, Victor" sheetId="1179" r:id="rId149"/>
    <sheet name="Rodriguez Garcia, Jorge" sheetId="1183" r:id="rId150"/>
    <sheet name="Rojas Celaya, Sebastian" sheetId="1184" r:id="rId151"/>
    <sheet name="Rojas Lopez, Abiram" sheetId="1185" r:id="rId152"/>
    <sheet name="Rojas Santiago, Isabel" sheetId="1187" r:id="rId153"/>
    <sheet name="Rosales Moty, Ruben" sheetId="1189" r:id="rId154"/>
    <sheet name="Ruiz Aquino, Diana Iris" sheetId="1190" r:id="rId155"/>
    <sheet name="Ruiz Mendez, Jose Luis" sheetId="1267" r:id="rId156"/>
    <sheet name="Ruiz Nunez, Juan Pablo" sheetId="1191" r:id="rId157"/>
    <sheet name="Saavedra Ruiz, Leonardo Horacio" sheetId="1195" r:id="rId158"/>
    <sheet name="Salvada Cabrera, Jorge Alberto" sheetId="1201" r:id="rId159"/>
    <sheet name="Sampredo Alonso, Kozzobi Alejan" sheetId="1202" r:id="rId160"/>
    <sheet name="Sanchez Fierro, Raul Daniel" sheetId="1203" r:id="rId161"/>
    <sheet name="Sanchez Garcia, Susana" sheetId="1205" r:id="rId162"/>
    <sheet name="Sanchez Sanchez, Keving Herman" sheetId="1209" r:id="rId163"/>
    <sheet name="Sanchez Santos, Luis Alberto" sheetId="1211" r:id="rId164"/>
    <sheet name="Sandoval Gonzalez, Emilia" sheetId="1212" r:id="rId165"/>
    <sheet name="Santiago Avila, Alfredo Emmanue" sheetId="1214" r:id="rId166"/>
    <sheet name="Santiago Gijon, luis Eduardo" sheetId="1215" r:id="rId167"/>
    <sheet name="Santiago Habana, Brissot" sheetId="1216" r:id="rId168"/>
    <sheet name="Santiago Paz, Carmen" sheetId="1218" r:id="rId169"/>
    <sheet name="Santiago Sanchez, Ana Belen" sheetId="1219" r:id="rId170"/>
    <sheet name="Santibanez Rivera, Estefania Be" sheetId="1221" r:id="rId171"/>
    <sheet name="Santos Cruz, Julio Cesar" sheetId="1222" r:id="rId172"/>
    <sheet name="Santos Hernandez, Moises Guille" sheetId="1225" r:id="rId173"/>
    <sheet name="Silvia Soriano, Alejandra" sheetId="1228" r:id="rId174"/>
    <sheet name="Sixtos Robles, Yanelli Ariana" sheetId="1229" r:id="rId175"/>
    <sheet name="Sosa Castaneda, Karina" sheetId="1230" r:id="rId176"/>
    <sheet name="Sosa Santiago, Victor Hugo" sheetId="1231" r:id="rId177"/>
    <sheet name="Teahulos Ortega, Aranza Michell" sheetId="1232" r:id="rId178"/>
    <sheet name="Toledo, Laureana" sheetId="1268" r:id="rId179"/>
    <sheet name="Toledo, Natalia" sheetId="1269" r:id="rId180"/>
    <sheet name="Torres Hernandez, Pedro Javier" sheetId="1235" r:id="rId181"/>
    <sheet name="Valencia Francisco, Ivanna" sheetId="1238" r:id="rId182"/>
    <sheet name="Vallejo Villalobos, Rosa Isabel" sheetId="1239" r:id="rId183"/>
    <sheet name="Vargas Abad, Alfonso" sheetId="1240" r:id="rId184"/>
    <sheet name="Vasquez Carrasco, Liz Andrea" sheetId="1243" r:id="rId185"/>
    <sheet name="Vasquez Miranda, Alba Eugenia" sheetId="1246" r:id="rId186"/>
    <sheet name="Vasquez Ventura, Perla Guadalup" sheetId="1247" r:id="rId187"/>
    <sheet name="Vazquez Lobo Yuren, Fernando Al" sheetId="1249" r:id="rId188"/>
    <sheet name="Velasco Madrid, Jimena" sheetId="1252" r:id="rId189"/>
    <sheet name="Velasco Vasquez, Tomas David" sheetId="1253" r:id="rId190"/>
    <sheet name="Villalobos Valderrama, Gloria E" sheetId="1255" r:id="rId191"/>
    <sheet name="Wintermute, David Stewart" sheetId="1256" r:id="rId192"/>
    <sheet name="Woolrich Osante Michelle " sheetId="1257" r:id="rId193"/>
    <sheet name="Zavala Lopez, Sandra Citlali" sheetId="1259" r:id="rId194"/>
  </sheets>
  <functionGroups builtInGroupCount="19"/>
  <calcPr calcId="191029" calcMode="autoNoTable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701" l="1"/>
  <c r="G34" i="701"/>
  <c r="H106" i="701" l="1"/>
  <c r="G106" i="701"/>
  <c r="H219" i="701"/>
  <c r="G219" i="701"/>
  <c r="H363" i="701"/>
  <c r="G363" i="701"/>
  <c r="H361" i="701"/>
  <c r="G361" i="701"/>
  <c r="H360" i="701"/>
  <c r="G360" i="701"/>
  <c r="H359" i="701"/>
  <c r="G359" i="701"/>
  <c r="H357" i="701"/>
  <c r="G357" i="701"/>
  <c r="H356" i="701"/>
  <c r="G356" i="701"/>
  <c r="H353" i="701"/>
  <c r="G353" i="701"/>
  <c r="H351" i="701"/>
  <c r="G351" i="701"/>
  <c r="H350" i="701"/>
  <c r="G350" i="701"/>
  <c r="H347" i="701"/>
  <c r="G347" i="701"/>
  <c r="H344" i="701"/>
  <c r="G344" i="701"/>
  <c r="H343" i="701"/>
  <c r="G343" i="701"/>
  <c r="H342" i="701"/>
  <c r="G342" i="701"/>
  <c r="H338" i="701"/>
  <c r="G338" i="701"/>
  <c r="H335" i="701"/>
  <c r="G335" i="701"/>
  <c r="H334" i="701"/>
  <c r="G334" i="701"/>
  <c r="H333" i="701"/>
  <c r="G333" i="701"/>
  <c r="H332" i="701"/>
  <c r="G332" i="701"/>
  <c r="H331" i="701"/>
  <c r="G331" i="701"/>
  <c r="H330" i="701"/>
  <c r="G330" i="701"/>
  <c r="H329" i="701"/>
  <c r="G329" i="701"/>
  <c r="H326" i="701"/>
  <c r="G326" i="701"/>
  <c r="H323" i="701"/>
  <c r="G323" i="701"/>
  <c r="H322" i="701"/>
  <c r="G322" i="701"/>
  <c r="H320" i="701"/>
  <c r="G320" i="701"/>
  <c r="H319" i="701"/>
  <c r="G319" i="701"/>
  <c r="H317" i="701"/>
  <c r="G317" i="701"/>
  <c r="H316" i="701"/>
  <c r="G316" i="701"/>
  <c r="H315" i="701"/>
  <c r="G315" i="701"/>
  <c r="H313" i="701"/>
  <c r="G313" i="701"/>
  <c r="H312" i="701"/>
  <c r="G312" i="701"/>
  <c r="H310" i="701"/>
  <c r="G310" i="701"/>
  <c r="H306" i="701"/>
  <c r="G306" i="701"/>
  <c r="H304" i="701"/>
  <c r="G304" i="701"/>
  <c r="H303" i="701"/>
  <c r="G303" i="701"/>
  <c r="H302" i="701"/>
  <c r="G302" i="701"/>
  <c r="H296" i="701"/>
  <c r="G296" i="701"/>
  <c r="H292" i="701"/>
  <c r="G292" i="701"/>
  <c r="H291" i="701"/>
  <c r="G291" i="701"/>
  <c r="H290" i="701"/>
  <c r="G290" i="701"/>
  <c r="H289" i="701"/>
  <c r="G289" i="701"/>
  <c r="H287" i="701"/>
  <c r="G287" i="701"/>
  <c r="H285" i="701"/>
  <c r="G285" i="701"/>
  <c r="H284" i="701"/>
  <c r="G284" i="701"/>
  <c r="H283" i="701"/>
  <c r="G283" i="701"/>
  <c r="H279" i="701"/>
  <c r="G279" i="701"/>
  <c r="H278" i="701"/>
  <c r="G278" i="701"/>
  <c r="H277" i="701"/>
  <c r="G277" i="701"/>
  <c r="H276" i="701"/>
  <c r="G276" i="701"/>
  <c r="H273" i="701"/>
  <c r="G273" i="701"/>
  <c r="H272" i="701"/>
  <c r="G272" i="701"/>
  <c r="H271" i="701"/>
  <c r="G271" i="701"/>
  <c r="H267" i="701"/>
  <c r="G267" i="701"/>
  <c r="H263" i="701"/>
  <c r="G263" i="701"/>
  <c r="H262" i="701"/>
  <c r="G262" i="701"/>
  <c r="H261" i="701"/>
  <c r="G261" i="701"/>
  <c r="H260" i="701"/>
  <c r="G260" i="701"/>
  <c r="H259" i="701"/>
  <c r="G259" i="701"/>
  <c r="H258" i="701"/>
  <c r="G258" i="701"/>
  <c r="H257" i="701"/>
  <c r="G257" i="701"/>
  <c r="H256" i="701"/>
  <c r="G256" i="701"/>
  <c r="H253" i="701"/>
  <c r="G253" i="701"/>
  <c r="H252" i="701"/>
  <c r="G252" i="701"/>
  <c r="H249" i="701"/>
  <c r="G249" i="701"/>
  <c r="H248" i="701"/>
  <c r="G248" i="701"/>
  <c r="H247" i="701"/>
  <c r="G247" i="701"/>
  <c r="H244" i="701"/>
  <c r="G244" i="701"/>
  <c r="H243" i="701"/>
  <c r="G243" i="701"/>
  <c r="H241" i="701"/>
  <c r="G241" i="701"/>
  <c r="H239" i="701"/>
  <c r="G239" i="701"/>
  <c r="H238" i="701"/>
  <c r="G238" i="701"/>
  <c r="H237" i="701"/>
  <c r="G237" i="701"/>
  <c r="H236" i="701"/>
  <c r="G236" i="701"/>
  <c r="H235" i="701"/>
  <c r="G235" i="701"/>
  <c r="H234" i="701"/>
  <c r="G234" i="701"/>
  <c r="H233" i="701"/>
  <c r="G233" i="701"/>
  <c r="H232" i="701"/>
  <c r="G232" i="701"/>
  <c r="H231" i="701"/>
  <c r="G231" i="701"/>
  <c r="H230" i="701"/>
  <c r="G230" i="701"/>
  <c r="H229" i="701"/>
  <c r="G229" i="701"/>
  <c r="H228" i="701"/>
  <c r="G228" i="701"/>
  <c r="H226" i="701"/>
  <c r="G226" i="701"/>
  <c r="H225" i="701"/>
  <c r="G225" i="701"/>
  <c r="H222" i="701"/>
  <c r="G222" i="701"/>
  <c r="H221" i="701"/>
  <c r="G221" i="701"/>
  <c r="H220" i="701"/>
  <c r="G220" i="701"/>
  <c r="H218" i="701"/>
  <c r="G218" i="701"/>
  <c r="H217" i="701"/>
  <c r="G217" i="701"/>
  <c r="H213" i="701"/>
  <c r="G213" i="701"/>
  <c r="H212" i="701"/>
  <c r="G212" i="701"/>
  <c r="H211" i="701"/>
  <c r="G211" i="701"/>
  <c r="H210" i="701"/>
  <c r="G210" i="701"/>
  <c r="H208" i="701"/>
  <c r="G208" i="701"/>
  <c r="H206" i="701"/>
  <c r="G206" i="701"/>
  <c r="H204" i="701"/>
  <c r="G204" i="701"/>
  <c r="H202" i="701"/>
  <c r="G202" i="701"/>
  <c r="H199" i="701"/>
  <c r="G199" i="701"/>
  <c r="H187" i="701"/>
  <c r="G187" i="701"/>
  <c r="H186" i="701"/>
  <c r="G186" i="701"/>
  <c r="H185" i="701"/>
  <c r="G185" i="701"/>
  <c r="H184" i="701"/>
  <c r="G184" i="701"/>
  <c r="H183" i="701"/>
  <c r="G183" i="701"/>
  <c r="H181" i="701"/>
  <c r="G181" i="701"/>
  <c r="H176" i="701"/>
  <c r="G176" i="701"/>
  <c r="H175" i="701"/>
  <c r="G175" i="701"/>
  <c r="H174" i="701"/>
  <c r="G174" i="701"/>
  <c r="H173" i="701"/>
  <c r="G173" i="701"/>
  <c r="H171" i="701"/>
  <c r="G171" i="701"/>
  <c r="H170" i="701"/>
  <c r="G170" i="701"/>
  <c r="H166" i="701"/>
  <c r="G166" i="701"/>
  <c r="H163" i="701"/>
  <c r="G163" i="701"/>
  <c r="H161" i="701"/>
  <c r="G161" i="701"/>
  <c r="H160" i="701"/>
  <c r="G160" i="701"/>
  <c r="H157" i="701"/>
  <c r="G157" i="701"/>
  <c r="H156" i="701"/>
  <c r="G156" i="701"/>
  <c r="H155" i="701"/>
  <c r="G155" i="701"/>
  <c r="H154" i="701"/>
  <c r="G154" i="701"/>
  <c r="H151" i="701"/>
  <c r="G151" i="701"/>
  <c r="H150" i="701"/>
  <c r="G150" i="701"/>
  <c r="H149" i="701"/>
  <c r="G149" i="701"/>
  <c r="H147" i="701"/>
  <c r="G147" i="701"/>
  <c r="H146" i="701"/>
  <c r="G146" i="701"/>
  <c r="H145" i="701"/>
  <c r="G145" i="701"/>
  <c r="H144" i="701"/>
  <c r="G144" i="701"/>
  <c r="H143" i="701"/>
  <c r="G143" i="701"/>
  <c r="H140" i="701"/>
  <c r="G140" i="701"/>
  <c r="H139" i="701"/>
  <c r="G139" i="701"/>
  <c r="H138" i="701"/>
  <c r="G138" i="701"/>
  <c r="H136" i="701"/>
  <c r="G136" i="701"/>
  <c r="H134" i="701"/>
  <c r="G134" i="701"/>
  <c r="H133" i="701"/>
  <c r="G133" i="701"/>
  <c r="H131" i="701"/>
  <c r="G131" i="701"/>
  <c r="H130" i="701"/>
  <c r="G130" i="701"/>
  <c r="H129" i="701"/>
  <c r="G129" i="701"/>
  <c r="H128" i="701"/>
  <c r="G128" i="701"/>
  <c r="H127" i="701"/>
  <c r="G127" i="701"/>
  <c r="H125" i="701"/>
  <c r="G125" i="701"/>
  <c r="H124" i="701"/>
  <c r="G124" i="701"/>
  <c r="H123" i="701"/>
  <c r="G123" i="701"/>
  <c r="H121" i="701"/>
  <c r="G121" i="701"/>
  <c r="H119" i="701"/>
  <c r="G119" i="701"/>
  <c r="H118" i="701"/>
  <c r="G118" i="701"/>
  <c r="H117" i="701"/>
  <c r="G117" i="701"/>
  <c r="H115" i="701"/>
  <c r="G115" i="701"/>
  <c r="H114" i="701"/>
  <c r="G114" i="701"/>
  <c r="H111" i="701"/>
  <c r="G111" i="701"/>
  <c r="H110" i="701"/>
  <c r="G110" i="701"/>
  <c r="H101" i="701"/>
  <c r="G101" i="701"/>
  <c r="H100" i="701"/>
  <c r="G100" i="701"/>
  <c r="H96" i="701"/>
  <c r="G96" i="701"/>
  <c r="H92" i="701"/>
  <c r="G92" i="701"/>
  <c r="H91" i="701"/>
  <c r="G91" i="701"/>
  <c r="H90" i="701"/>
  <c r="G90" i="701"/>
  <c r="H86" i="701"/>
  <c r="G86" i="701"/>
  <c r="H85" i="701"/>
  <c r="G85" i="701"/>
  <c r="H84" i="701"/>
  <c r="G84" i="701"/>
  <c r="H83" i="701"/>
  <c r="G83" i="701"/>
  <c r="H82" i="701"/>
  <c r="G82" i="701"/>
  <c r="H81" i="701"/>
  <c r="G81" i="701"/>
  <c r="H80" i="701"/>
  <c r="G80" i="701"/>
  <c r="H79" i="701"/>
  <c r="G79" i="701"/>
  <c r="H78" i="701"/>
  <c r="G78" i="701"/>
  <c r="H77" i="701"/>
  <c r="G77" i="701"/>
  <c r="H75" i="701"/>
  <c r="G75" i="701"/>
  <c r="H72" i="701"/>
  <c r="G72" i="701"/>
  <c r="H71" i="701"/>
  <c r="G71" i="701"/>
  <c r="H70" i="701"/>
  <c r="G70" i="701"/>
  <c r="H69" i="701"/>
  <c r="G69" i="701"/>
  <c r="H64" i="701"/>
  <c r="G64" i="701"/>
  <c r="H62" i="701"/>
  <c r="G62" i="701"/>
  <c r="H61" i="701"/>
  <c r="G61" i="701"/>
  <c r="H60" i="701"/>
  <c r="G60" i="701"/>
  <c r="H58" i="701"/>
  <c r="G58" i="701"/>
  <c r="H49" i="701"/>
  <c r="G49" i="701"/>
  <c r="H43" i="701"/>
  <c r="G43" i="701"/>
  <c r="H31" i="701"/>
  <c r="G31" i="701"/>
  <c r="H28" i="701"/>
  <c r="G28" i="701"/>
  <c r="H26" i="701"/>
  <c r="G26" i="701"/>
  <c r="H25" i="701"/>
  <c r="G25" i="701"/>
  <c r="H22" i="701"/>
  <c r="G22" i="701"/>
  <c r="H20" i="701"/>
  <c r="G20" i="701"/>
  <c r="H19" i="701"/>
  <c r="G19" i="701"/>
  <c r="H18" i="701"/>
  <c r="G18" i="701"/>
  <c r="H16" i="701"/>
  <c r="G16" i="701"/>
  <c r="H15" i="701"/>
  <c r="G15" i="701"/>
  <c r="H14" i="701"/>
  <c r="G14" i="701"/>
  <c r="H10" i="701"/>
  <c r="G10" i="701"/>
  <c r="H9" i="701"/>
  <c r="G9" i="701"/>
  <c r="H7" i="701"/>
  <c r="G7" i="701"/>
</calcChain>
</file>

<file path=xl/sharedStrings.xml><?xml version="1.0" encoding="utf-8"?>
<sst xmlns="http://schemas.openxmlformats.org/spreadsheetml/2006/main" count="48378" uniqueCount="29189">
  <si>
    <t>Agrega un nuevo usuario al servicio de préstamos de la biblioteca</t>
  </si>
  <si>
    <r>
      <rPr>
        <b/>
        <sz val="11"/>
        <color theme="1"/>
        <rFont val="Calibri"/>
        <family val="2"/>
        <scheme val="minor"/>
      </rPr>
      <t xml:space="preserve">Esta es la hoja principal, donde podrás escoger las opciones a realizar. </t>
    </r>
    <r>
      <rPr>
        <sz val="11"/>
        <color theme="1"/>
        <rFont val="Calibri"/>
        <family val="2"/>
        <scheme val="minor"/>
      </rPr>
      <t xml:space="preserve">
Cada una de ellas tendrá una explicación de uso, pretendo sea sencillo para no quebrarme la vida y tenga al menos tiempo para leer.
</t>
    </r>
  </si>
  <si>
    <t>Nombre del usuario</t>
  </si>
  <si>
    <t>Dirección</t>
  </si>
  <si>
    <t>Correo electrónico</t>
  </si>
  <si>
    <t>Última actualización</t>
  </si>
  <si>
    <t>Año de ingreso</t>
  </si>
  <si>
    <t>Notas especiales</t>
  </si>
  <si>
    <t>Autor</t>
  </si>
  <si>
    <t>Título / Clasificación / Folio</t>
  </si>
  <si>
    <t>Período de Préstamo</t>
  </si>
  <si>
    <t>Renovación</t>
  </si>
  <si>
    <t>Devolución</t>
  </si>
  <si>
    <t>Retraso (Días)</t>
  </si>
  <si>
    <t>Ir al inicio</t>
  </si>
  <si>
    <t>Pérez Vásquez, Alexis Jonathan</t>
  </si>
  <si>
    <t>alejandro9529@gmail.com</t>
  </si>
  <si>
    <t>Cruz Domínguez, Verónica Itzel</t>
  </si>
  <si>
    <t>vcruzdom@gmail.com</t>
  </si>
  <si>
    <t>Renueva los libros que pueda tener en préstamo el usuario</t>
  </si>
  <si>
    <t>Realiza un préstamo a domicilio. Solo podrá llevarse 3 libros como máximo, salvo excepciones</t>
  </si>
  <si>
    <t>Si el usuario ya devolvió el libro, regístralo aquí para realizar su registro</t>
  </si>
  <si>
    <t>Aquí se harán las credenciales, ya sean renovaciones / reposiciones / nuevos ingresos</t>
  </si>
  <si>
    <t>Morales Aguilar, Yara Amallely</t>
  </si>
  <si>
    <t>yariz2704@gmail.com</t>
  </si>
  <si>
    <t>Libros prestados</t>
  </si>
  <si>
    <t>Última visita</t>
  </si>
  <si>
    <t>Gleeson, Matthew Aaron</t>
  </si>
  <si>
    <t>cronopiocity@gmail.com</t>
  </si>
  <si>
    <t>Aceves Humana, Fernando</t>
  </si>
  <si>
    <t>aceveshfer@gmail.com</t>
  </si>
  <si>
    <t>normita0218@hotmail.com</t>
  </si>
  <si>
    <t>miguelultra34@gmail.com</t>
  </si>
  <si>
    <t>aguilar_t999@hotmail.com</t>
  </si>
  <si>
    <t>itand.vqz@gmail.com</t>
  </si>
  <si>
    <t>Volver a generar las visitas</t>
  </si>
  <si>
    <t xml:space="preserve">juancah90@hotmail.com </t>
  </si>
  <si>
    <t>Almaraz Mendoza, Mayra Itzel</t>
  </si>
  <si>
    <t>mayra_tw21@hotmail.com</t>
  </si>
  <si>
    <t>Alonso Criollo, Javier</t>
  </si>
  <si>
    <t>javalonso01@gmail.com</t>
  </si>
  <si>
    <t>mauricio.alvarez.icaza@gmail.com</t>
  </si>
  <si>
    <t>Amaya Santiago, Jaime</t>
  </si>
  <si>
    <t>951 260 97 08</t>
  </si>
  <si>
    <t>Andres Garcia, Mariana</t>
  </si>
  <si>
    <t>mariana.andres01@gmail.com</t>
  </si>
  <si>
    <t>Angel Cortez, Omar Alejandro</t>
  </si>
  <si>
    <t>angelcortes.omaralejandro@gmail.com</t>
  </si>
  <si>
    <t>Aparicio Rojas, Marta</t>
  </si>
  <si>
    <t>omartha01@gmail.com</t>
  </si>
  <si>
    <t>Antonio Garcia, Jesus</t>
  </si>
  <si>
    <t>chuy.chanklas@gmail.com</t>
  </si>
  <si>
    <t>Antonio Jimenez Laura Eloise</t>
  </si>
  <si>
    <t xml:space="preserve">laurelderglanz@gmail.com </t>
  </si>
  <si>
    <t>Antonio Velasco, Maria Guadalupe</t>
  </si>
  <si>
    <t>1601109016@univas.mx</t>
  </si>
  <si>
    <t>caf2991@gmail.com</t>
  </si>
  <si>
    <t>Arnaud Blum, Enrique Sebastian</t>
  </si>
  <si>
    <t>enrique.arnaud.blum@gmail.com</t>
  </si>
  <si>
    <t>Barrera Muñiz, Alfonso</t>
  </si>
  <si>
    <t>barreraalfonso9@gmail.com</t>
  </si>
  <si>
    <t>Bautista Cortes, Lined Nathaly</t>
  </si>
  <si>
    <t>linedbauc@gmail.com</t>
  </si>
  <si>
    <t>Bautista Megia, Fredy Adan</t>
  </si>
  <si>
    <t>abadbautista1@hotmail.com</t>
  </si>
  <si>
    <t>Barroso Garcia, Ricardo</t>
  </si>
  <si>
    <t>rbgar25@hotmail.com</t>
  </si>
  <si>
    <t>Betanzos Severiano, Aztekamen</t>
  </si>
  <si>
    <t>aztekamen@hotmail.com</t>
  </si>
  <si>
    <t>Bocanegra Esqueda, Maria Luisa</t>
  </si>
  <si>
    <t>mlbocanegra616@gmail.com</t>
  </si>
  <si>
    <t>Boherquez Castro, Sylvia</t>
  </si>
  <si>
    <t>scboherquez65@hotmail.com</t>
  </si>
  <si>
    <t>Bustamante Serrato, Fernando Dennise</t>
  </si>
  <si>
    <t>sion1982@yahoo.mx</t>
  </si>
  <si>
    <t>Cabrera Fuentes, Nancy Guie Niza</t>
  </si>
  <si>
    <t>guie.niza03@gmail.com</t>
  </si>
  <si>
    <t>Cabrera Macias, Fernando</t>
  </si>
  <si>
    <t>fercaly@hotmail.com</t>
  </si>
  <si>
    <t>Cabrera Molina, Alan Daniel</t>
  </si>
  <si>
    <t>alandanielcm@hotmail.com</t>
  </si>
  <si>
    <t>Cadena Pérez, Pedro Alejandro</t>
  </si>
  <si>
    <t>pedro.cadena.perez@gmail.com</t>
  </si>
  <si>
    <t>Cajiga Sanchez, Raquel</t>
  </si>
  <si>
    <t>cajiga.raquel@gmail.com</t>
  </si>
  <si>
    <t>Campilla Serrano, Alberto</t>
  </si>
  <si>
    <t>case__45@hotmail.com</t>
  </si>
  <si>
    <t>Canales Gijon, Constantino</t>
  </si>
  <si>
    <t>constantino111@hotmail.com</t>
  </si>
  <si>
    <t>Canseco Guevara, Jóse Alejandro</t>
  </si>
  <si>
    <t>guevara-69@hotmail.com</t>
  </si>
  <si>
    <t>Canseco Zarate, Jesús</t>
  </si>
  <si>
    <t>chuchucaza@gmail.com</t>
  </si>
  <si>
    <t>Cardenas Gonzalez, Alfonso Martin</t>
  </si>
  <si>
    <t>alfonsomartin00@hotmail.com</t>
  </si>
  <si>
    <t>Castellanos Diaz, Carlos Ernesto</t>
  </si>
  <si>
    <t>fdc537jlcz83@gmail.com</t>
  </si>
  <si>
    <t>Castellanos Diaz, Helder</t>
  </si>
  <si>
    <t>castellanos1986@gmail.com</t>
  </si>
  <si>
    <t>Castellanos Gijon, Isis Bethania</t>
  </si>
  <si>
    <t>sisi.anithabe@hotmail.com</t>
  </si>
  <si>
    <t>Castellanos Lagunas, Mariana</t>
  </si>
  <si>
    <t>marianacastellanos77@yahoo.com</t>
  </si>
  <si>
    <t>Castellanos Sánchez, Edlyn Yessenia</t>
  </si>
  <si>
    <t>castellanos.edlyn@gmail.com</t>
  </si>
  <si>
    <t>Castillejos Lazcarez, Dario</t>
  </si>
  <si>
    <t>dario.castillejos@gmail.com</t>
  </si>
  <si>
    <t>Castillo Monterubio Adriana</t>
  </si>
  <si>
    <t>monterrubioac@gmail.com</t>
  </si>
  <si>
    <t>Cebreros Urzaiz, Maria del Carmen</t>
  </si>
  <si>
    <t>carmen.cebreosu@gmail.com</t>
  </si>
  <si>
    <t>Cesar Gonzalez, Pedro</t>
  </si>
  <si>
    <t>pedrocesargo@hotmail.com</t>
  </si>
  <si>
    <t>Chavez Aragon, Aracely Adriana</t>
  </si>
  <si>
    <t>difusion.cfaro@gmail.com</t>
  </si>
  <si>
    <t>Chavez Martinez, Alejandra Sinai</t>
  </si>
  <si>
    <t>sinaialesi@gmail.com</t>
  </si>
  <si>
    <t>Chavez Martinez, Omar Alejandro</t>
  </si>
  <si>
    <t>camo281298@gmail.com</t>
  </si>
  <si>
    <t>gog_dissaor@gmail.com</t>
  </si>
  <si>
    <t>Cinta Robles, Miguel</t>
  </si>
  <si>
    <t>miguelcintarobles@gmail.com</t>
  </si>
  <si>
    <t>Collet Carpentier, Renaud</t>
  </si>
  <si>
    <t>akinob@gmail.com</t>
  </si>
  <si>
    <t>Contreras Moreno, Erik Alexander</t>
  </si>
  <si>
    <t>pasadizo_ideas@hotmail.com</t>
  </si>
  <si>
    <t>Contreras Vásquez, Oscar Gerardo</t>
  </si>
  <si>
    <t>ogerardocv15@gmail.com</t>
  </si>
  <si>
    <t>Cordero Paredes, Salvador Alejandro</t>
  </si>
  <si>
    <t>alex_corderoparedes@hotmail.com</t>
  </si>
  <si>
    <t>Cordova Aguilar, Maria Cristina</t>
  </si>
  <si>
    <t>karkova@hotmail.com</t>
  </si>
  <si>
    <t>Cortés López, Guadalupe</t>
  </si>
  <si>
    <t>guadalupecortezlopez@hmail.com</t>
  </si>
  <si>
    <t>Cota Castillejos, Edith</t>
  </si>
  <si>
    <t>cotacastillejos@gmail.com</t>
  </si>
  <si>
    <t>vovinwalden@gmail.com</t>
  </si>
  <si>
    <t>Cruz Caba, Aisha</t>
  </si>
  <si>
    <t>guendanavida@hotmail.com</t>
  </si>
  <si>
    <t>Cruz Chavez, Victor Armando</t>
  </si>
  <si>
    <t>vicman1969@gmail.com</t>
  </si>
  <si>
    <t>samuelcracia@gmail.com</t>
  </si>
  <si>
    <t>Cruz Hernandez, Emmanuel Eduardo</t>
  </si>
  <si>
    <t>emmcruz@hotmail.com</t>
  </si>
  <si>
    <t>Cruz Moctezuma, Lilian Berenice</t>
  </si>
  <si>
    <t>lilianbcm@hotmail.com</t>
  </si>
  <si>
    <t>Cruz López, Donaji</t>
  </si>
  <si>
    <t>donacruz15@gmail.com</t>
  </si>
  <si>
    <t>Cruz Lopez, Marco Antonio</t>
  </si>
  <si>
    <t>marcko1192@icloud.com</t>
  </si>
  <si>
    <t>Cruz Parada, Lucero Elizabeth</t>
  </si>
  <si>
    <t>orezul26@gmail.com</t>
  </si>
  <si>
    <t>Cruz Vazquez, Adriana del Carmen</t>
  </si>
  <si>
    <t>curady@hotmail.com</t>
  </si>
  <si>
    <t>Da Jandra, Leonardo</t>
  </si>
  <si>
    <t>agargacia@hotmail.com</t>
  </si>
  <si>
    <t>Daniel Madrid, Anabelen</t>
  </si>
  <si>
    <t>anabelendama@gmail.com</t>
  </si>
  <si>
    <t>de la Barrera Escamilla, Jesus Gerardo</t>
  </si>
  <si>
    <t>gebmurice@yahoo.com.mx</t>
  </si>
  <si>
    <t>De la Mora Marte, Laura</t>
  </si>
  <si>
    <t>De Marzo Mastrolli, Nicola</t>
  </si>
  <si>
    <t>demarzo.nicola@yahoo.com.mx</t>
  </si>
  <si>
    <t>De los Satos Bautista, Mariana</t>
  </si>
  <si>
    <t>meryan_edelybe@hotmail.com</t>
  </si>
  <si>
    <t>Diaz Gregorio, Ana Rosa</t>
  </si>
  <si>
    <t>anna36957@gmail.com</t>
  </si>
  <si>
    <t>Diaz Gregorio, Sonia</t>
  </si>
  <si>
    <t>sonia.gregorio.teatro@gmail.com</t>
  </si>
  <si>
    <t>Diaz Julian, Rigoberto</t>
  </si>
  <si>
    <t>rigobertodiazjulian@gmail.com</t>
  </si>
  <si>
    <t>Diaz Matias, Carlos Eduardo</t>
  </si>
  <si>
    <t>ediaz.mts@gmail.com</t>
  </si>
  <si>
    <t>Diaz Rodriguez, Tania Evelyn</t>
  </si>
  <si>
    <t>giazt4168@gmail.com</t>
  </si>
  <si>
    <t>Diego Aguilar, Karla Emily</t>
  </si>
  <si>
    <t>emily.diego.aguilar@gmail.com</t>
  </si>
  <si>
    <t>gustavoadeo@gmail.com</t>
  </si>
  <si>
    <t>Dominguez Ángeles, Yoshie Israel</t>
  </si>
  <si>
    <t>yoshiedominguezangeles@gmail.com</t>
  </si>
  <si>
    <t>Dufrancatel, Lactitia Laureen</t>
  </si>
  <si>
    <t>laetithai@yahoo.fr</t>
  </si>
  <si>
    <t>paulunaduranrangel@gmail.com</t>
  </si>
  <si>
    <t>Escalona Lera, Jesus</t>
  </si>
  <si>
    <t>Escamilla Cruz, Jorge Otilio</t>
  </si>
  <si>
    <t>jorge_esc@outlook.com</t>
  </si>
  <si>
    <t>Escobar Jimenez, Sandra Soledad</t>
  </si>
  <si>
    <t>ssandrasej@hotmail.com</t>
  </si>
  <si>
    <t>Escobedo Cetina, Humberto José</t>
  </si>
  <si>
    <t>hcetina48@gmail.com</t>
  </si>
  <si>
    <t>Espinosa Arango, Luis Alberto</t>
  </si>
  <si>
    <t>pelu.espi@gmail.com</t>
  </si>
  <si>
    <t>Fabian Rivera, Omar</t>
  </si>
  <si>
    <t>ofabianrivera@gmail.com</t>
  </si>
  <si>
    <t>Feliciano Cruz, Fernando Ángel</t>
  </si>
  <si>
    <t>fernando.angel.madrigal@gmail.com</t>
  </si>
  <si>
    <t>Fernández Merino, Bertina</t>
  </si>
  <si>
    <t>nana.ko.haruhi@gmail.com</t>
  </si>
  <si>
    <t>Fernandez Rios, Teoudulo</t>
  </si>
  <si>
    <t>teofer92@hotmail.com</t>
  </si>
  <si>
    <t>electricdog7@gmail.com</t>
  </si>
  <si>
    <t>Florian Chamul, Chistian Eduardo</t>
  </si>
  <si>
    <t>florianchamul@gmail.com</t>
  </si>
  <si>
    <t>Franco Chávez, Amalia Anaid</t>
  </si>
  <si>
    <t>anaidin@gmail.com</t>
  </si>
  <si>
    <t>Galindo Hernández, Rosa Elena</t>
  </si>
  <si>
    <t>rossgalindoh@gmail.com</t>
  </si>
  <si>
    <t>Gálvez Navarro, Jorge Antonio</t>
  </si>
  <si>
    <t>ithilnor@outlook.com</t>
  </si>
  <si>
    <t>Gándara coronado, Francisco</t>
  </si>
  <si>
    <t>holafranciscogandara@gmail.com</t>
  </si>
  <si>
    <t>García Acevedo, Cristina Marina</t>
  </si>
  <si>
    <t>maryanagara@gmail.com</t>
  </si>
  <si>
    <t>cess93@gmail.com</t>
  </si>
  <si>
    <t>Garcia Corona, Wendy</t>
  </si>
  <si>
    <t>wendulai_0206@hotmail.com</t>
  </si>
  <si>
    <t>Garcia Diaz, Abrahany Malizin</t>
  </si>
  <si>
    <t>malizin2929garcia@gmail.com</t>
  </si>
  <si>
    <t xml:space="preserve">Esta es la segunda vez que se le genero credencial y no pasa por ella </t>
  </si>
  <si>
    <t>letiletras@gmail.com</t>
  </si>
  <si>
    <t>García Jiménez, Selede del Carmen</t>
  </si>
  <si>
    <t>se_li2001@yahoo.com</t>
  </si>
  <si>
    <t>Garcia Martinez, Luis Daniel</t>
  </si>
  <si>
    <t>lugaca_esp1@hotmail.com</t>
  </si>
  <si>
    <t>Garcia Reyes, Luis Enrique</t>
  </si>
  <si>
    <t>luisenrique_dg@yahoo.com</t>
  </si>
  <si>
    <t>engel.maarii@gmail.com</t>
  </si>
  <si>
    <t>Garcia Santiago, Noé</t>
  </si>
  <si>
    <t>noegarciasantiago@hotmail.com</t>
  </si>
  <si>
    <t>ggarros.iago@gmail.com</t>
  </si>
  <si>
    <t>Gardner, Samuel</t>
  </si>
  <si>
    <t>samjgarner@gmail.com</t>
  </si>
  <si>
    <t>Garnica Esteva, Lourdes</t>
  </si>
  <si>
    <t>lulugares21@gmail.com</t>
  </si>
  <si>
    <t>Garnica Esteva, Sofia</t>
  </si>
  <si>
    <t>sofiageste@gmail.com</t>
  </si>
  <si>
    <t>Gaytán Martínez, Andres</t>
  </si>
  <si>
    <t>andres.gamtz@gmail.com</t>
  </si>
  <si>
    <t>Gómez Ignacio, Coral Sirena</t>
  </si>
  <si>
    <t>coral0x0@msn.com</t>
  </si>
  <si>
    <t>Gómez Miranda, Maria de la Paz</t>
  </si>
  <si>
    <t>maripazmiranda.212@gmail.com</t>
  </si>
  <si>
    <t>Gómez Rodriguez Gregorio, Horacio Adrian</t>
  </si>
  <si>
    <t>mingiche@yahoo.com.mx</t>
  </si>
  <si>
    <t>Gómez Sánchez, Abelardo</t>
  </si>
  <si>
    <t>abelardogomez8@hotmail.com</t>
  </si>
  <si>
    <t>Gonzalez Colmenero, Diego</t>
  </si>
  <si>
    <t>diegoteo2012@gmail.com</t>
  </si>
  <si>
    <t>González Cruz, Patricia Itzel</t>
  </si>
  <si>
    <t>danagrant@hotmail.com</t>
  </si>
  <si>
    <t>González Hernández, Blanca</t>
  </si>
  <si>
    <t>blancaglzzzzz@yahooo.com.mx</t>
  </si>
  <si>
    <t>Gonzalez López, Jesus Eduardo</t>
  </si>
  <si>
    <t>jesusgol84@hotmail.com</t>
  </si>
  <si>
    <t>lorenzagurrola@gmail.com</t>
  </si>
  <si>
    <t>Gutierrez Aragón, Sergio</t>
  </si>
  <si>
    <t>gunduel2@yahoo.com.mx</t>
  </si>
  <si>
    <t>Gutierrez Lopez, Gabriel</t>
  </si>
  <si>
    <t>gabogutie@hotmail.com</t>
  </si>
  <si>
    <t>Gutierrez Reyes, Juan Daniel</t>
  </si>
  <si>
    <t>ddaniel.g.reyes@outlook.com</t>
  </si>
  <si>
    <t>Guzman casanova, Mario Arturo</t>
  </si>
  <si>
    <t>aria.cavamonas@gmail.com</t>
  </si>
  <si>
    <t>Guzman Garcia, Antonio Samuel</t>
  </si>
  <si>
    <t>zamgraft@gmail.com</t>
  </si>
  <si>
    <t>agg.wilchild@hotmail.com</t>
  </si>
  <si>
    <t>Guzman Olivares, Mario</t>
  </si>
  <si>
    <t>guzman.100175@gmail.com</t>
  </si>
  <si>
    <t>Hernández Blas, Jennifer Gabriela</t>
  </si>
  <si>
    <t>jenny_gabye@gmail.com</t>
  </si>
  <si>
    <t>Hernandez Cruz, Carlos Edmundo</t>
  </si>
  <si>
    <t>duxkurtz@gmail.com</t>
  </si>
  <si>
    <t>Hernandez Gijon, Justo Enrique</t>
  </si>
  <si>
    <t>kikus77@hotmail.com</t>
  </si>
  <si>
    <t>Hernandez López, Jaret Gadir</t>
  </si>
  <si>
    <t>jaretlopez@outlook.com</t>
  </si>
  <si>
    <t>charliecb.840@gmail.com</t>
  </si>
  <si>
    <t>Hernandez Martinez, Ana Laura</t>
  </si>
  <si>
    <t>anahdz0mtz@gmail.com</t>
  </si>
  <si>
    <t>Hernandez Martinez, Pedro Luis</t>
  </si>
  <si>
    <t>pedro.hersa927@gmail.com</t>
  </si>
  <si>
    <t>Hernandez Vasquez, Diana Jashibe</t>
  </si>
  <si>
    <t>jashib.star@hotmail.com</t>
  </si>
  <si>
    <t>Herrero Puig, Pere</t>
  </si>
  <si>
    <t>pherrero.puig@gmail.com</t>
  </si>
  <si>
    <t>Hilario Coronel, Nancy Areli</t>
  </si>
  <si>
    <t>nancy.kukuee@gmail.com</t>
  </si>
  <si>
    <t>Huerta Salazar, Jannis Brenda</t>
  </si>
  <si>
    <t>estudiolumbre@gmail.com</t>
  </si>
  <si>
    <t>Iturbe Bueno, Gina</t>
  </si>
  <si>
    <t>ginaiturbebueno@gmail.com</t>
  </si>
  <si>
    <t xml:space="preserve">Ignacio Gallardo, Diana Aurora </t>
  </si>
  <si>
    <t>au.nicte@gmail.com</t>
  </si>
  <si>
    <t>Jarquin Rojas, Pedro Efrén</t>
  </si>
  <si>
    <t>joreljarq@gmail.com</t>
  </si>
  <si>
    <t>Javier Salazar, Elisa Micaela</t>
  </si>
  <si>
    <t>elisajav@gmail.com</t>
  </si>
  <si>
    <t>cchesares@hotmail.com</t>
  </si>
  <si>
    <t>Jiménez Mendoza, Jaren Fernanda</t>
  </si>
  <si>
    <t>kf.jimenezm@gmail.com</t>
  </si>
  <si>
    <t>Jiménez Mijangos, Mariana de Jesús</t>
  </si>
  <si>
    <t>pachira164@hotmail.com</t>
  </si>
  <si>
    <t>Jiménez Ortega, Aidé</t>
  </si>
  <si>
    <t>quebeu@hotmail.com</t>
  </si>
  <si>
    <t>Jiménez ortega, Leyla</t>
  </si>
  <si>
    <t>lashesa@hotmail.com</t>
  </si>
  <si>
    <t>javiero.jimenezz2@gmail.com</t>
  </si>
  <si>
    <t>Jiménez Santos, Perla Miriam</t>
  </si>
  <si>
    <t>perlajimenezsantos@gmail.com</t>
  </si>
  <si>
    <t>José Ruiz, Pergetino</t>
  </si>
  <si>
    <t>kelobee@gmail.com</t>
  </si>
  <si>
    <t>Juárez López, Evelin Abigail</t>
  </si>
  <si>
    <t>eveynabi@hotmail.com</t>
  </si>
  <si>
    <t>Juárez Zárate, Javier Ángel</t>
  </si>
  <si>
    <t>javierbu18@gmail.com</t>
  </si>
  <si>
    <t>Lagunas Piñon, Armando Sergio</t>
  </si>
  <si>
    <t>armandoxergio@gmail.com</t>
  </si>
  <si>
    <t>textosofia@gmail.com</t>
  </si>
  <si>
    <t>Lázaro Villaverde, Fabricio</t>
  </si>
  <si>
    <t>fabriciouabjo@yahoo.com.mx</t>
  </si>
  <si>
    <t>Lepiz Roman, Eva Alicia</t>
  </si>
  <si>
    <t>eva.lepiz@gmail.com</t>
  </si>
  <si>
    <t>León Cuevas, Francisco Javier</t>
  </si>
  <si>
    <t>javierleoncuevas@gmail.com</t>
  </si>
  <si>
    <t>León Diaz, Lorenzo Abel</t>
  </si>
  <si>
    <t>leond5308@yahoo.com</t>
  </si>
  <si>
    <t>León Vázquez, Gabriela</t>
  </si>
  <si>
    <t>gabrielaleonv@gmail.com</t>
  </si>
  <si>
    <t>Lescas Méndez, Damian Eduardo</t>
  </si>
  <si>
    <t>guiadamian@yahoo.com</t>
  </si>
  <si>
    <t>López Bautistas, Ismael</t>
  </si>
  <si>
    <t>libre182@live.com.mx</t>
  </si>
  <si>
    <t>López Brizuela, Laura</t>
  </si>
  <si>
    <t>formacionartistica.casa@gmail.com</t>
  </si>
  <si>
    <t>luzmariaoso26@gmail.com</t>
  </si>
  <si>
    <t>López Charis, Maria Sabina</t>
  </si>
  <si>
    <t>sabinalopezcharis@gmail.com</t>
  </si>
  <si>
    <t xml:space="preserve">Nota: Le retiraron el prestamo a domicilio por el libro del mono </t>
  </si>
  <si>
    <t>López Hernández, Merida Cristina</t>
  </si>
  <si>
    <t>merrydaa@gmail.com</t>
  </si>
  <si>
    <t>López Hernández, Hugo Daniel</t>
  </si>
  <si>
    <t>daany_beedxe@hotmail.com</t>
  </si>
  <si>
    <t>López Figueroa, Iván Gabriel</t>
  </si>
  <si>
    <t>van_figueroa@hotmail.com</t>
  </si>
  <si>
    <t>López Jiménez, Mara</t>
  </si>
  <si>
    <t>mralj.ml@gmail.com</t>
  </si>
  <si>
    <t>wendy.juarez90@gmail.com</t>
  </si>
  <si>
    <t>López López, Omar</t>
  </si>
  <si>
    <t>lopezlopez1232@hotmail.com</t>
  </si>
  <si>
    <t>López Ortiz, Daniel Enrique</t>
  </si>
  <si>
    <t>enrique56607@gmail.com</t>
  </si>
  <si>
    <t>López Ramos, Fabian</t>
  </si>
  <si>
    <t>boca_del_cielo@hotmail.com</t>
  </si>
  <si>
    <t>López Terroso, Claudia</t>
  </si>
  <si>
    <t>claudiaterroso1@yahoo.com.mx</t>
  </si>
  <si>
    <t>López Villegas, Inocencio</t>
  </si>
  <si>
    <t>inocenciovillegasarte@gmail.com</t>
  </si>
  <si>
    <t>Luengas Reyes, Leslie Tamara</t>
  </si>
  <si>
    <t>leslie.tamara@hotmail.com</t>
  </si>
  <si>
    <t>Luis García, Anali</t>
  </si>
  <si>
    <t>analiluisgarcia@gmail.com</t>
  </si>
  <si>
    <t>Luis Salmerón, Arnulfo Efrén</t>
  </si>
  <si>
    <t>Luna Santiago, Juan Manuel</t>
  </si>
  <si>
    <t>psicjuanluna@gmail.com</t>
  </si>
  <si>
    <t>Maldonado de la Torre, Tryno</t>
  </si>
  <si>
    <t>trynomaldonado@gmail.com</t>
  </si>
  <si>
    <t>Mancilla Zayas, Araceli</t>
  </si>
  <si>
    <t>aracelimz@hotmail.com</t>
  </si>
  <si>
    <t>María Manzano, Santiago Beédre</t>
  </si>
  <si>
    <t>oncemares@hotmail.com</t>
  </si>
  <si>
    <t>Mariano Guzmán, Gibran Guillermo</t>
  </si>
  <si>
    <t>guillermo.mariano.educare@gmail.com</t>
  </si>
  <si>
    <t>Márquez Martinez, Aldredo</t>
  </si>
  <si>
    <t>pollitiko@yahoo.com.mx</t>
  </si>
  <si>
    <t>Martinez Abarca, Marco Antonio</t>
  </si>
  <si>
    <t>bizquet14@gmail.com</t>
  </si>
  <si>
    <t>Martinez Garcia, Elizabeth Noely</t>
  </si>
  <si>
    <t>contacto.elizabethmartinez@gmail.com</t>
  </si>
  <si>
    <t>Martinez Garcia, Gerardo</t>
  </si>
  <si>
    <t>xgerardomartinez@gmail.com</t>
  </si>
  <si>
    <t>Martinez Júarez, Josué</t>
  </si>
  <si>
    <t>martinezjuarez90@gmail.com</t>
  </si>
  <si>
    <t>Martinez Leyva, Ismael Emiliano</t>
  </si>
  <si>
    <t>ieml91@hotmail.com</t>
  </si>
  <si>
    <t>Martinez Martinez, Samantha</t>
  </si>
  <si>
    <t>samantha.mtr@gmail.com</t>
  </si>
  <si>
    <t>Martinez Medina, Hector Gerardo</t>
  </si>
  <si>
    <t>argos53103@gmail.com</t>
  </si>
  <si>
    <t xml:space="preserve">Nota: No tiene autorización, ni acceso a la biblioteca </t>
  </si>
  <si>
    <t>Martinez Morales, Gustavo</t>
  </si>
  <si>
    <t>tvo.mrz@gmail.com</t>
  </si>
  <si>
    <t>Martinez Ramirez, Oscar Javier</t>
  </si>
  <si>
    <t>oxama@hotmail.com</t>
  </si>
  <si>
    <t>Martinez Rodriguez, Maria Isabel</t>
  </si>
  <si>
    <t>kimifresa_maro@hotmail.com</t>
  </si>
  <si>
    <t>Martinez Santiago, Jose Angel</t>
  </si>
  <si>
    <t>joseangelsantiago@gmail.com</t>
  </si>
  <si>
    <t>abezi.futur@hotmail.com</t>
  </si>
  <si>
    <t>Martinez Velasco, Rhode Clavel</t>
  </si>
  <si>
    <t>clavel81@icbud.com</t>
  </si>
  <si>
    <t>Mateos Calvo, Eugenia Guadalupe</t>
  </si>
  <si>
    <t>mategenia@gmail.com</t>
  </si>
  <si>
    <t>Matias Nieto, Edmundo Eloy</t>
  </si>
  <si>
    <t>ednieto@hotmail.com</t>
  </si>
  <si>
    <t>manu_mat68@hotmail.com</t>
  </si>
  <si>
    <t>Matus Martinez, Argelia</t>
  </si>
  <si>
    <t>matusagelia@gmail.com</t>
  </si>
  <si>
    <t>Matus, Manuel</t>
  </si>
  <si>
    <t>manuel_matus19@hotmail.com</t>
  </si>
  <si>
    <t>Medina Castillo, Nelson</t>
  </si>
  <si>
    <t>medina.nelson0420@gmail.com</t>
  </si>
  <si>
    <t>Meixueiro López, Paul</t>
  </si>
  <si>
    <t>paul.meixueiro@gmail.com</t>
  </si>
  <si>
    <t>Meixueiro Valencia, Andrea</t>
  </si>
  <si>
    <t>andymeix@hotmail.com</t>
  </si>
  <si>
    <t>Mendiola Chávez, Alberto</t>
  </si>
  <si>
    <t>albertomendiola@hotmail.com</t>
  </si>
  <si>
    <t>Mendoza Ortega, Gabriela Mendoza</t>
  </si>
  <si>
    <t>gabyortegam92@gmail.com</t>
  </si>
  <si>
    <t>Mendoza Ramírez, Diego</t>
  </si>
  <si>
    <t>Credencial autorizada por Hazam Jara</t>
  </si>
  <si>
    <t>Mendoza Vásquez, gibran Jalil</t>
  </si>
  <si>
    <t>voltakid@gmail.com</t>
  </si>
  <si>
    <t>Mezá Pérez, Ivan</t>
  </si>
  <si>
    <t>navimepi@hotmail.com</t>
  </si>
  <si>
    <t>Morales Calas, Lucero Guadalupe</t>
  </si>
  <si>
    <t>calas.cth@gmail.com</t>
  </si>
  <si>
    <t>Morales Cruz, Angel aurelio</t>
  </si>
  <si>
    <t>angelsinacentomorales@gmail.com</t>
  </si>
  <si>
    <t>Morales Pablo, Gerardo Joushimart</t>
  </si>
  <si>
    <t>joushimart.morales@gmail.com</t>
  </si>
  <si>
    <t>Morales Toledo, Alfonso</t>
  </si>
  <si>
    <t>alfonso.moralestoledo@gmail.com</t>
  </si>
  <si>
    <t>Moreno Franco, Andres</t>
  </si>
  <si>
    <t>andrewpunz@hotmail.com</t>
  </si>
  <si>
    <t>Moreno Franco, Jairo René</t>
  </si>
  <si>
    <t>caaccrinolas@hotmail.com</t>
  </si>
  <si>
    <t>Nieto Ruiz, Pavel Jesus</t>
  </si>
  <si>
    <t>maker.pavhel@gmail.com</t>
  </si>
  <si>
    <t>Nieva Sosa, María Amparo</t>
  </si>
  <si>
    <t>ampraronieva@hotmail.com</t>
  </si>
  <si>
    <t>Noriega Ortiz, Izcoalt</t>
  </si>
  <si>
    <t>izcoatlnoriega@hotmail.com</t>
  </si>
  <si>
    <t>Ochoa Arrazola, Martha</t>
  </si>
  <si>
    <t>mar.eazola54@gmail.com</t>
  </si>
  <si>
    <t>Ojeda Guzmán, Rubén</t>
  </si>
  <si>
    <t>rube.og@hotmail.com</t>
  </si>
  <si>
    <t>Ojeda Pérez, Emmanuel</t>
  </si>
  <si>
    <t>emmaojedap@gmail.com</t>
  </si>
  <si>
    <t>Olguin Reyes, Bedrich Mauricio</t>
  </si>
  <si>
    <t>mbelano@gmail.com</t>
  </si>
  <si>
    <t>Olvera Gutierrez, René Mauricio</t>
  </si>
  <si>
    <t>rmog241486@gmail.com</t>
  </si>
  <si>
    <t>frnnd.op@gmail.com</t>
  </si>
  <si>
    <t>Olivo Ramos, Daniel</t>
  </si>
  <si>
    <t>benetuto@gmail.com</t>
  </si>
  <si>
    <t>Orozco Hernandez, Ruth Karina</t>
  </si>
  <si>
    <t>ruthorozcohdz@gmail.com</t>
  </si>
  <si>
    <t>Ortega Cruz, Felipe de Jesús</t>
  </si>
  <si>
    <t>angiolipe@yahoo.com.mx</t>
  </si>
  <si>
    <t>Ortega Hernandez, Alejandra</t>
  </si>
  <si>
    <t>ale.orhe7@gmail.com</t>
  </si>
  <si>
    <t>Ortiz Diaz, Tania Siglinde</t>
  </si>
  <si>
    <t>tsiglinde@gmail.com</t>
  </si>
  <si>
    <t>Ortiz Leyva, Alejandro José</t>
  </si>
  <si>
    <t>ale_20109@hotmail.com</t>
  </si>
  <si>
    <t>Ortiz Nahón, Abraham Jahir</t>
  </si>
  <si>
    <t>abraham.nahon@gmail.com</t>
  </si>
  <si>
    <t xml:space="preserve">Ortiz Ortega, Selene </t>
  </si>
  <si>
    <t>shalom11371@gmail.com</t>
  </si>
  <si>
    <t>m.woolrich@icloud.com.mx</t>
  </si>
  <si>
    <t>Pacheco Ramírez, Mónica Jazmin</t>
  </si>
  <si>
    <t>moni.jaz@hotmail.com</t>
  </si>
  <si>
    <t>Padilla Santiago, Perla Meztli</t>
  </si>
  <si>
    <t>perlameztli84@gmail.com</t>
  </si>
  <si>
    <t>Pascual Pérez, Adriana Atalia</t>
  </si>
  <si>
    <t>adrianapascual.pa@gmail.com</t>
  </si>
  <si>
    <t>Pascual Pinedo, Leonardo de Jesús</t>
  </si>
  <si>
    <t>optryp@gmail.com</t>
  </si>
  <si>
    <t>Pedro Alonso, Ángel Arístarco</t>
  </si>
  <si>
    <t>xnibij.1992@gmail.com</t>
  </si>
  <si>
    <t>Peralta Hernandez, Juan Carlos</t>
  </si>
  <si>
    <t>guiasjuan@hotmail.com</t>
  </si>
  <si>
    <t>Pérez Azcona, Andrea</t>
  </si>
  <si>
    <t>andy.azcona18@gmail.com</t>
  </si>
  <si>
    <t>Pérez Luis, Perla xochilt</t>
  </si>
  <si>
    <t>xochitluis13@gmail.com</t>
  </si>
  <si>
    <t xml:space="preserve">Pérez Martinez, Ricardo </t>
  </si>
  <si>
    <t>ichbzncagari@gmail.com</t>
  </si>
  <si>
    <t>Pérez Moreno Rose, Marie José Gisele</t>
  </si>
  <si>
    <t>giseleperezmoreno@gmail.com</t>
  </si>
  <si>
    <t>Pérez Morales, Martha</t>
  </si>
  <si>
    <t>p.mm.a@hotmail.com</t>
  </si>
  <si>
    <t>Pineda, Nery Iván</t>
  </si>
  <si>
    <t>Policapo Reyes, Amairany Belem</t>
  </si>
  <si>
    <t>amairany.b@gmail.com</t>
  </si>
  <si>
    <t>Quero Herrera, Adrian</t>
  </si>
  <si>
    <t>queroha@gmail.com</t>
  </si>
  <si>
    <t>Quero Aguilar, Israel Amador</t>
  </si>
  <si>
    <t>israel.a.quero.a@gmail.com</t>
  </si>
  <si>
    <t>Quiroz Zacarías, Kenia</t>
  </si>
  <si>
    <t>kas.qz@hotmail.com</t>
  </si>
  <si>
    <t>Ramirez Celis, Zaira Donaji</t>
  </si>
  <si>
    <t>zairadonajiramirezcelis@gmail.com</t>
  </si>
  <si>
    <t>Ramirez Cuevas, Eduardo Daniel</t>
  </si>
  <si>
    <t>95eduardo.ramirez@gmail.com</t>
  </si>
  <si>
    <t>Ramirez Garcia, Miguel Angel</t>
  </si>
  <si>
    <t>ragamian_026@hotmail.com</t>
  </si>
  <si>
    <t>Ramirez Garcia, Brenda Melisa</t>
  </si>
  <si>
    <t>melisa_0517@hotmail.com</t>
  </si>
  <si>
    <t>Ramírez Guzmán, Oswaldo</t>
  </si>
  <si>
    <t>Ramirez H., Luis Enrique</t>
  </si>
  <si>
    <t>edicionesplaab@prodigi.com.mx</t>
  </si>
  <si>
    <t>Ramirez López, Daniela Sarai</t>
  </si>
  <si>
    <t>dasaralop@gmail.com</t>
  </si>
  <si>
    <t>elsietesla4@gmail.com</t>
  </si>
  <si>
    <t>Résendiz Sánchez, Inari coral</t>
  </si>
  <si>
    <t>comoquienviaja@gmail.com</t>
  </si>
  <si>
    <t>Reyes Garcia, Mario Alberto</t>
  </si>
  <si>
    <t>mgg230190@hotmail.com</t>
  </si>
  <si>
    <t>Reyes Jeronimo, Jose Carlos</t>
  </si>
  <si>
    <t>grislico@gmail.com</t>
  </si>
  <si>
    <t>Reyes Salvador, Eunice</t>
  </si>
  <si>
    <t>eunicers@hotmail.com</t>
  </si>
  <si>
    <t>Ricárdez Scherenberg, Alvaro Jesús</t>
  </si>
  <si>
    <t>alvaroricsch@gmail.com</t>
  </si>
  <si>
    <t>Ríos Morales, Pedro Luciano</t>
  </si>
  <si>
    <t>Ríos Morales, Victor</t>
  </si>
  <si>
    <t>victorjoseba@hotmail.com</t>
  </si>
  <si>
    <t>Rivera Beltran, Armando</t>
  </si>
  <si>
    <t>arma-111@hotmail.com</t>
  </si>
  <si>
    <t>Robles Menéndez, Baldomero</t>
  </si>
  <si>
    <t>vr9443@gmail.com</t>
  </si>
  <si>
    <t>Rodriguez Bolaños, Alejandra</t>
  </si>
  <si>
    <t>alejandrarondaba@gmail.com</t>
  </si>
  <si>
    <t>cicutafia@hotmail.com</t>
  </si>
  <si>
    <t>Rojas Celaya, Sebastian</t>
  </si>
  <si>
    <t>serc9511@gmail.com</t>
  </si>
  <si>
    <t>Rojas López, Abiram</t>
  </si>
  <si>
    <t>rodisdsr@hotmail.com</t>
  </si>
  <si>
    <t>Rojas Quiroz, Reyna Antonieta</t>
  </si>
  <si>
    <t>cati.rojas97@gmail.com</t>
  </si>
  <si>
    <t>Rojas Santiago, Isabel</t>
  </si>
  <si>
    <t>isabel.arcano14@yahoo.com.mx</t>
  </si>
  <si>
    <t>Rojas Trigueros, Sara María</t>
  </si>
  <si>
    <t>saratrigueros@yahoo.com.mx</t>
  </si>
  <si>
    <t>Rosales Moty, Ruben</t>
  </si>
  <si>
    <t>ruben0001@hotmail.com</t>
  </si>
  <si>
    <t>Ruiz Aquino, Diana Iris</t>
  </si>
  <si>
    <t>irisrz72@gmail.com</t>
  </si>
  <si>
    <t>Ruiz Ramírez, Hanlly Michell</t>
  </si>
  <si>
    <t>hanlly@comunidad.uam.mx</t>
  </si>
  <si>
    <t>Ruiz Núñez, Juan Pablo</t>
  </si>
  <si>
    <t>jpanlornz@gmail.com</t>
  </si>
  <si>
    <t>arrazola.66@hotmail.com</t>
  </si>
  <si>
    <t>Ruiz Terán, Esequiel</t>
  </si>
  <si>
    <t>ezequielteran@hotmail.com</t>
  </si>
  <si>
    <t>Saavedra Ruiz, Leonardo Horacio</t>
  </si>
  <si>
    <t>leo-8conejo@hotmail.com</t>
  </si>
  <si>
    <t>Salas Jarquin, Rosa Aurora</t>
  </si>
  <si>
    <t>galletitas_rousi@hotmail.com</t>
  </si>
  <si>
    <t>Salazar Canseco, Margarita Victoria</t>
  </si>
  <si>
    <t>magurcia2@hotmail.com</t>
  </si>
  <si>
    <t>Salazar Martinez, Josefina</t>
  </si>
  <si>
    <t>josie543@hotmail.com</t>
  </si>
  <si>
    <t>Salinas Martinez, René Edgar</t>
  </si>
  <si>
    <t>edgapin@hotmail.com</t>
  </si>
  <si>
    <t>Salinas Pérez, Alma Patricia</t>
  </si>
  <si>
    <t>patysalinaspe@gmail.com</t>
  </si>
  <si>
    <t>Salvada Cabrera, Jorge Alberto</t>
  </si>
  <si>
    <t>batayer123@hotmail.com</t>
  </si>
  <si>
    <t>Sampredo Alonso, Kozzobi Alejandro</t>
  </si>
  <si>
    <t>kozzobisampedroa@gmail.com</t>
  </si>
  <si>
    <t>Sánchez Fierro, Raúl Daniel</t>
  </si>
  <si>
    <t>trinofiesa@gmail.com</t>
  </si>
  <si>
    <t>Sánchez Figueroa, Anel</t>
  </si>
  <si>
    <t>maquinandoideas1@gmail.com</t>
  </si>
  <si>
    <t>Sánchez García, Susana</t>
  </si>
  <si>
    <t>sussangarci@gmail.com</t>
  </si>
  <si>
    <t>Sánchez Martinez, Oscar Edsel</t>
  </si>
  <si>
    <t>osaredsel@gmail.com</t>
  </si>
  <si>
    <t>Sánchez Ramirez, Abdardo Salvador</t>
  </si>
  <si>
    <t>carpediem_mors@hotmail.com</t>
  </si>
  <si>
    <t>Sánchez Santiago, Gonzalo Alejandro</t>
  </si>
  <si>
    <t>gsxochipilli@gmail.com</t>
  </si>
  <si>
    <t>Sánchez Santos, Luis Alberto</t>
  </si>
  <si>
    <t>sanchz.s.la@gmail.com</t>
  </si>
  <si>
    <t>Sánchez Salgado, Maria Isabel</t>
  </si>
  <si>
    <t>isa_sam82@hotmail.com</t>
  </si>
  <si>
    <t>Sánchez Sánchez, Keving Hermán</t>
  </si>
  <si>
    <t>kevinesocreo@gmail.com</t>
  </si>
  <si>
    <t>emiliasandovalgonzalezgmail.com</t>
  </si>
  <si>
    <t>Sandoval Toledo, Canek</t>
  </si>
  <si>
    <t>caneksantol@gmail.com</t>
  </si>
  <si>
    <t>Santiago Avila, Alfredo Emmanuel</t>
  </si>
  <si>
    <t>emmanuel12santiago@hotmail.com</t>
  </si>
  <si>
    <t>Santiago Gijon, luis Eduardo</t>
  </si>
  <si>
    <t>ardoengis@gmail.com</t>
  </si>
  <si>
    <t>Santiago Habana, Brissot</t>
  </si>
  <si>
    <t>brissot@hotmail.com</t>
  </si>
  <si>
    <t>Santiago Padilla, Fabiola</t>
  </si>
  <si>
    <t>fs_padilla@hotmail.com</t>
  </si>
  <si>
    <t>Santiago Sánchez, Ana Belén</t>
  </si>
  <si>
    <t>anab.santiago.s@gmail.com</t>
  </si>
  <si>
    <t>Santiago Paz, Carmen</t>
  </si>
  <si>
    <t>carmvia@hotmail.com</t>
  </si>
  <si>
    <t>Santibañez Miguel, Guadalupe</t>
  </si>
  <si>
    <t>lupe.sm92@gmail.com</t>
  </si>
  <si>
    <t>Santíbañez Rivera, Estefanía Betzabeth</t>
  </si>
  <si>
    <t>estefania.santriv@hotmail.com</t>
  </si>
  <si>
    <t>Santos Cueller, Ma. Luisa</t>
  </si>
  <si>
    <t>michisc@gmail.com</t>
  </si>
  <si>
    <t>Santos Cruz, Julio Cesar</t>
  </si>
  <si>
    <t>Santos Franco, José Javier</t>
  </si>
  <si>
    <t>Santos Hernández, Moisés Guillermo</t>
  </si>
  <si>
    <t>zytry@hotmail.com</t>
  </si>
  <si>
    <t>Saynes Vásquez, Alfredo</t>
  </si>
  <si>
    <t>picchossaynes@gmail.com</t>
  </si>
  <si>
    <t>Silva Cisneros, Alejandra D.</t>
  </si>
  <si>
    <t>alex.cisne.piki@gmail.com</t>
  </si>
  <si>
    <t>Silvia Soriano, Alejandra</t>
  </si>
  <si>
    <t>silvasorianoa@gmail.com</t>
  </si>
  <si>
    <t>Sixtos Robles, Yanelli Ariana</t>
  </si>
  <si>
    <t>Sosa Castañeda, Karina</t>
  </si>
  <si>
    <t>karinas389@gmail.com</t>
  </si>
  <si>
    <t>vicksansose@hotmail.com</t>
  </si>
  <si>
    <t>Teahulos Ortega, Aranza Michelle</t>
  </si>
  <si>
    <t>michteahulos@gmail.com</t>
  </si>
  <si>
    <t>Torres Almzazán, Berenice</t>
  </si>
  <si>
    <t>bereta9@hotmail.com</t>
  </si>
  <si>
    <t>Torres Díaz, Tani</t>
  </si>
  <si>
    <t>taniatrrsd@outlook.com</t>
  </si>
  <si>
    <t>Torres Hernández, Pedro Javier</t>
  </si>
  <si>
    <t>pedrojaviert@hotmail.com</t>
  </si>
  <si>
    <t>Torres Rodríguez, Félix Abraham</t>
  </si>
  <si>
    <t>Treviño Barroso, Rodrigo</t>
  </si>
  <si>
    <t>xtrevinobarroso@gmail.com</t>
  </si>
  <si>
    <t>Valencia Francisco, Ivanna</t>
  </si>
  <si>
    <t>ivannavaf@gmail.com</t>
  </si>
  <si>
    <t>Vallejo Villalobos, Rosa Isabel</t>
  </si>
  <si>
    <t>rosacasitranparente@gmail.com</t>
  </si>
  <si>
    <t>Vargas Gómez, Uriel Augusto</t>
  </si>
  <si>
    <t>uriel.augustrs@gmail.com</t>
  </si>
  <si>
    <t>Vargas Abad, Alfonso</t>
  </si>
  <si>
    <t>alfonsoabad33@yahoo.com.mx</t>
  </si>
  <si>
    <t>Vargas Gomez, Dalia</t>
  </si>
  <si>
    <t>dalila_v7@hotmail.com</t>
  </si>
  <si>
    <t>Vásquez Carrasco, Liz Andrea</t>
  </si>
  <si>
    <t>azdraleni@gmail.com</t>
  </si>
  <si>
    <t>Vásquez Escobar, Manuel</t>
  </si>
  <si>
    <t>hdr_rtqm@hotmail.com</t>
  </si>
  <si>
    <t>Vásquez Martinez, Jesús</t>
  </si>
  <si>
    <t>jesus.mtvz@gmail.com</t>
  </si>
  <si>
    <t>Vásquez Miranda, Alba Eugenia</t>
  </si>
  <si>
    <t>miranda.alba@gmail.com</t>
  </si>
  <si>
    <t>Vásquez Ventura, Perla Guadalupe</t>
  </si>
  <si>
    <t>perla.vas@hotmail.com</t>
  </si>
  <si>
    <t>Vázquez Hernández, Irán Francisco</t>
  </si>
  <si>
    <t>iran.vazquez@gmail.com</t>
  </si>
  <si>
    <t>Vázquez Lobo Yuren, Fernando Alberto</t>
  </si>
  <si>
    <t>lobo_yuren@yahoo.com.mx</t>
  </si>
  <si>
    <t>Vega Pérez, Gloria Beatriz</t>
  </si>
  <si>
    <t>leo24_770@hotmail.com</t>
  </si>
  <si>
    <t>Velasco Ignacio, Marisol</t>
  </si>
  <si>
    <t>marisol220699@hotmail.com</t>
  </si>
  <si>
    <t>Velasco Madrid, Jimena</t>
  </si>
  <si>
    <t>jimena_madrid@live.com.mx</t>
  </si>
  <si>
    <t>Velasco Vásquez, Tomás David</t>
  </si>
  <si>
    <t>newtommy11@gmail.com</t>
  </si>
  <si>
    <t>Velásquez Escobar, Gustavo Enrique</t>
  </si>
  <si>
    <t>enriquevelasquez84@hotmail.com</t>
  </si>
  <si>
    <t>Villalobos Valderrama, Gloria E.</t>
  </si>
  <si>
    <t>glorielv@gmail.com</t>
  </si>
  <si>
    <t>Wintermute, David Stewart</t>
  </si>
  <si>
    <t>david.inviernomudo@hotmail.com</t>
  </si>
  <si>
    <t xml:space="preserve">Woolrich Osante Michelle </t>
  </si>
  <si>
    <t xml:space="preserve">m.woolrich@icloud.com </t>
  </si>
  <si>
    <t>Zavala López, Sandra Citlali</t>
  </si>
  <si>
    <t>sandracitlazavala@gmail.com</t>
  </si>
  <si>
    <t>Zárate Cereen, Clarissa Mercedes</t>
  </si>
  <si>
    <t>azarissa4@gmail.com</t>
  </si>
  <si>
    <t>Nombre del usuario:_x000D_
Alonso Criollo, Javier</t>
  </si>
  <si>
    <t>Nombre del usuario:_x000D_
Antonio Garcia, Jesus</t>
  </si>
  <si>
    <t>Nombre del usuario:_x000D_
Antonio Jimenez Laura Eloise</t>
  </si>
  <si>
    <t>Nombre del usuario:_x000D_
Antonio Velasco, Maria Guadalupe</t>
  </si>
  <si>
    <t>Nombre del usuario:_x000D_
Arnaud Blum, Enrique Sebastian</t>
  </si>
  <si>
    <t>Nombre del usuario:_x000D_
Barrera Muñiz, Alfonso</t>
  </si>
  <si>
    <t>Nombre del usuario:_x000D_
Bautista Cortes, Lined Nathaly</t>
  </si>
  <si>
    <t>Nombre del usuario:_x000D_
Bocanegra Esqueda, Maria Luisa</t>
  </si>
  <si>
    <t>Nombre del usuario:_x000D_
Bustamante Serrato, Fernando Dennise</t>
  </si>
  <si>
    <t>Nombre del usuario:_x000D_
Cabrera Molina, Alan Daniel</t>
  </si>
  <si>
    <t>Aprobado para renovación</t>
  </si>
  <si>
    <t>Aguilar Gaytán, Norma Isabel</t>
  </si>
  <si>
    <t>Aguilar Gonzáles de Cossio, Miguel Ángel</t>
  </si>
  <si>
    <t>Aguilar Gutiérrez, Octavio</t>
  </si>
  <si>
    <t>Aguilar Vázquez, Karla Itandehui</t>
  </si>
  <si>
    <t>Chavez Pimentel, José Elí</t>
  </si>
  <si>
    <t>Hernández Lopez, Juan Carlos</t>
  </si>
  <si>
    <t>Garcia Aguilar, Julio César</t>
  </si>
  <si>
    <t>Olivera Pérez, Maria Fernanda</t>
  </si>
  <si>
    <t>García Vazquez, Gabriela</t>
  </si>
  <si>
    <t>Flores López, Adan</t>
  </si>
  <si>
    <t>López Juárez, Wendy Monserrat</t>
  </si>
  <si>
    <t>Nombre del usuario:_x000D_
Castellanos Sánchez, Edlyn Yessenia</t>
  </si>
  <si>
    <t>Nombre del usuario:_x000D_
Chavez Martinez, Alejandra Sinai</t>
  </si>
  <si>
    <t>Nombre del usuario:_x000D_
Cortés López, Guadalupe</t>
  </si>
  <si>
    <t>Nombre del usuario:_x000D_
Cruz Caba, Aisha</t>
  </si>
  <si>
    <t>Nombre del usuario:_x000D_
Cruz Chavez, Victor Armando</t>
  </si>
  <si>
    <t>Nombre del usuario:_x000D_
Cruz Parada, Lucero Elizabeth</t>
  </si>
  <si>
    <t>Nombre del usuario:_x000D_
Cruz Vazquez, Adriana del Carmen</t>
  </si>
  <si>
    <t>Nombre del usuario:_x000D_
Da Jandra, Leonardo</t>
  </si>
  <si>
    <t>Nombre del usuario:_x000D_
Daniel Madrid, Anabelen</t>
  </si>
  <si>
    <t>Nombre del usuario:_x000D_
De los Satos Bautista, Mariana</t>
  </si>
  <si>
    <t>Nombre del usuario:_x000D_
Diaz Gregorio, Ana Rosa</t>
  </si>
  <si>
    <t>Nombre del usuario:_x000D_
Diaz Gregorio, Sonia</t>
  </si>
  <si>
    <t>Nombre del usuario:_x000D_
Diaz Julian, Rigoberto</t>
  </si>
  <si>
    <t>Nombre del usuario:_x000D_
Diaz Matias, Carlos Eduardo</t>
  </si>
  <si>
    <t>Nombre del usuario:_x000D_
Diaz Rodriguez, Tania Evelyn</t>
  </si>
  <si>
    <t>Nombre del usuario:_x000D_
Diego Aguilar, Karla Emily</t>
  </si>
  <si>
    <t>Nombre del usuario:_x000D_
Dominguez Ángeles, Yoshie Israel</t>
  </si>
  <si>
    <t>Nombre del usuario:_x000D_
Dufrancatel, Lactitia Laureen</t>
  </si>
  <si>
    <t>Nombre del usuario:_x000D_
Escobedo Cetina, Humberto José</t>
  </si>
  <si>
    <t>Nombre del usuario:_x000D_
Espinosa Arango, Luis Alberto</t>
  </si>
  <si>
    <t>Nombre del usuario:_x000D_
Fabian Rivera, Omar</t>
  </si>
  <si>
    <t>Nombre del usuario:_x000D_
Flores López, Adan</t>
  </si>
  <si>
    <t>Nombre del usuario:_x000D_
Gálvez Navarro, Jorge Antonio</t>
  </si>
  <si>
    <t>Nombre del usuario:_x000D_
Gándara coronado, Francisco</t>
  </si>
  <si>
    <t>Nombre del usuario:_x000D_
Garcia Santiago, Noé</t>
  </si>
  <si>
    <t>Nombre del usuario:_x000D_
Garnica Esteva, Lourdes</t>
  </si>
  <si>
    <t>Nombre del usuario:_x000D_
Garnica Esteva, Sofia</t>
  </si>
  <si>
    <t>Nombre del usuario:_x000D_
Gleeson, Matthew Aaron</t>
  </si>
  <si>
    <t>Nombre del usuario:_x000D_
Gómez Ignacio, Coral Sirena</t>
  </si>
  <si>
    <t>Nombre del usuario:_x000D_
Gómez Miranda, Maria de la Paz</t>
  </si>
  <si>
    <t>Nombre del usuario:_x000D_
Gómez Sánchez, Abelardo</t>
  </si>
  <si>
    <t>Nombre del usuario:_x000D_
González Cruz, Patricia Itzel</t>
  </si>
  <si>
    <t>Nombre del usuario:_x000D_
González Hernández, Blanca</t>
  </si>
  <si>
    <t>Nombre del usuario:_x000D_
Gutierrez Aragón, Sergio</t>
  </si>
  <si>
    <t>Nombre del usuario:_x000D_
Gutierrez Lopez, Gabriel</t>
  </si>
  <si>
    <t>Nombre del usuario:_x000D_
Gutierrez Reyes, Juan Daniel</t>
  </si>
  <si>
    <t>Nombre del usuario:_x000D_
Guzman casanova, Mario Arturo</t>
  </si>
  <si>
    <t>Nombre del usuario:_x000D_
Guzman Olivares, Mario</t>
  </si>
  <si>
    <t>Nombre del usuario:_x000D_
Hernandez Cruz, Carlos Edmundo</t>
  </si>
  <si>
    <t>Nombre del usuario:_x000D_
Hernandez López, Jaret Gadir</t>
  </si>
  <si>
    <t>Nombre del usuario:_x000D_
Hernández Lopez, Juan Carlos</t>
  </si>
  <si>
    <t>Nombre del usuario:_x000D_
Hernandez Martinez, Ana Laura</t>
  </si>
  <si>
    <t>Nombre del usuario:_x000D_
Herrero Puig, Pere</t>
  </si>
  <si>
    <t>Nombre del usuario:_x000D_
Hilario Coronel, Nancy Areli</t>
  </si>
  <si>
    <t>Nombre del usuario:_x000D_
Huerta Salazar, Jannis Brenda</t>
  </si>
  <si>
    <t xml:space="preserve">Nombre del usuario:_x000D_
Ignacio Gallardo, Diana Aurora </t>
  </si>
  <si>
    <t>Nombre del usuario:_x000D_
Iturbe Bueno, Gina</t>
  </si>
  <si>
    <t>Nombre del usuario:_x000D_
Javier Salazar, Elisa Micaela</t>
  </si>
  <si>
    <t>Nombre del usuario:_x000D_
Jiménez Mendoza, Jaren Fernanda</t>
  </si>
  <si>
    <t>Nombre del usuario:_x000D_
Jiménez ortega, Leyla</t>
  </si>
  <si>
    <t>Nombre del usuario:_x000D_
Jiménez Santos, Perla Miriam</t>
  </si>
  <si>
    <t>Nombre del usuario:_x000D_
José Ruiz, Pergetino</t>
  </si>
  <si>
    <t>Nombre del usuario:_x000D_
Lagunas Piñon, Armando Sergio</t>
  </si>
  <si>
    <t>Nombre del usuario:_x000D_
León Cuevas, Francisco Javier</t>
  </si>
  <si>
    <t>Nombre del usuario:_x000D_
Lepiz Roman, Eva Alicia</t>
  </si>
  <si>
    <t>Nombre del usuario:_x000D_
López Hernández, Hugo Daniel</t>
  </si>
  <si>
    <t>Nombre del usuario:_x000D_
López Hernández, Merida Cristina</t>
  </si>
  <si>
    <t>Nombre del usuario:_x000D_
López Jiménez, Mara</t>
  </si>
  <si>
    <t>Nombre del usuario:_x000D_
López Juárez, Wendy Monserrat</t>
  </si>
  <si>
    <t>Nombre del usuario:_x000D_
López Villegas, Inocencio</t>
  </si>
  <si>
    <t>Nombre del usuario:_x000D_
Luis García, Anali</t>
  </si>
  <si>
    <t>Nombre del usuario:_x000D_
Luis Salmerón, Arnulfo Efrén</t>
  </si>
  <si>
    <t>Nombre del usuario:_x000D_
Luna Santiago, Juan Manuel</t>
  </si>
  <si>
    <t>Nombre del usuario:_x000D_
Maldonado de la Torre, Tryno</t>
  </si>
  <si>
    <t>Nombre del usuario:_x000D_
Mancilla Zayas, Araceli</t>
  </si>
  <si>
    <t>Nombre del usuario:_x000D_
Martinez Ramirez, Oscar Javier</t>
  </si>
  <si>
    <t>Nombre del usuario:_x000D_
Mateos Calvo, Eugenia Guadalupe</t>
  </si>
  <si>
    <t>Nombre del usuario:_x000D_
Matus, Manuel</t>
  </si>
  <si>
    <t>Nombre del usuario:_x000D_
Meixueiro López, Paul</t>
  </si>
  <si>
    <t>Nombre del usuario:_x000D_
Meixueiro Valencia, Andrea</t>
  </si>
  <si>
    <t>Nombre del usuario:_x000D_
Mendiola Chávez, Alberto</t>
  </si>
  <si>
    <t>Nombre del usuario:_x000D_
Mezá Pérez, Ivan</t>
  </si>
  <si>
    <t>Nombre del usuario:_x000D_
Morales Calas, Lucero Guadalupe</t>
  </si>
  <si>
    <t>Nombre del usuario:_x000D_
Morales Cruz, Angel aurelio</t>
  </si>
  <si>
    <t>Nombre del usuario:_x000D_
Morales Pablo, Gerardo Joushimart</t>
  </si>
  <si>
    <t>Nombre del usuario:_x000D_
Moreno Franco, Jairo René</t>
  </si>
  <si>
    <t>Nombre del usuario:_x000D_
Nieva Sosa, María Amparo</t>
  </si>
  <si>
    <t>Nombre del usuario:_x000D_
Noriega Ortiz, Izcoalt</t>
  </si>
  <si>
    <t>Nombre del usuario:_x000D_
Ochoa Arrazola, Martha</t>
  </si>
  <si>
    <t>Nombre del usuario:_x000D_
Ojeda Guzmán, Rubén</t>
  </si>
  <si>
    <t>Nombre del usuario:_x000D_
Ojeda Pérez, Emmanuel</t>
  </si>
  <si>
    <t>Nombre del usuario:_x000D_
Olguin Reyes, Bedrich Mauricio</t>
  </si>
  <si>
    <t>Nombre del usuario:_x000D_
Olivera Pérez, Maria Fernanda</t>
  </si>
  <si>
    <t>Nombre del usuario:_x000D_
Olivo Ramos, Daniel</t>
  </si>
  <si>
    <t>Nombre del usuario:_x000D_
Olvera Gutierrez, René Mauricio</t>
  </si>
  <si>
    <t>Nombre del usuario:_x000D_
Orozco Hernandez, Ruth Karina</t>
  </si>
  <si>
    <t>Nombre del usuario:_x000D_
Ortega Cruz, Felipe de Jesús</t>
  </si>
  <si>
    <t>Nombre del usuario:_x000D_
Ortega Hernandez, Alejandra</t>
  </si>
  <si>
    <t>Nombre del usuario:_x000D_
Ortiz Leyva, Alejandro José</t>
  </si>
  <si>
    <t xml:space="preserve">Nombre del usuario:_x000D_
Ortiz Ortega, Selene </t>
  </si>
  <si>
    <t>Nombre del usuario:_x000D_
Pascual Pérez, Adriana Atalia</t>
  </si>
  <si>
    <t>Nombre del usuario:_x000D_
Pascual Pinedo, Leonardo de Jesús</t>
  </si>
  <si>
    <t>Nombre del usuario:_x000D_
Pérez Azcona, Andrea</t>
  </si>
  <si>
    <t>Nombre del usuario:_x000D_
Pérez Luis, Perla xochilt</t>
  </si>
  <si>
    <t>Nombre del usuario:_x000D_
Pérez Moreno Rose, Marie José Gisele</t>
  </si>
  <si>
    <t>Nombre del usuario:_x000D_
Pérez Vásquez, Alexis Jonathan</t>
  </si>
  <si>
    <t>Nombre del usuario:_x000D_
Pineda, Nery Iván</t>
  </si>
  <si>
    <t>Nombre del usuario:_x000D_
Policapo Reyes, Amairany Belem</t>
  </si>
  <si>
    <t>Nombre del usuario:_x000D_
Quero Aguilar, Israel Amador</t>
  </si>
  <si>
    <t>Nombre del usuario:_x000D_
Quero Herrera, Adrian</t>
  </si>
  <si>
    <t>Nombre del usuario:_x000D_
Quiroz Zacarías, Kenia</t>
  </si>
  <si>
    <t>Nombre del usuario:_x000D_
Ramirez Garcia, Miguel Angel</t>
  </si>
  <si>
    <t>Nombre del usuario:_x000D_
Résendiz Sánchez, Inari coral</t>
  </si>
  <si>
    <t>Nombre del usuario:_x000D_
Reyes Salvador, Eunice</t>
  </si>
  <si>
    <t>Nombre del usuario:_x000D_
Ricárdez Scherenberg, Alvaro Jesús</t>
  </si>
  <si>
    <t>Nombre del usuario:_x000D_
Ríos Morales, Pedro Luciano</t>
  </si>
  <si>
    <t>Nombre del usuario:_x000D_
Ríos Morales, Victor</t>
  </si>
  <si>
    <t>Nombre del usuario:_x000D_
Rojas Celaya, Sebastian</t>
  </si>
  <si>
    <t>Nombre del usuario:_x000D_
Rojas López, Abiram</t>
  </si>
  <si>
    <t>Nombre del usuario:_x000D_
Rojas Santiago, Isabel</t>
  </si>
  <si>
    <t>Nombre del usuario:_x000D_
Rosales Moty, Ruben</t>
  </si>
  <si>
    <t>Nombre del usuario:_x000D_
Ruiz Aquino, Diana Iris</t>
  </si>
  <si>
    <t>Nombre del usuario:_x000D_
Ruiz Núñez, Juan Pablo</t>
  </si>
  <si>
    <t>Nombre del usuario:_x000D_
Saavedra Ruiz, Leonardo Horacio</t>
  </si>
  <si>
    <t>Nombre del usuario:_x000D_
Salvada Cabrera, Jorge Alberto</t>
  </si>
  <si>
    <t>Nombre del usuario:_x000D_
Sampredo Alonso, Kozzobi Alejandro</t>
  </si>
  <si>
    <t>Nombre del usuario:_x000D_
Sánchez Fierro, Raúl Daniel</t>
  </si>
  <si>
    <t>Nombre del usuario:_x000D_
Sánchez García, Susana</t>
  </si>
  <si>
    <t>Nombre del usuario:_x000D_
Sánchez Sánchez, Keving Hermán</t>
  </si>
  <si>
    <t>Nombre del usuario:_x000D_
Sánchez Santos, Luis Alberto</t>
  </si>
  <si>
    <t>Nombre del usuario:_x000D_
Santiago Avila, Alfredo Emmanuel</t>
  </si>
  <si>
    <t>Nombre del usuario:_x000D_
Santiago Gijon, luis Eduardo</t>
  </si>
  <si>
    <t>Nombre del usuario:_x000D_
Santiago Habana, Brissot</t>
  </si>
  <si>
    <t>Nombre del usuario:_x000D_
Santiago Paz, Carmen</t>
  </si>
  <si>
    <t>Nombre del usuario:_x000D_
Santiago Sánchez, Ana Belén</t>
  </si>
  <si>
    <t>Nombre del usuario:_x000D_
Santíbañez Rivera, Estefanía Betzabeth</t>
  </si>
  <si>
    <t>Nombre del usuario:_x000D_
Santos Cruz, Julio Cesar</t>
  </si>
  <si>
    <t>Nombre del usuario:_x000D_
Santos Hernández, Moisés Guillermo</t>
  </si>
  <si>
    <t>Nombre del usuario:_x000D_
Silvia Soriano, Alejandra</t>
  </si>
  <si>
    <t>Nombre del usuario:_x000D_
Sixtos Robles, Yanelli Ariana</t>
  </si>
  <si>
    <t>Nombre del usuario:_x000D_
Sosa Castañeda, Karina</t>
  </si>
  <si>
    <t>Nombre del usuario:_x000D_
Teahulos Ortega, Aranza Michelle</t>
  </si>
  <si>
    <t>Nombre del usuario:_x000D_
Torres Hernández, Pedro Javier</t>
  </si>
  <si>
    <t>Nombre del usuario:_x000D_
Valencia Francisco, Ivanna</t>
  </si>
  <si>
    <t>Nombre del usuario:_x000D_
Vallejo Villalobos, Rosa Isabel</t>
  </si>
  <si>
    <t>Nombre del usuario:_x000D_
Vargas Abad, Alfonso</t>
  </si>
  <si>
    <t>Nombre del usuario:_x000D_
Vásquez Carrasco, Liz Andrea</t>
  </si>
  <si>
    <t>Nombre del usuario:_x000D_
Vásquez Miranda, Alba Eugenia</t>
  </si>
  <si>
    <t>Nombre del usuario:_x000D_
Vásquez Ventura, Perla Guadalupe</t>
  </si>
  <si>
    <t>Nombre del usuario:_x000D_
Vázquez Lobo Yuren, Fernando Alberto</t>
  </si>
  <si>
    <t>Nombre del usuario:_x000D_
Velasco Madrid, Jimena</t>
  </si>
  <si>
    <t>Nombre del usuario:_x000D_
Velasco Vásquez, Tomás David</t>
  </si>
  <si>
    <t>Nombre del usuario:_x000D_
Villalobos Valderrama, Gloria E.</t>
  </si>
  <si>
    <t>Nombre del usuario:_x000D_
Wintermute, David Stewart</t>
  </si>
  <si>
    <t xml:space="preserve">Nombre del usuario:_x000D_
Woolrich Osante Michelle </t>
  </si>
  <si>
    <t>Dulces sueños… 15 historias macabras/PN3322.B55.D85/1236-08</t>
  </si>
  <si>
    <t>22-29-dic-21</t>
  </si>
  <si>
    <t>Historias Fantasticas / PN3322.H53.K57 / 192-15</t>
  </si>
  <si>
    <t>23-30-JUN-22</t>
  </si>
  <si>
    <t>30-07-jul-22</t>
  </si>
  <si>
    <t xml:space="preserve">Bárbara Wood </t>
  </si>
  <si>
    <t>La casa maldita/PN3322.WG58.O37/431-018</t>
  </si>
  <si>
    <t>20-27-MAY-23</t>
  </si>
  <si>
    <t xml:space="preserve">Tatiana Tibuleac </t>
  </si>
  <si>
    <t>El jardín de vidrio/PN3322.T518.J37/112-22</t>
  </si>
  <si>
    <t>27-04-JUN-23</t>
  </si>
  <si>
    <t>Patrick Suskind</t>
  </si>
  <si>
    <t>El perfume historia de un asesino/PN3322.S86.P4.2006</t>
  </si>
  <si>
    <t>11-18-JULIO-23</t>
  </si>
  <si>
    <t>Bolaño, Roberto</t>
  </si>
  <si>
    <t>2666 / PN3322.B642.D6 / 1972-04</t>
  </si>
  <si>
    <t>12-19 nov 09</t>
  </si>
  <si>
    <t>renov 26 nov</t>
  </si>
  <si>
    <t>--------------</t>
  </si>
  <si>
    <t>Pérez-Reverte, Arturo</t>
  </si>
  <si>
    <t>La reina del sur / PN3322.P478.R4 / 1087</t>
  </si>
  <si>
    <t>1-8 dic 09</t>
  </si>
  <si>
    <t xml:space="preserve">Mailer, Norman                   </t>
  </si>
  <si>
    <t>Los ejércitos de la noche/ PN332.M359.E9 / 747</t>
  </si>
  <si>
    <t xml:space="preserve">15-22 ene 10         </t>
  </si>
  <si>
    <t>25-1 ene 10</t>
  </si>
  <si>
    <t>22-29 mar 10</t>
  </si>
  <si>
    <t xml:space="preserve">30 de Mar 10 </t>
  </si>
  <si>
    <t xml:space="preserve">Fonseca, Ruben </t>
  </si>
  <si>
    <t xml:space="preserve">Historias de amor / PN3322.F66.H5 / 656-99 </t>
  </si>
  <si>
    <t>22-29 jun 10</t>
  </si>
  <si>
    <t>renov jul 6</t>
  </si>
  <si>
    <t>-----------</t>
  </si>
  <si>
    <t>Bellatín, Mario</t>
  </si>
  <si>
    <t>Flores / PN3322.B44.F55 / 105-05</t>
  </si>
  <si>
    <t>3-10 jul 10</t>
  </si>
  <si>
    <t>Roth, Joseph</t>
  </si>
  <si>
    <t>Escenas de la vida burguesa / PN3322.R67.E83 / 1008-010</t>
  </si>
  <si>
    <t>26-2 ago 10</t>
  </si>
  <si>
    <t>Tabucchi, Antonio</t>
  </si>
  <si>
    <t>Piazza d'Italia / PN3322.T328.P5 / 1262</t>
  </si>
  <si>
    <t>2-9 ago 10</t>
  </si>
  <si>
    <t>La linea del horizonte / PN3322.T328.L5 / 2244-97</t>
  </si>
  <si>
    <t>10-17 ago 10</t>
  </si>
  <si>
    <t>renov 23 ago</t>
  </si>
  <si>
    <t>Pérez Gay, Rafael</t>
  </si>
  <si>
    <t>Llamadas nocturnas / PN3322.P476.L5 / 3435-00</t>
  </si>
  <si>
    <t>24-31 ago 10</t>
  </si>
  <si>
    <t>Pavese, Cesare</t>
  </si>
  <si>
    <t xml:space="preserve">Entre mujeres solas / PN3322. P39.E67 / 3095-08 </t>
  </si>
  <si>
    <t>1 - 8 sep 10</t>
  </si>
  <si>
    <t>Ren/ 15 sep 10</t>
  </si>
  <si>
    <t>McEwan, Ian</t>
  </si>
  <si>
    <t>Amsterdam / PN3322.M434.A53 / 1736-02</t>
  </si>
  <si>
    <t>23-30 sep 10</t>
  </si>
  <si>
    <t xml:space="preserve">renov 25 oct </t>
  </si>
  <si>
    <t>Grass, Gunter</t>
  </si>
  <si>
    <t>A paso de cangrejo / PN3322.P79.P28 / 1099-04</t>
  </si>
  <si>
    <t>Fadanelli, Guillermo</t>
  </si>
  <si>
    <t>Lodo / PN3322.F33.L63 / 4409</t>
  </si>
  <si>
    <t>23-30 oct 10</t>
  </si>
  <si>
    <t>renov 13 nov</t>
  </si>
  <si>
    <t>Carver, Raymond</t>
  </si>
  <si>
    <t>Principiantes / PN3322.C378.P76</t>
  </si>
  <si>
    <t>Ortega, Julio (ed.)</t>
  </si>
  <si>
    <t>Antología del cuento latinoamericano del siglo XXI</t>
  </si>
  <si>
    <t>29-5 nov 10</t>
  </si>
  <si>
    <t>Le Clezio, J.M.G.</t>
  </si>
  <si>
    <t>El pez dorado / PN3322.L4.P49 / 191.09</t>
  </si>
  <si>
    <t>6-13 nov 10</t>
  </si>
  <si>
    <t>renov23nov</t>
  </si>
  <si>
    <t>---------------</t>
  </si>
  <si>
    <t>La otra cara de Rock HundsonPN3322F33,07728100818-25NOV10</t>
  </si>
  <si>
    <t>putas asesinas/PN3322B642.P8,2001,731-02</t>
  </si>
  <si>
    <t>16-22 dic-10</t>
  </si>
  <si>
    <t>ren4 ene</t>
  </si>
  <si>
    <t>los detectives salvajes/PN3322.B642.D42007-2234-010/23-30DIC-10</t>
  </si>
  <si>
    <t>ren 13 ene 10</t>
  </si>
  <si>
    <t>-----</t>
  </si>
  <si>
    <t xml:space="preserve">Sada, Daniel </t>
  </si>
  <si>
    <t>La duración de los empeños simples / PN3322.S21.D</t>
  </si>
  <si>
    <t>13-20 ene 11ren- 26 ene 11</t>
  </si>
  <si>
    <t xml:space="preserve">Grossmann, Vassilli </t>
  </si>
  <si>
    <t>Vida y destino / PN3322. G8425.V5 / 1901-08 }</t>
  </si>
  <si>
    <t>13-20 ene 11</t>
  </si>
  <si>
    <t>ren 26  ene 11</t>
  </si>
  <si>
    <t>Proust</t>
  </si>
  <si>
    <t>En busca del tiempo perdido/PN3322.P72.P6 1998/143-03</t>
  </si>
  <si>
    <t>01-08 Feb 11</t>
  </si>
  <si>
    <t>renov 16 Feb 11</t>
  </si>
  <si>
    <t>El Pescador y su alma /PN3322.W55.P4/1871-03</t>
  </si>
  <si>
    <t>16-23 Feb 11</t>
  </si>
  <si>
    <t>renov 02 Mar</t>
  </si>
  <si>
    <t>Proust, Marcel</t>
  </si>
  <si>
    <t>En busca del tiempo perdido/PN3322.P76.P6 1998/143-03</t>
  </si>
  <si>
    <t>07-14 Mar 11</t>
  </si>
  <si>
    <t>renov 21 Mar</t>
  </si>
  <si>
    <t>ISHIGURO, Kazuo</t>
  </si>
  <si>
    <t xml:space="preserve">Nunca me abandones / PN3322 .I845 .N86 / 1990-10 </t>
  </si>
  <si>
    <t>23-30 Mar 11</t>
  </si>
  <si>
    <t>renov 13 Abr</t>
  </si>
  <si>
    <t>Vallarino, Roberto</t>
  </si>
  <si>
    <t>Exilio interior/PN1169.5.V356.E9</t>
  </si>
  <si>
    <t>18-25 jun-11</t>
  </si>
  <si>
    <t>renov-6jul-11</t>
  </si>
  <si>
    <t>Cantar de la memoria/Pn1169.5.N356.C3</t>
  </si>
  <si>
    <t>renov6jul-11</t>
  </si>
  <si>
    <t>26sep-3 oct11</t>
  </si>
  <si>
    <t>entregado</t>
  </si>
  <si>
    <t>2666 / PN3322, B642.D6</t>
  </si>
  <si>
    <t>2-9 ene 12</t>
  </si>
  <si>
    <t>Pacheco, José Emilio</t>
  </si>
  <si>
    <t>El principio del placer / P3322.P3. P7</t>
  </si>
  <si>
    <t>7-14 ene 12</t>
  </si>
  <si>
    <t>Serna, Enrique</t>
  </si>
  <si>
    <t>Señorita Mexico/PN3322.S469.S4/438-03</t>
  </si>
  <si>
    <t>29may-05jun 12</t>
  </si>
  <si>
    <t>Perez Gay, Rafael</t>
  </si>
  <si>
    <t>13-20-Sept-12</t>
  </si>
  <si>
    <t>Ren 26 sep</t>
  </si>
  <si>
    <t>Volpi, Jorge</t>
  </si>
  <si>
    <t>El jardín devastado /PN3322 .V6 .J37 / 03339-08</t>
  </si>
  <si>
    <t>25-Oct -02Nov 12</t>
  </si>
  <si>
    <t>Camus, Albert</t>
  </si>
  <si>
    <t>El extranjero / PN3322 .C358 .E9 1997 / 01504-00</t>
  </si>
  <si>
    <t>14-21-ENE-13</t>
  </si>
  <si>
    <t>Renov. 31-ene-13</t>
  </si>
  <si>
    <t>Hotel D.F. / PN3322 .F33 .H67 / 01032-011</t>
  </si>
  <si>
    <t>05-12 Feb 13</t>
  </si>
  <si>
    <t>25-feb-04-mzo-13</t>
  </si>
  <si>
    <t>05-Mzo-13</t>
  </si>
  <si>
    <t xml:space="preserve"> Una novelita lumpen / PN3322 .B642.N68 / 01728-09</t>
  </si>
  <si>
    <t>11-18-Jul-13</t>
  </si>
  <si>
    <t>Putas asesinas / PN3322 .B642.P8 2001 /  00731-02</t>
  </si>
  <si>
    <t>17-24-Jul-13</t>
  </si>
  <si>
    <t>John Fante</t>
  </si>
  <si>
    <t>Un año pésimo / PN3322 .F36.A6 / 01832-05</t>
  </si>
  <si>
    <t>24-31-Jul-13</t>
  </si>
  <si>
    <t>El temperamento melancolico / PN3322 .V6 .T32 / 0706-08</t>
  </si>
  <si>
    <t>21-28-Ene-14</t>
  </si>
  <si>
    <t>Plegaria de un inquilino / PN3322 .F33 .P54 / 3411-08</t>
  </si>
  <si>
    <t>Amuleto / PN3322 .B642 .A57 / 0810-04</t>
  </si>
  <si>
    <t>05-12-Mar-14</t>
  </si>
  <si>
    <t xml:space="preserve">McCarthy, Corman  </t>
  </si>
  <si>
    <t>La carretera / PN3322 .M428.C37 / 2348-07</t>
  </si>
  <si>
    <t>05-12-May-14</t>
  </si>
  <si>
    <t xml:space="preserve">McCullers, Carson </t>
  </si>
  <si>
    <t>El corazón es un cazador solitario / PN3322 .M432.C6 / 1511-07</t>
  </si>
  <si>
    <t>Villoro, Juan</t>
  </si>
  <si>
    <t>Materia dispuesta / PN3322 .V56 .M37 / 01842-01</t>
  </si>
  <si>
    <t>19-26 May 14</t>
  </si>
  <si>
    <t>James, Henry</t>
  </si>
  <si>
    <t>La vida privada / PN3322 .J35 .V5 / 0869-07</t>
  </si>
  <si>
    <t>Diario de un libertino / PN3322 .F66 .D5 / 01864-07</t>
  </si>
  <si>
    <t>29May-05jun 15</t>
  </si>
  <si>
    <t xml:space="preserve">Bauman, Zygmunt </t>
  </si>
  <si>
    <t>Mundo consumo/PN6140.B3797.M8/1125-013</t>
  </si>
  <si>
    <t>05-12 NOV 15</t>
  </si>
  <si>
    <t>Los detectives salvajes/PN3322.B642.D42007-2234-010</t>
  </si>
  <si>
    <t>03-10-FEB-16</t>
  </si>
  <si>
    <t>SUSPENDIDO HASTA 26 DE FEBRERO DE 2016</t>
  </si>
  <si>
    <t>Ferrante, Elena</t>
  </si>
  <si>
    <t>Los dias del abandono / PN3322.F476M.D5 / 1121-06</t>
  </si>
  <si>
    <t>09-16-ABR-16</t>
  </si>
  <si>
    <t>SUSPENDIDO HASTA 11 DE MAYO DE 2016</t>
  </si>
  <si>
    <t xml:space="preserve">Murakami, Haruki </t>
  </si>
  <si>
    <t>De que hablo cuando hablo de correr/PN3322.M864.D4/1277-010</t>
  </si>
  <si>
    <t>27 may-04 jun 16</t>
  </si>
  <si>
    <t>Maugham, William Somerset</t>
  </si>
  <si>
    <t>El temblar de una hoja / PN3322.M398.T4.Y.2 / 207-06</t>
  </si>
  <si>
    <t>27-JUN-04-JUL-16</t>
  </si>
  <si>
    <t>Lipovetsky, Gilles</t>
  </si>
  <si>
    <t>La felicidad paradojica / PN6140.L56.F45 / 1704-070</t>
  </si>
  <si>
    <t xml:space="preserve">Pérez Gay, Rafael </t>
  </si>
  <si>
    <t>Llamada nocturna/PN3322.P476.L5/3435-00</t>
  </si>
  <si>
    <t>13-20 jul 16</t>
  </si>
  <si>
    <t xml:space="preserve">Vargas Llosa, Mario </t>
  </si>
  <si>
    <t>Travesuras de la niña mala/PN3322.V37.T7 2006/777-06</t>
  </si>
  <si>
    <t>Cinco esquinas/PN3322.V37.C55/115-016</t>
  </si>
  <si>
    <t>27 jul-03 ago 16</t>
  </si>
  <si>
    <t xml:space="preserve">Serna, Enrique </t>
  </si>
  <si>
    <t>El miedo a los animales/PN3322.S469.M5/447-01</t>
  </si>
  <si>
    <t>03-10 ago 16</t>
  </si>
  <si>
    <t xml:space="preserve">Villoro, Juan </t>
  </si>
  <si>
    <t xml:space="preserve"> Materia dispuesta/PN3322.V56.M37/1842-01</t>
  </si>
  <si>
    <t>08-15 ago 16</t>
  </si>
  <si>
    <t xml:space="preserve">Lipovestky, Gilies </t>
  </si>
  <si>
    <t xml:space="preserve"> La felicidad paradojica/PN6140.L56.F45/1704-010</t>
  </si>
  <si>
    <t>10-17 ago 16</t>
  </si>
  <si>
    <t xml:space="preserve">Irving, John </t>
  </si>
  <si>
    <t>Avenida de los misterios/PN3322.I75.A93/203-016</t>
  </si>
  <si>
    <t>18-25 ago 16</t>
  </si>
  <si>
    <t>De la  Borbolla, Oscar</t>
  </si>
  <si>
    <t>Todo esta permitido / PN3322.B666.T63 / 306-09</t>
  </si>
  <si>
    <t>24-31 OCT 16</t>
  </si>
  <si>
    <t>SUSPENDIDO HASTA 16 DE NOVIEMBRE DE 2016</t>
  </si>
  <si>
    <t>Morin, Edgar</t>
  </si>
  <si>
    <t>Hacia donde va el mundo / PN6140.M878.H4 / 1688-011</t>
  </si>
  <si>
    <t>11 -18 ENE 17</t>
  </si>
  <si>
    <t>Bauman, Zygmunt</t>
  </si>
  <si>
    <t>Amor liquido / PN6140.B3797.A5 / 1632-012</t>
  </si>
  <si>
    <t>Cormac McCarthy</t>
  </si>
  <si>
    <t>02 -09 feb 17</t>
  </si>
  <si>
    <t>Marcuse, Herbert</t>
  </si>
  <si>
    <t>El hombre unidimensional / B29.M375.H65 / 551-010</t>
  </si>
  <si>
    <t>21 -28 MAR 17</t>
  </si>
  <si>
    <t>Hamsun, Knut</t>
  </si>
  <si>
    <t>Trilogía del vagabundo / PN3322.H35.T75 / 382-08</t>
  </si>
  <si>
    <t>Luis Guzmán, Martín</t>
  </si>
  <si>
    <t>La sombra del caudillo/PN3322.G875.S6/1376-98</t>
  </si>
  <si>
    <t>12-19 jul 17</t>
  </si>
  <si>
    <t>SUSPENDIDO HASTA 1 DE SEPTIEMBRE DE 2017</t>
  </si>
  <si>
    <t>16-23 oct 17</t>
  </si>
  <si>
    <t>Piglia, Ricardo</t>
  </si>
  <si>
    <t>Plata quemada/PN3322.P546.P5/998-013</t>
  </si>
  <si>
    <t>Carson Mcullers</t>
  </si>
  <si>
    <t>La balada del café triste/PN3322.N432.B35/464-017</t>
  </si>
  <si>
    <t>10-17 juul 18</t>
  </si>
  <si>
    <t xml:space="preserve">Zambra, Alejandro </t>
  </si>
  <si>
    <t>Bonsai/PN3322.Z35.B6/982-013</t>
  </si>
  <si>
    <t>23-30-ago-18</t>
  </si>
  <si>
    <t>Alejandro Zambra</t>
  </si>
  <si>
    <t>Formas de volver a casa/PN3322.Z35.F6/981-013</t>
  </si>
  <si>
    <t>28 agos-4 sep -18</t>
  </si>
  <si>
    <t>*El usuario entregó este libro con una mancha en la última página</t>
  </si>
  <si>
    <t>SUSPENSIÓN HASTA 8 AGOSTO 18</t>
  </si>
  <si>
    <t>20-27-SEP-18</t>
  </si>
  <si>
    <t xml:space="preserve">Proust, Marcel </t>
  </si>
  <si>
    <t>En busca del tiempo perdido/PN3322.P76.B87/2365-011</t>
  </si>
  <si>
    <t>10-17-oct-18</t>
  </si>
  <si>
    <t xml:space="preserve">Toole, John Kenneth </t>
  </si>
  <si>
    <t>La conjura de los necios/PN3322.T656.C6/575-011</t>
  </si>
  <si>
    <t xml:space="preserve">Wolfe, Thomas </t>
  </si>
  <si>
    <t>Del tiempo y el rio/PN3322.W654.T54/218-014</t>
  </si>
  <si>
    <t>22-29-ene-19</t>
  </si>
  <si>
    <t>Luis Spota</t>
  </si>
  <si>
    <t>casi el paraíso/PN3322.S668.C38/1180-010</t>
  </si>
  <si>
    <t>05-12 feb 19</t>
  </si>
  <si>
    <t>Tiempos Lìquidos/PN6140.B3797,T5/1475-08</t>
  </si>
  <si>
    <t>19-26-FEB-19</t>
  </si>
  <si>
    <t>Suspensiòn hasta 4 de marzo de 2019</t>
  </si>
  <si>
    <t xml:space="preserve"> Ibarguengoitia, Jorge</t>
  </si>
  <si>
    <t>Maten al león/PN3322.I24.M37/133-94</t>
  </si>
  <si>
    <t>4-11-sep-19</t>
  </si>
  <si>
    <t>Giovani Reale</t>
  </si>
  <si>
    <t>Historia del pensamiento filosòfico y cientìfico/B28.5.R43 V1/413-19</t>
  </si>
  <si>
    <t>09-16 ene 20</t>
  </si>
  <si>
    <t>Spota Luis</t>
  </si>
  <si>
    <t>Casi el Paraiso/PN3322.S668.C38/1180-010</t>
  </si>
  <si>
    <t>15-22-ene-20</t>
  </si>
  <si>
    <t>suspendido hasta el 27 de enero del 2020</t>
  </si>
  <si>
    <t>Allen Ginsberg</t>
  </si>
  <si>
    <t>Kaddish y otros poemas (1958-1960)/ PN1169.5.G56. K33 2014 / 464-14</t>
  </si>
  <si>
    <t>30-MAY-06-JUN-22</t>
  </si>
  <si>
    <t>Kenzaburo Oe</t>
  </si>
  <si>
    <t>Dinos como sobrevivir a nuetra locura/PN3322.O4.D5 1998/1200-98</t>
  </si>
  <si>
    <t>04-11-jun-22</t>
  </si>
  <si>
    <t>Gillos Deleuze</t>
  </si>
  <si>
    <t>Diferencia y repetición / B29.D45 / 96-19</t>
  </si>
  <si>
    <t>07-14-JUN-22</t>
  </si>
  <si>
    <t>Diamela Eltit</t>
  </si>
  <si>
    <t>Tres novelas/PN3322.E47.T74/1138-05</t>
  </si>
  <si>
    <t>16-23-jul-22</t>
  </si>
  <si>
    <t>Derek Walcott</t>
  </si>
  <si>
    <t>La voz del crepúsculo /PN1169.5.W35.V6 / 1409-06</t>
  </si>
  <si>
    <t>20-27-SEP-22</t>
  </si>
  <si>
    <t>Olga Orozco</t>
  </si>
  <si>
    <t>Eclipses y fulgores/PN1169.5.O746.E3 1998/965-04</t>
  </si>
  <si>
    <t>09-16-NOV-22</t>
  </si>
  <si>
    <t>Bohumil Hrabal</t>
  </si>
  <si>
    <t>Una soledad demasiado ruidosa/PN3322.H73.S65/229-15</t>
  </si>
  <si>
    <t>16-23-NOV-22</t>
  </si>
  <si>
    <t>Héctor Viel Temperley</t>
  </si>
  <si>
    <t>Crawl y Hospital Británico / PN1169.5.V54.G7 / 2160-03</t>
  </si>
  <si>
    <t>6-13/ENE/23</t>
  </si>
  <si>
    <t>El reino del caimito / PN1169.5.W35.R4 / 1013-97</t>
  </si>
  <si>
    <t>13-20/ENE/23</t>
  </si>
  <si>
    <t>Charles Simic</t>
  </si>
  <si>
    <t>La voz a las tres de la madrugada / PN1169.5.555.V69 / 965-11</t>
  </si>
  <si>
    <t>19-26/ENE/23</t>
  </si>
  <si>
    <t>Jean Cocteau</t>
  </si>
  <si>
    <t>Poemas / PN1169.5.C63.P6 / 1590-99</t>
  </si>
  <si>
    <t>25/ENE - 01/FEB/23</t>
  </si>
  <si>
    <t>Dinos como sobrevivir a nuestra locura / PN3322.O4.D5 1998 / 1290-98</t>
  </si>
  <si>
    <t>31/ENE - 07/FEB/23</t>
  </si>
  <si>
    <t>Imre Kertzs</t>
  </si>
  <si>
    <t>Yo, otro / PN3322.K48.Y6 / 13-03</t>
  </si>
  <si>
    <t>07-feb-14-feb-23</t>
  </si>
  <si>
    <t>Imre Kertész</t>
  </si>
  <si>
    <t>Kadish por el hijo no nacido / PN3322.K48.K35 / 12-03</t>
  </si>
  <si>
    <t>10-FEB - 17-FEB/23</t>
  </si>
  <si>
    <t>Cristina Rivera Garza</t>
  </si>
  <si>
    <t>Había mucha neblina o humo o no se qué / PN3322.R589.H33 / 699-17</t>
  </si>
  <si>
    <t>15-FEB - 22-FEB/23</t>
  </si>
  <si>
    <t>Italo Calvino</t>
  </si>
  <si>
    <t>Mundo escrito y mundo no escrito/PN3322.G336.M8/855-013</t>
  </si>
  <si>
    <t>22-FEB-1-MAR-23</t>
  </si>
  <si>
    <t>Las cosmicómicas / PN3322.C336.E68 / 762-96</t>
  </si>
  <si>
    <t>03/MAR - 10/MAR/23</t>
  </si>
  <si>
    <t>El sendero de los nidos de araña/PN3322.C336.S4.1998</t>
  </si>
  <si>
    <t>17-24-MARZO-2023</t>
  </si>
  <si>
    <t>Si una noche de invierno un viajero / PN3322.C336.S5 / 2310-03</t>
  </si>
  <si>
    <t>22/MAR - 29/MAR/23</t>
  </si>
  <si>
    <t>Escobedo Cetina, Humberto</t>
  </si>
  <si>
    <t>El perfume de la vida / PN1169.5 .E824 .P47 / 01125-08</t>
  </si>
  <si>
    <t>10-17 Ene 14</t>
  </si>
  <si>
    <t>El perfume del amor / PN1169.5 .E824 .P474 / 03202-08</t>
  </si>
  <si>
    <t>Grimberg, Salomon</t>
  </si>
  <si>
    <t>Nunca te olvidaré / TR140 .M86 .N8 / 01682-05</t>
  </si>
  <si>
    <t>13-16 May 15</t>
  </si>
  <si>
    <t>Currey, Mason</t>
  </si>
  <si>
    <t>Rituales cotidianos / CT93 .C8 .R5 / 0115-015</t>
  </si>
  <si>
    <t>01-08 Jul 15</t>
  </si>
  <si>
    <t xml:space="preserve">Stevenson, Robert Louis </t>
  </si>
  <si>
    <t>El extraño caso del doctor Jekyll y Mr. Hide/PN3322.S75.E9/01979-07</t>
  </si>
  <si>
    <t>15-22 AGO 15</t>
  </si>
  <si>
    <t xml:space="preserve">Cohen, Sandro </t>
  </si>
  <si>
    <t>Redacción sin dolor/PN6140.C645.R4 1998/1433-98</t>
  </si>
  <si>
    <t>03-10 SEP 15</t>
  </si>
  <si>
    <t>Mitry, Jean</t>
  </si>
  <si>
    <t>La semiologìa en tela de juicio/PN1995.M57/1300-05</t>
  </si>
  <si>
    <t>27-OCT-03-NOV-15</t>
  </si>
  <si>
    <t>SUSPENDIDO HASTA 14-DIC-15</t>
  </si>
  <si>
    <t>PELICULA DVD</t>
  </si>
  <si>
    <t>El club de la pelea / FIN-CLU / 551/693-694</t>
  </si>
  <si>
    <t>14-18 JUN 16</t>
  </si>
  <si>
    <t>El increible castillo vagabundo / MIY-INC / 1128/1397-98</t>
  </si>
  <si>
    <t>23-27 JUN 16</t>
  </si>
  <si>
    <t>Orgullo y prejuicio / MOG-ORG / 2247</t>
  </si>
  <si>
    <t>25-29-Jun-16</t>
  </si>
  <si>
    <t xml:space="preserve">Naranja Mecanica/KUB-NAR/920/1144 </t>
  </si>
  <si>
    <t>06-11 jul 16</t>
  </si>
  <si>
    <t xml:space="preserve">Bartra, Roger </t>
  </si>
  <si>
    <t>Axolotiada. Vida de un anfibio/PN6140.B375.A96/2619-011</t>
  </si>
  <si>
    <t>21-28 dic 16</t>
  </si>
  <si>
    <t>Axolotiada, vida y mito de un anfibio/PN6140.B375.A96/2619-011</t>
  </si>
  <si>
    <t>14-21 ene 17</t>
  </si>
  <si>
    <t>Y tu mama tambien / CUA-MAN / 411/507</t>
  </si>
  <si>
    <t>28-ENE-02 FEB 17</t>
  </si>
  <si>
    <t>la princesa mononoke / MIY-PRI / 1130/1400</t>
  </si>
  <si>
    <t>31-ENE-04 FEB 17</t>
  </si>
  <si>
    <t>El resplandor / KUB-SHI / 921/1145</t>
  </si>
  <si>
    <t>04-09 ene 17</t>
  </si>
  <si>
    <t xml:space="preserve">Porco Rosso /  MIY-POR / 1129/1399 </t>
  </si>
  <si>
    <t>09-13 FEB 17</t>
  </si>
  <si>
    <t>SUSPENDIDO HASTA EL 25 DE MARZO DE 2017</t>
  </si>
  <si>
    <t xml:space="preserve">Austen, Jane </t>
  </si>
  <si>
    <t>Orgullo y prejuicio/PN3322.A887.O7/2898-00</t>
  </si>
  <si>
    <t>28 abr-04 may 17</t>
  </si>
  <si>
    <t>ROGER BARTRA</t>
  </si>
  <si>
    <t>AXOLOTIADA PN6140.B375.A96 2619-01</t>
  </si>
  <si>
    <t xml:space="preserve">03-JUN-17-10-JUN-17 </t>
  </si>
  <si>
    <t xml:space="preserve">Agustín, José </t>
  </si>
  <si>
    <t>La contracultura en México/PN3322.AM7.C65/SF</t>
  </si>
  <si>
    <t>02-09 abril 18</t>
  </si>
  <si>
    <t xml:space="preserve"> Piaget, Jean</t>
  </si>
  <si>
    <t>La representación del mundo en el niño/BF173.P53.R47.2008/414-010</t>
  </si>
  <si>
    <t>28-nov-5-dic-19</t>
  </si>
  <si>
    <t>11-18-dic-19</t>
  </si>
  <si>
    <t xml:space="preserve">Stephen King </t>
  </si>
  <si>
    <t>El resplandor/PN3322.K53.R47/00193-015</t>
  </si>
  <si>
    <t>18-25-ABRIL-22</t>
  </si>
  <si>
    <t>Abe, Kobo</t>
  </si>
  <si>
    <t xml:space="preserve"> El rostro ajeno/PN3322.A2.R6.2006/2200-07</t>
  </si>
  <si>
    <t>31-ago-7-sep-19</t>
  </si>
  <si>
    <t>Burton, Robert</t>
  </si>
  <si>
    <t>Anatomía de la melancolía/PN6140.B87.A63/2547-010</t>
  </si>
  <si>
    <t>Cruz, Sor Juana Inés de</t>
  </si>
  <si>
    <t>Sor Juana Inés de la Cruz / PN1169.5 .C78 .P632 / 0438-06</t>
  </si>
  <si>
    <t>08-15 Oct 14</t>
  </si>
  <si>
    <t>Fumaroli, Marc</t>
  </si>
  <si>
    <t>La república de las letras / PN6140 .F853 .R46 / 0115-014</t>
  </si>
  <si>
    <t>09-16 Oct 14</t>
  </si>
  <si>
    <t>Seeling, Carl</t>
  </si>
  <si>
    <t>Paseos con Robert Walser / PN3322 .W36 .S4 / 02208-02</t>
  </si>
  <si>
    <t>Sebald, Winfried George</t>
  </si>
  <si>
    <t>El paseante solitario / PN6140 .S43 .P38 / 0630-08</t>
  </si>
  <si>
    <t>13-20 Oct 14</t>
  </si>
  <si>
    <t xml:space="preserve">Suspendido. Préstamo a partir del 1 de Mayo de 2015 </t>
  </si>
  <si>
    <t>Pilthey, William</t>
  </si>
  <si>
    <t>Hegel y el idealismo / B29 .H44 .D55 / 0741-08</t>
  </si>
  <si>
    <t>21-28 Abr 15</t>
  </si>
  <si>
    <t>Rorty, Richard</t>
  </si>
  <si>
    <t>Filosofía y futuro / B29 .R67 .F55 / 0417-010</t>
  </si>
  <si>
    <t>22-29 Abr 15</t>
  </si>
  <si>
    <t>Bloom, Harold</t>
  </si>
  <si>
    <t>¿Dónde se encuentra la sabiduría? / PN6140 .B556 .D6 / 0323-011</t>
  </si>
  <si>
    <t>04-10 May 15</t>
  </si>
  <si>
    <t>Aristóteles</t>
  </si>
  <si>
    <t>Poética / PA3890 .A6 .A72 / 0323-011</t>
  </si>
  <si>
    <t>Safranski, Rüdiger</t>
  </si>
  <si>
    <t>Un maestro de Alemania / B29 .H45 .S2 / 1444-06</t>
  </si>
  <si>
    <t>11-18-May-15</t>
  </si>
  <si>
    <t>Beckett, Samuel</t>
  </si>
  <si>
    <t>Compañía / PN3322 .B43 .C6 1990 / 01408-98</t>
  </si>
  <si>
    <t>18-25 May 15</t>
  </si>
  <si>
    <t>Steiner, George</t>
  </si>
  <si>
    <t>Heidegger / B29 .H45 .S79 / 0656-011</t>
  </si>
  <si>
    <t>26May-02Jun 15</t>
  </si>
  <si>
    <t>Teatro reunido / PN2021.5 .B43 .T4 / 01057-06</t>
  </si>
  <si>
    <t>Filosofía y futuro / B29 .R67 .F55 / 0946-010</t>
  </si>
  <si>
    <t>27May-03-Jun-15</t>
  </si>
  <si>
    <t>03-10 May 15</t>
  </si>
  <si>
    <t>Renov.17-jun-15</t>
  </si>
  <si>
    <t>Esperando a Godot / PN2021.5 .B43 .E8 / 01403-93</t>
  </si>
  <si>
    <t>06-13 Jun 15</t>
  </si>
  <si>
    <t>Zambrano, Maria</t>
  </si>
  <si>
    <t>Filosofía  y Besía/ B29.Z35.F55.2009/02983-08</t>
  </si>
  <si>
    <t>13-20-jun-15</t>
  </si>
  <si>
    <t>Dilthey, Wilhelm</t>
  </si>
  <si>
    <t>Vallejo, Fernando</t>
  </si>
  <si>
    <t>La virgen de los sicarios / PN3322 .V368 .V5 / 01981-02</t>
  </si>
  <si>
    <t>04-11 Jul 15</t>
  </si>
  <si>
    <t>Locke, John</t>
  </si>
  <si>
    <t>Ensayo y carta sobre la tolerancia / PN6140 .L652 .E58 / 0250-015</t>
  </si>
  <si>
    <t>17-24 Jul 15</t>
  </si>
  <si>
    <t>Ribeyro, Julio Ramón</t>
  </si>
  <si>
    <t>La tentación del fracaso / PN3322 .R53 .T46 2004 / 01364-08</t>
  </si>
  <si>
    <t>18-25 Jul 15</t>
  </si>
  <si>
    <t>RENOV. 01-AGOS-15</t>
  </si>
  <si>
    <t>Coleridge, Taylor</t>
  </si>
  <si>
    <t>Biografía literaria / PN1169.5 .C65 .B56 / 0302-015</t>
  </si>
  <si>
    <t>03-10-AGOS-15</t>
  </si>
  <si>
    <t>RENOV,. 21-AGO-15</t>
  </si>
  <si>
    <t>Zeltner, Ernö</t>
  </si>
  <si>
    <t xml:space="preserve"> Sándor Márai : una vida en imágenes/PN3322.M385.Z4/1101-07</t>
  </si>
  <si>
    <t>24-31-AGOS-15</t>
  </si>
  <si>
    <t xml:space="preserve">Marai, Sándor </t>
  </si>
  <si>
    <t>Confesiones de un burgues/PN3322.M385A.C6/121-05</t>
  </si>
  <si>
    <t>29ago-05sep 15</t>
  </si>
  <si>
    <t xml:space="preserve">Padura, Leonardo </t>
  </si>
  <si>
    <t>Herejes/PN3322.P335.H4/97-015</t>
  </si>
  <si>
    <t xml:space="preserve">Nabokov, Vladimir </t>
  </si>
  <si>
    <t>Opiniones contundentes/PN3322.N3.O6/3000-00</t>
  </si>
  <si>
    <t>15-22 SEP 15</t>
  </si>
  <si>
    <t>Renov. 29-sep-15</t>
  </si>
  <si>
    <t xml:space="preserve">Colli, Giorgio </t>
  </si>
  <si>
    <t>La sabiduria griega/PA3064.C65 2008 V.1/2987-08</t>
  </si>
  <si>
    <t>28-OCT-04-NOV-15</t>
  </si>
  <si>
    <t>25 dias de retraso</t>
  </si>
  <si>
    <t>Samuel Johson</t>
  </si>
  <si>
    <t>El patriota y otros ensayos / PN6140. J634.P37 / 984-011</t>
  </si>
  <si>
    <t>30 nov-07 dic 15</t>
  </si>
  <si>
    <t>Renov. 14-dic-15</t>
  </si>
  <si>
    <t>Alexander Nehamas</t>
  </si>
  <si>
    <t>Nietzsche la vida como literatura / B29.N54 / 1701-02</t>
  </si>
  <si>
    <t>Prestamo a partir de 13 de Enero de 2016</t>
  </si>
  <si>
    <t>Junger, Ernst</t>
  </si>
  <si>
    <t>Tempestades de acero / PN3322.J36.T4 / 776-99</t>
  </si>
  <si>
    <t>16-23 ENE 16</t>
  </si>
  <si>
    <t>Goytisolo, Luis</t>
  </si>
  <si>
    <t>Naturalez de la novela / PN3322.G782.N37 / 000047-014</t>
  </si>
  <si>
    <t>Renov. 30-ENE-16</t>
  </si>
  <si>
    <t>Pessoa, Fernando</t>
  </si>
  <si>
    <t>La educacion del estoico / PN1169.5.P482.E38 / 2364-08</t>
  </si>
  <si>
    <t>18-25 ENE 16</t>
  </si>
  <si>
    <t xml:space="preserve">Johnson, Samuel </t>
  </si>
  <si>
    <t>Prefacio a Shakespeare/PN2021.5.S53.J6/54-06</t>
  </si>
  <si>
    <t>30 ene-06 feb 16</t>
  </si>
  <si>
    <t xml:space="preserve">Ibargüengoitia, Jorge </t>
  </si>
  <si>
    <t>El libro del oro del teatro mexicano/PN2020.92.I23/050-013</t>
  </si>
  <si>
    <t xml:space="preserve">Rorty, Richard </t>
  </si>
  <si>
    <t>Cuidar la libertad/B29.R67.C85/438-010</t>
  </si>
  <si>
    <t>06-13 feb 16</t>
  </si>
  <si>
    <t>30-06- feb-16</t>
  </si>
  <si>
    <t>20-27 feb 16</t>
  </si>
  <si>
    <t>25 feb-03 mar 16</t>
  </si>
  <si>
    <t>Grassman, Vittorio</t>
  </si>
  <si>
    <t>Un gran futuro a mis espaldas / PN1998.3 .G378 .G7 / 1084-04</t>
  </si>
  <si>
    <t>29-feb-07-mar-16</t>
  </si>
  <si>
    <t>c</t>
  </si>
  <si>
    <t>Prestamo a partir de 11 de Marzo de 2016</t>
  </si>
  <si>
    <t>Boecio</t>
  </si>
  <si>
    <t>La consolacion de la filosofia/B29.B64.C66/786-010</t>
  </si>
  <si>
    <t>22-29 mar 16</t>
  </si>
  <si>
    <t xml:space="preserve">Siruela, Jacobo </t>
  </si>
  <si>
    <t>Antologia universal del relato fantastico/PN3321.A58/1167-013</t>
  </si>
  <si>
    <t xml:space="preserve">de Beauvoir, Simone </t>
  </si>
  <si>
    <t>La mujer rota/PN3322.B42.M8 2013/279-014</t>
  </si>
  <si>
    <t>31 mar-07 abr 16</t>
  </si>
  <si>
    <t>Richard Rorty</t>
  </si>
  <si>
    <t>Cuidar la libertad  / B29.R67.C85 / 438-10</t>
  </si>
  <si>
    <t>02-09-abril- 16</t>
  </si>
  <si>
    <t>Dostoievski, Fedor</t>
  </si>
  <si>
    <t>El adolescente / PN3322.D68.A2 / 1100-99</t>
  </si>
  <si>
    <t>07-14-abril- 16</t>
  </si>
  <si>
    <t>Krauss, Karl</t>
  </si>
  <si>
    <t>La antorcha / PN6140.K73.A67 / 1724-011</t>
  </si>
  <si>
    <t>16-23-abril- 16</t>
  </si>
  <si>
    <t>Prefacio a Shakespeare/PN2021.5.S53.I6/054-06</t>
  </si>
  <si>
    <t>23-30 abr 16</t>
  </si>
  <si>
    <t>Aub, Max</t>
  </si>
  <si>
    <t>Teatro completo  / PN2021.5.A82.T4 / 3202-01</t>
  </si>
  <si>
    <t>26-ABR-3 MAY 16</t>
  </si>
  <si>
    <t xml:space="preserve">Agamben, Giorgio </t>
  </si>
  <si>
    <t>Lo abierto (el hombre y el animal)/B29.A45.A23/072-016</t>
  </si>
  <si>
    <t>30 abr-07 may 16</t>
  </si>
  <si>
    <t>Bruguera</t>
  </si>
  <si>
    <t>Las mejores historias siniestras / PN3321.M445 / 567-04</t>
  </si>
  <si>
    <t>07 -14 may 16</t>
  </si>
  <si>
    <t>Torri, Julio</t>
  </si>
  <si>
    <t>Grandes cuentistas / PN3321.67 / 1018-95</t>
  </si>
  <si>
    <t>Vasconcelos, José</t>
  </si>
  <si>
    <t>La flama / B29.V38.F53 / 1304-010</t>
  </si>
  <si>
    <t>21-28 may 16</t>
  </si>
  <si>
    <t>libro repuesto</t>
  </si>
  <si>
    <t>Bioy Casares, Adolfo</t>
  </si>
  <si>
    <t>La trama celeste / PN3322.B56.T7 / 2531-01</t>
  </si>
  <si>
    <t>25-MAY-01 JUN 16</t>
  </si>
  <si>
    <t>Diaz Torres, Juan</t>
  </si>
  <si>
    <t>Séneca / PA6673.E8.C6 / 341-013</t>
  </si>
  <si>
    <t>02-09 JUN 16</t>
  </si>
  <si>
    <t>04-11-JUN-16</t>
  </si>
  <si>
    <t>Von Gunten, Jakob</t>
  </si>
  <si>
    <t>Robert Walsen / PN3322.W36.J3.2000 / 2254-03</t>
  </si>
  <si>
    <t>11-18 JUN 16</t>
  </si>
  <si>
    <t>La raza cosmica / B29 .V38 .R32 / 581-011</t>
  </si>
  <si>
    <t>25-02-Jun-16</t>
  </si>
  <si>
    <t xml:space="preserve">Walser, Robert </t>
  </si>
  <si>
    <t xml:space="preserve">Jakob Van Gauten/PN3322.W36.J3 2000/2254-03 </t>
  </si>
  <si>
    <t>02-09 jul 16</t>
  </si>
  <si>
    <t>Whitman, Walt</t>
  </si>
  <si>
    <t>Hojas de hierba / PN1169.5.W55.A6 / 1518-011</t>
  </si>
  <si>
    <t>Musil, Robert</t>
  </si>
  <si>
    <t>Las tribulaciones del estudiante Torles / PN3322.M88.T7 / 742-07</t>
  </si>
  <si>
    <t>16-23 jul 16</t>
  </si>
  <si>
    <t>Kolakowski, Leszek</t>
  </si>
  <si>
    <t>Si dios no existe / BL430.K6 / 1882-00</t>
  </si>
  <si>
    <t>J.D. Salinger</t>
  </si>
  <si>
    <t>El guardián entre el senteno/PN3322.S253.G8/827-94</t>
  </si>
  <si>
    <t>30 jul-06 ago 16</t>
  </si>
  <si>
    <t xml:space="preserve">Genet, Jean </t>
  </si>
  <si>
    <t>Diario de un ladrón/PN3322.G43.D5/924-99</t>
  </si>
  <si>
    <t xml:space="preserve">Goethe, Johanh W. </t>
  </si>
  <si>
    <t>Grandes clasicos/PN3322.G63.O2 n2/756-98</t>
  </si>
  <si>
    <t>Paz, Octavio</t>
  </si>
  <si>
    <t>Delta de cinco brazos / PN1169.5.P395.D45 / 665-010</t>
  </si>
  <si>
    <t xml:space="preserve">Ensayos sobre Heidegger y otros pensadores / B29.H45.R67 / 2906-08 </t>
  </si>
  <si>
    <t>26 sep-03 oct 16</t>
  </si>
  <si>
    <t>Cuidar la libertad / B29.H45.c85 / 438-010</t>
  </si>
  <si>
    <t>Coetze, J.M</t>
  </si>
  <si>
    <t>Juventud / PN3322.C634.J8 / 823-03</t>
  </si>
  <si>
    <t>29 sep-06 oct 16</t>
  </si>
  <si>
    <t>Johnson, Samuel</t>
  </si>
  <si>
    <t>El patriota y otros ensayos / PN6140.J634.P37 / 984-011</t>
  </si>
  <si>
    <t>26 NOV-03 DIC 16</t>
  </si>
  <si>
    <t>Brenot, Philippe</t>
  </si>
  <si>
    <t>El genio y la locura / BF121.B741 / 1068-010</t>
  </si>
  <si>
    <t>Roety, Richard</t>
  </si>
  <si>
    <t>10-17 DIC 16</t>
  </si>
  <si>
    <t xml:space="preserve">Zizek, Slavoj </t>
  </si>
  <si>
    <t>Sobre la violencia. Seis reflexiones marginales/B29.S59.S63/1603-09</t>
  </si>
  <si>
    <t>04-11 feb 17</t>
  </si>
  <si>
    <t xml:space="preserve">Andres, Ramon </t>
  </si>
  <si>
    <t>Samper dolens. Historia del suicidio en occidente/PN6140.A627.S46/258-016</t>
  </si>
  <si>
    <t>01-08 mar 17</t>
  </si>
  <si>
    <t xml:space="preserve">Dominguez Michael, Christopher </t>
  </si>
  <si>
    <t>El XIX en el XXI/PN6140.D65.S5/865-013</t>
  </si>
  <si>
    <t>Onfray, Michael</t>
  </si>
  <si>
    <t>Tratado de ateologia / B29.O6.T73 / 100-010</t>
  </si>
  <si>
    <t>04-11 mar 17</t>
  </si>
  <si>
    <t>De Robinson a Odiseo / B29.V38.D4 / 1299-010</t>
  </si>
  <si>
    <t>07-14 MAR 17</t>
  </si>
  <si>
    <t>Discursos 1920-1950 / B29.V38.D58 / 1142-09</t>
  </si>
  <si>
    <t xml:space="preserve">Whitman, Walt </t>
  </si>
  <si>
    <t>Habla Walt Whitman/PN1169.5.W55.H3/2248-08</t>
  </si>
  <si>
    <t>01-08 abr 17</t>
  </si>
  <si>
    <t xml:space="preserve">Carrington, Leonora </t>
  </si>
  <si>
    <t>Memorias de abajo/PN3322.C376.M45/1167-98</t>
  </si>
  <si>
    <t xml:space="preserve">Steiner, George </t>
  </si>
  <si>
    <t>La muerte de la trajedia/PN6140.S74.M84/565-09</t>
  </si>
  <si>
    <t>08-15 abr 17</t>
  </si>
  <si>
    <t>11-18 abr 17</t>
  </si>
  <si>
    <t>Elogio de la transmisión / PN6140.S44.E56 / 2931-08</t>
  </si>
  <si>
    <t>Erasmo</t>
  </si>
  <si>
    <t>Erasmo / B29.E73.D47 / 488-015</t>
  </si>
  <si>
    <t>18-25 abr 17</t>
  </si>
  <si>
    <t>Tolstoi, Lev</t>
  </si>
  <si>
    <t>El reino de dios esta en vosotros / PN3322.T65.R45 / 1726-010</t>
  </si>
  <si>
    <t>27 ABR-04 MAY 17</t>
  </si>
  <si>
    <t>Hazlitt, William</t>
  </si>
  <si>
    <t>Textos fugitivos / PN6140.H385.T49 / 1375-09</t>
  </si>
  <si>
    <t>29-abr-06 MAY 17</t>
  </si>
  <si>
    <t>Addison, Joseph</t>
  </si>
  <si>
    <t>Los placeres de la imaginacion / PN6140.A3.P54 / 047-012</t>
  </si>
  <si>
    <t>Antología</t>
  </si>
  <si>
    <t>Teatro polaco…/ PN2020.95.P6T4/1480-00</t>
  </si>
  <si>
    <t xml:space="preserve">08-15 May 17 </t>
  </si>
  <si>
    <t xml:space="preserve">Pessoa, Fernando </t>
  </si>
  <si>
    <t>Crítica: Ensayos, artículos y entrevistas/PN1169.5.P482.C75/311-04</t>
  </si>
  <si>
    <t>13-20 may 17</t>
  </si>
  <si>
    <t>Varios</t>
  </si>
  <si>
    <t>El arte del paseo/PN6139.5.A78/538-015</t>
  </si>
  <si>
    <t>20-27 may 17</t>
  </si>
  <si>
    <t>Un mes de retraso</t>
  </si>
  <si>
    <t>El libro del desasosiego/PN3322.P488.L5/1259-f</t>
  </si>
  <si>
    <t>Grámaticas de la creación/ PN6140.G7/669-06</t>
  </si>
  <si>
    <t xml:space="preserve">03-10 jun 17 </t>
  </si>
  <si>
    <t xml:space="preserve">Márai, Sándor </t>
  </si>
  <si>
    <t>Confesiones de un burgués/PN3322.M385A.C6/445</t>
  </si>
  <si>
    <t>17-24 jun 17</t>
  </si>
  <si>
    <t xml:space="preserve">Zelther, Ernö </t>
  </si>
  <si>
    <t>Sándor Márai/PN3322.M385A.Z4/1101-07</t>
  </si>
  <si>
    <t>04-11 jul17</t>
  </si>
  <si>
    <t>Samuel Johnson</t>
  </si>
  <si>
    <t>El patriota y otros ensayos/PN6140.J634.P37/984-011</t>
  </si>
  <si>
    <t>Longino</t>
  </si>
  <si>
    <t>De lo sublime/PA4245.L65.58/0551-014</t>
  </si>
  <si>
    <t>19-26-ago-17</t>
  </si>
  <si>
    <t>Sebald, W.G.</t>
  </si>
  <si>
    <t>Los emigrados/PN3322.S43.E6/1081-04</t>
  </si>
  <si>
    <t>7-14-SEP-17</t>
  </si>
  <si>
    <t>Mórai, Sándor</t>
  </si>
  <si>
    <t>Confesiones de un burgués/PN3322.M385A.C6/0121-05</t>
  </si>
  <si>
    <t>9-16-sep-17</t>
  </si>
  <si>
    <t>Roth,  Joseph</t>
  </si>
  <si>
    <t>El triunfo de la belleza/PN332.R67.T7/1035-09</t>
  </si>
  <si>
    <t>Prestamo a partir de 4 NOVIEMBRE de 2017</t>
  </si>
  <si>
    <t>PELÍCULA DVD</t>
  </si>
  <si>
    <t>Coraline/SEL-COR/1480-191</t>
  </si>
  <si>
    <t>06-11 nov 17</t>
  </si>
  <si>
    <t>Planeta tierra/FOT-PLA/575-727</t>
  </si>
  <si>
    <t>Lewis Humford</t>
  </si>
  <si>
    <t>Ensayosinterpretaciones y pronósticos/PN6140.H85M.E52/297-016</t>
  </si>
  <si>
    <t>27 NOV-04 DIC 17</t>
  </si>
  <si>
    <t>Hugo Hinart</t>
  </si>
  <si>
    <t>El arte de perdurar/PN6140.H57.A77/73-011</t>
  </si>
  <si>
    <t>Benjamin, Walter</t>
  </si>
  <si>
    <t>El libro de los pasajes/PN6140.B468.L5/1283-05</t>
  </si>
  <si>
    <t>30 dic 17-06 ene 18</t>
  </si>
  <si>
    <t>Novalis</t>
  </si>
  <si>
    <t>La enciclopedia/PN6140.N68.F63.1996/2622-010</t>
  </si>
  <si>
    <t>6-13-ene-18</t>
  </si>
  <si>
    <t xml:space="preserve">Johnson,Samuel </t>
  </si>
  <si>
    <t>Ensayos literarios/PN2021.5S53.S64/0283-016</t>
  </si>
  <si>
    <t>DVD PELÍCULA</t>
  </si>
  <si>
    <t>Nueve/ACK-9/0033-04</t>
  </si>
  <si>
    <t>27 ene- 01 feb 18</t>
  </si>
  <si>
    <t>Austen, Jane</t>
  </si>
  <si>
    <t>27 ene- 03 feb 18</t>
  </si>
  <si>
    <t xml:space="preserve">Ginzburg,Natalia </t>
  </si>
  <si>
    <t>Las pequeñas virtudes/PN3322.G55.P46/3150-08</t>
  </si>
  <si>
    <t>10-17-feb-18</t>
  </si>
  <si>
    <t>De eso se trata/PN3322.V55.D4/149-09</t>
  </si>
  <si>
    <t>Rinpoché, Soyal</t>
  </si>
  <si>
    <t>Meditación/BL1475.M43.R56/2095-012</t>
  </si>
  <si>
    <t>24 feb-03 mar 18</t>
  </si>
  <si>
    <t>Boful, Jean Baptiste</t>
  </si>
  <si>
    <t>La vida sexual de Imanuel Kant/B29.R36.B68/554-05</t>
  </si>
  <si>
    <t>Swald Spengler</t>
  </si>
  <si>
    <t>Heráclito/PA.3998.H4.56/0611-044</t>
  </si>
  <si>
    <t>10-17 mar 18</t>
  </si>
  <si>
    <t>Willam Waraswath</t>
  </si>
  <si>
    <t>Prólogo a las baladas líricas/PN1169.5.W67.P73/529-05</t>
  </si>
  <si>
    <t xml:space="preserve">Hesse,Hermann </t>
  </si>
  <si>
    <t>Demian/PN3322.H54.D41998/1503-10</t>
  </si>
  <si>
    <t>7-14  abr-18</t>
  </si>
  <si>
    <t>La diplomacia del ingenio: De Montaigne a La Fontaine/PN6140.F853.D5/223-015</t>
  </si>
  <si>
    <t>Suspendida hasta el 12 de junio de 2018</t>
  </si>
  <si>
    <t>Hugo Ball</t>
  </si>
  <si>
    <t>Hermann Hesse Sunda y su obra/PN3322.H48.B355/21-09</t>
  </si>
  <si>
    <t>16-23 jun 18</t>
  </si>
  <si>
    <t>Jacques-Bénigne Bossuet</t>
  </si>
  <si>
    <t>Sobre los ángeles de la guarda/BT965.B68/964-011</t>
  </si>
  <si>
    <t>Victoria Arlot y Blanca Garí</t>
  </si>
  <si>
    <t>La mirada interior/BV5095.A1.C57/2164-08</t>
  </si>
  <si>
    <t>30 jun- 07 jul 18</t>
  </si>
  <si>
    <t>Miguel León-Partilla</t>
  </si>
  <si>
    <t>Tonantzin Guadalupe/BT660.&amp;(.L46/493-09</t>
  </si>
  <si>
    <t>Fray Bernardino de Sahagún</t>
  </si>
  <si>
    <t>Historia general de las cosas de Nueva España/PN3384.S34.H5.2005/784-017</t>
  </si>
  <si>
    <t>14-21 /07/2018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</si>
  <si>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</si>
  <si>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Juana de Arco/BX4700.J8.S3/68-05</t>
  </si>
  <si>
    <t>28-04 ago 18</t>
  </si>
  <si>
    <t>SUSPENSIÓN HASTA 2-NOV-18</t>
  </si>
  <si>
    <t>10-17-NOV-18</t>
  </si>
  <si>
    <t xml:space="preserve">Dazai, Ozamu </t>
  </si>
  <si>
    <t>Colegiala/PN3322.D39.C65/206-014</t>
  </si>
  <si>
    <t>Recuerdos/PN3322.D39.R43/401-018</t>
  </si>
  <si>
    <t>DVD-BLURAY</t>
  </si>
  <si>
    <t>Rango/VER-RAN/2398</t>
  </si>
  <si>
    <t>24-29 nov 18</t>
  </si>
  <si>
    <t xml:space="preserve">Pericoli, Tullio </t>
  </si>
  <si>
    <t>El alma del rostro/PN3322.B43.P47/2409-010</t>
  </si>
  <si>
    <t>30-nov-7-dic-18</t>
  </si>
  <si>
    <t>Dazai, Osamu</t>
  </si>
  <si>
    <t>Leszek Kolakowsky</t>
  </si>
  <si>
    <t>Si Dios no existe…/BL430.K6/1882-00</t>
  </si>
  <si>
    <t>08-15 dic18</t>
  </si>
  <si>
    <t>Jens Peter Jacobsen</t>
  </si>
  <si>
    <t>Niels Lyhne/PN3322.J326.N54/1360-013</t>
  </si>
  <si>
    <t>Cinismo: retrato de los filósofos llamados perros/B29.06.C5/1747-03</t>
  </si>
  <si>
    <t>5-12-ene-19</t>
  </si>
  <si>
    <t xml:space="preserve">Mccarthy, Cormac </t>
  </si>
  <si>
    <t>Meridiano de sangre/PN3322.M428.M47/2629-08</t>
  </si>
  <si>
    <t>SUSPENSIÓN HASTA 4-FEB-19</t>
  </si>
  <si>
    <t xml:space="preserve">Seelig, Carl </t>
  </si>
  <si>
    <t>Paseos con Robert Walser/PN3322.W36.S4/2208-02</t>
  </si>
  <si>
    <t>9-16-FEB-19</t>
  </si>
  <si>
    <t xml:space="preserve">Sebald, W.G. </t>
  </si>
  <si>
    <t>El paseante solitario/PN3322.S43.P38/630-08</t>
  </si>
  <si>
    <t>Suspensiòn hasta 4-mar-19</t>
  </si>
  <si>
    <t xml:space="preserve">Gónzalez Calero, Pedro </t>
  </si>
  <si>
    <t>Filosofía para bufones/B28.5.G66/84-08</t>
  </si>
  <si>
    <t>6-13-MAR-19</t>
  </si>
  <si>
    <t xml:space="preserve"> Andrès, Ramòn</t>
  </si>
  <si>
    <t>Semper Dolens: Historia del suicidio/PN6140.A627.S46/258-016</t>
  </si>
  <si>
    <t>The New Yorker/PN6140.S74.G4/1642-09</t>
  </si>
  <si>
    <t>23-30-mar-19</t>
  </si>
  <si>
    <t xml:space="preserve"> Johnson, Samuel</t>
  </si>
  <si>
    <t>Charles Baudelaire</t>
  </si>
  <si>
    <t>Poesìa Completa/PN1169.5.B38.P6/848-03</t>
  </si>
  <si>
    <t>06-13-abril-19</t>
  </si>
  <si>
    <t>SUSPENSIÓN HASTA 4 DE MAYO DE 2019</t>
  </si>
  <si>
    <t xml:space="preserve"> Bloy, León</t>
  </si>
  <si>
    <t>Diarios/PN3322.B57.D53/1477-07</t>
  </si>
  <si>
    <t>11-18-may-19</t>
  </si>
  <si>
    <t>Historias impertinentes/PN3322.B57.H58/2478-08</t>
  </si>
  <si>
    <t>28-may-4-jun-19</t>
  </si>
  <si>
    <t>Diarios/PN1169.5.P482.D53/168-09</t>
  </si>
  <si>
    <t>Ensayos literarios/PN6140.J634.E58/283-016</t>
  </si>
  <si>
    <t>8-15-jun-19</t>
  </si>
  <si>
    <t>SUSPENSIÓN HASTA 13 DE JULIO DE 2019</t>
  </si>
  <si>
    <t xml:space="preserve">Toole, John Kennedy </t>
  </si>
  <si>
    <t>La conjura de los necios/PN3322.T656.C6/1871-05</t>
  </si>
  <si>
    <t>13-20-jul-19</t>
  </si>
  <si>
    <t xml:space="preserve">Canetti, Elias </t>
  </si>
  <si>
    <t>El libro contra la muerte/PN3322.C354.L33/638-17</t>
  </si>
  <si>
    <t>SUSPENSIÓN HASTA 19 DE AGOSTO DE 2019</t>
  </si>
  <si>
    <t xml:space="preserve"> Nietzsche, Friedrich</t>
  </si>
  <si>
    <t>Aforismos/B29.N54.A4/380-00</t>
  </si>
  <si>
    <t>24-31-ago-19</t>
  </si>
  <si>
    <t xml:space="preserve">Bohme, Jacob </t>
  </si>
  <si>
    <t>Aurora/B29.B645.A8/330-013</t>
  </si>
  <si>
    <t>Crítica: Ensayos, articulos y entrevistas/PN1169.5.P482.C75/311-04</t>
  </si>
  <si>
    <t>31-AGO-7-SEP-19</t>
  </si>
  <si>
    <t xml:space="preserve"> Coleridge, Samuel Taylor</t>
  </si>
  <si>
    <t>Una visión en dos sueños/PN1169.5.C65.V5/1343-06</t>
  </si>
  <si>
    <t>Poesía completa/ PN1169.5.B38.P6/0848-03</t>
  </si>
  <si>
    <t>14-21-SEP-19</t>
  </si>
  <si>
    <t xml:space="preserve">Paul Valery </t>
  </si>
  <si>
    <t>Cuadernos/  PN6140.V34.C83 /564-09</t>
  </si>
  <si>
    <t>Comac McCarthy</t>
  </si>
  <si>
    <t>28 sep - 05 oct 19</t>
  </si>
  <si>
    <t>Franz Kafka</t>
  </si>
  <si>
    <t>Narraciones y otros escritos/PN3322.K32.O27/1248-04</t>
  </si>
  <si>
    <t xml:space="preserve">Schwob, Marcel </t>
  </si>
  <si>
    <t>Mimos, Espicilegio, vidas pasadas/PN3322.S369.E79/2237-97</t>
  </si>
  <si>
    <t>12-19-oct-19</t>
  </si>
  <si>
    <t xml:space="preserve"> Marias, Javier</t>
  </si>
  <si>
    <t>Vidas escritas/PN3322.M386.V53.1996/2085-97</t>
  </si>
  <si>
    <t>Vladimir Nabokov</t>
  </si>
  <si>
    <t>Obras completas III / PN3322.N3.O2 / 590-08</t>
  </si>
  <si>
    <t>19-26 OCT 19</t>
  </si>
  <si>
    <t>Cees Notheboom</t>
  </si>
  <si>
    <t>El dìa de todas las almas / PN3322.N667.D5 /1894-05</t>
  </si>
  <si>
    <t>Confesión/PN3322.T65.C66/1871-08</t>
  </si>
  <si>
    <t>16-23-NOV-19</t>
  </si>
  <si>
    <t xml:space="preserve">Scholberg, Budd </t>
  </si>
  <si>
    <t>El desencantado/PN3322.S34.D48/1837-09</t>
  </si>
  <si>
    <t xml:space="preserve"> Castellanos, Rosario</t>
  </si>
  <si>
    <t>Sobre cultura femenina/PN3322,C385R.S62/1036-05</t>
  </si>
  <si>
    <t>30-NOV-7-DIC-19</t>
  </si>
  <si>
    <t xml:space="preserve"> Weill, Simone</t>
  </si>
  <si>
    <t>La gravedad y la gracia/PN6140.W445.C7/1670-97</t>
  </si>
  <si>
    <t xml:space="preserve">Beckett, Samuel </t>
  </si>
  <si>
    <t>Relatos/PN3322.B43.R4/1645-91</t>
  </si>
  <si>
    <t>17-24-DIC-19</t>
  </si>
  <si>
    <t xml:space="preserve">Tolstói, Lev </t>
  </si>
  <si>
    <t xml:space="preserve">Weil, Simone </t>
  </si>
  <si>
    <t>La gravedad y la gracia/PN6140.W445.G7/1670-97</t>
  </si>
  <si>
    <t>21-28-dic-19</t>
  </si>
  <si>
    <t>Sir Thomas Browne</t>
  </si>
  <si>
    <t>El jardin de ciro/PN6140.B77.S3/195-015</t>
  </si>
  <si>
    <t>04-11-ene-20</t>
  </si>
  <si>
    <t>Aldo Huxley</t>
  </si>
  <si>
    <t>Si mi biblioteca ardiera esta noche/PN3322.H89.B53/215-014</t>
  </si>
  <si>
    <t>Alejandra pizarnik</t>
  </si>
  <si>
    <t>Diarios/PN1169.5.P59.D5 2005/1095-07</t>
  </si>
  <si>
    <t>11-18-ene-20</t>
  </si>
  <si>
    <t>William Blake</t>
  </si>
  <si>
    <t>Milton (un poema)/PN1169.5.B584.M5/1432-05</t>
  </si>
  <si>
    <t>18-25-ene-20</t>
  </si>
  <si>
    <t>Abate Dinouart</t>
  </si>
  <si>
    <t>El arte de callar/PN6140.D56.A77 2008/647-010</t>
  </si>
  <si>
    <t>25-ene-01-feb-20</t>
  </si>
  <si>
    <t>Alice Munro</t>
  </si>
  <si>
    <t>Las lunas de Júpiter/PN3322.M854.L8/956-013</t>
  </si>
  <si>
    <t>Guimaraes Rosa, Joao</t>
  </si>
  <si>
    <t>Gran Sertón: Veredas / PN3322.G86.G73 / 1636-09</t>
  </si>
  <si>
    <t>6-13 nov 09</t>
  </si>
  <si>
    <t>-------</t>
  </si>
  <si>
    <t>Svevo, Italo</t>
  </si>
  <si>
    <t>Todos los relatos / PN3322.S88.T6 / 1776-07</t>
  </si>
  <si>
    <t>11-18 nov 09</t>
  </si>
  <si>
    <t>Del placer y del vicio de fumar / PN3322.S88.D45 / 1938-02</t>
  </si>
  <si>
    <t>Huysmans, Joris Karl</t>
  </si>
  <si>
    <t>Contra natura / PN3322.H895.C6.1997 / 1831-97</t>
  </si>
  <si>
    <t>3-11 dic 09</t>
  </si>
  <si>
    <t>renov 19 dic</t>
  </si>
  <si>
    <t>Flaubert, Gustave</t>
  </si>
  <si>
    <t xml:space="preserve">La tentación de San Antonio / PN3322.F574.T46 / 745-03 </t>
  </si>
  <si>
    <t>17-24 dic 09</t>
  </si>
  <si>
    <t xml:space="preserve">Antonio Tabuchi                                                     </t>
  </si>
  <si>
    <t xml:space="preserve">Sueños de sueños/ PN3322. T328.S8.2000                                </t>
  </si>
  <si>
    <t>13-20 ene 10</t>
  </si>
  <si>
    <t xml:space="preserve">Jhon Banville                          </t>
  </si>
  <si>
    <t xml:space="preserve">El Mar / PN3322. B315. M3 </t>
  </si>
  <si>
    <t xml:space="preserve"> Bombal, Marìa Luisa,</t>
  </si>
  <si>
    <t xml:space="preserve">La amortajada/ PN3322.B656.A6 /107-05                                     </t>
  </si>
  <si>
    <t xml:space="preserve">25-1 feb 10 </t>
  </si>
  <si>
    <t>---------</t>
  </si>
  <si>
    <t>Murakami, Ryu</t>
  </si>
  <si>
    <t>Azul casi transparente / PN3322.M8645.A9.2007</t>
  </si>
  <si>
    <t>28-5 feb 10</t>
  </si>
  <si>
    <t>----------</t>
  </si>
  <si>
    <t xml:space="preserve">El gaucho insufrible / PN3322.B642.G3 / </t>
  </si>
  <si>
    <t>Putas asesinas / PN3322.B642.P8.2001 / 731-02</t>
  </si>
  <si>
    <t>2-9 feb 10</t>
  </si>
  <si>
    <t>renov 16 feb</t>
  </si>
  <si>
    <t>Auster, Paul</t>
  </si>
  <si>
    <t>El libro de las ilusiones / PN3322.A89.L5 / 1925-03</t>
  </si>
  <si>
    <t>&gt;30</t>
  </si>
  <si>
    <t>Arenas, Reinaldo</t>
  </si>
  <si>
    <t>El mundo alucinante / PN3322.A73.M8 / 536-00</t>
  </si>
  <si>
    <t>20-27 abr 10</t>
  </si>
  <si>
    <t>renov 12 may</t>
  </si>
  <si>
    <t>El Tercer Reich / PN3322.B642.T47 / 309-010</t>
  </si>
  <si>
    <t>1-8 jun 10</t>
  </si>
  <si>
    <t>Lezama Lima, José</t>
  </si>
  <si>
    <t>Relatos / PN3322.C498.R4 / 2301-096</t>
  </si>
  <si>
    <t>-------------</t>
  </si>
  <si>
    <t>Monterroso, Augusto</t>
  </si>
  <si>
    <t>Viaje al centro de la fábula / PN3322.M667.V5 / 739-03</t>
  </si>
  <si>
    <t>8-15 jun 10</t>
  </si>
  <si>
    <t>Lamborghini, Osvaldo</t>
  </si>
  <si>
    <t>Tadeys / PN3322.C354.T33 / 1219-010</t>
  </si>
  <si>
    <t>Mutis, Álvaro</t>
  </si>
  <si>
    <t>Summa de Magroll el Gaviero / PN1169.5.M875.S8 / 1757-03</t>
  </si>
  <si>
    <t>23-30 jun 10</t>
  </si>
  <si>
    <t>Girondo, Oliverio</t>
  </si>
  <si>
    <t>Espantapájaros / PN1169.5.G57.E8 / 1026-06</t>
  </si>
  <si>
    <t xml:space="preserve">Lolita/ PN3322. N3.L6/ 1793-94 </t>
  </si>
  <si>
    <t xml:space="preserve">1-8 jul 10 </t>
  </si>
  <si>
    <t>Bernal, Rafael</t>
  </si>
  <si>
    <t>El complot mongol / PN3322.B476.C6 / 678-06</t>
  </si>
  <si>
    <t>21-28 jul 10</t>
  </si>
  <si>
    <t xml:space="preserve">Hernandez, Francisco </t>
  </si>
  <si>
    <t xml:space="preserve">Poesía Reunida / PN1169.5. H46. P6 / 260-98 </t>
  </si>
  <si>
    <t>28 jul- 4 ag 10</t>
  </si>
  <si>
    <t>------------</t>
  </si>
  <si>
    <t>Darío, Ruben</t>
  </si>
  <si>
    <t>Poesías eróticas / PN1169.5.P585 / 2049</t>
  </si>
  <si>
    <t>19-26 ago 10</t>
  </si>
  <si>
    <t>Plath, Silvia</t>
  </si>
  <si>
    <t>Ariel / PN1169.5.P593.A7 / 2238-97</t>
  </si>
  <si>
    <t>Muerte de Narciso / PN1169.5.L49.M8</t>
  </si>
  <si>
    <t>18-25 Ene 11</t>
  </si>
  <si>
    <t>f</t>
  </si>
  <si>
    <t>Una Novelita Lumpen /PN3322.B642.N68/1728-09</t>
  </si>
  <si>
    <t>Lihn, Enrique</t>
  </si>
  <si>
    <t>Mester de junglaria /PN1169.5.L54.M4/1075-03</t>
  </si>
  <si>
    <t>ABBE, Dorothy</t>
  </si>
  <si>
    <t>The Dwiggins Marionettes / PN2019.5 .A22 / 1278-05</t>
  </si>
  <si>
    <t>21-28 feb 11</t>
  </si>
  <si>
    <t>Renov 07 marzo</t>
  </si>
  <si>
    <t>FANTE, Jonh</t>
  </si>
  <si>
    <t>Sueños de Bunker Hill / PN3322. F36 .S8/ 528-06</t>
  </si>
  <si>
    <t>01-08 marzo 11</t>
  </si>
  <si>
    <t>Hernandez, Felisberto</t>
  </si>
  <si>
    <t>Narraciones incompletas / PN3322.H482.N3/250-03</t>
  </si>
  <si>
    <t>11-18 Mar 11</t>
  </si>
  <si>
    <t>Nadie encendia las lamparas/PN3322.H482.N33/1472-09</t>
  </si>
  <si>
    <t>16-23 mar 11</t>
  </si>
  <si>
    <t>Vila Matas, Enrique</t>
  </si>
  <si>
    <t>Bartleby y compañía / PN3322.V54.B3 / 1522-05</t>
  </si>
  <si>
    <t>26-03 May 11</t>
  </si>
  <si>
    <t>Walser, Robert</t>
  </si>
  <si>
    <t>Los hermanos Tanner/PN3322.W36.H4</t>
  </si>
  <si>
    <t>23-30 MAY 11</t>
  </si>
  <si>
    <t>Bellatin Mario</t>
  </si>
  <si>
    <t>Poeta ciego/Pn3322.844.P6</t>
  </si>
  <si>
    <t>25may-3jun-11</t>
  </si>
  <si>
    <t>Mester de juglaria /PN1169.5.L54.M4/1075-03</t>
  </si>
  <si>
    <t>31may-8jun-11</t>
  </si>
  <si>
    <t>Búlgakov, Mijail</t>
  </si>
  <si>
    <t>Esl maestro y margarita/PN3322.B83.M3</t>
  </si>
  <si>
    <t>3-9 jun-11</t>
  </si>
  <si>
    <t>Chatwin Bruce</t>
  </si>
  <si>
    <t>En la patagonia/Pn332.C9.E57.1997</t>
  </si>
  <si>
    <t>González Rodriguez Sergio</t>
  </si>
  <si>
    <t>El hombre sin cabeza/PN3322.676.H6</t>
  </si>
  <si>
    <t xml:space="preserve">Böll, Heinrich </t>
  </si>
  <si>
    <t xml:space="preserve">Opniones de un payaso / PN3322.B652.O6 </t>
  </si>
  <si>
    <t>26 jul-3 ags 11</t>
  </si>
  <si>
    <t>Krusznahorkai, Lazlo</t>
  </si>
  <si>
    <t>Melancolia de la resistencia/PN3322.K72.M</t>
  </si>
  <si>
    <t>16-23 AGO 11</t>
  </si>
  <si>
    <t>DiBenedetto, Antonio</t>
  </si>
  <si>
    <t>Cuentos completos/PN3322.B461.C82</t>
  </si>
  <si>
    <t>23-30 ago 11</t>
  </si>
  <si>
    <t>Mariana Constrictor/PN3322.F33.M37</t>
  </si>
  <si>
    <t>Al oeste de Roma/PN3322.F36.A5</t>
  </si>
  <si>
    <t>29-26 sep 11</t>
  </si>
  <si>
    <t>Copi</t>
  </si>
  <si>
    <t>Obras I/PN3322.C654.O27</t>
  </si>
  <si>
    <t>24-31 sep 11</t>
  </si>
  <si>
    <t>Jeancolas, Claude</t>
  </si>
  <si>
    <t>Passion rimbaud/PN1169.5.R555.J43</t>
  </si>
  <si>
    <t>4-11-oct-11</t>
  </si>
  <si>
    <t>16.nov-11</t>
  </si>
  <si>
    <t>Capote Truman</t>
  </si>
  <si>
    <t>un arbol de noche/PN3322.C373.A681989</t>
  </si>
  <si>
    <t>25-Oct-11-03-Nov-11</t>
  </si>
  <si>
    <t>Selby, Hubert</t>
  </si>
  <si>
    <t>Ultima salida para Brooklyn/PN3322.S446.457/1989</t>
  </si>
  <si>
    <t>7-14-dic-11</t>
  </si>
  <si>
    <t>Balzac, Honoré de</t>
  </si>
  <si>
    <t>La piel de zapa/PN3322.C35.P5</t>
  </si>
  <si>
    <t>3-20-ene-12</t>
  </si>
  <si>
    <t>Bowls, Paul</t>
  </si>
  <si>
    <t>El cielo protector/PN3322.B64.C5</t>
  </si>
  <si>
    <t>12-19-ene-12</t>
  </si>
  <si>
    <t>Última salida para Brooklyn/PN3322.S446.U57</t>
  </si>
  <si>
    <t>12-19-mar-12</t>
  </si>
  <si>
    <t>Hemingway, Ernest</t>
  </si>
  <si>
    <t>Por quién doblan las campanas/PN3322.H46.P6</t>
  </si>
  <si>
    <t>20-27mar-12</t>
  </si>
  <si>
    <t>abr-27-12</t>
  </si>
  <si>
    <t>Guedj, Denis.</t>
  </si>
  <si>
    <t>El teorema del loro/PN3322.G8433.T46/2366-011</t>
  </si>
  <si>
    <t>20-27 Mar-12</t>
  </si>
  <si>
    <t>Capote, Truman</t>
  </si>
  <si>
    <t>A sangre fría/PN3322.C373.S2/1122</t>
  </si>
  <si>
    <t>7-14-May-12</t>
  </si>
  <si>
    <t>Schulz, Bruno</t>
  </si>
  <si>
    <t>Madurar hacia la infancia/PN3322.S35.M33/518</t>
  </si>
  <si>
    <t>Gibson, Ian</t>
  </si>
  <si>
    <t>El asesinato de García Lorca/PN1169.5.G37.G5/182-03</t>
  </si>
  <si>
    <t>21-28 May-12</t>
  </si>
  <si>
    <t>Nettel, Guadalupe</t>
  </si>
  <si>
    <t>Petalos/PN3322.N48.P47/1447-08</t>
  </si>
  <si>
    <t>04-11 Jun 12</t>
  </si>
  <si>
    <t>Pan/PN3322.H35.P36/562-10</t>
  </si>
  <si>
    <t>16-23 Jul 12</t>
  </si>
  <si>
    <t>Fonseca, Ruben</t>
  </si>
  <si>
    <t>Pequeñas criaturas/PN3322.F66.P4/93-04</t>
  </si>
  <si>
    <t>24-31 Jul 12</t>
  </si>
  <si>
    <t>Adios a las armas/PN3322.H46.A2/298-03</t>
  </si>
  <si>
    <t>Arlt, Roberto</t>
  </si>
  <si>
    <t>El juguete rabioso/PN3322.A748.J8/2446-97</t>
  </si>
  <si>
    <t>14-21 Ago 12</t>
  </si>
  <si>
    <t>Renv. 28 Ago 12</t>
  </si>
  <si>
    <t>Vargas Llosa, Mario</t>
  </si>
  <si>
    <t>La ciudad y los perros/PN3322.V37.C5 2007/ 2224-010</t>
  </si>
  <si>
    <t>28ago-04sep 12</t>
  </si>
  <si>
    <t>Una antología de la poesia norteamericana/PN1016.2.A562/ 248-03</t>
  </si>
  <si>
    <t>Kipling, Rudyard</t>
  </si>
  <si>
    <t>El libro de las tierras vírgenes/PN3322.K56.L5/1008-09</t>
  </si>
  <si>
    <t>11-18 Sep 12</t>
  </si>
  <si>
    <t>Ren 22 Oct 12 (3)</t>
  </si>
  <si>
    <t>Bombal, María Luisa</t>
  </si>
  <si>
    <t xml:space="preserve">La amortajada/ PN3322.B656.A6 /1078-05                                     </t>
  </si>
  <si>
    <t>17-24 Oct-12</t>
  </si>
  <si>
    <t>John  Cheever</t>
  </si>
  <si>
    <t>Relatos  1/ PN3322 .C923 .R4 V.1 / 01091-07</t>
  </si>
  <si>
    <t>27-OCT- 03-NOV-12</t>
  </si>
  <si>
    <t>15-22-nov-12</t>
  </si>
  <si>
    <t>Renov. 28-nov-12</t>
  </si>
  <si>
    <t>Plinio el Viejo</t>
  </si>
  <si>
    <t>El cielo plinio el viejo / PA6614 .A5.E5 / 02258-03</t>
  </si>
  <si>
    <t>17-24-NOV-12</t>
  </si>
  <si>
    <t>Barnet, Miguel</t>
  </si>
  <si>
    <t>Cimaron / PN3322 .B364 .C5/ 01142-03</t>
  </si>
  <si>
    <t>02-09-FEB-13</t>
  </si>
  <si>
    <t>Ellis, Bret Easton</t>
  </si>
  <si>
    <t>Las leyes de la atracción  /PN3322 .E565 .L49 2002 / 01509-01</t>
  </si>
  <si>
    <t>08-15-FEB-13</t>
  </si>
  <si>
    <t>Renov 22 Feb 13</t>
  </si>
  <si>
    <t>American Psycho / PN3322 .G565 .A54 /01457-08</t>
  </si>
  <si>
    <t>26Feb-05Mzo 13</t>
  </si>
  <si>
    <t>Renov. 12 Mzo 13</t>
  </si>
  <si>
    <t>12-Mzo-13</t>
  </si>
  <si>
    <t>Menos que cero / PN3322 .G565 .M4 2006 / 01435-08</t>
  </si>
  <si>
    <t>12-19 Mzo 13</t>
  </si>
  <si>
    <t>19-Mzo 13</t>
  </si>
  <si>
    <t>Andersen, Hans Cristian</t>
  </si>
  <si>
    <t>La sombra y otros cuentos / PN3322 .A588 .S6 1984 / 01115-03</t>
  </si>
  <si>
    <t>Pauls, Alan</t>
  </si>
  <si>
    <t>El pasado / PN3322 .P3895 .P3 / 02388-07</t>
  </si>
  <si>
    <t>19-26 Mzo 13</t>
  </si>
  <si>
    <t>Zola, Emile</t>
  </si>
  <si>
    <t>Germinal / PN3322 .Z65 .G4 1990 / 01497-03</t>
  </si>
  <si>
    <t>10-17 Abr 13</t>
  </si>
  <si>
    <t>Renov. 26 Abr 13</t>
  </si>
  <si>
    <t>Glamourama / PN3322.E565.6J3/1466-08</t>
  </si>
  <si>
    <t>29 Abr-06 May 13</t>
  </si>
  <si>
    <t>Renov. 14 May 13</t>
  </si>
  <si>
    <t>Stamm, Peter</t>
  </si>
  <si>
    <t>En jardines ajenos / PN3322 .S728 .E6 / 01772-07</t>
  </si>
  <si>
    <t>07-14 May 13</t>
  </si>
  <si>
    <t>Laclos, Char de</t>
  </si>
  <si>
    <t>Amistades peligrosas/ PN3322 .L3 .A54 / 0820-94</t>
  </si>
  <si>
    <t>18-25-MAYO-13</t>
  </si>
  <si>
    <t>Pito, Sergio</t>
  </si>
  <si>
    <t>Vals de mefisto / PN3322 .P576 .V3 / 0203-05</t>
  </si>
  <si>
    <t>Herrera, Yuri</t>
  </si>
  <si>
    <t>Señales que presederan al fin del mundo/PN3322.H897.S4/976-013</t>
  </si>
  <si>
    <t>21-28-Oct-13</t>
  </si>
  <si>
    <t>Diaz, Junot</t>
  </si>
  <si>
    <t>Asi es como la pierdes / PN3322 .D497 .A8 / 000972-013</t>
  </si>
  <si>
    <t>Bowles, Paul</t>
  </si>
  <si>
    <t>Misa de gallo / PN3322 .B69 .M5 / 02455-92</t>
  </si>
  <si>
    <t>23-30 Nov 13</t>
  </si>
  <si>
    <t>Salinger, Jerome David</t>
  </si>
  <si>
    <t>El guardian entre en centeno / PN3322 .S253 .G8 / 0827-94</t>
  </si>
  <si>
    <t>22-29-Ene-14</t>
  </si>
  <si>
    <t>Renov. 12-Feb-14</t>
  </si>
  <si>
    <t>Dostoievski, F.M.</t>
  </si>
  <si>
    <t>Crimen y castigo / PN3322 .D68 .C7 / 0459-04</t>
  </si>
  <si>
    <t>03-10-Mar-14</t>
  </si>
  <si>
    <t>Dostoievski, Fiodor</t>
  </si>
  <si>
    <t>Crimen y castigo 2 / PN3322 .D68 .C7 vol 2 / 0449-04</t>
  </si>
  <si>
    <t>18-25-Mar-14</t>
  </si>
  <si>
    <t>En Granada, su granada / PN1169.5 .G373 .G52 / 02011-01</t>
  </si>
  <si>
    <t>Stoker, Bram</t>
  </si>
  <si>
    <t>Drácula / PN3322 .S758 .D3 / 2910-00</t>
  </si>
  <si>
    <t>24-31-Jul-14</t>
  </si>
  <si>
    <t>Gary, Romain</t>
  </si>
  <si>
    <t>El bosque del odio / PN3322 .G38 .B68 / 974-011</t>
  </si>
  <si>
    <t>La casa de la araña / PN3322 .B69 .C37 / 1173-99</t>
  </si>
  <si>
    <t>11-18-Oct-14</t>
  </si>
  <si>
    <t>2da renov 1 nov 14</t>
  </si>
  <si>
    <t>Maldonado, Trino</t>
  </si>
  <si>
    <t>Metales pesados / PN3322 .M362 .M4 / 558-014</t>
  </si>
  <si>
    <t>Cheever, Jhon</t>
  </si>
  <si>
    <t>Relatos I / PN3322 .C423 .R4 / 01091-07</t>
  </si>
  <si>
    <t>20-27 Oct 14</t>
  </si>
  <si>
    <t xml:space="preserve">Sloterdijk, Peter </t>
  </si>
  <si>
    <t>Normas para el parque humano / PN6140 .S556.N67 2001 / 1222-09</t>
  </si>
  <si>
    <t>24-Nov-01-Dic-14</t>
  </si>
  <si>
    <t xml:space="preserve">Racionero, Luis </t>
  </si>
  <si>
    <t>Filosofía del underground  / PN6140 .R63.F55 / 2245-010</t>
  </si>
  <si>
    <t xml:space="preserve">César, Cayo </t>
  </si>
  <si>
    <t>Guerra Civil / PA6240 .E8 .G84 / 792-010</t>
  </si>
  <si>
    <t>05-12-Dic-14</t>
  </si>
  <si>
    <t>06-13 Ene 15</t>
  </si>
  <si>
    <t>Abanshushan, Vivian</t>
  </si>
  <si>
    <t>El clan de los insomnes / PN3322 .A212 .C6 / 0424-05</t>
  </si>
  <si>
    <t>30Mar-06Abr 15</t>
  </si>
  <si>
    <t>Suetonio, Cayo</t>
  </si>
  <si>
    <t>Vidas de los doce cesares / PA6701 .C8 .V53 / 01075-09</t>
  </si>
  <si>
    <t>Kureishi, Hanif</t>
  </si>
  <si>
    <t>El buda de los suburbios / PN3322 .K87 .B8 / 1389-00</t>
  </si>
  <si>
    <t>14-21-Abr-15</t>
  </si>
  <si>
    <t>Tanizaki, Junichiro</t>
  </si>
  <si>
    <t>Arenas movedizas / PN3322 .T355 .A74 / 1644-012</t>
  </si>
  <si>
    <t>20-27-May-15</t>
  </si>
  <si>
    <t>Diamela Eltt</t>
  </si>
  <si>
    <t>Tres novelas /PN3322.E578.T7/1138-05</t>
  </si>
  <si>
    <t>23-30-MAY-15</t>
  </si>
  <si>
    <t>Oé, Kenzaburo</t>
  </si>
  <si>
    <t>El grito silencioso/PN3322.O4.G7/009-014</t>
  </si>
  <si>
    <t>La gatan Shozo y sus dos mujeres / PN3322 .T355 .G37 / 1937-011</t>
  </si>
  <si>
    <t>02-09-Jun-15</t>
  </si>
  <si>
    <t>La madre del capitan Shigemoto / PN3322 .T335 .M33 / 01899-08</t>
  </si>
  <si>
    <t>05-12 Jun 15</t>
  </si>
  <si>
    <t>Intimidad / PN3322 .K87 .I6 1994 / 0992-03</t>
  </si>
  <si>
    <t>10-17 Jun 15</t>
  </si>
  <si>
    <t>Madariaga, Salvador de</t>
  </si>
  <si>
    <t>El corazón de piedra verde / PN3322 .M337 .C6 1993 / 0530-013</t>
  </si>
  <si>
    <t>15-22-Jun-15</t>
  </si>
  <si>
    <t>06-13 Jul 15</t>
  </si>
  <si>
    <t>El club de los gurmets / PN3322 .T355 .C58 / 01881-08</t>
  </si>
  <si>
    <t>25Jul- 01Ago 15</t>
  </si>
  <si>
    <t>Lowry, Malcolm</t>
  </si>
  <si>
    <t>Bajo el volcan / PN3322 .L69 .B3 / 01189-08</t>
  </si>
  <si>
    <t>RENV.10-AGOS-15/RE</t>
  </si>
  <si>
    <t xml:space="preserve">Oe, Kenzaburo </t>
  </si>
  <si>
    <t>Cuadernos de Hiroshima/PN3322.O4.C83/575-013</t>
  </si>
  <si>
    <t>10-17 Ago 15</t>
  </si>
  <si>
    <t xml:space="preserve"> Akiyuki Nosaka</t>
  </si>
  <si>
    <t>La tumba de las luciérnagas. Las algas americanas : dos novelas breves/ PN3322.N675.T86/ 101-010</t>
  </si>
  <si>
    <t>19-26 ago-15</t>
  </si>
  <si>
    <t>Kenzaburo Oè</t>
  </si>
  <si>
    <t>La presa/ PN3322.O4.87/ 356-S/F</t>
  </si>
  <si>
    <t xml:space="preserve"> Arrancad las semillas, fusilad a los niños /PN3322.O4.A7/2497-01</t>
  </si>
  <si>
    <t>El cuento de un hombre ciego/ PN3322.T355.C84/2617-10</t>
  </si>
  <si>
    <t>Kipling,  Rudyard</t>
  </si>
  <si>
    <t>Kim/PN3322.K6.K5.1/832-07</t>
  </si>
  <si>
    <t>22-29-SEPT-15</t>
  </si>
  <si>
    <t>Renov. 06-oct-15</t>
  </si>
  <si>
    <t xml:space="preserve">Arenas, Reinaldo </t>
  </si>
  <si>
    <t>Adios a mamá/PN3322.A73.A3/2021-01</t>
  </si>
  <si>
    <t>05-12 nov 15</t>
  </si>
  <si>
    <t xml:space="preserve">Elizondo, Salvador </t>
  </si>
  <si>
    <t>El amor de iguanas/PN6140.D53.M37/2619-010</t>
  </si>
  <si>
    <t>Hugo, Victor</t>
  </si>
  <si>
    <t>Los miserables I / PN3322 .H83 .M5 2002 v.1 / 2181-010</t>
  </si>
  <si>
    <t>25-Nov-02-Dic-15</t>
  </si>
  <si>
    <t>los miserables II / PN3322.H83.M5202.N2 / 2182-010</t>
  </si>
  <si>
    <t>16-23-Dic-15</t>
  </si>
  <si>
    <t>PRESTAMO A PARTIR DEL 21 DE ENERO DEL 2016</t>
  </si>
  <si>
    <t xml:space="preserve">Tolstoi, Liev </t>
  </si>
  <si>
    <t>Guerra y Paz/PN3322.T65.G8/831-07</t>
  </si>
  <si>
    <t>02-09 FEB 16</t>
  </si>
  <si>
    <t>PRESTAMO A PARTIR DEL 13 ABRIL DE 2016</t>
  </si>
  <si>
    <t>Junger, Ernest</t>
  </si>
  <si>
    <t>Tempestades de acero / PN3322.J86.T4 / 776-99</t>
  </si>
  <si>
    <t>04-11 MAY 16</t>
  </si>
  <si>
    <t>PRESTAMO A PARTIR DEL 02 DE JUNIO DE 2016</t>
  </si>
  <si>
    <t>Krauze, Karl</t>
  </si>
  <si>
    <t>13-20 jun 16</t>
  </si>
  <si>
    <t>PRESTAMO A PARTIR DEL 04 DE JULIO DE 2016</t>
  </si>
  <si>
    <t>Deleuze,  Gilles</t>
  </si>
  <si>
    <t>Spinoza: filosofía práctica / B29.S65.D4/ 2535-01</t>
  </si>
  <si>
    <t>04-11-julio 16</t>
  </si>
  <si>
    <t>Cartas a los años de noostalgia / PN3322.O4.C3 / 1184-97</t>
  </si>
  <si>
    <t>Los hermanos karamozov / PN3322.D68.H4.1 / 173-07</t>
  </si>
  <si>
    <t>04-11-AGOSTO 16</t>
  </si>
  <si>
    <t xml:space="preserve"> Los hermanos Karamazov/PN3322.D68.H4/173-07</t>
  </si>
  <si>
    <t>06-13 sep 16</t>
  </si>
  <si>
    <t>10-17 OCT 16</t>
  </si>
  <si>
    <t>Dumas, Alejandro</t>
  </si>
  <si>
    <t>El conde de montecristo / PN3322.D84.C6 / 2166-010</t>
  </si>
  <si>
    <t>25-Nov-02-Dic-16</t>
  </si>
  <si>
    <t>Diarios de un escritor / PN3322.D68.D53 / 2279-09</t>
  </si>
  <si>
    <t>Chejov, Anton</t>
  </si>
  <si>
    <t>Cuentos / PN3322.C94.C83.2007 / 432-07</t>
  </si>
  <si>
    <t>09-16 ENE 17</t>
  </si>
  <si>
    <t xml:space="preserve">Solzhenitsyn, Alexandr </t>
  </si>
  <si>
    <t>Archipielago Gulag/PN3322.S654.A7/1199-00</t>
  </si>
  <si>
    <t>24-31 ene 17</t>
  </si>
  <si>
    <t>Memorias de un nómada / PN3322..B67.M4 / 973-08</t>
  </si>
  <si>
    <t>06-13 MAR 17</t>
  </si>
  <si>
    <t>Ariel / PN1169.5.P593.A7/ 2238-97</t>
  </si>
  <si>
    <t>Las tribulaciones del estudiante…/  PN3322.M88.17/0742-07</t>
  </si>
  <si>
    <t>03-10 ABR 17</t>
  </si>
  <si>
    <t>Aguafuertes cariocas/ PN3322.A748.A3/754-015</t>
  </si>
  <si>
    <t>02- 09 jun 17</t>
  </si>
  <si>
    <t>Memorias de la casa muerta/PN3322.D682. M45/ 1978-01</t>
  </si>
  <si>
    <t>02-09 jun 17</t>
  </si>
  <si>
    <t>Antes de que anochezca/ PN3322.A73.A6/01688-94</t>
  </si>
  <si>
    <t>28 jun-05 jul 17</t>
  </si>
  <si>
    <t>Golding, William</t>
  </si>
  <si>
    <t>El señor de las moscas/PN3322.G66.S3/ 3251-08</t>
  </si>
  <si>
    <t>27 jul- 03 agos 17</t>
  </si>
  <si>
    <t xml:space="preserve">Kureish,Hanif  </t>
  </si>
  <si>
    <t xml:space="preserve"> Intimidad/PN3322.K87.I6/0992-03</t>
  </si>
  <si>
    <t xml:space="preserve">09-16 ago 17 </t>
  </si>
  <si>
    <t>Steinbeck, Jhon</t>
  </si>
  <si>
    <t>Al este del edén/PN3322.574.A55/SF</t>
  </si>
  <si>
    <t>Cuentos/PN3322.CH45.C84 /1102-08</t>
  </si>
  <si>
    <t>25 ago-01 sep 17</t>
  </si>
  <si>
    <t>Malraux, André</t>
  </si>
  <si>
    <t>La esperanza/PN3322.M365.E8/1046-00</t>
  </si>
  <si>
    <t>08-15 sep 17</t>
  </si>
  <si>
    <t>Esayistas Ingleses/PN6139.5.E68/675-93</t>
  </si>
  <si>
    <t>11-18-sep-17</t>
  </si>
  <si>
    <t>Padura, Leonardo</t>
  </si>
  <si>
    <t>Máscaras/PN3322.P335.M3/0493-SF</t>
  </si>
  <si>
    <t>20-27 oct 17</t>
  </si>
  <si>
    <t>La casa de la araña/PN3322.B64.C37/1173-99</t>
  </si>
  <si>
    <t>31-oct-7-nov-17</t>
  </si>
  <si>
    <t>Radiaciones/PN3322.J86.R3/2076-99</t>
  </si>
  <si>
    <t>El libro del desasosiego/PN1169.5.P48.L53/7254-SF</t>
  </si>
  <si>
    <t>02-09 dic 17</t>
  </si>
  <si>
    <t>29 dic 17- 05 ene 18</t>
  </si>
  <si>
    <t>Bloy, León</t>
  </si>
  <si>
    <t>8-15-feb-18</t>
  </si>
  <si>
    <t>Bulgakov, Mijaíl</t>
  </si>
  <si>
    <t>El maestro y Margarita/PN3322.B83.M3/0824-03</t>
  </si>
  <si>
    <t xml:space="preserve"> Garcia Ponce, Juan</t>
  </si>
  <si>
    <t>Pasado presente/PN3322.G37P.P37/2570-00</t>
  </si>
  <si>
    <t>5-12-abr-18</t>
  </si>
  <si>
    <t>Schnitzler, Arthur</t>
  </si>
  <si>
    <t>Juventud en Viena/PN3322.S289.J8/258-05</t>
  </si>
  <si>
    <t>Steinbeck John</t>
  </si>
  <si>
    <t>Las uvas de la ira/PN3322.S74.U8/865-00</t>
  </si>
  <si>
    <t>20-27-abr-18</t>
  </si>
  <si>
    <t>Arthur , Schenitzler</t>
  </si>
  <si>
    <t>La señorita Eliza/PN3322.S289.S4/1444-01</t>
  </si>
  <si>
    <t>12-19 may 18</t>
  </si>
  <si>
    <t>Déjalo que caiga/PN3322.B64.D4/1174-99</t>
  </si>
  <si>
    <t>Yukio Mishima</t>
  </si>
  <si>
    <t>Caballos desbocados/PN3322.M58.C3/00941-96</t>
  </si>
  <si>
    <t>23-31 may 18</t>
  </si>
  <si>
    <t>La perla y otros relatos/PN3322.M58.P4 1988/1828-94</t>
  </si>
  <si>
    <t>02-09 JUN 18</t>
  </si>
  <si>
    <t>Confesiones de una máscara/PN3322.M58.C6.12005/1627-05</t>
  </si>
  <si>
    <t>Kis, Danilo</t>
  </si>
  <si>
    <t>Circo familiar/PN3322.K565.C57/2120-08</t>
  </si>
  <si>
    <t>11-18 JUN 18</t>
  </si>
  <si>
    <t>Stefan Zweig</t>
  </si>
  <si>
    <t>Maria Estuardo/CT21.E87.Z8/2184-044</t>
  </si>
  <si>
    <t>03-10 JUL 18</t>
  </si>
  <si>
    <t>Yasunari Kawabata</t>
  </si>
  <si>
    <t>Labailarina de Izu/PN3322.K34.B3/1392-06</t>
  </si>
  <si>
    <t>21-28 jul 18</t>
  </si>
  <si>
    <t>Yasunari Kawa</t>
  </si>
  <si>
    <t>El sonido de la montaña/PN3322.K34.S6/1039-07</t>
  </si>
  <si>
    <t>24-37 JUL 18</t>
  </si>
  <si>
    <t>Diarios/PN33220K34.D5/830-47</t>
  </si>
  <si>
    <t>Mishima, Yukio</t>
  </si>
  <si>
    <t>Nieve de primavera/PN3322.M58.N5/294-00</t>
  </si>
  <si>
    <t>07-14 ago 18</t>
  </si>
  <si>
    <t>El templo del alba/PN3322.M58.T4/257-014</t>
  </si>
  <si>
    <t>15-22-ago-18</t>
  </si>
  <si>
    <t xml:space="preserve"> Arlt, Roberto</t>
  </si>
  <si>
    <t>Cuentos completos/PN3322.A748.C8/238-015</t>
  </si>
  <si>
    <t>24-31-ago-18</t>
  </si>
  <si>
    <t>José Revueltas</t>
  </si>
  <si>
    <t>filosofía del underground  / PN6140 .R63.F55 / 2245-010</t>
  </si>
  <si>
    <t>07-14 sep 18</t>
  </si>
  <si>
    <t xml:space="preserve">Kis, Danilo </t>
  </si>
  <si>
    <t>Una tumba para Boris dovidovi/PN3322.K525.T8/2544-85</t>
  </si>
  <si>
    <t>26-sep-3-oct-18</t>
  </si>
  <si>
    <t xml:space="preserve">Waldo Emerson, Ralph </t>
  </si>
  <si>
    <t>La conducta de la vida/B29.C54.C66/1316-08</t>
  </si>
  <si>
    <t xml:space="preserve">Kureishi, Honif </t>
  </si>
  <si>
    <t>El cuerpo/PN3322.K87.C8/50-05</t>
  </si>
  <si>
    <t>3-10-oct-18</t>
  </si>
  <si>
    <t>Mimos/PN3322.G384.M55/1444-08</t>
  </si>
  <si>
    <t>10-17 oct 18</t>
  </si>
  <si>
    <t>Dostoyevski</t>
  </si>
  <si>
    <t>El idiota/PN3322.D682.I33/622-08</t>
  </si>
  <si>
    <t>23-30 oct 18</t>
  </si>
  <si>
    <t>El busca del tiempo perdido/PN3322.P76.B87/2365-011</t>
  </si>
  <si>
    <t>09-16 nov 18</t>
  </si>
  <si>
    <t>La corrupción de mi angel/PN3322.M58.C67/1153-94</t>
  </si>
  <si>
    <t>32-30 nov 18</t>
  </si>
  <si>
    <t>Hanik Hureis</t>
  </si>
  <si>
    <t>Siempre es media noche/PN3322.K87.55/910-05</t>
  </si>
  <si>
    <t xml:space="preserve">Diego, Eliseo </t>
  </si>
  <si>
    <t>Poesía/PN1169.5.D544/443-013</t>
  </si>
  <si>
    <t>17-24-DIC-18</t>
  </si>
  <si>
    <t xml:space="preserve"> Roth, Joseph</t>
  </si>
  <si>
    <t>La cripta en los capuchinos/PN3322.R67.C7/1001-05</t>
  </si>
  <si>
    <t>Puig, Manuel</t>
  </si>
  <si>
    <t>Pubis angelical/PN3322.P85.P8/3188-01</t>
  </si>
  <si>
    <t>27-dic-3-ene-18</t>
  </si>
  <si>
    <t xml:space="preserve">Quiroga, Horacio </t>
  </si>
  <si>
    <t>Cuentos para leer sin compasión/PN3322.Q57.C84/544-015</t>
  </si>
  <si>
    <t>10-17-ENE-19</t>
  </si>
  <si>
    <t xml:space="preserve">Roth, Joseph </t>
  </si>
  <si>
    <t>Job/PN3322.R67.J63/2238-08</t>
  </si>
  <si>
    <t>Tarabas/PN3322.R67.T37/1489-04</t>
  </si>
  <si>
    <t>14-21-ene-19</t>
  </si>
  <si>
    <t>Hotel Savoy/PN3322.R67.H6/1602-97</t>
  </si>
  <si>
    <t>La leyenda del santo bebedor/PN3322.R67.L44/1955/99</t>
  </si>
  <si>
    <t>31-ene-7-feb-19</t>
  </si>
  <si>
    <t xml:space="preserve">Walsh, Rodolfo </t>
  </si>
  <si>
    <t>Obra literaria completa/PN3322.W358.O27/2671-011</t>
  </si>
  <si>
    <t>La tela de araña/PN3322.R67.T4/2408-07</t>
  </si>
  <si>
    <t>12-21-FEB-19</t>
  </si>
  <si>
    <t xml:space="preserve">Baldwin, James </t>
  </si>
  <si>
    <t>Otro pais/PN3322.B33.O7/783-94</t>
  </si>
  <si>
    <t xml:space="preserve">Dávila, Amparo </t>
  </si>
  <si>
    <t>Muerte en el bosque/PN3322.D386.M84/192-010</t>
  </si>
  <si>
    <t>1-8-mar-19</t>
  </si>
  <si>
    <t>Leonardo Padura</t>
  </si>
  <si>
    <t>La transparencia del tiempo/ PN3322.P335.T73 / 74-019</t>
  </si>
  <si>
    <t>8-15-mar-19</t>
  </si>
  <si>
    <t xml:space="preserve">Julio Verne </t>
  </si>
  <si>
    <t>El castillo de los Cárpatos / PN3322.V47.C3/ 0023-015</t>
  </si>
  <si>
    <t>22-29-MAR-19</t>
  </si>
  <si>
    <t>Zweig, Stefan</t>
  </si>
  <si>
    <t>El mundo del ayer/PN3322.Z94.M86/1081-09</t>
  </si>
  <si>
    <t xml:space="preserve"> 6-13-mar-19</t>
  </si>
  <si>
    <t>La impaciencia del corazón/PN3322.Z94.I6/08-01708-017</t>
  </si>
  <si>
    <t>26-abr-3-may-19</t>
  </si>
  <si>
    <t>La marcha Radetzky/PN3322.R67.M37/1607-09</t>
  </si>
  <si>
    <t>6-13-may-19</t>
  </si>
  <si>
    <t>Una historia crepuscular/PN3322.Z94.H57/92-019</t>
  </si>
  <si>
    <t>18-25-MAY-19</t>
  </si>
  <si>
    <t>Fuga sin fin/PN3322.R67.F8/115-04</t>
  </si>
  <si>
    <t xml:space="preserve">Hudson, W.H. </t>
  </si>
  <si>
    <t>Allá lejos y tiempo atrás/PN3322.H83.A442/1412-06</t>
  </si>
  <si>
    <t>24-31-may-19</t>
  </si>
  <si>
    <t>La tierra purpúrea/PN3322.H83.T54/232-07</t>
  </si>
  <si>
    <t>6-13-jun-19</t>
  </si>
  <si>
    <t xml:space="preserve">Dickens, Charles </t>
  </si>
  <si>
    <t>Historia de dos ciudades/PN3322.D534.H57/2830-00</t>
  </si>
  <si>
    <t>22-29-jun-19</t>
  </si>
  <si>
    <t xml:space="preserve"> Maalouf, Amin</t>
  </si>
  <si>
    <t>Sanarcanda/PN3322.M3.S2/1703-94</t>
  </si>
  <si>
    <t>8-15-jul-19</t>
  </si>
  <si>
    <t xml:space="preserve"> Hugo, Víctor</t>
  </si>
  <si>
    <t>Último día de un condenado a muerte/PN3322.H85.U48/676-01</t>
  </si>
  <si>
    <t>Samarcanda/PN3322.M3.S2/1708-99</t>
  </si>
  <si>
    <t>25-jul-01-ago-19</t>
  </si>
  <si>
    <t xml:space="preserve">Lev Tolstoi </t>
  </si>
  <si>
    <t>La muerte de Ivan Ilich / PN3322.T65.M8 2003 / 2255-05</t>
  </si>
  <si>
    <t>25-jul-01-ago-20</t>
  </si>
  <si>
    <t>Amin Maalouf</t>
  </si>
  <si>
    <t>Los jardines de  luz/ PN3322-M3.J3/ 2355-96</t>
  </si>
  <si>
    <t>15-22-ago-19</t>
  </si>
  <si>
    <t>Short cuts/PN3322.C379246/1106-06</t>
  </si>
  <si>
    <t xml:space="preserve">Simon, Claud </t>
  </si>
  <si>
    <t>La hierba/PN3322.S556.H5/1528-01</t>
  </si>
  <si>
    <t>7-14-sep-19</t>
  </si>
  <si>
    <t>Nin, Anais</t>
  </si>
  <si>
    <t>Incesto/PN3322.N65.I63.2003/55-010</t>
  </si>
  <si>
    <t xml:space="preserve">Lispector, Clarice </t>
  </si>
  <si>
    <t>Todos los cuentos/PN3322.L576.T63/264-019</t>
  </si>
  <si>
    <t>30-sep-7-oct-19</t>
  </si>
  <si>
    <t xml:space="preserve">Deville, Patrick </t>
  </si>
  <si>
    <t>Viva/PN3322.D495.V58/248-016</t>
  </si>
  <si>
    <t>7-14-oct-19</t>
  </si>
  <si>
    <t xml:space="preserve">Trotski, León </t>
  </si>
  <si>
    <t>Historia de la revolución rusa/PN3384.T76.H58/605-08</t>
  </si>
  <si>
    <t>19-26-oct-19</t>
  </si>
  <si>
    <t xml:space="preserve">Spengler, Oswald </t>
  </si>
  <si>
    <t>La decadencia de occidente I/B29.S74.D43.V1/320-015</t>
  </si>
  <si>
    <t>16-26-oct-19</t>
  </si>
  <si>
    <t xml:space="preserve">Collins, Wilkie </t>
  </si>
  <si>
    <t>La dama de blanco/PN3322.C6542.D35/862-02</t>
  </si>
  <si>
    <t>9-16-nov-19</t>
  </si>
  <si>
    <t xml:space="preserve">Poe, Edgar Allan </t>
  </si>
  <si>
    <t>Las aventuras de Arthur Gordon Pym/PN3322.P64.A8.2002/864-014</t>
  </si>
  <si>
    <t>Incesto/PN3322.N56.I63.2006/53-010</t>
  </si>
  <si>
    <t>23-30-NOV-19</t>
  </si>
  <si>
    <t>La decadencia de occidente/B29.S74.D43.V1/320-015</t>
  </si>
  <si>
    <t xml:space="preserve">Maugham,William Somerset </t>
  </si>
  <si>
    <t>Lluvia y otros cuentos/PN3322.M398.L58/331-016</t>
  </si>
  <si>
    <t>7-14-DIC-19</t>
  </si>
  <si>
    <t xml:space="preserve"> Capote, Truman</t>
  </si>
  <si>
    <t>Desayuno en Tiffany´s/PN3322.C366.D47/1314-99</t>
  </si>
  <si>
    <t>El mago/PN3322.M398.M3/565-01</t>
  </si>
  <si>
    <t>D.H. Lawrence</t>
  </si>
  <si>
    <t>La serpiente emplumada/PN3322.L387.S47/2114-01</t>
  </si>
  <si>
    <t>04-11 ene 20</t>
  </si>
  <si>
    <t xml:space="preserve">Tolstoi, Lev </t>
  </si>
  <si>
    <t>Confesiones/PN3322.T65.C66/1871-08</t>
  </si>
  <si>
    <t>18-25 ene 20</t>
  </si>
  <si>
    <t>SUSPENSIÒN HASTA EL 06 DE FEBRERO DEL 2020</t>
  </si>
  <si>
    <t>Stadler</t>
  </si>
  <si>
    <t>Tres poetas expresionistas alemanes/PN1016.55.T7/952-99</t>
  </si>
  <si>
    <t>19-26-feb-20</t>
  </si>
  <si>
    <t>Los cosacos/PN3322.T65.C68/856-07</t>
  </si>
  <si>
    <t>El hombre que amaba las islas/PN3322.L387.H65/938-07</t>
  </si>
  <si>
    <t>04-11-mar-20</t>
  </si>
  <si>
    <t>Ivan Turgueniev</t>
  </si>
  <si>
    <t>La reliquia viviente/PN3322.T87.R4/1087-07</t>
  </si>
  <si>
    <t>14-21-mar-20</t>
  </si>
  <si>
    <t>devuelto</t>
  </si>
  <si>
    <t>Amos Tutuola</t>
  </si>
  <si>
    <t>Mi vida en la maleza de los fantasmas/PN3322.T877.M5/764-94</t>
  </si>
  <si>
    <t>McCarthy, Cormac</t>
  </si>
  <si>
    <t xml:space="preserve">Meridiano de sangre / PN3322.M428.M47 / </t>
  </si>
  <si>
    <t>13-20 abr 10</t>
  </si>
  <si>
    <t xml:space="preserve">da Jandra, Leonardo </t>
  </si>
  <si>
    <t>La gramática del tiempo / PN3322.J36.G73/ 1132-09</t>
  </si>
  <si>
    <t xml:space="preserve">21-30 may 10 </t>
  </si>
  <si>
    <t xml:space="preserve">Sade, Marqués de </t>
  </si>
  <si>
    <t xml:space="preserve">Julieta / PN3322. S523. H5. / 2023-94 </t>
  </si>
  <si>
    <t>Regimiento Lolita / PN3322.F33.R44 / 1309-101</t>
  </si>
  <si>
    <t>27-3 jul 10</t>
  </si>
  <si>
    <t>Rosales, Gullermo</t>
  </si>
  <si>
    <t>La caSa de los náufragos / PN3322.R654.C38 / 494-010</t>
  </si>
  <si>
    <t>10-17 jul 10</t>
  </si>
  <si>
    <t>21 ags 10</t>
  </si>
  <si>
    <t>La carretera / PN3322.M428.C37 / 2348-07</t>
  </si>
  <si>
    <t>17-24 jul 10</t>
  </si>
  <si>
    <t>renov 14 ago</t>
  </si>
  <si>
    <t>Jodorowsky, Alejandro</t>
  </si>
  <si>
    <t>Los evangelios para sanar / BL430.J645 /1796-04</t>
  </si>
  <si>
    <t>21-28 ago 10</t>
  </si>
  <si>
    <t>VV.AA.</t>
  </si>
  <si>
    <t>Acoustic Classics / MT.585.A28 / 1241-010</t>
  </si>
  <si>
    <t>11-18 sep 10</t>
  </si>
  <si>
    <t xml:space="preserve">ren 12 nov </t>
  </si>
  <si>
    <t>Compraré un rifle / PN3322.F53.C65 / 2912 - 08</t>
  </si>
  <si>
    <t xml:space="preserve">23 - 30 oct 10 </t>
  </si>
  <si>
    <t>Totalidad, seudototalidad y parte / PN6140. J36.T67</t>
  </si>
  <si>
    <t xml:space="preserve">23 30 oct 10 </t>
  </si>
  <si>
    <t xml:space="preserve">Educar a los topos / PN3322. F53.E5. / 459 - 07 </t>
  </si>
  <si>
    <t>25 oct 1 nov 10</t>
  </si>
  <si>
    <t>6 - 12 nov 10</t>
  </si>
  <si>
    <t xml:space="preserve">Bernhard; Thomas </t>
  </si>
  <si>
    <t>El sobrino d Wittgenstein / PN3322.B478.S56 / 1137 . 99</t>
  </si>
  <si>
    <t>Suttree / PN3322.M428.S8 / 1442 - 04</t>
  </si>
  <si>
    <t>27 nov 5 dic 10</t>
  </si>
  <si>
    <t xml:space="preserve">Nooteboom, Cees </t>
  </si>
  <si>
    <t>El enigma de la luz / PN3322.N667.E65 / 2586-010</t>
  </si>
  <si>
    <t>8 - 15 ene 11</t>
  </si>
  <si>
    <t>Rulfo, Juan</t>
  </si>
  <si>
    <t>El llano en llamas/PN3322.R85.L9/2302-08</t>
  </si>
  <si>
    <t>9-16 jul-11</t>
  </si>
  <si>
    <t xml:space="preserve">Meridiano de sangre / PN3322.M428.M47 /2629-08 </t>
  </si>
  <si>
    <t>9-16-jul-11</t>
  </si>
  <si>
    <t>Borges, Jorge Luis</t>
  </si>
  <si>
    <t>Arte Poetica/PN3322.B67.A74</t>
  </si>
  <si>
    <t>18-25ago-11</t>
  </si>
  <si>
    <t>Monsieur Pain/PN3322.B642.M66/112-011</t>
  </si>
  <si>
    <t>18-25ago11</t>
  </si>
  <si>
    <t>Waldeen</t>
  </si>
  <si>
    <t>La danza, imagen de creacion/ GV1593.P36/1681-07</t>
  </si>
  <si>
    <t>19-26-sep-11</t>
  </si>
  <si>
    <t>Cage, John</t>
  </si>
  <si>
    <t>Para los pajaros/ML410.C34.P37/1963-07</t>
  </si>
  <si>
    <t>Alonso, Alicia</t>
  </si>
  <si>
    <t>Diálogos con la danza/GV1785.A55.D5</t>
  </si>
  <si>
    <t>8-20-oct-11</t>
  </si>
  <si>
    <t>Colomé, Delfin</t>
  </si>
  <si>
    <t>El indiscreto encanto de la Danza/GV1619.C6/1769-96</t>
  </si>
  <si>
    <t>24-30nov-11</t>
  </si>
  <si>
    <t>Murakami Haruki</t>
  </si>
  <si>
    <t>Cronica del pajaro que da cuerda al mundo/PN3322.M684.C76/2816-08</t>
  </si>
  <si>
    <t>22.29.dic.11</t>
  </si>
  <si>
    <t>Revista eñe/otoño2008</t>
  </si>
  <si>
    <t>21-23-feb-12</t>
  </si>
  <si>
    <t>García de Cortázar, Fernando</t>
  </si>
  <si>
    <t>Breve historia del siglo XX/PN3384.G363.B7/1598-05</t>
  </si>
  <si>
    <t>25feb-3mar-12</t>
  </si>
  <si>
    <t>Kafka, Franz</t>
  </si>
  <si>
    <t>América/PN3322.K34.A51/1334-05</t>
  </si>
  <si>
    <t>21-28-mar-12</t>
  </si>
  <si>
    <t>Eliade, Mircea</t>
  </si>
  <si>
    <t>La señorita Cristina/PN3322.E535.S46 1994/1697-08</t>
  </si>
  <si>
    <t>5-12 Jun 12</t>
  </si>
  <si>
    <t>5-12 Jul 12</t>
  </si>
  <si>
    <t>27-Jul-03-Agos-12</t>
  </si>
  <si>
    <t>05-12 Ene 13</t>
  </si>
  <si>
    <t>After dark / PN3322 .M864 .A47 / 03126-08</t>
  </si>
  <si>
    <t>22-29 Mzo 13</t>
  </si>
  <si>
    <t>Tokio Blues / PN3322 .M864 .T6 / 01480-05</t>
  </si>
  <si>
    <t>Iyengar. B</t>
  </si>
  <si>
    <t>Luz sobre el yoga / BL1245 .Y6 .I94 / 01003-08</t>
  </si>
  <si>
    <t>10-17 Sep 13</t>
  </si>
  <si>
    <t>12-19 Nov 13</t>
  </si>
  <si>
    <t>Harpur, Patrick</t>
  </si>
  <si>
    <t>El fuego secreto de los filosofos / PN6140 .H375 .F84 / 594-011</t>
  </si>
  <si>
    <t>08-15-Feb-14</t>
  </si>
  <si>
    <t xml:space="preserve">Shakespeare, William </t>
  </si>
  <si>
    <t xml:space="preserve"> La tempestad / PN2021.5 .S53.T4 /  03494-01</t>
  </si>
  <si>
    <t>15-22-Feb-14</t>
  </si>
  <si>
    <t xml:space="preserve"> Godwin, Joscelyn</t>
  </si>
  <si>
    <t>Armonía de las esferas  / ML3797 .A75 / 01799-04</t>
  </si>
  <si>
    <t>22-Feb-01-Mar-14</t>
  </si>
  <si>
    <t>Siruela, Jacob</t>
  </si>
  <si>
    <t>Antologia universal del relato fantastico / PN3321 .A58 / 01167-013</t>
  </si>
  <si>
    <t>01-08-Mar-14</t>
  </si>
  <si>
    <t>Campbell, Joseph</t>
  </si>
  <si>
    <t>Las extensiones interiores del espacio exterior / BL313 .C359 / 0235-014</t>
  </si>
  <si>
    <t>07-14-Jun-14</t>
  </si>
  <si>
    <t>Adam, Hans Christian</t>
  </si>
  <si>
    <t>Karl Blossfeldt / TR140 .B66 .A35 / 1053-99</t>
  </si>
  <si>
    <t>07-10-Jun-14</t>
  </si>
  <si>
    <t>16-23-Jun-14</t>
  </si>
  <si>
    <t>Memorias de la casa muerta / PN3322 .D68 .M4 / 1978-01</t>
  </si>
  <si>
    <t>13-20-Sep-14</t>
  </si>
  <si>
    <t>Muller, Jüngen</t>
  </si>
  <si>
    <t>El mejor cine de los 80 / PN1993.5 .C55 .3 / 0524-06</t>
  </si>
  <si>
    <t>Mansfield park / PN3322.A887.M3 / 1333-99</t>
  </si>
  <si>
    <t>21-28-Sep-16</t>
  </si>
  <si>
    <t>El fuego secreto de los filósofos/PN6140.H375.F85/591-012</t>
  </si>
  <si>
    <t>7-14-ene-19</t>
  </si>
  <si>
    <t>Las extensiones interiores del espacio exterior/BL313.C35.E98/235-014</t>
  </si>
  <si>
    <t xml:space="preserve">Alighieri, Dante </t>
  </si>
  <si>
    <t>La divina comedia/PN1169.5.D35.D5/165-99</t>
  </si>
  <si>
    <t>28-ene-4-feb-19</t>
  </si>
  <si>
    <t xml:space="preserve"> Campbell, Joseph</t>
  </si>
  <si>
    <t>Imagen del mito/BL313.C35.I42/118-014</t>
  </si>
  <si>
    <t>5-12-JUN-19</t>
  </si>
  <si>
    <t>Sutras de la atención y del diamante/BL1420.S98/218-019</t>
  </si>
  <si>
    <t>Herman Melville</t>
  </si>
  <si>
    <t>Moby Dick/PN3322.M458.M622/1819-02</t>
  </si>
  <si>
    <t>30-sep-07-oct-19</t>
  </si>
  <si>
    <t>07-14-oct-19</t>
  </si>
  <si>
    <t>Alicia M. Baraban</t>
  </si>
  <si>
    <t>Dones, dueños y santos : ensayo sobre religiones en Oaxaca</t>
  </si>
  <si>
    <t>01-08-FEB-22</t>
  </si>
  <si>
    <t>Patrick Harpur.</t>
  </si>
  <si>
    <t>El fuego de los filósofos : una historia de la imaginación</t>
  </si>
  <si>
    <t>Joseph Cambell</t>
  </si>
  <si>
    <t>La dimensión mitica/BL313.C35.D55/396-19</t>
  </si>
  <si>
    <t>19-26-MAY-22</t>
  </si>
  <si>
    <t>26-01-JUN-22</t>
  </si>
  <si>
    <t>Dones Dueños y Santos/BL2530.M4.B37/1823-09</t>
  </si>
  <si>
    <t>19-26-MAY-23</t>
  </si>
  <si>
    <t>Patrick Herpur</t>
  </si>
  <si>
    <t>El fuego secreto de los filosofos/PN6140.H375.F84/549-011</t>
  </si>
  <si>
    <t>19-26-MAY-24</t>
  </si>
  <si>
    <t>v</t>
  </si>
  <si>
    <t>Ibargüengoitia, Jorge</t>
  </si>
  <si>
    <t>Misterios de la vida diaria/PN6140.I23.M5/359-04</t>
  </si>
  <si>
    <t>29nov-5dic-11</t>
  </si>
  <si>
    <t>Viajes a la América ignota / PN3322.I2.V5</t>
  </si>
  <si>
    <t>20-27 ene 12</t>
  </si>
  <si>
    <t>Baudelaire, Charles</t>
  </si>
  <si>
    <t>Pobre bélgica/PN3322.B389.P6/2054-00</t>
  </si>
  <si>
    <t>06-13 jun 12</t>
  </si>
  <si>
    <t>Los relampagos de Agosto/PN3322.I2.R4/145-02</t>
  </si>
  <si>
    <t>26jun-03jul 12</t>
  </si>
  <si>
    <t>Cartas del fervor/PN6130.B7.C3/1579-00</t>
  </si>
  <si>
    <t>Los paraisos artificiales/ PN3322 B389 .P3 1986 / 01472-98</t>
  </si>
  <si>
    <t>20-27-Sept-12</t>
  </si>
  <si>
    <t xml:space="preserve">Renov 03 Oct </t>
  </si>
  <si>
    <t>Bukowski, Charles</t>
  </si>
  <si>
    <t>Cartero/ PN3322 .B822 .C3 1998 / 01866-99</t>
  </si>
  <si>
    <t>08-15-oct-12</t>
  </si>
  <si>
    <t>Rousseau, Jean-Jacques</t>
  </si>
  <si>
    <t>Cartas elementales sobre botánica / B29 .R68 .C37</t>
  </si>
  <si>
    <t>24-31 Jul 13</t>
  </si>
  <si>
    <t xml:space="preserve"> Huxley, Aldous</t>
  </si>
  <si>
    <t>A lo largo del camino / PN3322 .H89.A2 1986 / 00461-06</t>
  </si>
  <si>
    <t>31-Jul-07-Agos-13</t>
  </si>
  <si>
    <t>renov 14 agos</t>
  </si>
  <si>
    <t>El atentado. Los relampágos de agosto / PN3322 .I2.A74 / 01758-011</t>
  </si>
  <si>
    <t>Cuadernos de Hiroshima / PN3322 .O4 .C83 / 0575-013</t>
  </si>
  <si>
    <t>13-20 Ago 13</t>
  </si>
  <si>
    <t>Factotum / PN3322 .B822 .F3 1998 / 01427-99</t>
  </si>
  <si>
    <t>17-24 Sep 13</t>
  </si>
  <si>
    <t>Cortázar, Julio</t>
  </si>
  <si>
    <t>La vuelta al día en 80 mundos / PN3322 .C67 .V84 / 02956-01</t>
  </si>
  <si>
    <t>Castellanos, Rosario</t>
  </si>
  <si>
    <t>Sobre cultura femenina / PN6140 .C388 .S6 / 01036-05</t>
  </si>
  <si>
    <t>20-27 Feb 14</t>
  </si>
  <si>
    <t>7-mzo-14</t>
  </si>
  <si>
    <t>Thoreau, Henry D.</t>
  </si>
  <si>
    <t>Walden. Del deber de la desobediencia civil / PN6140 .T49 .W3 / 0354-00</t>
  </si>
  <si>
    <t>El laberinto de la soledad / PN1169.5 .P395 .L33 1992 / 0490-03</t>
  </si>
  <si>
    <t>28Feb -07Mzo 14</t>
  </si>
  <si>
    <t xml:space="preserve"> Pérez Galdos, Benito</t>
  </si>
  <si>
    <t>Marianela / PN3322 .P475.M3 / 0130-00</t>
  </si>
  <si>
    <t>04-11-Mar-14</t>
  </si>
  <si>
    <t>El hombre genio y la melancolia / PA3900 .E8 .H65 / 0155-09</t>
  </si>
  <si>
    <t>18-25 Mar -14</t>
  </si>
  <si>
    <t>20-27 Mar 14</t>
  </si>
  <si>
    <t>Freud, Sigmund</t>
  </si>
  <si>
    <t>Introducción al psicoanalísis / BF173 .F85 .I67 / 01253-09</t>
  </si>
  <si>
    <t>27mar-03abr 14</t>
  </si>
  <si>
    <t>Walden / PN6140 .T49 .W3 1996 / 0170-98</t>
  </si>
  <si>
    <t>03-10 Abr 14</t>
  </si>
  <si>
    <t>La era del vacío / PN6140 .L56 .E7 / 0356-04</t>
  </si>
  <si>
    <t>Bradomin, José María</t>
  </si>
  <si>
    <t>Oaxaca en la tradición / PN3384 .B732 .O2 1991 / 01108-013</t>
  </si>
  <si>
    <t>La senda del perdedor / PN3322 .B822 .S46 2007 / 02875-08</t>
  </si>
  <si>
    <t>04-11 Jul 14</t>
  </si>
  <si>
    <t>Soseki, Natsume</t>
  </si>
  <si>
    <t>Botchan / PN3322 .S667 .B67 / 0202-09</t>
  </si>
  <si>
    <t>02-09 Ago 14</t>
  </si>
  <si>
    <t>Garcia Marquez, Gabriel</t>
  </si>
  <si>
    <t>Memorias de mis putas tristes / PN3322 .G375 .M4 / 0902-05</t>
  </si>
  <si>
    <t>6-13 Ago 14</t>
  </si>
  <si>
    <t>Pericoli, Tullio</t>
  </si>
  <si>
    <t>El alma del rostro / NC830 .P47 .A55 / 2409-010</t>
  </si>
  <si>
    <t>12-19-Ene-15</t>
  </si>
  <si>
    <t>Cayuela Gally, Ricardo</t>
  </si>
  <si>
    <t>Somos lo que leemos / PN6139.5 .S65 / 221-014</t>
  </si>
  <si>
    <t>Paso, Fernando del</t>
  </si>
  <si>
    <t>Palincuro de México/PN3322.P38.P3/0557-011</t>
  </si>
  <si>
    <t>14-21-ABRIL-15</t>
  </si>
  <si>
    <t>Wisaid, Edward</t>
  </si>
  <si>
    <t>Cultural e imperialismo/PN6140.S33.C8/0607-014</t>
  </si>
  <si>
    <t>Onfray,Michel</t>
  </si>
  <si>
    <t>Política del rebelde / B29 .O6 .P6 / 0222-015</t>
  </si>
  <si>
    <t>28Abr-05May 15</t>
  </si>
  <si>
    <t xml:space="preserve">Artaud, Antonin </t>
  </si>
  <si>
    <t>Mensajes revolucionarios/PN3322.A776A.M46/154-04</t>
  </si>
  <si>
    <t>9-16-abr-19</t>
  </si>
  <si>
    <t>La emboscada / PN3322.J86.E5 / 681-00</t>
  </si>
  <si>
    <t>21-28 oct 09</t>
  </si>
  <si>
    <t>Ruvalcaba, Eusebio</t>
  </si>
  <si>
    <t>Un hilito de sangre / PN3322.R878.H5 / 2115-94</t>
  </si>
  <si>
    <t>3-10 nov 09</t>
  </si>
  <si>
    <t>Miller, Henry</t>
  </si>
  <si>
    <t>En el tiempo de los asesinos / PN3322.M55.T5 / 1799-99</t>
  </si>
  <si>
    <t>21-29 oct 09</t>
  </si>
  <si>
    <t>Sabato, Ernesto</t>
  </si>
  <si>
    <t>Obra completa / PN3322.S2.O3 / 9-07</t>
  </si>
  <si>
    <t>14-20 nov 09</t>
  </si>
  <si>
    <t>Ortuño, Antonio</t>
  </si>
  <si>
    <t>Recursos humanos / PN3322.O778.R43 / 1983-08</t>
  </si>
  <si>
    <t>14-21 nov 09</t>
  </si>
  <si>
    <t>El rio del tiempo / PN3322.V368.R5 / 1688-02</t>
  </si>
  <si>
    <t>24-1 dic 09</t>
  </si>
  <si>
    <t>30-7 dic 09</t>
  </si>
  <si>
    <t>González Rodríguez, Sergio</t>
  </si>
  <si>
    <t>El hombre sin cabeza / PN3322.G767H6 / 835-09</t>
  </si>
  <si>
    <t>Hadeyat, Sadeq</t>
  </si>
  <si>
    <t>El buho ciego / PN3322.H43.B8 / 731-00</t>
  </si>
  <si>
    <t>2-9 dic 09</t>
  </si>
  <si>
    <t>Yépez, Heriberto</t>
  </si>
  <si>
    <t>Al otro lado / PN3322.Y49.A5 / 3395-08</t>
  </si>
  <si>
    <t>Scholberg, Budd</t>
  </si>
  <si>
    <t>El desencantado / PN3322.S34.O48 / 1837-09</t>
  </si>
  <si>
    <t>8-15 dic 09</t>
  </si>
  <si>
    <t>Nabokov, Vladimir</t>
  </si>
  <si>
    <t>Habla memoria / PN3322.N3.H3 / 1079-93</t>
  </si>
  <si>
    <t>Gombrowitz, Witold</t>
  </si>
  <si>
    <t xml:space="preserve">Diario argentino / PN3322.G67.D5 </t>
  </si>
  <si>
    <t>12-19 dic 09</t>
  </si>
  <si>
    <t>Bernhard, Thomas</t>
  </si>
  <si>
    <t>Trastorno / PN3322.B478.T7 / 737-03</t>
  </si>
  <si>
    <t>18-25 dic 09</t>
  </si>
  <si>
    <t>Bajo el volcan / PN3322.L69.B3 / 93-93</t>
  </si>
  <si>
    <t>21-28 dic 09</t>
  </si>
  <si>
    <t>Caraco, Albert</t>
  </si>
  <si>
    <t>Postmortem / PN3322.C3736.P6 / 1804-07</t>
  </si>
  <si>
    <t>22-28 dic 09</t>
  </si>
  <si>
    <t>Confesión / PN3322.T65.C68 / 1871-08</t>
  </si>
  <si>
    <t>23-30 dic 09</t>
  </si>
  <si>
    <t>Job / PN3322.R67.J63 / 2239-08</t>
  </si>
  <si>
    <t>26-2 ene 10</t>
  </si>
  <si>
    <t>Turguénev, Iván</t>
  </si>
  <si>
    <t>Diario de un hombre superfluo / PN3322.T87.D53 / 2052-08</t>
  </si>
  <si>
    <t>28-4 ene 10</t>
  </si>
  <si>
    <t>Lobo Antunes, Antonio</t>
  </si>
  <si>
    <t>El orden natural de las cosas / PN3322.L622.O7 / 2071-01</t>
  </si>
  <si>
    <t>2-9 ene 10</t>
  </si>
  <si>
    <t>Seelig, Carl</t>
  </si>
  <si>
    <t>Paseos con Robert Walser / PN3322.W36.S4 / 2208-02</t>
  </si>
  <si>
    <t>11-18 ene 10</t>
  </si>
  <si>
    <t>Márai, Sándor</t>
  </si>
  <si>
    <t>El último encuantro / PN3322.M3859.U6.2008 / 1001-09</t>
  </si>
  <si>
    <t>El bandido / PN3322.W36.B36 / 91-010</t>
  </si>
  <si>
    <t>20-27 ene 10</t>
  </si>
  <si>
    <t>Diario de la galera / PN3322.N48.D5 / 802-04</t>
  </si>
  <si>
    <t>10-23 ene 10</t>
  </si>
  <si>
    <t>Conrad, Joseph</t>
  </si>
  <si>
    <t>El duelo / PN3322.C65.D8 / 818-94</t>
  </si>
  <si>
    <t>30-6 feb 10</t>
  </si>
  <si>
    <t>Relato soñado / PN3322.S289.R4 / 2238-03</t>
  </si>
  <si>
    <t>11-18 mar 10</t>
  </si>
  <si>
    <t>Kertész, Imre</t>
  </si>
  <si>
    <t>Yo, otro. Crónica del cambio / PN3322.K48.Y6 / 13-03</t>
  </si>
  <si>
    <t>3-9 mar 10</t>
  </si>
  <si>
    <t>Contra los poetas / (PN6140)G645.C66 / 1074-08</t>
  </si>
  <si>
    <t>6-13 mar 10</t>
  </si>
  <si>
    <t>McCarty, Cormac</t>
  </si>
  <si>
    <t>Meridiano de sangre / PN3322.M428.M47 / 2629-08</t>
  </si>
  <si>
    <t>24-31 mar 10</t>
  </si>
  <si>
    <t>renov 8 abr</t>
  </si>
  <si>
    <t>Unamuno, Miguel de</t>
  </si>
  <si>
    <t>Del sentimiento trágico de la vida entre los hombres y en los pueblos / PN6140.V63.D4 / 1497-07</t>
  </si>
  <si>
    <t>1-8 abr 10</t>
  </si>
  <si>
    <t>renov 21 abr</t>
  </si>
  <si>
    <t>Calvino, Italo</t>
  </si>
  <si>
    <t>El caballero inexistente / PN3322.C35.C28.1993 / 981-94</t>
  </si>
  <si>
    <t>14-21 abr 10</t>
  </si>
  <si>
    <t>Schwob, Marcel</t>
  </si>
  <si>
    <t>Mimos, espiolegos, vidas imaginarias / PN3322.S369.E79 / 2237-97</t>
  </si>
  <si>
    <t>19-26 abr 10</t>
  </si>
  <si>
    <t>Schlink, Bernhard</t>
  </si>
  <si>
    <t>El lector / PN3322.S26.L43 / 615-09</t>
  </si>
  <si>
    <t>Christopher, Domínguez.   La sabiduria sin promesa. Vidas y letras del siglo xx.   21- 28 abr 10</t>
  </si>
  <si>
    <t>Calasso, Roberto</t>
  </si>
  <si>
    <t>Cien cartas para un desconocido / PN6140.C349.C5 / 464-07</t>
  </si>
  <si>
    <t>23-30 abr 10</t>
  </si>
  <si>
    <t>Los cuarenta y nueve escalones / PN6140.C349.C8 / 991-05</t>
  </si>
  <si>
    <t>24-1 may 10</t>
  </si>
  <si>
    <t>Ernst Weiss</t>
  </si>
  <si>
    <t>El pobre derrochador PN3322.w445.p6</t>
  </si>
  <si>
    <t>6-13 may 10</t>
  </si>
  <si>
    <t>Savino, Alberto</t>
  </si>
  <si>
    <t>Nuestra alma / PN3322.S288.N8 / 392-00</t>
  </si>
  <si>
    <t>8-14 may 10</t>
  </si>
  <si>
    <t>Alfred Döblin</t>
  </si>
  <si>
    <t>Berlin Alexanderplatz PN3322 D62.b4</t>
  </si>
  <si>
    <t>11--18may 10</t>
  </si>
  <si>
    <t xml:space="preserve">Huxley, Aldous </t>
  </si>
  <si>
    <t xml:space="preserve">Un mundo Feliz / PN3322.H89.M8. / 1531-97 </t>
  </si>
  <si>
    <t>24-31 may 10</t>
  </si>
  <si>
    <t>Krasznahorkai, László</t>
  </si>
  <si>
    <t>Melancolía de la resistencia / PN3322.K72.M7 / 706-02</t>
  </si>
  <si>
    <t>20-27 may 10</t>
  </si>
  <si>
    <t>05-jul--2010</t>
  </si>
  <si>
    <t>Tadeys / PN3322.L354.T33 / 1219-010</t>
  </si>
  <si>
    <t>7-14 jun 10</t>
  </si>
  <si>
    <t>Boswell, James</t>
  </si>
  <si>
    <t>Vida de Samuel Johnson / PN3322.J64.B68 / 1841-09</t>
  </si>
  <si>
    <t>26-3 jun 10</t>
  </si>
  <si>
    <t xml:space="preserve">Chuco, S. C. </t>
  </si>
  <si>
    <t>Totalidad, seudototalidad y parte / PN6140.J36.T67 / 750-010</t>
  </si>
  <si>
    <t>Circo familiar / PN3322.K565.C57 / 2120-08</t>
  </si>
  <si>
    <t>11-19 jun 10</t>
  </si>
  <si>
    <t>El sentimiento trágico de la vida / PN6140.U63.D4 / 2964-09</t>
  </si>
  <si>
    <t>12-20 JUN 10</t>
  </si>
  <si>
    <t>Bloy, Leon</t>
  </si>
  <si>
    <t>Diarios / PN3322.B57.D58 / 1477-07</t>
  </si>
  <si>
    <t>Broch, Hermann</t>
  </si>
  <si>
    <t>El maleficio / PN3322.B76.M3 / 0808-03</t>
  </si>
  <si>
    <t>7-14 jul 10</t>
  </si>
  <si>
    <t>En busca del tiempo perdido / PN3322.P76.P6 / 193-00</t>
  </si>
  <si>
    <t>Ernst Junger</t>
  </si>
  <si>
    <t>Sobre los acantilados de mármol PN 3322 JS6.S6 1990 /2668-03</t>
  </si>
  <si>
    <t>9-15 jul 10</t>
  </si>
  <si>
    <t xml:space="preserve">Coetzee, J. M. </t>
  </si>
  <si>
    <t>De la infancia / PN3322.C634.I6 / 2644-02</t>
  </si>
  <si>
    <t>13-20 jul 10</t>
  </si>
  <si>
    <t xml:space="preserve">Juventud/ PN3322.C634.J8/ 873-03 </t>
  </si>
  <si>
    <t>Desgracia / PN3322.C634.D4 / 1048-02</t>
  </si>
  <si>
    <t>Nooteboom, Cees</t>
  </si>
  <si>
    <t>Tumbas / PN3322.N667.T8 / 2274-08</t>
  </si>
  <si>
    <t>Montaigne / PN6140.Z84.M66 / 839-09</t>
  </si>
  <si>
    <t>23-30 jul 10</t>
  </si>
  <si>
    <t xml:space="preserve">Bloom, Harold </t>
  </si>
  <si>
    <t xml:space="preserve">Cuentos y cuentistas / PN6149. B55.C84 / 423- 10 </t>
  </si>
  <si>
    <t>2- 9 ags 10</t>
  </si>
  <si>
    <t>Obras completas / PN1169.5.B38.P6 / 848-03</t>
  </si>
  <si>
    <t>7-14 ago 10</t>
  </si>
  <si>
    <t>Pavic, Milorad</t>
  </si>
  <si>
    <t xml:space="preserve">Diccionario Jázaro / PN3322.P392.D532 m / 601-10 </t>
  </si>
  <si>
    <t>14-21 ago 10</t>
  </si>
  <si>
    <t>Domínguez Michael, Christopher</t>
  </si>
  <si>
    <t>La sabiduría sin promesa / PN6140.D65.S22 / 1424-08</t>
  </si>
  <si>
    <t>Pasados los sesenta III / PN3322.J86.P32.VOL3 / 1620-07</t>
  </si>
  <si>
    <t>18-25 ago 10</t>
  </si>
  <si>
    <t xml:space="preserve">26 ags 10 </t>
  </si>
  <si>
    <t>Radiaciones 2 / PN3322.J86.R3.VOL2 / 741-99</t>
  </si>
  <si>
    <t xml:space="preserve">27 ags 10 </t>
  </si>
  <si>
    <t>Carrington, Leonora</t>
  </si>
  <si>
    <t>Memorias de abajo / PN3322.C376.M4 / 1167-98</t>
  </si>
  <si>
    <t>20-27 ago 10</t>
  </si>
  <si>
    <t>Rothenberg, Jerome</t>
  </si>
  <si>
    <t>Poemas para el juego del silencio / PN1169.5.R687.P64 / 1507-010</t>
  </si>
  <si>
    <t>Kaddish por el hijo no nacido / PN3322.K48.K3 / 12-03</t>
  </si>
  <si>
    <t>30-6 sep 10</t>
  </si>
  <si>
    <t>Diario de la guerra / PN3322.K48.D5 / 802-04</t>
  </si>
  <si>
    <t>Sin destino / PN3322. K48.S5. / 695-05</t>
  </si>
  <si>
    <t xml:space="preserve">4 - 10 sep 10 </t>
  </si>
  <si>
    <t xml:space="preserve">K. Dick, Philip </t>
  </si>
  <si>
    <t xml:space="preserve">Cuentos completos I / PN3322. D52.C84.VOL 1 / 1416-09 </t>
  </si>
  <si>
    <t>25 sep 1 oct 10</t>
  </si>
  <si>
    <t xml:space="preserve">Exégesis de los lugares comunes / PN3322. B57.E94/ </t>
  </si>
  <si>
    <t>5- 12 oct 10</t>
  </si>
  <si>
    <t>21 - 28 oct 10</t>
  </si>
  <si>
    <t>8dedic10</t>
  </si>
  <si>
    <t>Leyva, Waldo</t>
  </si>
  <si>
    <t>Agradezco la noche / PN1169.5.L486.A4 / 882-06</t>
  </si>
  <si>
    <t>25-2 nov 10</t>
  </si>
  <si>
    <t>walser, Robert</t>
  </si>
  <si>
    <t>los hermanos tanner/PN3322W36 H413012-OO         9-16 NOV-10</t>
  </si>
  <si>
    <t>Sebald.W,G.</t>
  </si>
  <si>
    <t>El paseante solitario/PN3322S43 P38 0630-08</t>
  </si>
  <si>
    <t>9-16 NOV-10</t>
  </si>
  <si>
    <t>Gérin, Winifred</t>
  </si>
  <si>
    <t>Emily Brontë/PN3322/B766.G47/715-010</t>
  </si>
  <si>
    <t>24-01 DIC-10</t>
  </si>
  <si>
    <t>yo,otro crónica/PN3322K4846-13-03</t>
  </si>
  <si>
    <t>11-18DIC-10</t>
  </si>
  <si>
    <t>11-18-dic-10</t>
  </si>
  <si>
    <t xml:space="preserve">Pizarnik Alejandra </t>
  </si>
  <si>
    <t>poesía completa /PN1169.5 /P59.56/02722-01</t>
  </si>
  <si>
    <t>15-22-DIC-10</t>
  </si>
  <si>
    <t xml:space="preserve">PIzarnik Alejandra </t>
  </si>
  <si>
    <t>diario/PN1169.5 P59.D5/1195-07</t>
  </si>
  <si>
    <t>15-22DIC-10</t>
  </si>
  <si>
    <t>Sontag, Susan</t>
  </si>
  <si>
    <t>Estilos y Radicales / PN6140 /S66.E8 / 01129-95</t>
  </si>
  <si>
    <t>19-26 Ene-11</t>
  </si>
  <si>
    <t>Contra sainte-beune, Recuerdos de un mañana /PN3322O527-06</t>
  </si>
  <si>
    <t>05-13 Feb 11</t>
  </si>
  <si>
    <t>23 feb 1 mar 11</t>
  </si>
  <si>
    <t>Dickinson, Emily</t>
  </si>
  <si>
    <t>La soledad sonora / PN1169.5.D54.S6 / 16-03</t>
  </si>
  <si>
    <t>03-10 Mar</t>
  </si>
  <si>
    <t xml:space="preserve">Poemas / PN1169.5.D54.P62 / 487-98 </t>
  </si>
  <si>
    <t>4-11 mar 11</t>
  </si>
  <si>
    <t>Confeción/PN3322.T65.C66/1871-08</t>
  </si>
  <si>
    <t>05-12 Mar 11</t>
  </si>
  <si>
    <t>Pamuk, Orhan</t>
  </si>
  <si>
    <t>Me llamo rojo / PN3322.P355.M4/1619-06</t>
  </si>
  <si>
    <t>14-21 Mar 11</t>
  </si>
  <si>
    <t>Aristoteles</t>
  </si>
  <si>
    <t>De la Melancolia / PA3912.A7 / 00780-94</t>
  </si>
  <si>
    <t>15-22 mar 11</t>
  </si>
  <si>
    <t>Deleuze, Gilles</t>
  </si>
  <si>
    <t>Proust y los signos / PN6140.P45.P7 / 2069-00</t>
  </si>
  <si>
    <t>06-13 Abr 11</t>
  </si>
  <si>
    <t xml:space="preserve">Curso de literatura Rusa / PN6140.N33.C8 / </t>
  </si>
  <si>
    <t>12.19 abr 11</t>
  </si>
  <si>
    <t>Ensayistas y profetas / PN6140.P00556.E58/1006-011</t>
  </si>
  <si>
    <t>25-02 May 11</t>
  </si>
  <si>
    <t>Escritos a lápiz / PN3322.W36.E8 / 691-09</t>
  </si>
  <si>
    <t>Saénz, Miguel</t>
  </si>
  <si>
    <t>Thomas Bernhard Una Biografïa/PN3322.B778.S24/2098-08</t>
  </si>
  <si>
    <t>29-07 May 11</t>
  </si>
  <si>
    <t>en busca de un lugar habitable/PN3322/F33.E6.y2/1065-06</t>
  </si>
  <si>
    <t>17-24 May-11</t>
  </si>
  <si>
    <t>De Quincey, Thomas</t>
  </si>
  <si>
    <t>suspira de profundis/PN6140.D419.S8</t>
  </si>
  <si>
    <t>19-26 May-11</t>
  </si>
  <si>
    <t xml:space="preserve">Suthree / PN3322. M428.S8 / 1442-09 </t>
  </si>
  <si>
    <t>27 jun-4 jul 11</t>
  </si>
  <si>
    <t>De Saint- Exupéry, Antoine</t>
  </si>
  <si>
    <t>El principito/PN3322-5235.P7/1668-97</t>
  </si>
  <si>
    <t>29 jun-6 jul-11</t>
  </si>
  <si>
    <t>29jun-6 jul-11</t>
  </si>
  <si>
    <t>2o jul 11</t>
  </si>
  <si>
    <t>Narraciones y otros escritos/PN3322.K34.027V.3/1248-04</t>
  </si>
  <si>
    <t>11-19-jul-11</t>
  </si>
  <si>
    <t>Manguel, Alberto</t>
  </si>
  <si>
    <t>Una historia de la lectura/Pn4193.5/M3.H5/808-02</t>
  </si>
  <si>
    <t>19-27-jul-11</t>
  </si>
  <si>
    <t>25jul-02ago-11</t>
  </si>
  <si>
    <t>Paseos con Robert Walser/PN3322/w36.S4/22-08-02</t>
  </si>
  <si>
    <t xml:space="preserve">Diarios / PN1169.5 / P482.D55 / </t>
  </si>
  <si>
    <t>5-12 ags 11</t>
  </si>
  <si>
    <t>29ago-5sep</t>
  </si>
  <si>
    <t>Piglia ricardo</t>
  </si>
  <si>
    <t>El ultimo lector/PN6140/P485/U57/891-04</t>
  </si>
  <si>
    <t>6-13 SEP 11</t>
  </si>
  <si>
    <t>Jakob Von Gunten/Pn3322.W.36.J5.2000-2254-03</t>
  </si>
  <si>
    <t>20-27-sep-11</t>
  </si>
  <si>
    <t>El bandido/PN3322.W36.B36/91-010</t>
  </si>
  <si>
    <t>Ensayistas y profetas / PN6140.P00556.E58/1006-01 3-10-oct11</t>
  </si>
  <si>
    <t>Bioy Casares</t>
  </si>
  <si>
    <t>Ensayistas inlgeses/PN6139,5.E68/675.93</t>
  </si>
  <si>
    <t>3-10-oct-11</t>
  </si>
  <si>
    <t>Flauber, Gustave</t>
  </si>
  <si>
    <t>Cartas a Louise colet/PN6140/574.c3/2003</t>
  </si>
  <si>
    <t>11-18-oct-11</t>
  </si>
  <si>
    <t>Shakespeare</t>
  </si>
  <si>
    <t>Poesia completa/PN2021.5/553.p64</t>
  </si>
  <si>
    <t>Leopardi, Giacomo</t>
  </si>
  <si>
    <t>Cantos/PN1169.5.L464.c3/455-04</t>
  </si>
  <si>
    <t>22-31-nov-11</t>
  </si>
  <si>
    <t>Quevedo</t>
  </si>
  <si>
    <t>Obras escogidas/PN3322.Q48.02.1974/1927-97</t>
  </si>
  <si>
    <t>Valery Paul</t>
  </si>
  <si>
    <t>Monsieur Teste PN3322/V339.M6/2228-00</t>
  </si>
  <si>
    <t>3-10-Dic-11</t>
  </si>
  <si>
    <t>La joven parca, el cementerio marino/PN1169.5/V353.j6/2150-01</t>
  </si>
  <si>
    <t>Beckett Samuel</t>
  </si>
  <si>
    <t>El inombrable/PN3322/.B43.I6/2794-00</t>
  </si>
  <si>
    <t>13-20-Dic-11</t>
  </si>
  <si>
    <t>Una biografía/PN3322.B478.S24/2098-08</t>
  </si>
  <si>
    <t>24-31-Ene-12</t>
  </si>
  <si>
    <t>In hora mortis/PN1169.5.B478.I6-1254-99</t>
  </si>
  <si>
    <t>Pútrida Patria/PN6140.S436.P8/1998-05</t>
  </si>
  <si>
    <t>Mis premios/PN3322/B478.M88/997-010</t>
  </si>
  <si>
    <t>30Ene-6Feb-12</t>
  </si>
  <si>
    <t>Hofmann, Kurt</t>
  </si>
  <si>
    <t>Conversaciones co Thomas Bernard/PN3322/B478.H6/931-00</t>
  </si>
  <si>
    <t>30-Ene-6Feb-12</t>
  </si>
  <si>
    <t>ENTREGADO</t>
  </si>
  <si>
    <t>PN6140.v33.c82</t>
  </si>
  <si>
    <t>Ada o el ardor/PN3322/N.3.A2</t>
  </si>
  <si>
    <t>8-15-Feb-12</t>
  </si>
  <si>
    <t>Swift, Jonathan</t>
  </si>
  <si>
    <t>Modesta propuesta/PN6140/S945.M6</t>
  </si>
  <si>
    <t>Genios/PN6140/B556.G4/466-06</t>
  </si>
  <si>
    <t>11-18-Feb-12</t>
  </si>
  <si>
    <t>Marai, Sandor</t>
  </si>
  <si>
    <t>El último encuentro/PN3322.M385-U6/2008/1661-09</t>
  </si>
  <si>
    <t>17-25-Feb-12</t>
  </si>
  <si>
    <t>Cantos/PN1169.5-l464.C3/28-95</t>
  </si>
  <si>
    <t>22-29-Feb-12</t>
  </si>
  <si>
    <t>Poemas/PN1169.5.D54.P62.1997/484</t>
  </si>
  <si>
    <t>Confesiones de escritores Criticos Guionistas/PN3321.C6/2068-03</t>
  </si>
  <si>
    <t>20-27 Feb 12</t>
  </si>
  <si>
    <t>Ensayistas y profetas/PN6140.B556.E58/1006-11</t>
  </si>
  <si>
    <t>15-22 Mzo 12</t>
  </si>
  <si>
    <t>Gombrowicz, Witold</t>
  </si>
  <si>
    <t>Testamento: entrevistas con Dominique de Roux/PN6140.G645.T48/994-09</t>
  </si>
  <si>
    <t>18-25 Jun 12</t>
  </si>
  <si>
    <t>Ferdydurke/PN3322.G67.F4/854-02</t>
  </si>
  <si>
    <t>Autobiografía sucinta, texto y entrevistas/PN3322.G67.A87/1184-11</t>
  </si>
  <si>
    <t>09-16 Jul 12</t>
  </si>
  <si>
    <t>Vila-Matas, Enrique</t>
  </si>
  <si>
    <t>El viento ligero en Parma/PN3322.V54.V522</t>
  </si>
  <si>
    <t>Marias, Javier</t>
  </si>
  <si>
    <t>Vidas escritas/PN3322.M386.V53/2085-97</t>
  </si>
  <si>
    <t>Renov. 04-Agos-12</t>
  </si>
  <si>
    <t>Yo,otro crónica/PN3322 . K48 .Y6 / 13-03</t>
  </si>
  <si>
    <t>28-Jul-04-Agos-12</t>
  </si>
  <si>
    <t>Renov. 11-Agos-12</t>
  </si>
  <si>
    <t>La Carretera/PN3322.M428.C37/2348-07</t>
  </si>
  <si>
    <t>11-18 Ago-12</t>
  </si>
  <si>
    <t>Renov. 25-Agos-12</t>
  </si>
  <si>
    <t>Marai, Sander</t>
  </si>
  <si>
    <t>El ultimo encuentro/PN3322 .M38 .S9 .U6 2008 / 01661-09</t>
  </si>
  <si>
    <t>18-25- Agosto-2012</t>
  </si>
  <si>
    <t>Yeats, William</t>
  </si>
  <si>
    <t>Poesia reunida/PN1169.5.Y43.P62/ 2762-010</t>
  </si>
  <si>
    <t>23-30 Ago 12</t>
  </si>
  <si>
    <t>Toledo, Víctor</t>
  </si>
  <si>
    <t>Retrato de familia con algunas hojas/PN1169.5.T64.R4/ 12-04</t>
  </si>
  <si>
    <t>Gusilayú: la casa/PN1169.5.T64.G8/ 2630-09</t>
  </si>
  <si>
    <t>25-ago-01-sep-12</t>
  </si>
  <si>
    <t>Tres maestros /PN6140 .Z84 .T74/ 0436-010</t>
  </si>
  <si>
    <t>18-25 Oct 12</t>
  </si>
  <si>
    <t>Renov. 01-nov-12</t>
  </si>
  <si>
    <t>Entre parentesís/PN3322 .B642 .E67/03264-08</t>
  </si>
  <si>
    <t>19-26 Oct 12</t>
  </si>
  <si>
    <t>Goethe, Johann</t>
  </si>
  <si>
    <t>Narrativa. Goethe/PN3322 .G63 .N37 / 01114-011</t>
  </si>
  <si>
    <t>30-oct-07nov 12</t>
  </si>
  <si>
    <t>Jonathan Swift Obra completa /PN3322 .s9 .O27 / 01679-012</t>
  </si>
  <si>
    <t>09-16 Nov 12</t>
  </si>
  <si>
    <t xml:space="preserve">Los hermanos tanner/PN3322 .W36 .H4 /1312-OO         </t>
  </si>
  <si>
    <t>20-27 Nov 12</t>
  </si>
  <si>
    <t>Renov. 04-dic-12</t>
  </si>
  <si>
    <t>Los cuadernos de Fritz Kocher /PN3322 .W36 .C83 2007/ 0975-011</t>
  </si>
  <si>
    <t>El ayudante / PN3322 .W36 .A9 / 01771-02</t>
  </si>
  <si>
    <t>03-10 Dic 12</t>
  </si>
  <si>
    <t>Renov. 17-dic-12</t>
  </si>
  <si>
    <t>13-20-DIC-12</t>
  </si>
  <si>
    <t>Jakob Von Gunten/PN3322.W.36.J3.2000 / 2254-03</t>
  </si>
  <si>
    <t>Ensayistas y profetas / PN6140 .B556 .E58 / 01006-011</t>
  </si>
  <si>
    <t>Müller, Heiner</t>
  </si>
  <si>
    <t>Cuarteto / PN2012.5 .M8 .C8 / 01188-97</t>
  </si>
  <si>
    <t>Renov. 19-ene-13</t>
  </si>
  <si>
    <t>Pritchett, V.S.</t>
  </si>
  <si>
    <t>EL viaje literario / PN6140 .P75 .V53/ 02643-011</t>
  </si>
  <si>
    <t>12-19-ENE-13</t>
  </si>
  <si>
    <t>Renov. 26-ene-13</t>
  </si>
  <si>
    <t>Totalidad, seudototalidad y parte / PN6140.J36.T67 / 0750-010</t>
  </si>
  <si>
    <t>22-29 Ene 13</t>
  </si>
  <si>
    <t>Estilos  Radicales / PN6140 .S66.E8 / 01129-95</t>
  </si>
  <si>
    <t>12-19 Feb 13</t>
  </si>
  <si>
    <t>Sebald,Winfried Georg</t>
  </si>
  <si>
    <t>Vértigo / PN3322 .S93 .V4 / 01892-03</t>
  </si>
  <si>
    <t xml:space="preserve">Mc Carthy, Corma </t>
  </si>
  <si>
    <t>Meridianos de sangre / PN3322 .M428 .M47 / 02629-08</t>
  </si>
  <si>
    <t>18-25 Feb 13</t>
  </si>
  <si>
    <t>La puta de Babilonia / PN3322 .V368.P8 / 01048-07</t>
  </si>
  <si>
    <t>Renov. 02-marz-13</t>
  </si>
  <si>
    <t>Díaz Arrieta, Hernán</t>
  </si>
  <si>
    <t>Arte de la  biografía / CT93 .A773 / 0157-99</t>
  </si>
  <si>
    <t>23Feb-02Mzo 13</t>
  </si>
  <si>
    <t>Renov. 09-mar-13</t>
  </si>
  <si>
    <t>Chejov, Antón</t>
  </si>
  <si>
    <t>Cuentos imprescindibles / PN3322 .C94 .C82 / 01781-01</t>
  </si>
  <si>
    <t>07-14 Mzo 13</t>
  </si>
  <si>
    <t>Kleist, Heinrich von</t>
  </si>
  <si>
    <t>El terromoto en Chile / PN3322 .K586 .T47 / 02771-08</t>
  </si>
  <si>
    <t>26mzo -02abr 13</t>
  </si>
  <si>
    <t>Renov. 09-abr-13</t>
  </si>
  <si>
    <t>Obras completas / PN1169.5.B38.P6 / 0848-03</t>
  </si>
  <si>
    <t>Elizondo, Salvador</t>
  </si>
  <si>
    <t>Narrativa completa / PN3322 .E558 .N8 / 02399-99</t>
  </si>
  <si>
    <t>22-29 Abr 13</t>
  </si>
  <si>
    <t>Gebser, Jean</t>
  </si>
  <si>
    <t>Origen y presente / PN3322 .G43. O7</t>
  </si>
  <si>
    <t>13-20 May 13</t>
  </si>
  <si>
    <t>Yañiz, Arcelia</t>
  </si>
  <si>
    <t>El teatro en Oaxaca. Telones, tiempos y espacios / PN2020.92 .Y365 / 02552-01</t>
  </si>
  <si>
    <t>1-8 jun 13</t>
  </si>
  <si>
    <t>Cioran, Emile M.</t>
  </si>
  <si>
    <t>Cuadernos 1957-1972 / B29 .C56 .C8 / 02612-00</t>
  </si>
  <si>
    <t>Cantos / PN1169.5 .L464 .C3 / 0453-04</t>
  </si>
  <si>
    <t>12-19 Jun 13</t>
  </si>
  <si>
    <t>Reale, Giovanni</t>
  </si>
  <si>
    <t>Por una nueva interpretación de Platón / B29 .R43 .P6 / 0335-013</t>
  </si>
  <si>
    <t>22-29 Jun 13</t>
  </si>
  <si>
    <t>Valery, Paul</t>
  </si>
  <si>
    <t>La joven parca / El cementerio marino /PN1169.5 .V353 .J6 / 02150-01</t>
  </si>
  <si>
    <t>Hojas de hierba / PN1169.5 .W55.H6 1972 / 01518-011</t>
  </si>
  <si>
    <t>06-13-Jul-13</t>
  </si>
  <si>
    <t>Emmerson, Carlyle</t>
  </si>
  <si>
    <t>Los clásicos. Hombres representativos / PN6139.5 .E37 1979 / 01970-97</t>
  </si>
  <si>
    <t>22-29 Jul 13</t>
  </si>
  <si>
    <t>Biblioteca personal / PN3322 .B67 .B5 / 01172-99</t>
  </si>
  <si>
    <t>Schopenhauer, Arthur</t>
  </si>
  <si>
    <t>Parerga y Paralipómena II / B29 .S35 .P3 vol2 / 0337-013</t>
  </si>
  <si>
    <t>27jul-03ago 13</t>
  </si>
  <si>
    <t>Jandra, Leonardo da</t>
  </si>
  <si>
    <t xml:space="preserve"> El juicio más injusto de la historia / PN6140 .36.J85 / 03062-08</t>
  </si>
  <si>
    <t>01-07-Agos-13</t>
  </si>
  <si>
    <t xml:space="preserve"> Narrativa completa/ PN3322 .E558.N3 / 02399-99</t>
  </si>
  <si>
    <t>03-10-Agos-13</t>
  </si>
  <si>
    <t>Renov. 17-Agos-13</t>
  </si>
  <si>
    <t xml:space="preserve"> La escritura obsesiva / PN3322 .E558.E82 / 01471-09</t>
  </si>
  <si>
    <t>Préstamo a partir del 3 Enero del 2014</t>
  </si>
  <si>
    <t>Koestler, Arthur</t>
  </si>
  <si>
    <t>Los sonambulos / PN6140 .K59 .S66 / 236-010</t>
  </si>
  <si>
    <t>08-15-Ene-14</t>
  </si>
  <si>
    <t>Gomez Caffarena, Jose</t>
  </si>
  <si>
    <t>Diez lecciones sobre Kant / B29 .K36 .G65 / 1686-010</t>
  </si>
  <si>
    <t>16-23-Ene-14</t>
  </si>
  <si>
    <t>Garcia Morente, Manuel</t>
  </si>
  <si>
    <t>Lecciones preliminares de filosofia / B29 .G365 .l4 / 0875-08</t>
  </si>
  <si>
    <t>Tzara, Tristan</t>
  </si>
  <si>
    <t>Siete manifiestos Dada / PN1169.5 .T9 .S5 / 207-013</t>
  </si>
  <si>
    <t>23-30-Ene-14</t>
  </si>
  <si>
    <t>Renov. 06-Feb-14</t>
  </si>
  <si>
    <t>Heisig, James W.</t>
  </si>
  <si>
    <t>Filosofos de la nada / B28 .H45 / 2913-08</t>
  </si>
  <si>
    <t>Burke, Peter</t>
  </si>
  <si>
    <t>Montaigne / PN6140 .M667 .B87 / 02150-011</t>
  </si>
  <si>
    <t>05-12 Feb 14</t>
  </si>
  <si>
    <t>Zeamí</t>
  </si>
  <si>
    <t>Fúskikanden. Tratado sobre la práctica del teatro / PN2020.7 .F87 / 01102-99</t>
  </si>
  <si>
    <t>10-17 Feb 14</t>
  </si>
  <si>
    <t>Préstamo a partir del 8 de Abril del 2014</t>
  </si>
  <si>
    <t>El juicio oral más injusto de la historia / PN6140 .J36 .J85 / 02062-08</t>
  </si>
  <si>
    <t>11-18 Abr 14</t>
  </si>
  <si>
    <t>De lagrimas y santos / B29 .C56 .D4 1998 / 01168-02</t>
  </si>
  <si>
    <t>12-19 Abr 14</t>
  </si>
  <si>
    <t>Moralistas franceses / PN3321.4 .M6 / 0342-013</t>
  </si>
  <si>
    <t>14-21 Abr 14</t>
  </si>
  <si>
    <t>Hobbes, Thomas</t>
  </si>
  <si>
    <t>Leviatán o la materia / B29 .H63 .L48 / 01064-08</t>
  </si>
  <si>
    <t>22-29 Abr 14</t>
  </si>
  <si>
    <t>Gómez, Nicolas</t>
  </si>
  <si>
    <t>Escolios y contexto implícito / B29 .D3 .E8 / 0334-013</t>
  </si>
  <si>
    <t>28Abr-05May 14</t>
  </si>
  <si>
    <t>Historia y utopía / B29 .C36 .H5 / 01853-99</t>
  </si>
  <si>
    <t xml:space="preserve">E. M. Cioran </t>
  </si>
  <si>
    <t>La tentación de existir / B29 .C56.T4 / 1623-02</t>
  </si>
  <si>
    <t>07-14-Jul-14</t>
  </si>
  <si>
    <t>Historia y utopia / B29 .C56.H5 1998 / 1853-99</t>
  </si>
  <si>
    <t>Renov. 21-Jul-14</t>
  </si>
  <si>
    <t xml:space="preserve">Hobbes, Thomas  </t>
  </si>
  <si>
    <t>Leviatán, o la materia, forma y poder de una república eclesiastica y civil  / B29 .H63.L48 / 1064-08</t>
  </si>
  <si>
    <t>09-16-Jul-14</t>
  </si>
  <si>
    <t>Memoria para el olvido / PN6140 .S798.M45 / 2287-08</t>
  </si>
  <si>
    <t>14-21-Jul-14</t>
  </si>
  <si>
    <t>19-26-Jul-14</t>
  </si>
  <si>
    <t>Emile Michel, Cioran</t>
  </si>
  <si>
    <t>La caida del tiempo / B29 .C56 .C3 / 02072-99</t>
  </si>
  <si>
    <t>22-29 Jul 14</t>
  </si>
  <si>
    <t>Gabser, Jean</t>
  </si>
  <si>
    <t>Origen y presente / B29 .G43 .O7 / 1760-011</t>
  </si>
  <si>
    <t>06-13-Ago-14</t>
  </si>
  <si>
    <t>Renov.21-Ago-14</t>
  </si>
  <si>
    <t>Confesion / PN3322 .T65 .C66 / 01871-08</t>
  </si>
  <si>
    <t>09-16 Ago 14</t>
  </si>
  <si>
    <t>Renov. 23-Ago-14</t>
  </si>
  <si>
    <t>Los logócratas / PN6140 .S74 .L6 / 0580-07</t>
  </si>
  <si>
    <t>21-28 Ago 14</t>
  </si>
  <si>
    <t>Thoreau, Henry David</t>
  </si>
  <si>
    <t>Walden. Del deber de la desobediencia / PN6140 .T49 .W3 / 0354-00</t>
  </si>
  <si>
    <t>El arte de insultar / B29 .S35 .A772 / 01934-011</t>
  </si>
  <si>
    <t>08-15 Sep 14</t>
  </si>
  <si>
    <t>El patriota y otros ensayos / PN6140 .J634 .P37 / 0984-011</t>
  </si>
  <si>
    <t>Rabelais, Francois</t>
  </si>
  <si>
    <t>Gargantua y Pantagruel  / PN3322 .R34.G3 2011 / 1140-013</t>
  </si>
  <si>
    <t>29-Sep-06-Oct-14</t>
  </si>
  <si>
    <t xml:space="preserve">Bajtin, Mijail </t>
  </si>
  <si>
    <t>La cultura popular en la Edad Media y en el Renacimiento / PN3322 .R34.B35 / 1432-09</t>
  </si>
  <si>
    <t>17-24-Oct-14</t>
  </si>
  <si>
    <t>Kant, Immanuel</t>
  </si>
  <si>
    <t>Critica de la razón pura / B29 .K36 .C7 2000 / 2862-00</t>
  </si>
  <si>
    <t>En el castillo de Barba Azul / PN6140 .S74 .E6 / 01809-02</t>
  </si>
  <si>
    <t>04-11 May 15</t>
  </si>
  <si>
    <t>Porty, Richard</t>
  </si>
  <si>
    <t>Cuidar la libertad / B29 .R67 .C85 / 0438-00</t>
  </si>
  <si>
    <t>Moreno, Luis</t>
  </si>
  <si>
    <t>Martín Heidegger / B29 .H43 .M67 / 02287-011</t>
  </si>
  <si>
    <t>11-18 May 15</t>
  </si>
  <si>
    <t>s</t>
  </si>
  <si>
    <t>Primera introducción a la crítica del juicio / B29 .K36 .P75 / 01592-010</t>
  </si>
  <si>
    <t>25May-01Jun 15</t>
  </si>
  <si>
    <t>Derrida, Jacques</t>
  </si>
  <si>
    <t>El animal que luego estoy siguiente / B29 .D47 .A65 / 01693-010</t>
  </si>
  <si>
    <t>Heidegger, Martín</t>
  </si>
  <si>
    <t>Caminos de bosque/ B29.H45.C3/02010-015</t>
  </si>
  <si>
    <t>12-19-JUN-15</t>
  </si>
  <si>
    <t>22-29 Jun 15</t>
  </si>
  <si>
    <t>Carlyle, Thomas</t>
  </si>
  <si>
    <t>Sartor resartus / PN6140 .C374 .S27 / 0984-011</t>
  </si>
  <si>
    <t>08-15 Jul 15</t>
  </si>
  <si>
    <t>13-20 Jul 15</t>
  </si>
  <si>
    <t xml:space="preserve">Sterne, Laurence </t>
  </si>
  <si>
    <t>Tristam Shaudy/PN3322.S747.V5/1673-95</t>
  </si>
  <si>
    <t>29ago-5sep 15</t>
  </si>
  <si>
    <t>Viaje sentimental/PN3322.S747.V4 2006/1752-09</t>
  </si>
  <si>
    <t>Citati, Pietro</t>
  </si>
  <si>
    <t>Leopardi/PN3322.L47.C57/217-14</t>
  </si>
  <si>
    <t>11-18-SEP-15</t>
  </si>
  <si>
    <t>Chiesara, María Lorenza</t>
  </si>
  <si>
    <t xml:space="preserve"> Historia del escepticismo griego /B28.5.C45.H5/866-013</t>
  </si>
  <si>
    <t>05-12-OCT-15</t>
  </si>
  <si>
    <t xml:space="preserve">Blay, Leon </t>
  </si>
  <si>
    <t>7-14 NOV 15</t>
  </si>
  <si>
    <t>George Steiner en The New York/PN6140.S74.G46/1642-09</t>
  </si>
  <si>
    <t xml:space="preserve">Maistre, Joseph de </t>
  </si>
  <si>
    <t>Las veladas de San Petesburgo/PN6140.M344.V45/2546-010</t>
  </si>
  <si>
    <t>14-21 NOV 15</t>
  </si>
  <si>
    <t xml:space="preserve">Chateubrian, René de </t>
  </si>
  <si>
    <t>Chateaubrian/Memorias de ultramar/PN3322.C898.M4/1206-06</t>
  </si>
  <si>
    <t xml:space="preserve">Schopenhauer, Arthur </t>
  </si>
  <si>
    <t>El arte de insultar/B29.S35.A772 2011/1439-011</t>
  </si>
  <si>
    <t>28 nov-05 dic 15</t>
  </si>
  <si>
    <t xml:space="preserve">Hadet, Pierre </t>
  </si>
  <si>
    <t>La ciudadela interior/PA6500.M69.H33/509-015</t>
  </si>
  <si>
    <t>Schopenhauer</t>
  </si>
  <si>
    <t>El arte de envejecer / B29.535.A773 / 2257-011</t>
  </si>
  <si>
    <t>Mainländer, Philipp</t>
  </si>
  <si>
    <t>Filosofía de la redención / B29 .M355 .F5 / 326-13</t>
  </si>
  <si>
    <t>21-28 dic 15</t>
  </si>
  <si>
    <t>Musil, Robert von</t>
  </si>
  <si>
    <t>Las tribulaciones del estudiante Tôrless / PN3322 .M88 .T7 2004 / 742-07</t>
  </si>
  <si>
    <t>Ponce, Juan García</t>
  </si>
  <si>
    <t>El reino milenario / PN6140.G368.R4/2146-00</t>
  </si>
  <si>
    <t>29 DIC-15-05 ene 16</t>
  </si>
  <si>
    <t>Bloy, leon</t>
  </si>
  <si>
    <t>La mujer pobre / PN3322.B27.M85 / 996-010</t>
  </si>
  <si>
    <t>05-12 ENE 16</t>
  </si>
  <si>
    <t xml:space="preserve">Suspendido. Préstamo a partir del 30 de Marzo de 2016 </t>
  </si>
  <si>
    <t>De lo sublime/PC4245.L65.S8/551-014</t>
  </si>
  <si>
    <t xml:space="preserve">Kolakowski, Leszek </t>
  </si>
  <si>
    <t>Si Dios no existe/BL430.K6/1882-00</t>
  </si>
  <si>
    <t>Pasión intacta / PN6140.S74.P3 / 635-00</t>
  </si>
  <si>
    <t>11 -18 abr 16</t>
  </si>
  <si>
    <t>Cuidar la libertad  / B29.R67.C85 / 438-010</t>
  </si>
  <si>
    <t>29-ABR-06 MAY 16</t>
  </si>
  <si>
    <t xml:space="preserve">Herrera, Yuri </t>
  </si>
  <si>
    <t>La transmigracion de los cuerpos/PN3322.H497.T7/1001-013</t>
  </si>
  <si>
    <t>Cuentos y cuentistas / PN6140.B556.C84 / 423-010</t>
  </si>
  <si>
    <t>Borges/Casares</t>
  </si>
  <si>
    <t>Antologia de la literatura fantastica/ PN3321.B6.1999/ 2314-99</t>
  </si>
  <si>
    <t>Memorias II / B29.V38.M45.V.2 / 2520-011</t>
  </si>
  <si>
    <t>Antologia de textos sobre educación / B29.V38.A67 / 1306-10</t>
  </si>
  <si>
    <t>Siruela, Jacobo</t>
  </si>
  <si>
    <t>Antologia universal del relato fantastico/PN3321.A58 / 1167-013</t>
  </si>
  <si>
    <t xml:space="preserve">Calasso, Roberto </t>
  </si>
  <si>
    <t>Cien cartas a un desconocido/PN6140.C394.C5/964-07</t>
  </si>
  <si>
    <t>07-14 jun 16</t>
  </si>
  <si>
    <t xml:space="preserve">Suspendido. Préstamo a partir del 29 de Junio de 2016 </t>
  </si>
  <si>
    <t>Kolawoski, Leszek</t>
  </si>
  <si>
    <t>02-09 jUL 16</t>
  </si>
  <si>
    <t>Presencias reales / PN6140.S74.P7 / 444-CASA</t>
  </si>
  <si>
    <t>En busca de la verdad/PN3322.B478.B87/264-015</t>
  </si>
  <si>
    <t>09-16 jul 16</t>
  </si>
  <si>
    <t>Obras completas III Novelas 1941-1957 /PN3322.N3.O2.V3 /  590-07</t>
  </si>
  <si>
    <t>Curso de literatura europea / PN6140.N33.C8 / 797-98</t>
  </si>
  <si>
    <t>23-30 jul 16</t>
  </si>
  <si>
    <t>Novelas y novelistas/PN6140.B556.N6/916-013</t>
  </si>
  <si>
    <t xml:space="preserve">Musil, Robert </t>
  </si>
  <si>
    <t>Las tribulaciones del estudiante Törless/PN3322.M88.T7/742-07</t>
  </si>
  <si>
    <t>Cuidar la libertad / B29 .R67 .C85 / 0438-010</t>
  </si>
  <si>
    <t>24-31 AGO 16</t>
  </si>
  <si>
    <t>27 SEP-03 OCT 16</t>
  </si>
  <si>
    <t>El huesped / PN3322.N48.H84 / 2385-07</t>
  </si>
  <si>
    <t>Mccarthy, Cormac</t>
  </si>
  <si>
    <t>04-11 OCT 16</t>
  </si>
  <si>
    <t>Blay, Leon</t>
  </si>
  <si>
    <t>Juvenal/persio</t>
  </si>
  <si>
    <t>Satiras / PA6447.S16.V.I / 1424-94</t>
  </si>
  <si>
    <t>26 OCT-02 NOV 16</t>
  </si>
  <si>
    <t>Givone, Sergio</t>
  </si>
  <si>
    <t>Historia de la nada / B29.G58.H5 / 1458-07</t>
  </si>
  <si>
    <t>Courtine-Denamy</t>
  </si>
  <si>
    <t>Tres mujeres en tiempos sombrios / PN6140.C684.T74 / 409-015</t>
  </si>
  <si>
    <t>05-12 nov 16</t>
  </si>
  <si>
    <t>Curso de literatura rusa / PN6140.N33.C87 / 799-98</t>
  </si>
  <si>
    <t>Ensayos sobre Heidegger y otros pensadores/B29.H45.R67/2906-08</t>
  </si>
  <si>
    <t>12-19 nov 16</t>
  </si>
  <si>
    <t>Cuidar la libertad/B29.R64.C85/438-010</t>
  </si>
  <si>
    <t>Ensayos literarios / PN2021.5.S65.J64 / 283-016</t>
  </si>
  <si>
    <t>18-25 nov 16</t>
  </si>
  <si>
    <t>26 NOV-02 DIC 16</t>
  </si>
  <si>
    <t>Montaigne / PN6140.M667.B87 / 2150-011</t>
  </si>
  <si>
    <t>La poesia del pensamiento / PN6140.S74.P64 / 251-016</t>
  </si>
  <si>
    <t>Cuidar la libertad / B29.R67.C85 / 438-010</t>
  </si>
  <si>
    <t>26 DIC-02 ENE 17</t>
  </si>
  <si>
    <t>????</t>
  </si>
  <si>
    <t>Alain</t>
  </si>
  <si>
    <t>Spinoza / B29.S65.A53 / 525-013</t>
  </si>
  <si>
    <t>02-09 FEB 17</t>
  </si>
  <si>
    <t>Spinoza: Filosofía práctica / B29.S65.D4 / 2535-01</t>
  </si>
  <si>
    <t>13-20 FEB 17</t>
  </si>
  <si>
    <t>Chesterfiel, Lord</t>
  </si>
  <si>
    <t>Cartas a sus hijos / PN6130.C5.C37 / 639-010</t>
  </si>
  <si>
    <t>De eso se trata/PN6140.V55.D4/149-09</t>
  </si>
  <si>
    <t>25 feb-04 mar 17</t>
  </si>
  <si>
    <t>Los libros que nunca se han escrito/PN6140.S74.L53/193-09</t>
  </si>
  <si>
    <t>Diario de la guerra civil/PN1169.5.W55.D53/841-09</t>
  </si>
  <si>
    <t xml:space="preserve">Emerson, Ralph Waldo </t>
  </si>
  <si>
    <t>Conducta de la vida/B29.E54.C66/1316-08</t>
  </si>
  <si>
    <t>Cioran</t>
  </si>
  <si>
    <t>Weil, Simone</t>
  </si>
  <si>
    <t>Escritos historicos y politicos / PN6140.W445.E82 / 1171-07</t>
  </si>
  <si>
    <t>Gargantúa y Pantagruel / PN3322.R34.G3 / 1140-013</t>
  </si>
  <si>
    <t>El arte de conocerse así mismo / B29.S35.A77 / 584-09</t>
  </si>
  <si>
    <t>Zibaldone de pensamientos / PN1169.5.L464.Z5 / 1339-04</t>
  </si>
  <si>
    <t>Tolstói, Lev</t>
  </si>
  <si>
    <t>Confesion  / PN3322.T65.C66 / 1477-09</t>
  </si>
  <si>
    <t>Ensayos literarios/PN2021.5.S53.T64/283-016</t>
  </si>
  <si>
    <t>El libro está pero no está el vale de devolución</t>
  </si>
  <si>
    <t>Fernando Pessoa</t>
  </si>
  <si>
    <t>La educación del estoico/PN1169.5.P482.E88/2364-08</t>
  </si>
  <si>
    <t>30 may-06 jun 17</t>
  </si>
  <si>
    <t>Diez días de retraso</t>
  </si>
  <si>
    <t>Diez posibles razones para la tristeza…/ PN6140.S74.D54/1662-07</t>
  </si>
  <si>
    <t xml:space="preserve">Lichtenberg, Georg Christoph </t>
  </si>
  <si>
    <t>Aforismos/PN6140.L53.A4/2099-07</t>
  </si>
  <si>
    <t>24 jun-01 jul 17</t>
  </si>
  <si>
    <t>El arte de insultar/B29.S35.A772 2011/1939-011</t>
  </si>
  <si>
    <t>62 maneras de apoyar la cabeza/PN6140.L53.s48/643-015</t>
  </si>
  <si>
    <t xml:space="preserve">30 jun- 07 jul 17 </t>
  </si>
  <si>
    <t xml:space="preserve">Cuadernos/ PN6140.L53.C83. </t>
  </si>
  <si>
    <t>El cristianismo hedonista/B29.O6.C75/2957-08</t>
  </si>
  <si>
    <t>12-19 jul-17</t>
  </si>
  <si>
    <t>Cuidar la libertad/B2.R67.C85/438-010</t>
  </si>
  <si>
    <t>Nietzche, Friedrich</t>
  </si>
  <si>
    <t xml:space="preserve">Schupenhauer como educador /B29.N54.S32/256-00 </t>
  </si>
  <si>
    <t>29-jul-17-5-ago-17</t>
  </si>
  <si>
    <t>Cioran, E.M.</t>
  </si>
  <si>
    <t>Cuadernos 1957-1972 /B29.C56-C8/2612-00</t>
  </si>
  <si>
    <t xml:space="preserve">Burke, Peter   </t>
  </si>
  <si>
    <t>Montaigne/PN6140.M667.B87/2150-011</t>
  </si>
  <si>
    <t>12-19 ago 17</t>
  </si>
  <si>
    <t xml:space="preserve">Hazlitt, William   </t>
  </si>
  <si>
    <t>La ignorancia de los eruditos y otros.../PN6140.H385.I35/0017-016</t>
  </si>
  <si>
    <t>Browne,Thomas</t>
  </si>
  <si>
    <t>El jardín de ciro/PN6140.B77.S3/0145-015</t>
  </si>
  <si>
    <t>textos fugitivos/PN6140.H385.T49/01375-09</t>
  </si>
  <si>
    <t>Sobre errores vulgares/PN6140.B77.S63/110-010</t>
  </si>
  <si>
    <t>2-9-sep-17</t>
  </si>
  <si>
    <t>Los anillos de Saturno/PN3322.S43.A62/218-02</t>
  </si>
  <si>
    <t xml:space="preserve"> Pútrida Patría/PN6140.S436.P8/1998-05</t>
  </si>
  <si>
    <t xml:space="preserve"> De mi vida/B29.N54/613-09</t>
  </si>
  <si>
    <t>Insolencia/PN332.F32.I68/1586-012</t>
  </si>
  <si>
    <t>La tentación de existír/B29.C56.T4/1623-97</t>
  </si>
  <si>
    <t>30-sep-7-oct-17</t>
  </si>
  <si>
    <t>Libro del desasosiego/PN1169.5.P482.L53/129-04</t>
  </si>
  <si>
    <t>Hozlittt, William</t>
  </si>
  <si>
    <t xml:space="preserve"> La ignorancia de los eruditos/PN6140.H385.I35/017-016</t>
  </si>
  <si>
    <t>14-21-OCT-17</t>
  </si>
  <si>
    <t xml:space="preserve">Villoro,Juan </t>
  </si>
  <si>
    <t>De eso se trata, ensayos literarios/PN6140.V55.D4/149-09</t>
  </si>
  <si>
    <t>21-28-oct-17</t>
  </si>
  <si>
    <t xml:space="preserve"> Fiorí, Gabriela</t>
  </si>
  <si>
    <t>Simone Weil/PN6140.W445.F56/646-015</t>
  </si>
  <si>
    <t>Suspendido hasta el 20 de diciembre 2017</t>
  </si>
  <si>
    <t>Poesías completas/PN1169.5.N673.P6/1161-07</t>
  </si>
  <si>
    <t>23-30 dic 17</t>
  </si>
  <si>
    <t>Pau, Antonio</t>
  </si>
  <si>
    <t>Novalis: la nostalgia…/PN1169.5.N673.P38/956-010</t>
  </si>
  <si>
    <t xml:space="preserve">Holderlin, F. </t>
  </si>
  <si>
    <t>Hiperión o el heremita en Grecia/PN1169.5.H63.H56/1197-08</t>
  </si>
  <si>
    <t>20-27 ene18</t>
  </si>
  <si>
    <t>Pirsing, Robert M</t>
  </si>
  <si>
    <t>Zen y el arte de la mantención de la motocicleta/PN3322.P573.Z4/890-06</t>
  </si>
  <si>
    <t>20-27 ene 18</t>
  </si>
  <si>
    <t xml:space="preserve">Caryle,Thomas </t>
  </si>
  <si>
    <t>Sartar resartus/PN6140.C374.S27/22-013</t>
  </si>
  <si>
    <t xml:space="preserve">Gracián,Baltasar </t>
  </si>
  <si>
    <t>Obras de Baltasar Gracián/PN6140.G72.03/1167-06</t>
  </si>
  <si>
    <t xml:space="preserve"> Levrero, Mario</t>
  </si>
  <si>
    <t>La novela luminosa/PN3322.L485.N68/809-017</t>
  </si>
  <si>
    <t>17-24-feb-18</t>
  </si>
  <si>
    <t xml:space="preserve"> Villoro, Juan</t>
  </si>
  <si>
    <t>¿ Hay vida en la tierra?/PN3322.V56.V53/044-016</t>
  </si>
  <si>
    <t>Schopenahuer, Artur</t>
  </si>
  <si>
    <t>El arte de conocerse a sí mismo/B29.S35.A77/584-04</t>
  </si>
  <si>
    <t>Cuadernos I/PN6140.L53.C83/643-015</t>
  </si>
  <si>
    <t>VVAA</t>
  </si>
  <si>
    <t>La muerte de los filósofos /B28.M84/945-013</t>
  </si>
  <si>
    <t>La leyenda del Santo Bebedor/PN3322.R67.L44/1955-99</t>
  </si>
  <si>
    <t>03-10 mar 18</t>
  </si>
  <si>
    <t>Philippe Brenot</t>
  </si>
  <si>
    <t>El genio y la locura/BF121.B74/1068-010</t>
  </si>
  <si>
    <t>Ramón Andrés</t>
  </si>
  <si>
    <t>Semper Dolens/PN6140. A627.S46/258-16</t>
  </si>
  <si>
    <t>Eliano, Claudio</t>
  </si>
  <si>
    <t>Historia de los animales/PA6381.5.E55/1417-94</t>
  </si>
  <si>
    <t>24-31 mar 18</t>
  </si>
  <si>
    <t>SUSPENDIDO HASTA EL 12 DE JUNIO DE 2018</t>
  </si>
  <si>
    <t>Carlos García</t>
  </si>
  <si>
    <t>Epucuro/PA3970.E2.G37/654-015</t>
  </si>
  <si>
    <t>Robert Walser</t>
  </si>
  <si>
    <t>Escrito a lapíz/PN3322.W36.E82/691-09</t>
  </si>
  <si>
    <t>Canetti, Elias</t>
  </si>
  <si>
    <t>El libro contra la muerte/PN3322.C354.L53/636-017</t>
  </si>
  <si>
    <t>11-18-ago-18</t>
  </si>
  <si>
    <t>SUSPENSIÓN HASTA  26-OCT-18</t>
  </si>
  <si>
    <t xml:space="preserve">Silesius, Angelus </t>
  </si>
  <si>
    <t>El peregrino querúbico/PN1169.5.A5974.P4/2105-07</t>
  </si>
  <si>
    <t>Cuadernos volumen I/PN6140.L53.C83/643-015</t>
  </si>
  <si>
    <t xml:space="preserve"> Rorty, Richard</t>
  </si>
  <si>
    <t>24-nov-1-dic-18</t>
  </si>
  <si>
    <t>Si dios no existe/BL430.K6/1882-00</t>
  </si>
  <si>
    <t>E.M. Cioran</t>
  </si>
  <si>
    <t>Cuadernos/B29.C56.C8/933-00</t>
  </si>
  <si>
    <t>Francois Rabelais</t>
  </si>
  <si>
    <t>Gargantúa y pantagruel/PN3322.R34.G3/1140-013</t>
  </si>
  <si>
    <t>Sartor Resartus/PN6140.C374.S27/22-013</t>
  </si>
  <si>
    <t>15-22-dic-18</t>
  </si>
  <si>
    <t>SUSPENDIDO HASTA EL 05 DE ENERO DE 2019</t>
  </si>
  <si>
    <t>Banville</t>
  </si>
  <si>
    <t>Imposturas/PN3322.B3516.I7/760-010</t>
  </si>
  <si>
    <t>12-19 ene 19</t>
  </si>
  <si>
    <t>Escritos a lápiz/PN3322.W36.E82/691-09</t>
  </si>
  <si>
    <t>SUSPENDIDO HASTA EL 20 DE ABRIL DE 2019</t>
  </si>
  <si>
    <t>Zibaldone de pensamientos/PN1169.5.L464.E5/1339-04</t>
  </si>
  <si>
    <t>27-abr-4-may-19</t>
  </si>
  <si>
    <t xml:space="preserve"> Dickinson, Emily</t>
  </si>
  <si>
    <t>Poemas/PN1169.5.D54.P62/184-018</t>
  </si>
  <si>
    <t>SUSPENSIÓN HASTA 18 DE MAYO DE 2019</t>
  </si>
  <si>
    <t xml:space="preserve">Karl Krause </t>
  </si>
  <si>
    <t xml:space="preserve"> La antorcha  /PN6140.K73.A67/ 1724-019</t>
  </si>
  <si>
    <t xml:space="preserve">23-30-MAY-19 </t>
  </si>
  <si>
    <t xml:space="preserve">Jonathan Swift </t>
  </si>
  <si>
    <t xml:space="preserve">  Obras completas  /PN3322..S9.O27/ 1679-012</t>
  </si>
  <si>
    <t>SUSPENDIDO HASTA EL 09 DE OCTUBRE  DE 2019</t>
  </si>
  <si>
    <t xml:space="preserve">despues de enero tiene derecho a dos libros </t>
  </si>
  <si>
    <t xml:space="preserve">Blason, Samuel </t>
  </si>
  <si>
    <t>Ensayos literarios/PN6140.S634.E58/283-016</t>
  </si>
  <si>
    <t xml:space="preserve">Mendoza, Cylo </t>
  </si>
  <si>
    <t>Anamnesis/PN1169.5.M468.A52/541-017</t>
  </si>
  <si>
    <t>26-OCT-2-NOV-19</t>
  </si>
  <si>
    <t xml:space="preserve">Bretón, André </t>
  </si>
  <si>
    <t>Antología del humor negro/PN3321.4.B7/960-99</t>
  </si>
  <si>
    <t xml:space="preserve">Johanson, Samuel </t>
  </si>
  <si>
    <t>¿Hay vida en la tierra?/PN3322.V56.V53/44-016</t>
  </si>
  <si>
    <t xml:space="preserve">Nietzsche, Friedrich </t>
  </si>
  <si>
    <t>Los filósofos preplatónicos/B29.N54.F55/331-013</t>
  </si>
  <si>
    <t>Escrito a lápiz/PN3322.W36.E822/837-09</t>
  </si>
  <si>
    <t>W.G.Sebald</t>
  </si>
  <si>
    <t>Putrida patria: ensayos sobre literatura/PN3322.S43.P87/1998-05</t>
  </si>
  <si>
    <t>Friedrich Nietzsche</t>
  </si>
  <si>
    <t>Epistolmo/B29.N54.E6/1171-02</t>
  </si>
  <si>
    <t>1ro-feb-20</t>
  </si>
  <si>
    <t>Fredrich Nietzsche</t>
  </si>
  <si>
    <t>Aurora/B29.N34.A8/2045-00/</t>
  </si>
  <si>
    <t>1ro-08-feb-20</t>
  </si>
  <si>
    <t>Samuel Johanson</t>
  </si>
  <si>
    <t>Simone Weil</t>
  </si>
  <si>
    <t>Cuadernos/PN6140.W445.C83/1685-010</t>
  </si>
  <si>
    <t>24-feb-2-marzo-20</t>
  </si>
  <si>
    <t>Jacob Böhme</t>
  </si>
  <si>
    <t>Obra poética completa / PN1169.5-B383.O3 /294-07</t>
  </si>
  <si>
    <t>07-14-mar-20</t>
  </si>
  <si>
    <t>Poemas / PN1169.5-D54.P62-1997 / 484-98</t>
  </si>
  <si>
    <t xml:space="preserve">Bashevis Singer, Isaac </t>
  </si>
  <si>
    <t xml:space="preserve"> Satan en Goray/PN3322.S56.S3/1099-01</t>
  </si>
  <si>
    <t>01-08 ago 17</t>
  </si>
  <si>
    <t>Santo: el enmascarado de plata/CUR-CER/419-516</t>
  </si>
  <si>
    <t>14-19-OCT-17</t>
  </si>
  <si>
    <t>Welsh, Irving</t>
  </si>
  <si>
    <t>Skagboys/PN3322.W455.55/528-014</t>
  </si>
  <si>
    <t>31-ene-7-feb-18</t>
  </si>
  <si>
    <t>Han, Byuny-Chul</t>
  </si>
  <si>
    <t>La sociedad del cansancio/ B29.H353.563/659-015</t>
  </si>
  <si>
    <t>14-21 feb 18</t>
  </si>
  <si>
    <t>Hombre muerto/JAR-HOM/806-1007</t>
  </si>
  <si>
    <t>28 feb-07 mar 18</t>
  </si>
  <si>
    <t>María Sabina/ECH-MAR/492-611</t>
  </si>
  <si>
    <t>03-08 mar 18</t>
  </si>
  <si>
    <t>Clarice Lispector</t>
  </si>
  <si>
    <t>Donse se enseñará a ser feliz y otros escritos / PN3322.L58.D66 / 596-010</t>
  </si>
  <si>
    <t>26-2-nov-22</t>
  </si>
  <si>
    <t>Mariana Enriquez</t>
  </si>
  <si>
    <t>Alguien camnia sobre tu tumba</t>
  </si>
  <si>
    <t>02-09-nov-22</t>
  </si>
  <si>
    <t xml:space="preserve">Cormac Mc Carthy </t>
  </si>
  <si>
    <t>Meridiano de sangre/PN3322.M428.M42/2629-08</t>
  </si>
  <si>
    <t>10-17-MAY-23</t>
  </si>
  <si>
    <t>El señor de las moscas / PN3322 .G66 .S3 1995 / 0438-96</t>
  </si>
  <si>
    <t>18-25 Nov 14</t>
  </si>
  <si>
    <t>Braudel, Fernand</t>
  </si>
  <si>
    <t>La dinámica del capitalismo / PN6140 .B73 .D5 / 0103-99</t>
  </si>
  <si>
    <t>25Nov-02Dic 14</t>
  </si>
  <si>
    <t>En torno al mediterraneo / PN6140 .B73 .E6 / 02986-00</t>
  </si>
  <si>
    <t>Eco, Umberto</t>
  </si>
  <si>
    <t>El nombre de la rosa / PN3322 .E36 .N6 / 02001-05</t>
  </si>
  <si>
    <t>20-27 Dic 14</t>
  </si>
  <si>
    <t>La llama doble, amor y erotiso/PN1169.5.P395.L93 1997/02437-99</t>
  </si>
  <si>
    <t>King, Stephen</t>
  </si>
  <si>
    <t>El resplandor / PN3322 .K53 .R4 / 0193-015</t>
  </si>
  <si>
    <t>18-25-Jun-15</t>
  </si>
  <si>
    <t>Strauss, Frederic</t>
  </si>
  <si>
    <t>Pedro Almodovar. Un cine visceral / PN1998.3 .A54 .S7 / 0728-98</t>
  </si>
  <si>
    <t xml:space="preserve">Bonfil Batalla, Guillermo </t>
  </si>
  <si>
    <t>México profundo/PN6140.B66.M4 2005/3259-08</t>
  </si>
  <si>
    <t>19-26 sep 15</t>
  </si>
  <si>
    <t>Marqués de Sade</t>
  </si>
  <si>
    <t>Justine o los infortunios de la virtud/PN3322.S233.J8 2004/2885-08</t>
  </si>
  <si>
    <t>26sep-03oct 15</t>
  </si>
  <si>
    <t>Kissinger, Henry</t>
  </si>
  <si>
    <t>Un mundo restaurado/PN3384.K58.M86/2473-11</t>
  </si>
  <si>
    <t>13-20-FEB-16</t>
  </si>
  <si>
    <t>Strauss, frederic</t>
  </si>
  <si>
    <t>Pedro almodovar un cine visceral / PN1998.3.A54.S7/728-98</t>
  </si>
  <si>
    <t>07-14-may-16</t>
  </si>
  <si>
    <t>Haffner, Sebastian</t>
  </si>
  <si>
    <t>Churchill una biografía / CT21.C445.H3.2005 / 1073-06</t>
  </si>
  <si>
    <t>De sade, Marques</t>
  </si>
  <si>
    <t>Justine o los infortunios de la virtud / PN3322.S233.J8 / 2885-08</t>
  </si>
  <si>
    <t>Debray, Régis</t>
  </si>
  <si>
    <t>La guerrilla del Che / CT21.G8.D4 / 709-04</t>
  </si>
  <si>
    <t>16-23-NOV-16</t>
  </si>
  <si>
    <t>Viscumbres de la India/PN1169.5P.395.V5/1229-95</t>
  </si>
  <si>
    <t>23-30-NOV-17</t>
  </si>
  <si>
    <t>23-30 jul 18</t>
  </si>
  <si>
    <t>Xavier Velasco</t>
  </si>
  <si>
    <t>Diablo guardian/PN3322.V447.D5/832-03</t>
  </si>
  <si>
    <t>11-18-nov-19</t>
  </si>
  <si>
    <t>Haruki Murakami</t>
  </si>
  <si>
    <t>De que hablo, cuando hablo de correr / PN3322.M864.D4 / 1277-10</t>
  </si>
  <si>
    <t>29-ABR-06-MAY-22</t>
  </si>
  <si>
    <t>19-26-may-22</t>
  </si>
  <si>
    <t>29-05-nov-22</t>
  </si>
  <si>
    <t>Sputnik, mi amor/PN3322.M864.S68.2012/123-014</t>
  </si>
  <si>
    <t>11-18-feb-23</t>
  </si>
  <si>
    <t>S/A</t>
  </si>
  <si>
    <t>Viaje al Oeste, las Aventuras del Rey Mono/PN3322.W68.S5/593-06</t>
  </si>
  <si>
    <t>Geral Durrell</t>
  </si>
  <si>
    <t>Las mejores historias sobre perros/PN3321.M452 1999/2012-01</t>
  </si>
  <si>
    <t>24-feb-02-mar-20</t>
  </si>
  <si>
    <t>Lauro Zavala</t>
  </si>
  <si>
    <t>La escritura del cuento/PN3321.T46.V2</t>
  </si>
  <si>
    <t xml:space="preserve">Francie R. Chassen-López </t>
  </si>
  <si>
    <t>Oaxaca entre el liberalismo y la revolución /PN3384.C935.O29 / 2481-009</t>
  </si>
  <si>
    <t>05-ago-12ago-22</t>
  </si>
  <si>
    <t>Oaxaca entre el liberalismo y la revolución /PN3384.C935.O29 / 2481-010</t>
  </si>
  <si>
    <t>24-ago-31-ago-22</t>
  </si>
  <si>
    <t>Anònimo chino, s. XVI</t>
  </si>
  <si>
    <t>Viaje al Oeste. Las Aventuras del Rey Mono/PN3322.W68.S5/593-0631</t>
  </si>
  <si>
    <t>31-ago-07-sep-22</t>
  </si>
  <si>
    <t>Viaje al Oeste, las Aventuras del Rey Mono/PN3322.W68.S5.1/593-06</t>
  </si>
  <si>
    <t>09-16-marzo-23</t>
  </si>
  <si>
    <t>Immanuel Kant</t>
  </si>
  <si>
    <t>Kant II Biblioteca de grandes pensadores / B29.K36.C65 / 406-15</t>
  </si>
  <si>
    <t>28/ABR - 06/MAY/23</t>
  </si>
  <si>
    <t>Kier Kegaard</t>
  </si>
  <si>
    <t>Intrucción por Darío González / B29.K54.D53 / 392-15</t>
  </si>
  <si>
    <t>20/JUN - 27/JUN/23</t>
  </si>
  <si>
    <t>Sartre, Jean Paul</t>
  </si>
  <si>
    <t>La Nausea / PN3322 .S277 .N3 / 097-011</t>
  </si>
  <si>
    <t>28Ene-04Feb 15</t>
  </si>
  <si>
    <t>10-17 Feb 15</t>
  </si>
  <si>
    <t xml:space="preserve">Camus, Albert </t>
  </si>
  <si>
    <t>La peste/PN3322.C358.P4/217-012</t>
  </si>
  <si>
    <t>19-26 dic 15</t>
  </si>
  <si>
    <t>Mis mujeres muertas / PN3322.F33.M58 / 2184-012</t>
  </si>
  <si>
    <t>06-13 ENE 16</t>
  </si>
  <si>
    <t>Efectos personales / PN6140.V55.E4 / 380-08</t>
  </si>
  <si>
    <t>14-21 ENE 16</t>
  </si>
  <si>
    <t>Risa en la oscuridad / PN3322.N3.R5 / 1452-00</t>
  </si>
  <si>
    <t>22-29 ENE 16</t>
  </si>
  <si>
    <t>RENOV. 06-FEB-16</t>
  </si>
  <si>
    <t xml:space="preserve">Cortazar, Julio </t>
  </si>
  <si>
    <t>Historias de cronopios y de jamas/PN3322.C67.H5 2005/265-014</t>
  </si>
  <si>
    <t>RENOV. 20-FEB-16</t>
  </si>
  <si>
    <t xml:space="preserve">Han, Byung-Chul </t>
  </si>
  <si>
    <t>La sociedad del cansancio/B29.H353.S63 /658-15</t>
  </si>
  <si>
    <t xml:space="preserve">Galeano, Eduardo </t>
  </si>
  <si>
    <t>El libro de las abrazos/PN1169.5.G34.25 2005/1839-05</t>
  </si>
  <si>
    <t>Ortega, Maria Luisa</t>
  </si>
  <si>
    <t>Espejos rotos / PN1993.6.E79.O77 / 01974-07</t>
  </si>
  <si>
    <t>07-14 ABR 16</t>
  </si>
  <si>
    <t>RENOV. 21-abr-16</t>
  </si>
  <si>
    <t>Hofmanusthal, hugo</t>
  </si>
  <si>
    <t>El libro de los amigos / PN3322.H645.L5 / 1926-01</t>
  </si>
  <si>
    <t>20-27 ABR 16</t>
  </si>
  <si>
    <t>Historias y relatos / PN6140.B468.H5 / 560-00</t>
  </si>
  <si>
    <t>26-ABR-02 MAY 16</t>
  </si>
  <si>
    <t>Alvaro de los campos</t>
  </si>
  <si>
    <t xml:space="preserve"> El paso de las horas / PN1169.5.P482.P3 / 1872-94</t>
  </si>
  <si>
    <t>13-20 MAY 16</t>
  </si>
  <si>
    <t xml:space="preserve">Bolaño, Roberto </t>
  </si>
  <si>
    <t>El secreto del mal/PN3322.B642.S4/1283-07</t>
  </si>
  <si>
    <t>17-24 may 16</t>
  </si>
  <si>
    <t>Borges, Luis</t>
  </si>
  <si>
    <t>Siete noches / PN3322.B67.S54 / 2586-01</t>
  </si>
  <si>
    <t>04-11 JUN 16</t>
  </si>
  <si>
    <t>Cosmos/ PN3322.G67.C6/ 791-94</t>
  </si>
  <si>
    <t>18-25 JUN 16</t>
  </si>
  <si>
    <t>Ueda, Shizuteru</t>
  </si>
  <si>
    <t>Zen y filosofía / BL1432.Z4.U43 / 167-09</t>
  </si>
  <si>
    <t>25-02-JUN-16</t>
  </si>
  <si>
    <t>Jorge Luis Borges</t>
  </si>
  <si>
    <t>El aprendizaje del escritor /PN3322.B67.A67 / 128-016</t>
  </si>
  <si>
    <t>16-23 JUL 16</t>
  </si>
  <si>
    <t xml:space="preserve">Woolf, Virginia </t>
  </si>
  <si>
    <t>Las olas/PN3322.W66.O5/651-fecha</t>
  </si>
  <si>
    <t xml:space="preserve">Girondo, Olivereio </t>
  </si>
  <si>
    <t>Veinte poemas para ser leidos en travia/PN1169.5.S56.V4/2094-01</t>
  </si>
  <si>
    <t>13-20 ago 16</t>
  </si>
  <si>
    <t xml:space="preserve">Kawabata, Yasunari </t>
  </si>
  <si>
    <t>La casa de las bellas durmientes/PN3322.K39.C3/1697-03</t>
  </si>
  <si>
    <t>17-24 oct 16</t>
  </si>
  <si>
    <t>A. Delgado, Miguel</t>
  </si>
  <si>
    <t>Yo y la energia / CT21.T475.Y6 / 1848-012</t>
  </si>
  <si>
    <t>04-11 NOV 16</t>
  </si>
  <si>
    <t>Shuman, W.H</t>
  </si>
  <si>
    <t>Siddatta Gotama, Buda / BL1420.35 / 183-05</t>
  </si>
  <si>
    <t>Stij Bjorkman</t>
  </si>
  <si>
    <t>Bergman On Bergman / PN1998.3.B47.B55 / 2239-98</t>
  </si>
  <si>
    <t>06-13 DIC 16</t>
  </si>
  <si>
    <t>Azul casi transparente / PN3322.M8645.A9 / 1102-09</t>
  </si>
  <si>
    <t>SUSPENDIDO HASTA EL 26 DE DICIEMBRE DE 2016</t>
  </si>
  <si>
    <t>Las olas/PN3322.W66.O5/651</t>
  </si>
  <si>
    <t>26 dic 16-02 ene 17</t>
  </si>
  <si>
    <t xml:space="preserve">Díaz, Junot </t>
  </si>
  <si>
    <t>Así es como la pierdes/PN3322.D497.A8/972-013</t>
  </si>
  <si>
    <t xml:space="preserve">Rumi, Yalal al Din </t>
  </si>
  <si>
    <t>Poemas sufies/PN1169.5.R855.P6/478-98</t>
  </si>
  <si>
    <t>07-14 mar-17</t>
  </si>
  <si>
    <t>El secreto del mal / PN3322.B642.S4 / 1283-07</t>
  </si>
  <si>
    <t>19-26 maY-17</t>
  </si>
  <si>
    <t>Informe del interior / PN3322.A89.I5 / 033-014</t>
  </si>
  <si>
    <t>26 MAY -02 JUN 17</t>
  </si>
  <si>
    <t xml:space="preserve"> Mekas,Jonas</t>
  </si>
  <si>
    <t>diario de cine/PN1993.6.E78.M45/427-013</t>
  </si>
  <si>
    <t>19-26-ene-18</t>
  </si>
  <si>
    <t>9-16-feb-18</t>
  </si>
  <si>
    <t xml:space="preserve"> Kawabata, Yasunari</t>
  </si>
  <si>
    <t>Lo bello y lo triste/PN3322.K39.L6/0268-09</t>
  </si>
  <si>
    <t>20-27-feb-18</t>
  </si>
  <si>
    <t>Rilke,  Rainer Maria</t>
  </si>
  <si>
    <t>Historias del buen Dios/PN3322.R55.H58/69-010/69-010</t>
  </si>
  <si>
    <t>5-12 mar-18</t>
  </si>
  <si>
    <t>Lo bello y lo triste/PN3322.K39.L6/0268-04</t>
  </si>
  <si>
    <t>12-21 mar-18</t>
  </si>
  <si>
    <t>Christmas, Humphreys</t>
  </si>
  <si>
    <t>Budismo Zen/BL1432.24.H85/1002-010</t>
  </si>
  <si>
    <t>24-31 mar-18</t>
  </si>
  <si>
    <t>Adolfo Bioy Casares</t>
  </si>
  <si>
    <t>La invención de Morel/PN3322.B56.I58 2006</t>
  </si>
  <si>
    <t>02-09/04/2018</t>
  </si>
  <si>
    <t xml:space="preserve"> Kazantzakis,Niko</t>
  </si>
  <si>
    <t>El pobre de Asis/PN3322.K393.P6/1302-06</t>
  </si>
  <si>
    <t>11-18 abr 18</t>
  </si>
  <si>
    <t>30 abr- 07 may 18</t>
  </si>
  <si>
    <t>Kazantzakis, Niko</t>
  </si>
  <si>
    <t>19-26-may-18</t>
  </si>
  <si>
    <t>El tamaño de mi esperanza/PN3322.B67.T3/0416-10</t>
  </si>
  <si>
    <t>25-01 jun 18</t>
  </si>
  <si>
    <t>Potter-Robinson</t>
  </si>
  <si>
    <t>Mitos y leyendas del mundo/BL310.M574/1496-02</t>
  </si>
  <si>
    <t>04-11 jun 18</t>
  </si>
  <si>
    <t>Chris Markev</t>
  </si>
  <si>
    <t>Retorno a la inmemoria del cineasta/PN1998.3.M375.CH7/117-018</t>
  </si>
  <si>
    <t>Anne Vigna</t>
  </si>
  <si>
    <t>Fábrica de culpables/PN3384.D486.N54/0684-014</t>
  </si>
  <si>
    <t>25 jun- 02 jul 18</t>
  </si>
  <si>
    <t>Gustavo Esteva</t>
  </si>
  <si>
    <t>Crònica del fin de una era/PN3384.E87.c7/1312-94</t>
  </si>
  <si>
    <t xml:space="preserve"> 07-14 jul 18</t>
  </si>
  <si>
    <t>Cosas transparentes/PN3322.N3.C6/1135-013</t>
  </si>
  <si>
    <t>14-21-ago-18</t>
  </si>
  <si>
    <t xml:space="preserve"> Ende, Michael </t>
  </si>
  <si>
    <t>Momo/PN3322.E53.M65/1546-02</t>
  </si>
  <si>
    <t>21-29-ago-18</t>
  </si>
  <si>
    <t xml:space="preserve">Suzuki, D.T. </t>
  </si>
  <si>
    <t>La práctica del monje Zen/BL1432.Z4.S832/1196-99</t>
  </si>
  <si>
    <t>3-10-sep-18</t>
  </si>
  <si>
    <t>Oe, Kenzaburo</t>
  </si>
  <si>
    <t>Una cuestión personal/PN3322.O4.U2/1060-97</t>
  </si>
  <si>
    <t>17-24-sep-18</t>
  </si>
  <si>
    <t xml:space="preserve">Storni, Alfonsina </t>
  </si>
  <si>
    <t>La caricia perdida/PN1169.5.S75.C37/323-018</t>
  </si>
  <si>
    <t>24-sep-1-oct-18</t>
  </si>
  <si>
    <t>Poemas y sofíes/PN1169.5.R855.P6/487-00</t>
  </si>
  <si>
    <t>8-15-OCT-18</t>
  </si>
  <si>
    <t>17--oct-18</t>
  </si>
  <si>
    <t>Sputnik, mí amor/PN3322.M869.S68/123-014</t>
  </si>
  <si>
    <t>17-24-OCT-18</t>
  </si>
  <si>
    <t>Borges</t>
  </si>
  <si>
    <t>Libro del cielo y el infierno/PN3322.B67.L53/901-014</t>
  </si>
  <si>
    <t>12-19 nov 18</t>
  </si>
  <si>
    <t xml:space="preserve"> Camus, Albert</t>
  </si>
  <si>
    <t>La muerte feliz/PN3322.C349.M8/1013-02</t>
  </si>
  <si>
    <t>22-29-nov-18</t>
  </si>
  <si>
    <t xml:space="preserve">Barthes, Roland </t>
  </si>
  <si>
    <t>Fragmentos de un discurso amoroso/PN6140.B37.F7/3591-036</t>
  </si>
  <si>
    <t>Coetzee, J.M.</t>
  </si>
  <si>
    <t>Diario de un mal año/PN3322.C643.D53/52-08</t>
  </si>
  <si>
    <t>13-20-DIC-18</t>
  </si>
  <si>
    <t>Georges Bataille</t>
  </si>
  <si>
    <t>Historia del ojo/PN3322.B373.H57/1479-99</t>
  </si>
  <si>
    <t>02-09 feb 19</t>
  </si>
  <si>
    <t>Platón</t>
  </si>
  <si>
    <t>Diálogos socráticos/PA4279.D53/2298-99</t>
  </si>
  <si>
    <t>09-16 feb 19</t>
  </si>
  <si>
    <t>4-11-mar-19</t>
  </si>
  <si>
    <t xml:space="preserve">Cohen, Albert </t>
  </si>
  <si>
    <t>El libro de mi madre/PN3322.C636.L5/93-013</t>
  </si>
  <si>
    <t>29-mar-5-abr-19</t>
  </si>
  <si>
    <t>SUSPENSIÓN HASTA 13 DE ABRIL DE 2019</t>
  </si>
  <si>
    <t>Auster, Auster</t>
  </si>
  <si>
    <t>La noche del oráculo/PN3322.A59.N6/89-05</t>
  </si>
  <si>
    <t>12-19-JUN-19</t>
  </si>
  <si>
    <t>La sed de los peces/PN1169.5.R855.S45/1506-05</t>
  </si>
  <si>
    <t>24-jun-1-jul-19</t>
  </si>
  <si>
    <t xml:space="preserve">De Milleret, Jean </t>
  </si>
  <si>
    <t>Entrevistas con JorgeLuis Borges/PN3322.B67.M55/1334-011</t>
  </si>
  <si>
    <t>4-11-jul-19</t>
  </si>
  <si>
    <t>Eduardo Galeano</t>
  </si>
  <si>
    <t>Mujeres/PN6140.G5.M85/50-17</t>
  </si>
  <si>
    <t>26-nov-03-dic-21</t>
  </si>
  <si>
    <t>Los orilleros/PN3322.B67.O73/1627-06</t>
  </si>
  <si>
    <t>09-16-dic-21</t>
  </si>
  <si>
    <t>30-Mayo al 06-Junio del 2022</t>
  </si>
  <si>
    <t>Ray Bradbury</t>
  </si>
  <si>
    <t>Crónicas marcianas/PN3322.B7.C7/861-02</t>
  </si>
  <si>
    <t>17-24-JUNIO-22</t>
  </si>
  <si>
    <t>Henríquez Ureña, Pedro</t>
  </si>
  <si>
    <t>El descontento y la promesa / PN6140.H457.D4/ 574-05</t>
  </si>
  <si>
    <t>25-MAY-01 JUN 17</t>
  </si>
  <si>
    <t xml:space="preserve">05- 12 jun 17 </t>
  </si>
  <si>
    <t>20-27 jul 17</t>
  </si>
  <si>
    <t>Sobre el sentimiento de inmortalidad en la juventud/PN6140.H385.S6/553-05</t>
  </si>
  <si>
    <t>El secreto de la sirenita/ MIY-GAK/ 1127-1396</t>
  </si>
  <si>
    <t>29 jul- 03 agos 17</t>
  </si>
  <si>
    <t>Castellanos,Rosario</t>
  </si>
  <si>
    <t>Balún Canán/PN332.C384.B3/S/F</t>
  </si>
  <si>
    <t>7-14-ago-17</t>
  </si>
  <si>
    <t>Luis García Iglesias</t>
  </si>
  <si>
    <t>La Palestina de Jesús /  BT440.G37 / 191-14</t>
  </si>
  <si>
    <t>21-28/ENE/23</t>
  </si>
  <si>
    <t>SE REANUDA PRÉSTAMO HASTA EL 2/FEB/23</t>
  </si>
  <si>
    <t>Tolstoy, León</t>
  </si>
  <si>
    <t>Ana Karenina / audiolibro / 3 discos</t>
  </si>
  <si>
    <t>10 meses</t>
  </si>
  <si>
    <t>Cuentos de hadas victorianos / PN3321.2.C79 / 2191-03</t>
  </si>
  <si>
    <t>20-27 jul 10</t>
  </si>
  <si>
    <t>Tagore, Rabindranath</t>
  </si>
  <si>
    <t>Obras selectas / PN3322.T33.O37.VOL1 / 603-09</t>
  </si>
  <si>
    <t>31-7 ago 10</t>
  </si>
  <si>
    <t>Meyer, Stephanie</t>
  </si>
  <si>
    <t>Crepúsculo / PN3322.M489.C74 / 1461-09</t>
  </si>
  <si>
    <t>28-4 sep 10</t>
  </si>
  <si>
    <t xml:space="preserve">Schlinck, Bernhard </t>
  </si>
  <si>
    <t xml:space="preserve">El lector / PN3322. S26. L43 / 619-09  </t>
  </si>
  <si>
    <t xml:space="preserve">1 - 7 sep 10 </t>
  </si>
  <si>
    <t>Farabeuf/PN3322 .E558 .F37/ 556-09</t>
  </si>
  <si>
    <t>13-20 sep 10</t>
  </si>
  <si>
    <t>Gamoneda, Antonio</t>
  </si>
  <si>
    <t>Arden las pérdidas/PN1169.5 .G354 .A7 / 1652-06</t>
  </si>
  <si>
    <t>18-23 Oct 10</t>
  </si>
  <si>
    <t>Moliere</t>
  </si>
  <si>
    <t>Jean Baptiste poquelin/759-98</t>
  </si>
  <si>
    <t>07-10 Ene 11</t>
  </si>
  <si>
    <t>La danza de la realidad/PN3322.J635.D36</t>
  </si>
  <si>
    <t>5-10 May-11</t>
  </si>
  <si>
    <t>Blake William</t>
  </si>
  <si>
    <t>Matrimonios del cielo y el infierno/PN1169.5B584.A67</t>
  </si>
  <si>
    <t>20-24 jun-11</t>
  </si>
  <si>
    <t>Antología bilingüe/PN1169.5.b584.M3</t>
  </si>
  <si>
    <t>Contra la interpretación/Pn6140.S66.C6/1013-00</t>
  </si>
  <si>
    <t>8-15 jul-11</t>
  </si>
  <si>
    <t>Matus, Macario</t>
  </si>
  <si>
    <t>Lemura/Pn1169.5.M378.L4</t>
  </si>
  <si>
    <t>21-28-jul-11</t>
  </si>
  <si>
    <t>2años</t>
  </si>
  <si>
    <t>Villar Raso, Manuel</t>
  </si>
  <si>
    <t>Africa en silencio/PN3384.V548.A4</t>
  </si>
  <si>
    <t>6-13ago-11</t>
  </si>
  <si>
    <t>Verges, Francaise</t>
  </si>
  <si>
    <t>La memoria encadenada/PN3384.V465.M45</t>
  </si>
  <si>
    <t>6-13-ago-11</t>
  </si>
  <si>
    <t>Los cuentos pasan/PN3321.95.B46.C84/2469-08</t>
  </si>
  <si>
    <t>13-20 Dic 11</t>
  </si>
  <si>
    <t xml:space="preserve"> Volver a prestarle hasta enero 2014</t>
  </si>
  <si>
    <t>Pinkney, Jerry</t>
  </si>
  <si>
    <t>Aesop's fables / PA3470 .E8 .P5 / 0145-013</t>
  </si>
  <si>
    <t>28may-04jun 13</t>
  </si>
  <si>
    <t>Fables of Aesop / PA3470 .E8 .C4 / 01471-95</t>
  </si>
  <si>
    <t>Fables from old French / PN3321.4 .F3 / 083-92</t>
  </si>
  <si>
    <t>Silva, Miguel de</t>
  </si>
  <si>
    <t>Fabulas de Esopo / PN3321 .F32 / 0348-013</t>
  </si>
  <si>
    <t>Jarry, Alfred</t>
  </si>
  <si>
    <t>Gestos y opiniones del Dr. Faustrol / PN3322 .J377 .G48 / 01826-09</t>
  </si>
  <si>
    <t>Pacheco, Jose Emilio</t>
  </si>
  <si>
    <t>Album de zoologia / PN1169.5 .P33 .A5 2006 / 1083-06</t>
  </si>
  <si>
    <t>27-Ene-03-Feb-14</t>
  </si>
  <si>
    <t>Antologia</t>
  </si>
  <si>
    <t>Cuentos clasicos juveniles / PN3321 .C79 / 1805-01</t>
  </si>
  <si>
    <t>27-04-Jul-14</t>
  </si>
  <si>
    <t>Aurelio, Marco</t>
  </si>
  <si>
    <t>Meditaciones / PA6500.M69.M43 / 1628-00</t>
  </si>
  <si>
    <t xml:space="preserve"> Volver a prestarleapartir del 21 de julio 2016</t>
  </si>
  <si>
    <t xml:space="preserve">Feher, Michel </t>
  </si>
  <si>
    <t>Fragmentos par una historia del cuerpo humano 3/PN6139.5.F73 v.3/1203-93</t>
  </si>
  <si>
    <t>21-28 sep 16</t>
  </si>
  <si>
    <t>Las mejores historias sobre gatos/PN3321.M45/211-01</t>
  </si>
  <si>
    <t>24-3dic 18</t>
  </si>
  <si>
    <t>Gubernatis de Angelo</t>
  </si>
  <si>
    <t>Mitología de las plantas V.2/BL313.G83.M57/ 1275-06</t>
  </si>
  <si>
    <t>22-29-agos-22</t>
  </si>
  <si>
    <t xml:space="preserve">Cohen Daniel </t>
  </si>
  <si>
    <t>La enciclopedia de los monstruos / BL303.C64/000804-013</t>
  </si>
  <si>
    <t xml:space="preserve">Lyotard Jean Francois </t>
  </si>
  <si>
    <t>Lecturas de Infancia /B29.L96.l4 /1912-03</t>
  </si>
  <si>
    <t xml:space="preserve">Sigmund Freud </t>
  </si>
  <si>
    <t>Una teoría sexual y otros ensayos /BF173.F85.T46 /2136-011</t>
  </si>
  <si>
    <t>Hombres sin mujeres / PN3322.M864.H6 / 207-15</t>
  </si>
  <si>
    <t>26/MAY - 02/JUN/23</t>
  </si>
  <si>
    <t>LIBRO MOJADO Y DAÑADO / PENDIENTE REPOSICIÓN</t>
  </si>
  <si>
    <t>Hans Magnus</t>
  </si>
  <si>
    <t>El diablo de los números / PN6140.E69.D53 / 605-98</t>
  </si>
  <si>
    <t>09/JUN - 16/JUN/23</t>
  </si>
  <si>
    <t>Sabines, Jaime</t>
  </si>
  <si>
    <t>Los Amorosos cartas a Chepita / PN1169.5 .S32 .A56 / 01807-09</t>
  </si>
  <si>
    <t>26-DIC-02-ENE-13</t>
  </si>
  <si>
    <t>Marco Aurelio</t>
  </si>
  <si>
    <t>Meditaciones / PA6500 .M69 .M43 / 1629-00</t>
  </si>
  <si>
    <t>17-24 Abril 13</t>
  </si>
  <si>
    <t>LOVECRAFT, H. P.</t>
  </si>
  <si>
    <t>Los mitos de Cthulhu / PN3322.L68.M5 / 183-04</t>
  </si>
  <si>
    <t>Gurdjieff, Georges I.</t>
  </si>
  <si>
    <t>Relatos de Belcebú a su nieto / B29 .G86 .R45 / 01171-08</t>
  </si>
  <si>
    <t>11-18-May 13</t>
  </si>
  <si>
    <t>Gary Jennings</t>
  </si>
  <si>
    <t>El viajero / PN3322 .J46 .V53 / 2754-011</t>
  </si>
  <si>
    <t>02-09-Sep-13</t>
  </si>
  <si>
    <t>Benedetti, Mario</t>
  </si>
  <si>
    <t>El amor, las mujeres y la vida / PN1169.5 .B46 .A56 / 01930-010</t>
  </si>
  <si>
    <t>09-17-Sep-13</t>
  </si>
  <si>
    <t>Encuentro con hombres notables / B29 .G86 .E63 / 1204-08</t>
  </si>
  <si>
    <t>04-11-Nov-13</t>
  </si>
  <si>
    <t>Shuker, Karl</t>
  </si>
  <si>
    <t>Dragones / BL313 .S48 / 2081-011</t>
  </si>
  <si>
    <t>Jean-Jacques</t>
  </si>
  <si>
    <t>Jung / PN3322 .J86 .A67 / 866-13</t>
  </si>
  <si>
    <t>06-13-Nov-13</t>
  </si>
  <si>
    <t>Jung, Carl Gustav</t>
  </si>
  <si>
    <t>Recuerdos, Sueños y pensamientos</t>
  </si>
  <si>
    <t>13-20-Nov-13</t>
  </si>
  <si>
    <t>Tolkien, John Ronald Revel</t>
  </si>
  <si>
    <t>El silmarillion / PN3322 .T644 .S5 / 1404-05</t>
  </si>
  <si>
    <t>22-29-Nov-13</t>
  </si>
  <si>
    <t>Lovercraft, Howard Phillips</t>
  </si>
  <si>
    <t>El museo de los horrores / PN3322 .L68 .M8 / 1756-99</t>
  </si>
  <si>
    <t>Vaccaro, Alejandro</t>
  </si>
  <si>
    <t>Borges una biografia en imágenes / PN3322 .B67 .V29 / 0261-06</t>
  </si>
  <si>
    <t>12-19-Dic-13</t>
  </si>
  <si>
    <t>Uveda, Epifania</t>
  </si>
  <si>
    <t>El señor Borges / PN3322 .B67 .U8 / 1199-05</t>
  </si>
  <si>
    <t>Malteau, Paul</t>
  </si>
  <si>
    <t>El tarot de Marsella / BL313 .M375 / 02320-010</t>
  </si>
  <si>
    <t>Cavendish, Richard</t>
  </si>
  <si>
    <t>The Tarot / BL313 .C38 / 0658-012</t>
  </si>
  <si>
    <t>Katz, Bran</t>
  </si>
  <si>
    <t>Divinidades y demonios orientales / BL313 .K37 / 02286-96</t>
  </si>
  <si>
    <t>13-20 Feb 14</t>
  </si>
  <si>
    <t>Cheers, Gordon</t>
  </si>
  <si>
    <t>Mitología / BL313 .M572 / 02309-08</t>
  </si>
  <si>
    <t>Mortiz, Joaquin</t>
  </si>
  <si>
    <t>24-Abr-01-May-14</t>
  </si>
  <si>
    <t>Zarebska, Carla</t>
  </si>
  <si>
    <t>Jaime Sabines: algo sobre su vida / PN1169.5 .S32 .Z37 / 0044-10</t>
  </si>
  <si>
    <t>Gaarder, Jostein</t>
  </si>
  <si>
    <t>El mundo de Sofía / B28 .G33 2002 / 0488-013</t>
  </si>
  <si>
    <t>02-09 Jun 14</t>
  </si>
  <si>
    <t>Curtis, Edward</t>
  </si>
  <si>
    <t>Los indios de Norteamerica / TR140 .C877 .I6</t>
  </si>
  <si>
    <t>Heberle, Henrik</t>
  </si>
  <si>
    <t>El informe de Hitler / CT21 .H57 .H4 / 0850-013</t>
  </si>
  <si>
    <t>10-17-Jul-14</t>
  </si>
  <si>
    <t>Contra la interpretacion / PN6140 .S66 .C6 / 013-00</t>
  </si>
  <si>
    <t>03-10-Sep-14</t>
  </si>
  <si>
    <t>Antologia poetica / PN1169.5 .B46 .A5 / 652-013</t>
  </si>
  <si>
    <t>05-12-Sep-14</t>
  </si>
  <si>
    <t>Recuerdo de poemas 1950-1993 / PN1169.5 .S32 .N8 / 494-10</t>
  </si>
  <si>
    <t>Roojen, Pepin van</t>
  </si>
  <si>
    <t>Mytology pictures / BL313 .m87 / 163-09</t>
  </si>
  <si>
    <t>29-Nov-06-Dic-14</t>
  </si>
  <si>
    <t xml:space="preserve">Baring, Anne </t>
  </si>
  <si>
    <t>El mito de la diosa/BL3133.B37/931-05</t>
  </si>
  <si>
    <t>24-31 ago 15</t>
  </si>
  <si>
    <t xml:space="preserve">Wehr, Gerhard </t>
  </si>
  <si>
    <t>Jung/BF173.J86.W4/1007-01</t>
  </si>
  <si>
    <t>28ago-04sep 15</t>
  </si>
  <si>
    <t xml:space="preserve">Antier, Juan Jacques </t>
  </si>
  <si>
    <t>Jong o la experiencia de lo sagrado/BF173.J86.A67/866-013</t>
  </si>
  <si>
    <t xml:space="preserve">Noll, Ricahrd </t>
  </si>
  <si>
    <t>Jung El Cristo arco/BF123.J86.N6/1423-003</t>
  </si>
  <si>
    <t>Jung. C.G.</t>
  </si>
  <si>
    <t>Recuerdos, sueños, pensaminetos / BFI73.J86.R42/1808-04</t>
  </si>
  <si>
    <t>28 may-04 jun 16</t>
  </si>
  <si>
    <t xml:space="preserve">de Madariaga, Salvador </t>
  </si>
  <si>
    <t>El corazon de la piedra verde/PN3322.M337.C6 1993/530-013</t>
  </si>
  <si>
    <t>04-11 jun 16</t>
  </si>
  <si>
    <t>Jung Gustav, Carl</t>
  </si>
  <si>
    <t>La vida simbolica / BF173.J86.O27.V18 / 515-014</t>
  </si>
  <si>
    <t>Castaneda, Carlos</t>
  </si>
  <si>
    <t>Don del aguila / PN3322.C3794.D6 / 2069-04</t>
  </si>
  <si>
    <t>Marin, Guillermo</t>
  </si>
  <si>
    <t>Para leer a carlos castaneda / PN3322.C379H.M37 / s/f</t>
  </si>
  <si>
    <t>09-16 JUN 16</t>
  </si>
  <si>
    <t>La rueda del tiempo / PN3322.C379H.R8 / 0683-014</t>
  </si>
  <si>
    <t>Pérez, Joseph</t>
  </si>
  <si>
    <t>La inquisicion española / PN3384.P469.I6 / 1184-06</t>
  </si>
  <si>
    <t>12-19 OCT 16</t>
  </si>
  <si>
    <t>Michelet, Jules</t>
  </si>
  <si>
    <t>La bruja / PN6140.M53.B5 / 078-06</t>
  </si>
  <si>
    <t>Cábala y deconstrucción / BM525.C33 / 1140-09</t>
  </si>
  <si>
    <t xml:space="preserve">Shimon Walevi, Z´ev Ben </t>
  </si>
  <si>
    <t>La obra del cabalista/BM525.W36/2323-00</t>
  </si>
  <si>
    <t>26 oct-02 nov 16</t>
  </si>
  <si>
    <t xml:space="preserve">Camphell, Joseph </t>
  </si>
  <si>
    <t>Diosas/BL313.C35.D56/296-016</t>
  </si>
  <si>
    <t>28 nov-05 dic 16</t>
  </si>
  <si>
    <t>El mito de la diosa/BL313.B37/931-05</t>
  </si>
  <si>
    <t xml:space="preserve">Marin, Guillermo </t>
  </si>
  <si>
    <t>Historia verdadera del México profundo/PN3384.M362.H58/829-09</t>
  </si>
  <si>
    <t>07-14 feb 17</t>
  </si>
  <si>
    <t>La corrupción en México/PN6140.M3735.C6/831-09</t>
  </si>
  <si>
    <t>Daany Beedxe/PN3322.M3865.D3/828-09</t>
  </si>
  <si>
    <t xml:space="preserve">Castaneda, Carlos </t>
  </si>
  <si>
    <t>La rueda del tiempo/PN3322.C383.R84/558-09</t>
  </si>
  <si>
    <t>16-23 feb 17</t>
  </si>
  <si>
    <t>G. I. Gurdjieff</t>
  </si>
  <si>
    <t>La vida es real cuando yo soy/B29.G86.V53/1208-08</t>
  </si>
  <si>
    <t>Woolf, Virginia</t>
  </si>
  <si>
    <t>Al faro / PN3322.W66.A5 / 741-94</t>
  </si>
  <si>
    <t>13-20 MAR 17</t>
  </si>
  <si>
    <t>18-MAR.17</t>
  </si>
  <si>
    <t>Diarios 1925-1930 / PN3322.W66.D5 / 785-97</t>
  </si>
  <si>
    <t>Lopez Austin, Alfredo</t>
  </si>
  <si>
    <t>Los mitos del tlacuache / BL313.L66.1998 / 075-99</t>
  </si>
  <si>
    <t>18-25 MAR 17</t>
  </si>
  <si>
    <t>22-MAR.17</t>
  </si>
  <si>
    <t>Dardos de papel / PN6130.W66.D3 / 1890-98</t>
  </si>
  <si>
    <t xml:space="preserve"> Los jeroglificos de Sir Thomas Browne/PN3322.C33.S4/859-013</t>
  </si>
  <si>
    <t>7-14-sep-17</t>
  </si>
  <si>
    <t>Wildstein, Arnold</t>
  </si>
  <si>
    <t>Luces de la alquimia/PN6140.W335.L83/1575-011</t>
  </si>
  <si>
    <t>Edgar Allan Poe</t>
  </si>
  <si>
    <t>Edgar Allan Poe. Todos los cuentos/PN3322.P64.T6/0346-07</t>
  </si>
  <si>
    <t>15-22-sep-17</t>
  </si>
  <si>
    <t>Poe, Edgar Allan</t>
  </si>
  <si>
    <t xml:space="preserve"> Cuentos1/PN3322.P64.C8.V1/044-011</t>
  </si>
  <si>
    <t>22-29-SEP-17</t>
  </si>
  <si>
    <t xml:space="preserve">La filosofía de la composición/PN322.P64.F55/2944-08 </t>
  </si>
  <si>
    <t>Misraki, Alicia</t>
  </si>
  <si>
    <t>Edgar Alan Poe/PN3322.P64.M5/2204-02</t>
  </si>
  <si>
    <t>H.P.Lovecraft</t>
  </si>
  <si>
    <t>Los mitos de Cthulu/PN3322.L68.M5/183-04</t>
  </si>
  <si>
    <t>Charles baudelaire</t>
  </si>
  <si>
    <t>Las flores del mal/PN1169.5.B383.F5/3254-08</t>
  </si>
  <si>
    <t xml:space="preserve">Bacherlad,Gaston </t>
  </si>
  <si>
    <t>La poetica de la ensoñacion/PN6140.B32.P6/172-09</t>
  </si>
  <si>
    <t>06-13 abr-18</t>
  </si>
  <si>
    <t>shuker, karl</t>
  </si>
  <si>
    <t>Dragones historia ilustrada/BL313.S59.D73/2081-011</t>
  </si>
  <si>
    <t>12-19-abr-18</t>
  </si>
  <si>
    <t>Antonio Velasco Piña</t>
  </si>
  <si>
    <t>Tlacaelel/PN3322.V448.T53/1733-011</t>
  </si>
  <si>
    <t>28-4 feb-19</t>
  </si>
  <si>
    <t>Jung</t>
  </si>
  <si>
    <t>Sobre el fenómeno del esíritu en el arte y en la ciencia/BF173.J86.O27/56-010</t>
  </si>
  <si>
    <t>Ma. Cristina Urrutia</t>
  </si>
  <si>
    <t>Ecos de la conquista/PN3384.U77.E3 1999/716-04</t>
  </si>
  <si>
    <t>14-21-dic-22</t>
  </si>
  <si>
    <t>Michel Graulich</t>
  </si>
  <si>
    <t>Moctezuma:apogeo y caida del imperio azteca/PN3384.G739.M63/103-16</t>
  </si>
  <si>
    <t xml:space="preserve">Miguel León Portilla </t>
  </si>
  <si>
    <t>Vision de los Vasconcelos/PN3383.5V58 2009/00061-014</t>
  </si>
  <si>
    <t>10-17/ENE/23</t>
  </si>
  <si>
    <t xml:space="preserve">Andres Manuel Lopez Obrador </t>
  </si>
  <si>
    <t>Poyecto de Nacion/PN3383.5.N846/0672-014</t>
  </si>
  <si>
    <t>El corán / BP124.O67 / 400-16</t>
  </si>
  <si>
    <t>16-23/ENE/23</t>
  </si>
  <si>
    <t>Rafael Rodríguez Castañeda</t>
  </si>
  <si>
    <t>Los generales / PN3383.5.G455 / 822-14</t>
  </si>
  <si>
    <t>13/MAR - 20/MAR/23</t>
  </si>
  <si>
    <t>John  Tolkien</t>
  </si>
  <si>
    <t>El silmarillion / PN3322.T644.S5 / 1404-05</t>
  </si>
  <si>
    <t>Salinger J. D.</t>
  </si>
  <si>
    <t>El guardián entre el centeno / PN3322.S253.G8 1997 / 584-21</t>
  </si>
  <si>
    <t>29/MAY - 05/JUN/23</t>
  </si>
  <si>
    <t>Frank Kafka</t>
  </si>
  <si>
    <t>El camino hacia el desierto / PN3322.K335.C35 / 86-14</t>
  </si>
  <si>
    <t>Otilia Meza</t>
  </si>
  <si>
    <t>Moctezuma Xocoyoltzin / PN3322.M498.M6 / 1226-07</t>
  </si>
  <si>
    <t xml:space="preserve">Luis Ignacio Sain </t>
  </si>
  <si>
    <t>El territorio y sus representaciones/PN3384.S221.T47/032-023</t>
  </si>
  <si>
    <t>10-17-JULIO-23</t>
  </si>
  <si>
    <t>Alejandro Telles</t>
  </si>
  <si>
    <t>AMLO/ PN3384.T47.A5/807-014</t>
  </si>
  <si>
    <t>El corán / BP124.C62.2005/315-020</t>
  </si>
  <si>
    <t>Garibay, Ricardo</t>
  </si>
  <si>
    <t>Varia / PN3322 .G3379 .2 v9 / 01142-05</t>
  </si>
  <si>
    <t>Treinta y cinco mujeres / PN3322 .G3379 .T7 / 01735-011</t>
  </si>
  <si>
    <t>Kerouac, Jack</t>
  </si>
  <si>
    <t>México latente / PN3322 .K47 .M4 / 01238-99</t>
  </si>
  <si>
    <t>10-17 May 13</t>
  </si>
  <si>
    <t>García Lorca, Federico</t>
  </si>
  <si>
    <t>Poeta en Nueva York / PN1169.5 .G373 .P65 / 02438-92</t>
  </si>
  <si>
    <t>Traven, Bruno</t>
  </si>
  <si>
    <t>Macario / PN3322 .T737 .M3 / 01159-94</t>
  </si>
  <si>
    <t>Préstamo suspendido. Derecho a libros a partir del 24 de Julio de 2013</t>
  </si>
  <si>
    <t>Anonimo</t>
  </si>
  <si>
    <t>Lazarillo de Tormes / PN697.5 .L3 1999 / 03049-00</t>
  </si>
  <si>
    <t>01-08 Feb 14</t>
  </si>
  <si>
    <t>Préstamo suspendido. Derecho a libros a partir del 01 de Septiembre de 2014</t>
  </si>
  <si>
    <t>El principio del placer / PN3322 .P3 .P7 / 02246-97</t>
  </si>
  <si>
    <t>11-18 Jul 15</t>
  </si>
  <si>
    <t>Campobello, Nellie</t>
  </si>
  <si>
    <t>Cartucho / PN3322 .C345 .C3 / 0630-01</t>
  </si>
  <si>
    <t>Millan, Ma. Del Carmen</t>
  </si>
  <si>
    <t>Antología de cuentos mexicanos/PN3321.92.M55/1786</t>
  </si>
  <si>
    <t>21-28 jul 15</t>
  </si>
  <si>
    <t xml:space="preserve">Poniatowska, Elena </t>
  </si>
  <si>
    <t>Querido diego, te abraxa Quiela/PN6130.B45.P6/2007-99</t>
  </si>
  <si>
    <t>17-24 NOV 15</t>
  </si>
  <si>
    <t>Spota, Luis</t>
  </si>
  <si>
    <t>Lo de antes  / PN3322.S668.L9 / 2005-011</t>
  </si>
  <si>
    <t>09-16 NOv 16</t>
  </si>
  <si>
    <t>Ginsberg, Allen</t>
  </si>
  <si>
    <t>Sandwiches de realidad/PN1169.5.G56.S2/1888-99</t>
  </si>
  <si>
    <t>20-27 feb 18</t>
  </si>
  <si>
    <t>Aullido/PN1169.5.G56.A8/2828-01</t>
  </si>
  <si>
    <t>Cummings, E.E.</t>
  </si>
  <si>
    <t>Buffalo Bill ha muerto/PN1169.5.C88.B84/3163-08</t>
  </si>
  <si>
    <t>27 feb-06 mar 18</t>
  </si>
  <si>
    <t>Char, René</t>
  </si>
  <si>
    <t>Común presencia/PN1169.5.C938.C65/023-08</t>
  </si>
  <si>
    <t>06-13 feb 18</t>
  </si>
  <si>
    <t>Williams, William Carlos</t>
  </si>
  <si>
    <t>Peterson/PN1169.5.W554.P3/232-016</t>
  </si>
  <si>
    <t>12-19 mar 18</t>
  </si>
  <si>
    <t>Veinte poemas/PN1169.5.W554.845/2491-08</t>
  </si>
  <si>
    <t>22-29-mar</t>
  </si>
  <si>
    <t>Apollinaire, Guillaume</t>
  </si>
  <si>
    <t>Alcoholes/PN1169.5.AG.A5/990-98</t>
  </si>
  <si>
    <t xml:space="preserve">Baulaire,Charles </t>
  </si>
  <si>
    <t>Las flores del mal/PN1169.5.B383.F5/3264-08</t>
  </si>
  <si>
    <t>06-13 ABR-18</t>
  </si>
  <si>
    <t xml:space="preserve">Eliot,T.S. </t>
  </si>
  <si>
    <t>Poesias revisadas/PN1169.5.E55.P3/2375-03</t>
  </si>
  <si>
    <t xml:space="preserve"> Pavese Cesare</t>
  </si>
  <si>
    <t>Poesía completa/PN1169.5.P389.P6/716-015</t>
  </si>
  <si>
    <t>20-27 ABR-18</t>
  </si>
  <si>
    <t>Waleott Derek</t>
  </si>
  <si>
    <t>El testamentode Arkansa/PN11669.5.W35.T4/1604-47</t>
  </si>
  <si>
    <t>24-31-MAY-18</t>
  </si>
  <si>
    <t>Alberto Blanco</t>
  </si>
  <si>
    <t>Alberto Blanco/CBM.525.Y63/161-08</t>
  </si>
  <si>
    <t>01-08 JUN-18</t>
  </si>
  <si>
    <t xml:space="preserve">Claudel, Paul </t>
  </si>
  <si>
    <t>Sin perdón ni olvido/PN1169.5.C45.S5/404-99</t>
  </si>
  <si>
    <t>08- 15 jun 18</t>
  </si>
  <si>
    <t>Jünger, Ernst</t>
  </si>
  <si>
    <t>El libro del reloj de arena/PN3322.J86.25/640-00</t>
  </si>
  <si>
    <t>14-21 May-11</t>
  </si>
  <si>
    <t xml:space="preserve">Ramuz, Charles F. </t>
  </si>
  <si>
    <t xml:space="preserve">El gran miedo en la montaña / PN3322.R368.G7 </t>
  </si>
  <si>
    <t xml:space="preserve">Guimaraes, Rosae J. </t>
  </si>
  <si>
    <t xml:space="preserve">El gran sertón, Veredas / PN3322. G86.G73 </t>
  </si>
  <si>
    <t>27 jun- 4 jul 11</t>
  </si>
  <si>
    <t xml:space="preserve">Bukowsky, Charles </t>
  </si>
  <si>
    <t xml:space="preserve">Living on luck / PN6130.B845.L58. </t>
  </si>
  <si>
    <t>Casanova, Pascale</t>
  </si>
  <si>
    <t>La republica mundial de las letras/Pn523.C38</t>
  </si>
  <si>
    <t>6-13 Jul-11</t>
  </si>
  <si>
    <t>Dominguez, Christopher</t>
  </si>
  <si>
    <t>La sabiduría sin promesa/PN6140.D65.S22</t>
  </si>
  <si>
    <t>6-13 jul-11</t>
  </si>
  <si>
    <t>Baldwin, James</t>
  </si>
  <si>
    <t>Otro pais/PN3322.B33.07/783-03</t>
  </si>
  <si>
    <t>16-23-jul-11</t>
  </si>
  <si>
    <t xml:space="preserve">Derborence / PN3322.R358.D47 </t>
  </si>
  <si>
    <t>26 jul-2 ags 11</t>
  </si>
  <si>
    <t>La presa/Pn3322.04.p7</t>
  </si>
  <si>
    <t>6-13-ago11</t>
  </si>
  <si>
    <t>Roy, Arundhati</t>
  </si>
  <si>
    <t>El dios de las pequeñas cosas/PN3322.R69.D5/488-98</t>
  </si>
  <si>
    <t>18-25-ago-11</t>
  </si>
  <si>
    <t>El juego del revés/PN3322.T328.j8/1987</t>
  </si>
  <si>
    <t>24-30ago-11</t>
  </si>
  <si>
    <t>Dos crímenes/Pn3322.I2.D6</t>
  </si>
  <si>
    <t>24-30-ago-11</t>
  </si>
  <si>
    <t>29ago-6sep-11</t>
  </si>
  <si>
    <t>Hoffmann, E.T.A</t>
  </si>
  <si>
    <t>Los elixires del diablo/PN3322.H64.E5/1989</t>
  </si>
  <si>
    <t>21-27-sep-11</t>
  </si>
  <si>
    <t>Cross Elsa</t>
  </si>
  <si>
    <t>Epistolas/2331-02</t>
  </si>
  <si>
    <t>30-6 oct 11</t>
  </si>
  <si>
    <t>Baron Biza, Jorge</t>
  </si>
  <si>
    <t>El desierto y su semilla/PN3322/B365.D48</t>
  </si>
  <si>
    <t>17-25-Dic-11</t>
  </si>
  <si>
    <t>Oviedo, José Miguel</t>
  </si>
  <si>
    <t>Historia de la literatura Hispanoamericana/PN523.9/95N.4</t>
  </si>
  <si>
    <t xml:space="preserve">Garro, Elena </t>
  </si>
  <si>
    <t>Inés / PN3322.G379.I6</t>
  </si>
  <si>
    <t>11-18 ene 12</t>
  </si>
  <si>
    <t>Higdmith, Patricia</t>
  </si>
  <si>
    <t>Cadáveres exquisitos/PN3322.H56.C31995/1332-99</t>
  </si>
  <si>
    <t>24-30-Ene-12</t>
  </si>
  <si>
    <t>25 en 12</t>
  </si>
  <si>
    <t xml:space="preserve">Camus Albert </t>
  </si>
  <si>
    <t>El hombre rebelde/PN6140.C358.H65</t>
  </si>
  <si>
    <t>09-17-feb-12</t>
  </si>
  <si>
    <t xml:space="preserve">Graves, Robert </t>
  </si>
  <si>
    <t>Dioses y héroes de la antigüa Grecia / PN3322. G795.D5</t>
  </si>
  <si>
    <t>27 feb 5 mar 12</t>
  </si>
  <si>
    <t>Monsiváis, Carlos</t>
  </si>
  <si>
    <t>La cultura mexicana en el siglo XX/PN3384.M66.C85</t>
  </si>
  <si>
    <t>29feb-9mar-12</t>
  </si>
  <si>
    <t xml:space="preserve"> </t>
  </si>
  <si>
    <t xml:space="preserve">Ginzburg, Natalia </t>
  </si>
  <si>
    <t xml:space="preserve">EL camino que va a la ciudad </t>
  </si>
  <si>
    <t>14.21 mar 12</t>
  </si>
  <si>
    <t>Jelinek, Elfriede</t>
  </si>
  <si>
    <t>Deseo/PN3322.J455.D4</t>
  </si>
  <si>
    <t>27 mar-3abri-12</t>
  </si>
  <si>
    <t>Las siete cabritas/PN6140.P665.55 2001/124-04</t>
  </si>
  <si>
    <t>Miller, Arthur</t>
  </si>
  <si>
    <t>Muerte de un viajante/PN2021.5.M555.M8</t>
  </si>
  <si>
    <t>17-24-may-12</t>
  </si>
  <si>
    <t>Mc Ewan, Ian</t>
  </si>
  <si>
    <t>El placer del viajero/PN3322.M434.P53</t>
  </si>
  <si>
    <t>Kundera, Milan</t>
  </si>
  <si>
    <t>La identidad/PN3322.K85.I3</t>
  </si>
  <si>
    <t>28may-05jun-12</t>
  </si>
  <si>
    <t>Milosz, Czeslaw</t>
  </si>
  <si>
    <t>Abecedario:Diario de una vida/PN3322.M56.A2/1427-04</t>
  </si>
  <si>
    <t>6-13 Jun 12</t>
  </si>
  <si>
    <t>Milosz, Oskar</t>
  </si>
  <si>
    <t>La bruma y otros elementos/PN1169.5.M556.B7/1693-97</t>
  </si>
  <si>
    <t>27jun-04jul 12</t>
  </si>
  <si>
    <t>El pensamiento cautivo/PN6140.M559.P4/1580-03</t>
  </si>
  <si>
    <t>11-18 Jun 12</t>
  </si>
  <si>
    <t>Contra los poetas/PN6140.G645.C66/1074-08</t>
  </si>
  <si>
    <t>28jun-05jul 12</t>
  </si>
  <si>
    <t>Puga, María Luisa</t>
  </si>
  <si>
    <t>Inmovil sol secreto/PN3322 .P84 .I6/ 02643-99</t>
  </si>
  <si>
    <t>Itinerario de palabras/PN3383.5 .P84/01195-97</t>
  </si>
  <si>
    <t>Magris, Claudio</t>
  </si>
  <si>
    <t>El danubio/PN3322 .M355 .D3 1994 /02285-96</t>
  </si>
  <si>
    <t>31oct.07nov 12</t>
  </si>
  <si>
    <t>El cielo protector/PN3322 .B69 .C5 ej.3 /01166-98</t>
  </si>
  <si>
    <t>Días y viajes /PN3322 .B69 .D5 /0347-94</t>
  </si>
  <si>
    <t>07-15 Nov 12</t>
  </si>
  <si>
    <t>Renov 22-Nov-12</t>
  </si>
  <si>
    <t>Gordimer, Nadine</t>
  </si>
  <si>
    <t>Hay algo ahí afuera/PN3322 .G77 .H3 /0775-94</t>
  </si>
  <si>
    <t>Greene, Graham</t>
  </si>
  <si>
    <t>Vías de escape /PN3322 .G84 .V5 /0767-94</t>
  </si>
  <si>
    <t>Menton, Seymour</t>
  </si>
  <si>
    <t>El cuento hispanoamiericano / PN3321.9 .M46 1999 /163-00</t>
  </si>
  <si>
    <t>13-20 Nov 12</t>
  </si>
  <si>
    <t>De eso se trata / PN6140 .V55 .D4 / 0149-09</t>
  </si>
  <si>
    <t>15-22 Nov 12</t>
  </si>
  <si>
    <t>Franco, Jean</t>
  </si>
  <si>
    <t>Decadencia y caída de la ciudad letrada /PN523.9 .F73 / 01126-06</t>
  </si>
  <si>
    <t>17- 24 Nov-12</t>
  </si>
  <si>
    <t>Saer, Juan José</t>
  </si>
  <si>
    <t>Entre ficción y relfexión / PN523.93 .A7 .E67 / 01270-08</t>
  </si>
  <si>
    <t xml:space="preserve">21-28 NOV-12 </t>
  </si>
  <si>
    <t>Castañón, Adolfo</t>
  </si>
  <si>
    <t>Arbitario de literatura mexicana / PN523.92 .C38 2002 / 01331-03</t>
  </si>
  <si>
    <t>Fuetes, Carlos</t>
  </si>
  <si>
    <t>La nueva novela hispanoamericana / PN6140 .F84 .N78 / 01338-02</t>
  </si>
  <si>
    <t>22-29 Nov 12</t>
  </si>
  <si>
    <t>Duras, Marguerite</t>
  </si>
  <si>
    <t>El mundo exterior / PN3322 .D87 .M8 / 016-99</t>
  </si>
  <si>
    <t>29nov-06dic 12</t>
  </si>
  <si>
    <t>Palazón, Maria</t>
  </si>
  <si>
    <t>José Joaquín Lizardi / PN3322 .F473 .J68 / 0583-010</t>
  </si>
  <si>
    <t>Renov. 14-dic-12</t>
  </si>
  <si>
    <t>Historia de la literatura Hispanoamericana/PN523.9.O95 V.2 / 02007-01</t>
  </si>
  <si>
    <t>07-14-DIC-12</t>
  </si>
  <si>
    <t>La cultura mexicana en el siglo XX /PN3384 .M66 .C85 / 01074-011</t>
  </si>
  <si>
    <t>27dic 12 -03 ene 13</t>
  </si>
  <si>
    <t>RENOV. 10-ENE-13</t>
  </si>
  <si>
    <t>Crónicas de una oriunda del kilometro X en Michoacán / PN3384 .P844 .C7 / 02942-01</t>
  </si>
  <si>
    <t>Historia de la literatura hispanoamericana v2 / PN523.9 O95v2 / 02007-01</t>
  </si>
  <si>
    <t>11-18 Ene 13</t>
  </si>
  <si>
    <t>Shonagon, Sei</t>
  </si>
  <si>
    <t>El libro de la almohada / PN3322 .S445 .L53 2006 / 0153-09</t>
  </si>
  <si>
    <t>Reyroth, Kenneth</t>
  </si>
  <si>
    <t>El amor y el tiempo y su mudanza / PN1016.72 .R492 / 0286-07</t>
  </si>
  <si>
    <t>Renov. 25-Ene-13</t>
  </si>
  <si>
    <t>Cheng, Francois</t>
  </si>
  <si>
    <t>La escritura poética China / PN1016.72 .C44 / 0171-08</t>
  </si>
  <si>
    <t>18-25 Ene 13</t>
  </si>
  <si>
    <t>Renov. 01-feb-13</t>
  </si>
  <si>
    <t>Cien poemas chinos / PN1016.72 .R49 / 01641-03</t>
  </si>
  <si>
    <t>Harold Bloom</t>
  </si>
  <si>
    <t>Ensayista y  profetas. El canon del ensayo/PN6140 .B556 .E58 / 01006-011</t>
  </si>
  <si>
    <t>22-FEB-01-MARZ-13</t>
  </si>
  <si>
    <t>Heinrich Böll</t>
  </si>
  <si>
    <t>Articulos, criticos  y otros escritos / PN3322 .B652 .A7 / 01342-03</t>
  </si>
  <si>
    <t>Christian Linder</t>
  </si>
  <si>
    <t>Conversaciones con Böll/ PN3322 .B652 .L56 /01730-011</t>
  </si>
  <si>
    <t>Gómez de la Serna, Ramón</t>
  </si>
  <si>
    <t>Greguerías.  Selección 1910 - 1960/ PN322 .G672.G7  2003 /00784-03</t>
  </si>
  <si>
    <t>25-Feb-4-Marz-13</t>
  </si>
  <si>
    <t>Tres libros / PN6140 .T67 .T7 / 0152-99</t>
  </si>
  <si>
    <t>27Feb-6-Mar-13</t>
  </si>
  <si>
    <t xml:space="preserve">Revueltas, José </t>
  </si>
  <si>
    <t>La palabra sagrada: una antología / PN3322 .R48.P3 /  01071-04</t>
  </si>
  <si>
    <t>05-12-Mar-13</t>
  </si>
  <si>
    <t>Renov 19 Mzo 13</t>
  </si>
  <si>
    <t>25-Mzo 13</t>
  </si>
  <si>
    <t>Hughes, Ted</t>
  </si>
  <si>
    <t>Cartas de cumpleaños / PN1169.5 .H487 .C3 / 0356-00</t>
  </si>
  <si>
    <t>15-22 Mzo 13</t>
  </si>
  <si>
    <t>Renov. 29-Mar-13</t>
  </si>
  <si>
    <t>28-Mzo-13</t>
  </si>
  <si>
    <t>La oveja negra y demás fábulas / PN3322 .M667 .O2 1994 / 01810-03</t>
  </si>
  <si>
    <t>25mzo-01abr 13</t>
  </si>
  <si>
    <t>30-Mzo-13</t>
  </si>
  <si>
    <t>Atwood, Margaret</t>
  </si>
  <si>
    <t>Historias reales / PN1169.5 .A878 .H58 / 0988-010</t>
  </si>
  <si>
    <t>28mzo - 04abr 13</t>
  </si>
  <si>
    <t>Sábato, Ernesto</t>
  </si>
  <si>
    <t>El escritor y sus fantasmas / PN6140 .S32 .E8 / 0258-03</t>
  </si>
  <si>
    <t>03-10 Abr 13</t>
  </si>
  <si>
    <t>Updike, John</t>
  </si>
  <si>
    <t>Confesiones de escritores / PN3321 .C629 / 02373-00</t>
  </si>
  <si>
    <t>Howe, Susan</t>
  </si>
  <si>
    <t>Mi Emily Dickinson / PN1169.5 .D54 .H68 / 02429-010</t>
  </si>
  <si>
    <t>Renv 17 Abr 13</t>
  </si>
  <si>
    <t>O'Connor, Flannery</t>
  </si>
  <si>
    <t>La buena gente del campo / PN3322 .O19 .B84 / 02059-011</t>
  </si>
  <si>
    <t>05-12 Abr 13</t>
  </si>
  <si>
    <t>Welty, Eudora</t>
  </si>
  <si>
    <t>Las manzanas doradas / PN3322 .W46 .M3 / 02315-03</t>
  </si>
  <si>
    <t>06-13 Abri 13</t>
  </si>
  <si>
    <t>Arreola, Juan José</t>
  </si>
  <si>
    <t>Bestiario / PN3322 .A77 .B7 / 02394-99</t>
  </si>
  <si>
    <t>11-18 Abr 13</t>
  </si>
  <si>
    <t>Renv 25 Abr 13</t>
  </si>
  <si>
    <t>Saba, Umberto</t>
  </si>
  <si>
    <t>Poetas italianos del siglo XX / PN1016.5 .P643 / 0392-012</t>
  </si>
  <si>
    <t>27abr-04may 13</t>
  </si>
  <si>
    <t>Sciascia,Leonardo</t>
  </si>
  <si>
    <t>El Teatro De La Memoria / PN3322.S372.T43 / 1081-10</t>
  </si>
  <si>
    <t>04-11 May 13</t>
  </si>
  <si>
    <t>Calders, Pere</t>
  </si>
  <si>
    <t>Ruleta rusa y otros cuentos / PN3322 .C342 .R85 / 566-010</t>
  </si>
  <si>
    <t>9-16 May 13</t>
  </si>
  <si>
    <t>Renov 24 May 13</t>
  </si>
  <si>
    <t>Punto y aparte / PN3322 .C35 .P8 / 0732-97</t>
  </si>
  <si>
    <t>Sacks, Oliver</t>
  </si>
  <si>
    <t>Veo una voz / PN6140.S323.V4 / 1150-05</t>
  </si>
  <si>
    <t>11-18 may 13</t>
  </si>
  <si>
    <t>El mundo de Sofía / B28 .G33 / 0118-04</t>
  </si>
  <si>
    <t>17-24 May 13</t>
  </si>
  <si>
    <t>Diálogos tomo III / PA4279 .D53 .N3 / 068-013</t>
  </si>
  <si>
    <t>20-27 May 13</t>
  </si>
  <si>
    <t>Bashó, Matsuo</t>
  </si>
  <si>
    <t>Senda hacia tierras hondas / PN1169.5 .B38 .S3 / 0511-98</t>
  </si>
  <si>
    <t>27may-3jun 13</t>
  </si>
  <si>
    <t>Auden, W. H.</t>
  </si>
  <si>
    <t>La mano del teñidor / PN6140 .A83 .M3 / 0130-04</t>
  </si>
  <si>
    <t>Dostoievski. Fiódor</t>
  </si>
  <si>
    <t>El jugador / PN3322 .D68 .J8 / 01198-03</t>
  </si>
  <si>
    <t>28may-4jun 13</t>
  </si>
  <si>
    <t>Blake, William</t>
  </si>
  <si>
    <t>El matrimonio de cielo y del infierno / PN1169.5 .B584 .M3 / 02078-012</t>
  </si>
  <si>
    <t>Prol. Agustín Jacinto Zavala</t>
  </si>
  <si>
    <t>Ensayos filosóficos japoneses / B28.5 .E6 / 02486-01</t>
  </si>
  <si>
    <t>4-11 Jun 13</t>
  </si>
  <si>
    <t>Hearn, Lefcadio (Comp.)</t>
  </si>
  <si>
    <t>Proverbios budistas japoneses / PN1016.95.J3.p76 / 3102-08</t>
  </si>
  <si>
    <t>15-22 Jun 13</t>
  </si>
  <si>
    <t>Klein, Naomi</t>
  </si>
  <si>
    <t>No logo / PN6140 .K543 .N6 / 02017-02</t>
  </si>
  <si>
    <t>25jun-02jul 13</t>
  </si>
  <si>
    <t>Las pequeñas virtudes / PN3322 .G57 .P46 / 03150-08</t>
  </si>
  <si>
    <t>04-11 Jul 13</t>
  </si>
  <si>
    <t>Barthes, Roland</t>
  </si>
  <si>
    <t>Textos sobre la imagen / PN6140 .B37 .T6 / 02651-01</t>
  </si>
  <si>
    <t>Esperando a Godot / PN2021.5 .B43 .E8 / 01403-03</t>
  </si>
  <si>
    <t>16-23 Jul 13</t>
  </si>
  <si>
    <t>Relatos / PN3322 .B43 .R4 / 01645-97</t>
  </si>
  <si>
    <t>Rexroth, Kenneth</t>
  </si>
  <si>
    <t>Verón, Eliseo</t>
  </si>
  <si>
    <t>Esto no es un libro / PN4193.5 .V47 .E8 / 0992-01</t>
  </si>
  <si>
    <t>26-Jul-02-Agos-13</t>
  </si>
  <si>
    <t>Renov. 09-Agos-13</t>
  </si>
  <si>
    <t>Sobre la lectura / PN4193 .L4 .P7 2002 / 0544-06</t>
  </si>
  <si>
    <t xml:space="preserve">Mansfield, Katherina  </t>
  </si>
  <si>
    <t>Felicidad perfecta. El desconocido/ PN3322 .M38.F4 / 01883-98</t>
  </si>
  <si>
    <t>02-09-Agos-13</t>
  </si>
  <si>
    <t xml:space="preserve">Mailer, Norman </t>
  </si>
  <si>
    <t>Un arte espectral  / PN3322 .M359.A77 /  00616-09</t>
  </si>
  <si>
    <t xml:space="preserve">Wilson, Edmund </t>
  </si>
  <si>
    <t>Ventana a Rusia PN6140 .W556.V4 / 00003-96</t>
  </si>
  <si>
    <t>La muerte de la polilla y otros escritos / PN3322 .W66.M84 / 02494-011</t>
  </si>
  <si>
    <t>Renov. 16-Agos-13</t>
  </si>
  <si>
    <t>Nietzsche, Friedrick</t>
  </si>
  <si>
    <t>El viajero y su sombra / B29 .N54 .V5 / 062-99</t>
  </si>
  <si>
    <t>16-23 Ago 13</t>
  </si>
  <si>
    <t>Variaciones sobre la literatura / PN6140 .B37 .V3 / 1328-06</t>
  </si>
  <si>
    <t>27-Ago-03-Sep-13</t>
  </si>
  <si>
    <t>En la bahia / PN3322 .M38 .E6 / 1243-01</t>
  </si>
  <si>
    <t>Cien años de cuentos nórdicos / PN3321.95 .N67 .C54 2011 / 02564-011</t>
  </si>
  <si>
    <t>04-11 Sep 13</t>
  </si>
  <si>
    <t>Wilhelm, Richard</t>
  </si>
  <si>
    <t>Cuentos chinos I / PN3321.95 .C95 .W55 vol 1 / 01374-06</t>
  </si>
  <si>
    <t>Dickens, Charles</t>
  </si>
  <si>
    <t>El viajero sin proposito / PN3322 .D53 .V512 2010 / 1598-010</t>
  </si>
  <si>
    <t>07-14-Sep-13</t>
  </si>
  <si>
    <t>El paseo / PN3322 .W36 .P38 / 901-09</t>
  </si>
  <si>
    <t>10-17-Sep-13</t>
  </si>
  <si>
    <t>Stendhal</t>
  </si>
  <si>
    <t>El síndrome del viajero / PN3322 .S745 .S56 / 02495-011</t>
  </si>
  <si>
    <t>18-25 Sep 13</t>
  </si>
  <si>
    <t>Michaux, Henri</t>
  </si>
  <si>
    <t>Desplazamientos desprendimientos / PN1169.5 .M53 .D48 / 02115-07</t>
  </si>
  <si>
    <t>21-28 Sep 13</t>
  </si>
  <si>
    <t>Gumpert, Carlos</t>
  </si>
  <si>
    <t>Conversaciones con Antonio Tabuchi / PN3322 .T328 .G8 / 0903-96</t>
  </si>
  <si>
    <t>23-30 Sep 13</t>
  </si>
  <si>
    <t>García Márquez, Gabriel</t>
  </si>
  <si>
    <t>La bendita mania de contar / PN1997.85 .G37 / 0306-99</t>
  </si>
  <si>
    <t>02-09 Oct 13</t>
  </si>
  <si>
    <t>Gómez, José</t>
  </si>
  <si>
    <t>Diez lecciones sobre Kant / B29 .K36 .G65 / 01686-010</t>
  </si>
  <si>
    <t>Ítaca y más allá / PN6140 .M342 .I7 / 01970-01</t>
  </si>
  <si>
    <t>08-15 Oct 13</t>
  </si>
  <si>
    <t>Amat, Nuria</t>
  </si>
  <si>
    <t>Amor infiel. Emily Dickinson / PN1169.5 .D54 .A53 / 02146-012</t>
  </si>
  <si>
    <t>22-29 Oct 13</t>
  </si>
  <si>
    <t>Renov. 05-Nov-13</t>
  </si>
  <si>
    <t>Lispector, Clarice</t>
  </si>
  <si>
    <t>Cuentos reunidos / PN3322 .L58 .C3 / 0274-06</t>
  </si>
  <si>
    <t>La imagen-movimiento / PN1995 .D45 / 0760-93</t>
  </si>
  <si>
    <t>26oct-02nov 13</t>
  </si>
  <si>
    <t>Renov. 09-Nov-13</t>
  </si>
  <si>
    <t>Prada Samper, José Manuel</t>
  </si>
  <si>
    <t>Cuentos de las tierras altas escocesas / PN3321 .2 .C833 / 429-00</t>
  </si>
  <si>
    <t>Kolker, Robert Phillip</t>
  </si>
  <si>
    <t>The film of Win Wenders / PN1998 .3 .W46 .K6 / 01574-94</t>
  </si>
  <si>
    <t>02-09-Nov-13</t>
  </si>
  <si>
    <t>Munro, Alice</t>
  </si>
  <si>
    <t>Demasiada felicidad / PN3322 .M854 .D4 / 0957-013</t>
  </si>
  <si>
    <t>16-23 Nov 13</t>
  </si>
  <si>
    <t>Cross, Elsa</t>
  </si>
  <si>
    <t>Espirales / PN1169.5 .C76 .E8 / 02331-02</t>
  </si>
  <si>
    <t>Paisaje caprichoso de la literatura rusa / PN3321.75 .A35 / 01711-012</t>
  </si>
  <si>
    <t>Renov. 07-Dic-13</t>
  </si>
  <si>
    <t>Viajes / PN3321 .V53 / 01995-011</t>
  </si>
  <si>
    <t>Heaney, Seamus</t>
  </si>
  <si>
    <t>Isla de las estaciones / PN1169.5 .H43 .I8.1 / 0566-07</t>
  </si>
  <si>
    <t>04-11 Dic 13</t>
  </si>
  <si>
    <t>Yourcenar, Marguerite</t>
  </si>
  <si>
    <t>Peregrina y extranjera / PN6140 .Y68 .P4 / 01826-99</t>
  </si>
  <si>
    <t>18-25 Dic 13</t>
  </si>
  <si>
    <t>Una vuelta por mi cárcel / PN3322 .Y68 .V8 / 0386-94</t>
  </si>
  <si>
    <t>Gil de Biedman, Jaime</t>
  </si>
  <si>
    <t>Las personas del verbo / PN1169.5 .G54 .P4 1999 /0119-05</t>
  </si>
  <si>
    <t>11-18-Ene-14</t>
  </si>
  <si>
    <t>Chatwin, Bruce</t>
  </si>
  <si>
    <t>Anatomia de la inquietud / PN3322 .C9 .A6 / 1889-98</t>
  </si>
  <si>
    <t>14-21-Ene-14</t>
  </si>
  <si>
    <t>Cordero, Nestor Luis</t>
  </si>
  <si>
    <t>Siendo, se es. La tesis de Parmenides / PA4263 .P17 .C6 / 0361-07</t>
  </si>
  <si>
    <t>Renov. 28-Ene-14</t>
  </si>
  <si>
    <t>Quisnard, Pascal</t>
  </si>
  <si>
    <t>Butes / PN3322 .Q54 .B8 / 0173-013</t>
  </si>
  <si>
    <t>18-25-Ene-14</t>
  </si>
  <si>
    <t>El enigma de la luz / PN3322 .N667 .E65 / 2586-010</t>
  </si>
  <si>
    <t>Hotel nomada / PN3322 .N667 .H6 / 1857-05</t>
  </si>
  <si>
    <t>28-Ene-04-Feb-14</t>
  </si>
  <si>
    <t>Wharton, Edith</t>
  </si>
  <si>
    <t>Escribir ficcion / PN3322 .W53 .E8 / 0231-013</t>
  </si>
  <si>
    <t>Petronio</t>
  </si>
  <si>
    <t>El satiricón / PA6558 .A9 .E8 / 01376-94</t>
  </si>
  <si>
    <t>12-19 Feb 14</t>
  </si>
  <si>
    <t>Tario, Francisco</t>
  </si>
  <si>
    <t>Una violeta de mas / PN3322 .T37 .V56 / 02185-011</t>
  </si>
  <si>
    <t>Muschg, Walter</t>
  </si>
  <si>
    <t>Historia trágica de la literatura / PN523.55 .M88 / 01466-09</t>
  </si>
  <si>
    <t>Alatorre, Claudia Cecilia</t>
  </si>
  <si>
    <t>Analisis del drama / PN2019.5 .A545 1999 / 1411-02</t>
  </si>
  <si>
    <t>13-20-Feb-14</t>
  </si>
  <si>
    <t>Twain, Mark</t>
  </si>
  <si>
    <t>El hombre que corrompió a Hadleyburg / PN3322 .T92 .H6 / 01623-00</t>
  </si>
  <si>
    <t>19-26 Feb 14</t>
  </si>
  <si>
    <t>Pellegrino, Francesca</t>
  </si>
  <si>
    <t>Episodios y personajes de la literatura / PN523 .E6 / 0462-013</t>
  </si>
  <si>
    <t>21-28 Feb 14</t>
  </si>
  <si>
    <t>Pinel, José Antonio</t>
  </si>
  <si>
    <t>Cuentos de la edad media / PN3321.8 .C845 / 0438-04</t>
  </si>
  <si>
    <t>Cómo contar un cuento / PN3322 .T92 .H69 / 02281-011</t>
  </si>
  <si>
    <t>25Feb-04mzo 14</t>
  </si>
  <si>
    <t>El nacimiento de la tragedia / B29 .N54 .N3 / 02230-01</t>
  </si>
  <si>
    <t>27Feb-6Mar 14</t>
  </si>
  <si>
    <t>Dioses y héroes de la antigüa Grecia / PN3322. G795.D5 2011 / 01006-011</t>
  </si>
  <si>
    <t>04-11 Mar 14</t>
  </si>
  <si>
    <t>Apuleyo</t>
  </si>
  <si>
    <t>El asno de oro / PA6207 .M47 2006 / 089-010</t>
  </si>
  <si>
    <t>Antologia poetica / PN1169.5 .G354 .A67 / 2219-07</t>
  </si>
  <si>
    <t>13-20-Mar-14</t>
  </si>
  <si>
    <t>Otto, Walter</t>
  </si>
  <si>
    <t>Los dioses de Grecia / BL313 .O772 / 01396-06</t>
  </si>
  <si>
    <t>14-21-Mar-14</t>
  </si>
  <si>
    <t>Reid, Daniel</t>
  </si>
  <si>
    <t>El libro del Chi-Kung / BL1925 .R45 / 0973-08</t>
  </si>
  <si>
    <t>Gide, André</t>
  </si>
  <si>
    <t>El vaje de Urién / PN3322 .G533 .V5 / 01975-04</t>
  </si>
  <si>
    <t>19-26 Mar 14</t>
  </si>
  <si>
    <t>Huxley, Aldous</t>
  </si>
  <si>
    <t>A lo largo del camino / PN3322 .H89 .A2 1986 / 0461-06</t>
  </si>
  <si>
    <t>22-29 Mar 14</t>
  </si>
  <si>
    <t>10 relatos de viajes / PN3321 .D522 / 247-98</t>
  </si>
  <si>
    <t>25-Mar-01-Abr-14</t>
  </si>
  <si>
    <t>Ortega y Gasset, José</t>
  </si>
  <si>
    <t>Meditaciones del Quijote / B29 .O77 .M43 / 2272-011</t>
  </si>
  <si>
    <t>31-Mar-07-Abr-14</t>
  </si>
  <si>
    <t>Shah, Idnes</t>
  </si>
  <si>
    <t>Los 100 cuentos de la sabiduría Sufi / BP189 .C54 / 02221-01</t>
  </si>
  <si>
    <t>02-09 Abr 14</t>
  </si>
  <si>
    <t>Aprender a aprender / BP190.2 .S55 / 02222-01</t>
  </si>
  <si>
    <t>Renov. 26-Abr-14</t>
  </si>
  <si>
    <t>Todtmann, Oscar</t>
  </si>
  <si>
    <t>Nada sagrado / PN3321 .N33 1992 / 02227-011</t>
  </si>
  <si>
    <t>09-16 Abr 14</t>
  </si>
  <si>
    <t>La casa de usted y otros viajes / PN3322 .I2 .C3 / 0358-04</t>
  </si>
  <si>
    <t>Tarkovski, Andrey</t>
  </si>
  <si>
    <t>Escupir el tiempo / PN1998.3 .T375 .E8 2005 / 174-Fecha</t>
  </si>
  <si>
    <t>03-10-May 14</t>
  </si>
  <si>
    <t>Bacherlard, Gaston</t>
  </si>
  <si>
    <t>La poetica del espacio / PN6140 .B32 .P62 1975 / 01535-09</t>
  </si>
  <si>
    <t>Chéjov, Anton</t>
  </si>
  <si>
    <t>El reino de las mujeres / PN3322 .C94.R45 / 0297-011</t>
  </si>
  <si>
    <t>14-21 May 14</t>
  </si>
  <si>
    <t>Sin trampay sin final / PN3322 .C94 .S56 2007 / 0977-011</t>
  </si>
  <si>
    <t>Mutis, Alvaro</t>
  </si>
  <si>
    <t>Relatos de mar y tierra / PN3322 .M887 .R45 / 99-010</t>
  </si>
  <si>
    <t>05-12-Jun-14</t>
  </si>
  <si>
    <t>Renov. 19-Jun-14</t>
  </si>
  <si>
    <t>Helguera, Luis Ignacio</t>
  </si>
  <si>
    <t>Peon aislado / PN6140 .H454 .P4 / 0536-07</t>
  </si>
  <si>
    <t>Reyes, Alfonso</t>
  </si>
  <si>
    <t>Algunos ensayos / PN6140 .R49 .A55 / 0553-04</t>
  </si>
  <si>
    <t>09-16-Jun-14</t>
  </si>
  <si>
    <t>El concepto de ficcion / PN6140 .S324 .C6 / 056-06</t>
  </si>
  <si>
    <t>Onetti, Juan Carlos</t>
  </si>
  <si>
    <t>Cuentos completos / PN3322 .O564 .C7 / 072-011</t>
  </si>
  <si>
    <t>20-28 Jun 14</t>
  </si>
  <si>
    <t>Proust / PN3322 .B43 .P7 / 0625-013</t>
  </si>
  <si>
    <t>30Jun-07Jul 14</t>
  </si>
  <si>
    <t>El negro artificial y otros escritos / PN3322 .O19 .N44 / 1204-08</t>
  </si>
  <si>
    <t>02-09-Jul-14</t>
  </si>
  <si>
    <t>Crow, Thomas</t>
  </si>
  <si>
    <t>La inteligencia del arte / N68.6 .C76 / 0795-011</t>
  </si>
  <si>
    <t>Quignard, Pascal</t>
  </si>
  <si>
    <t>La frontera / PN3322 .Q54 .F76 2005 / 02257-08</t>
  </si>
  <si>
    <t>Las solidaridades misteriosas / PN3322 .Q54 .S6 / 0923-013</t>
  </si>
  <si>
    <t>Renov. 23-Jul-14</t>
  </si>
  <si>
    <t xml:space="preserve">Carver, Raymond  </t>
  </si>
  <si>
    <t>¿Quieres hacer el favor de callarte por favor? / PN3322 .C378.O4 1999 / 910-92</t>
  </si>
  <si>
    <t>Relatos celebres sobre la pintura / PN3321 .R39 / 1047-09</t>
  </si>
  <si>
    <t>17-24-Jul-14</t>
  </si>
  <si>
    <t>Renov. 07-Ago-14</t>
  </si>
  <si>
    <t>31-Jul-07-Ago-14</t>
  </si>
  <si>
    <t xml:space="preserve">Todorov, Tzvetan  </t>
  </si>
  <si>
    <t>Los aventureros del absoluto / PN6140 .T63.A8 / 101-08</t>
  </si>
  <si>
    <t>15-22-Ago-14</t>
  </si>
  <si>
    <t xml:space="preserve">Rilke, Rainer María  </t>
  </si>
  <si>
    <t>Elegias de Duino / PN1169.5 .R55.E5 1984 / s. f.</t>
  </si>
  <si>
    <t>Guichard Melli Jean</t>
  </si>
  <si>
    <t>Como mirar la pintura/N68.6.G8/179-013</t>
  </si>
  <si>
    <t>20-27-Ago-14</t>
  </si>
  <si>
    <t>Butor, Michel</t>
  </si>
  <si>
    <t>Retrato hablado de Arthur Rimbaud / PN1169.5 .R555 .R8 / 1197-03</t>
  </si>
  <si>
    <t>03-10 Sep 14</t>
  </si>
  <si>
    <t>Lloret, Jordi</t>
  </si>
  <si>
    <t>Poesia. Raine Maria Rilke / PN1169.5 .R55 .P64 / 0168-08</t>
  </si>
  <si>
    <t>Neuman, Andrés</t>
  </si>
  <si>
    <t>El viajero del siglo / PN3322 .N485 .V53 / 01040-010</t>
  </si>
  <si>
    <t>18-25 Sep 14</t>
  </si>
  <si>
    <t>Rojas, Fernando</t>
  </si>
  <si>
    <t>La celestina / PN2021.5 .R65 .C39 / 01245-95</t>
  </si>
  <si>
    <t>22-29 Sep 14</t>
  </si>
  <si>
    <t>24Sep-01Oct 14</t>
  </si>
  <si>
    <t>Palomar / PN3322 .C35.P3 / 0619-93</t>
  </si>
  <si>
    <t>26Sep-03Oct14</t>
  </si>
  <si>
    <t xml:space="preserve">Roy , Arundhati </t>
  </si>
  <si>
    <t>El álgebra de la justicia infinita / PN6140 .R69.A5 / 1810-02</t>
  </si>
  <si>
    <t>30-Sep-07-Oct-14</t>
  </si>
  <si>
    <t>Segovia, Tomas</t>
  </si>
  <si>
    <t>Ensayos I / PN3322 .S449 .E68 / 005-012</t>
  </si>
  <si>
    <t>27-Oct-03-Nov-14</t>
  </si>
  <si>
    <t>Cervantes, Miguel de</t>
  </si>
  <si>
    <t>El licenciado vidriera / PN3322 .C466 .L5 / 0777-09</t>
  </si>
  <si>
    <t>14-21 Nov 14</t>
  </si>
  <si>
    <t xml:space="preserve">Compagnon, Antoine </t>
  </si>
  <si>
    <t xml:space="preserve"> ¿Para qué sirve la literatura? / PN6140 .C66.P37 / 38-09</t>
  </si>
  <si>
    <t>11-18-Dic-14</t>
  </si>
  <si>
    <t xml:space="preserve">Kokkinov, Sophia </t>
  </si>
  <si>
    <t xml:space="preserve"> Mitología griega / BL313 .K65 / 16-012</t>
  </si>
  <si>
    <t xml:space="preserve">Mann, Thomas  </t>
  </si>
  <si>
    <t>Ensayos sobre la música, teatro y literatura / ML3797 .M36 / 503-fecha</t>
  </si>
  <si>
    <t>Bernes, Djuné</t>
  </si>
  <si>
    <t>Las mejores historias sobre caballos / PN3321 .M45 / 01137-09</t>
  </si>
  <si>
    <t>19-26 Dic 14</t>
  </si>
  <si>
    <t>Doyle, Arthur Conan</t>
  </si>
  <si>
    <t>Las aventuras imprescindible / PN3322 .D69 .S46 / 0585-09</t>
  </si>
  <si>
    <t>Mankell, Henning</t>
  </si>
  <si>
    <t>El hombre sonriente / PN3322 .M375 .H65 / 50-09</t>
  </si>
  <si>
    <t>27-Dic-03-Ene-15</t>
  </si>
  <si>
    <t>Newman, Andres</t>
  </si>
  <si>
    <t>El último minuto / PN3322 .N485 .U57 / 0279-010</t>
  </si>
  <si>
    <t>29Dic14-05Ene15</t>
  </si>
  <si>
    <t>El amor de una mujer generosa / PN3322 .M854 .A46 / 01094-013</t>
  </si>
  <si>
    <t>Toibin, Colm</t>
  </si>
  <si>
    <t>Brooklyn / PN3322 .T63 .B7 / 0096-014</t>
  </si>
  <si>
    <t>10-17-Ene-14</t>
  </si>
  <si>
    <t>Amara, Luigi</t>
  </si>
  <si>
    <t>Sombras sueltas / PN6140 .A593 .S6 / 01754-06</t>
  </si>
  <si>
    <t>Horas en una biblioteca / PN3322 .W66 .H67 / 02395-08</t>
  </si>
  <si>
    <t>31Ene-07Feb 15</t>
  </si>
  <si>
    <t>Los mitos / BL313 .C352 2008 / 1645-09</t>
  </si>
  <si>
    <t>03-10-Feb-15</t>
  </si>
  <si>
    <t>Dioses y Héroes de la antigua Grecia</t>
  </si>
  <si>
    <t>09-16-Feb-15</t>
  </si>
  <si>
    <t>Sierra, Justo</t>
  </si>
  <si>
    <t>Cuentos románticos</t>
  </si>
  <si>
    <t>Andrade Varas, Aida</t>
  </si>
  <si>
    <t>Elementos de teatro / PN2019.5 .A63 / 674-010</t>
  </si>
  <si>
    <t>10-17-Feb-15</t>
  </si>
  <si>
    <t>Renov. 24/02/2015</t>
  </si>
  <si>
    <t>Hotel Savoy</t>
  </si>
  <si>
    <t>14-21-Feb-15</t>
  </si>
  <si>
    <t>Safo</t>
  </si>
  <si>
    <t>poemas y fragmentos</t>
  </si>
  <si>
    <t>18-25-feb-15</t>
  </si>
  <si>
    <t>Historia de la literatura hispanoamericana/ PN523.9 .O95.N.2/2007-01</t>
  </si>
  <si>
    <t>02-09 Mar 15</t>
  </si>
  <si>
    <t>Merton, Thomas</t>
  </si>
  <si>
    <t>El zen y los pájaros del deseo / BL1432 .Z4 .M14 / 02410-01</t>
  </si>
  <si>
    <t>07-14 Mar 15</t>
  </si>
  <si>
    <t>09-16 Mar 15</t>
  </si>
  <si>
    <t xml:space="preserve">Léxico familiar / PN3322 .G57 .L4 / </t>
  </si>
  <si>
    <t>19-26 Mar 15</t>
  </si>
  <si>
    <t>Gonzalez, Pilar</t>
  </si>
  <si>
    <t>Los capitulos interiores / B29 .C98 .C32 / 0404-05</t>
  </si>
  <si>
    <t>Billeter, Jean</t>
  </si>
  <si>
    <t>Cuatro lecturas sobre Zluang / B29 .C98 .B5 / 0272-04</t>
  </si>
  <si>
    <t>La ciudad y la casa / PN3322 .G57 .C5 /214-04</t>
  </si>
  <si>
    <t>23-30-Mar-15</t>
  </si>
  <si>
    <t>Las palabras de la noche</t>
  </si>
  <si>
    <t>28-04-Abr-15</t>
  </si>
  <si>
    <t>Cuentos de los derviches / BP190 .S552 / 01942-010</t>
  </si>
  <si>
    <t>Siete años / PN3322 .S728 .S5 / 0975-013</t>
  </si>
  <si>
    <t>Poemas / PN1169.5 .P482 .P58 1998 / 01588-99</t>
  </si>
  <si>
    <t>02-09 Abr 15</t>
  </si>
  <si>
    <t>11-18-Abr-15</t>
  </si>
  <si>
    <t>Escritos políticos / B29 .S27 .E8 / 01990-05</t>
  </si>
  <si>
    <t>23-30 Abr 15</t>
  </si>
  <si>
    <t>Garcia Canclini, Nestor</t>
  </si>
  <si>
    <t>Diferentes, desiguales / PN6140 .G36 .D54 / 01641-010</t>
  </si>
  <si>
    <t>Achebe, Chinua</t>
  </si>
  <si>
    <t>Trilogía africana / PN3322 .A23 .T7 / 0362-014</t>
  </si>
  <si>
    <t>27Abr-04May 15</t>
  </si>
  <si>
    <t>El poder y la gloria / PN3322 .G84 .P69 1984 / 0191-011</t>
  </si>
  <si>
    <t>05-12 May 15</t>
  </si>
  <si>
    <t>Capek, Karel</t>
  </si>
  <si>
    <t>Nueve cuentos  y uno de propina / PN3322 .C372 .N8 / 02281-03</t>
  </si>
  <si>
    <t>19-26 May 15</t>
  </si>
  <si>
    <t>Apócrifos / PN3322 .C372 .A66 / 01020-011</t>
  </si>
  <si>
    <t>21-28 May 15</t>
  </si>
  <si>
    <t>Thiong'o, Ngugi</t>
  </si>
  <si>
    <t>Petalos de sangre / PN3322 .T56 .P47 / 0311-015</t>
  </si>
  <si>
    <t>01-08 Jun 15</t>
  </si>
  <si>
    <t>Connolly, John</t>
  </si>
  <si>
    <t>Todo lo que muere /PN3322 .C6495 .T6 / 1044-010</t>
  </si>
  <si>
    <t>05-12-Jun-15</t>
  </si>
  <si>
    <t>La torre inclinada / PN6140 .W66 .T6 1980 / 01573-01</t>
  </si>
  <si>
    <t>15-22 Jun 15</t>
  </si>
  <si>
    <t>Puja, Maria Luisa</t>
  </si>
  <si>
    <t>Cronicas de una moribunda / PN3384 .P844 .C7 / 02942-01</t>
  </si>
  <si>
    <t>18-25 Jun 15</t>
  </si>
  <si>
    <t>Amor perdido / PN3384 .M66 .A55 / 01155-94</t>
  </si>
  <si>
    <t>El juego del revés  /PN3322 .T328 .J8 /506</t>
  </si>
  <si>
    <t>19-26 Jun 15</t>
  </si>
  <si>
    <t>Pasolini, Pier</t>
  </si>
  <si>
    <t>Descripciones de descripciones / PN3322 .P379 .D4 / 01546-97</t>
  </si>
  <si>
    <t>Hrabal, Bohumil</t>
  </si>
  <si>
    <t>La pequeña ciudad donde se detuov el tiempo / PN3384 .H73 .P4 / 0139-015</t>
  </si>
  <si>
    <t>09-16 Jul 15</t>
  </si>
  <si>
    <t>Schlögel, Karl</t>
  </si>
  <si>
    <t>En el espacio leemos el tiempo / PN6140 .S394 .E6 / 01216-010</t>
  </si>
  <si>
    <t>Neruda, Jan</t>
  </si>
  <si>
    <t>Cuentos de la mala Strana / PN3322 .N46 .C8 / 0135-06</t>
  </si>
  <si>
    <t>22-29 Jul 15</t>
  </si>
  <si>
    <t xml:space="preserve">Puja, María Luisa </t>
  </si>
  <si>
    <t>Cronicas de una oriunda del kilometro X/PN3384.P844.C7/2942-01</t>
  </si>
  <si>
    <t>Olivero, Girondo</t>
  </si>
  <si>
    <t>Veinte poemas para ser leidos en el tranvía/ PN1169.5.G57.V4 2000/ 2094-01</t>
  </si>
  <si>
    <t>18-25-AGO-15</t>
  </si>
  <si>
    <t xml:space="preserve"> Sexton, Anne</t>
  </si>
  <si>
    <t>Material de lectura 109/ PN1169.5.S47.A6/ S/N</t>
  </si>
  <si>
    <t xml:space="preserve">Szymborska, Wislawa </t>
  </si>
  <si>
    <t>Poesía no completa/ PN1169.5.S97.P64/ 3197-08</t>
  </si>
  <si>
    <t xml:space="preserve">Xingjian, Gao </t>
  </si>
  <si>
    <t xml:space="preserve"> En torno a la literatura/PN3322.X56.E6/771-05</t>
  </si>
  <si>
    <t>10-17-SEP-15</t>
  </si>
  <si>
    <t>Fowles, John</t>
  </si>
  <si>
    <t xml:space="preserve"> El coleccionista /PN3322.F69.C6/235-015</t>
  </si>
  <si>
    <t xml:space="preserve">Addison, Joseph </t>
  </si>
  <si>
    <t>Los placeres de la imaginación/PN6140.A3.P54/663-92</t>
  </si>
  <si>
    <t>02-09 oct 15</t>
  </si>
  <si>
    <t>Foucault, Michel</t>
  </si>
  <si>
    <t>De lenguaje y literatura/ PN6140.F68.D39/1753-02</t>
  </si>
  <si>
    <t xml:space="preserve">Gomez de la Serna, Ramon </t>
  </si>
  <si>
    <t>100 preguerias/PN3322.G672.C52/3221-60</t>
  </si>
  <si>
    <t>16-23 oct 15</t>
  </si>
  <si>
    <t xml:space="preserve">Beach, Sylvia </t>
  </si>
  <si>
    <t>Shakespeare and Company/PN3384.B33.S43/2819-011</t>
  </si>
  <si>
    <t xml:space="preserve">Blake, William </t>
  </si>
  <si>
    <t>Matrimonio del cielo y el infierno/PN1169.5.B548.M32 2003/3245-08</t>
  </si>
  <si>
    <t>19-26 OCT 15</t>
  </si>
  <si>
    <t>Sarduy,  Severo</t>
  </si>
  <si>
    <t>Obras I : poesía /PN1169.5.S373.O2/929-07</t>
  </si>
  <si>
    <t>20-27-OCT-15</t>
  </si>
  <si>
    <t xml:space="preserve">James, Henry </t>
  </si>
  <si>
    <t>Lo que Maisie sabia en la jaula/PN3322.J35.L6/1770-02</t>
  </si>
  <si>
    <t>21-28 oct 15</t>
  </si>
  <si>
    <t>El elogio de la sombra /PN3322.T355.E56 1999 / 3236-00</t>
  </si>
  <si>
    <t>29-OCT-4-NOV-15</t>
  </si>
  <si>
    <t xml:space="preserve">Parra, Nicanor </t>
  </si>
  <si>
    <t>Poemas y antipoemas/PN1169.5.P375.P6/1914-99</t>
  </si>
  <si>
    <t>18-25 NOV 15</t>
  </si>
  <si>
    <t xml:space="preserve">Girondo, Oliverio </t>
  </si>
  <si>
    <t>Veinte poemas para ser leidos en el tranvía/PN1169.5.G57.V4 2000/2094-01</t>
  </si>
  <si>
    <t>25 nov-02 dic 15</t>
  </si>
  <si>
    <t xml:space="preserve">Gordoner, Nadine </t>
  </si>
  <si>
    <t>Contarcuentos/PN3321.C66/309-07</t>
  </si>
  <si>
    <t>27 nov-04 doc 15</t>
  </si>
  <si>
    <t>Haroldo de Campos</t>
  </si>
  <si>
    <t>Galaxias / PN1169.5.C354.G3 / 000170-013</t>
  </si>
  <si>
    <t>2-9-dIc 15</t>
  </si>
  <si>
    <t>El placer del texto / PN6140.B37.P54 / 2641-011</t>
  </si>
  <si>
    <t>16-23-ENE 16</t>
  </si>
  <si>
    <t>Sautoy, Marcus</t>
  </si>
  <si>
    <t>La musica de los numeros primos / PN6140.S38.M88 / 21-013</t>
  </si>
  <si>
    <t>Los asesinos / PN3322.H46.A81.1991 / 1012-02</t>
  </si>
  <si>
    <t>20-27-ENE 16</t>
  </si>
  <si>
    <t xml:space="preserve">Tesla, Nicola </t>
  </si>
  <si>
    <t>Yo y la energia/PN6140.T467.Y6 2011/1848-012</t>
  </si>
  <si>
    <t>29 ene-05 feb 16</t>
  </si>
  <si>
    <t>02-09 feb 16</t>
  </si>
  <si>
    <t xml:space="preserve">Roman Calvo, Norma </t>
  </si>
  <si>
    <t>Para leer un texto dramático/PN2019.5.R65/3417-01</t>
  </si>
  <si>
    <t>19-26- FEB-16</t>
  </si>
  <si>
    <t xml:space="preserve">Williams, William Carlos </t>
  </si>
  <si>
    <t xml:space="preserve"> La musica del desierto y otros poemas/PN1169.5.W554.M8/2359-99</t>
  </si>
  <si>
    <t>Cuadernos de Brueghel/PN1169.5.W554.C8/1621-07</t>
  </si>
  <si>
    <t xml:space="preserve">Acheve, Chinua </t>
  </si>
  <si>
    <t>Trilogia africana/PN3322.A23.T7/362-014</t>
  </si>
  <si>
    <t>22-29 feb 16</t>
  </si>
  <si>
    <t xml:space="preserve">Berger, John </t>
  </si>
  <si>
    <t>Aquí nos vemos/PN3322.B47.A6/1906-05</t>
  </si>
  <si>
    <t>4-11 mar 16</t>
  </si>
  <si>
    <t>Byung-Chul-Han</t>
  </si>
  <si>
    <t>La sociedad de la tranparencia/B29.H353.S635/660-015</t>
  </si>
  <si>
    <t>12-19 mar 16</t>
  </si>
  <si>
    <t>Lo odvio y lo obtuso/PN14725.B37/1281-fecha</t>
  </si>
  <si>
    <t>16-23 mar 16</t>
  </si>
  <si>
    <t>Xingjian, Gao</t>
  </si>
  <si>
    <t>En torno a la literatura / PN3322 .X56 .E6 / 771-05</t>
  </si>
  <si>
    <t>19-26 mar 16</t>
  </si>
  <si>
    <t xml:space="preserve">Jabés, Edmond </t>
  </si>
  <si>
    <t>El libro de los margenes III/PN1169.5.J3.C66/1778-07</t>
  </si>
  <si>
    <t>24- 31 mar 16</t>
  </si>
  <si>
    <t xml:space="preserve">Campobello, Nellie </t>
  </si>
  <si>
    <t>Obra reunida/PN3322.C345.O27/769-08</t>
  </si>
  <si>
    <t>04-11 abr 16</t>
  </si>
  <si>
    <t>La torre Eiffel / PN6140.B37.T6 / 2651-01</t>
  </si>
  <si>
    <t>25-ABR-02 MAY 16</t>
  </si>
  <si>
    <t>Botton, Alain</t>
  </si>
  <si>
    <t>El arte de viajar / PN3322.B678.A74 / 0426-14</t>
  </si>
  <si>
    <t>Nadine Gordimer ed.</t>
  </si>
  <si>
    <t>29 abr-06 may 16</t>
  </si>
  <si>
    <t xml:space="preserve">Bradbury, Ray </t>
  </si>
  <si>
    <t>El hombre ilustrado/PN3322.B7/736-02</t>
  </si>
  <si>
    <t>Contra la censura / PN6140.C637.C66 / 1281-07</t>
  </si>
  <si>
    <t>14-21-may-16</t>
  </si>
  <si>
    <t>Vicente Anaya, José</t>
  </si>
  <si>
    <t>Largueza del cuento chino / PN3321.95.C95.L37 / 1163-010</t>
  </si>
  <si>
    <t xml:space="preserve">Arlt, Roberto </t>
  </si>
  <si>
    <t>Aguafuertes cariocas/PN3322.A748.A3/154-015</t>
  </si>
  <si>
    <t>16-23 may 16</t>
  </si>
  <si>
    <t xml:space="preserve">Davila, Amparo </t>
  </si>
  <si>
    <t>Arboles petrificados/PN3322.D388.A7/2502-07</t>
  </si>
  <si>
    <t xml:space="preserve">Mendoza, Elmer </t>
  </si>
  <si>
    <t>Un asesino solitario/PN3322.M462M.A8/0409-06</t>
  </si>
  <si>
    <t xml:space="preserve">Valenzuela, Luisa </t>
  </si>
  <si>
    <t>Cuentos completos y uno más/PN3322.V355.C8/591-00</t>
  </si>
  <si>
    <t xml:space="preserve">Antonioni, Michelangelo </t>
  </si>
  <si>
    <t>Más allá de la nubes/PN1998.3.A67.M3/350-03</t>
  </si>
  <si>
    <t>06-13 jun 16</t>
  </si>
  <si>
    <t>Las películas del cajón/PN1198.3.A67.P4/1470-06</t>
  </si>
  <si>
    <t xml:space="preserve">Román Calvo, Norma </t>
  </si>
  <si>
    <t>Para leer un texto dramatico/PN2019.5.R65/3417-01</t>
  </si>
  <si>
    <t xml:space="preserve">d´Ors, Pablo </t>
  </si>
  <si>
    <t>Biografia del silencio/BR6665.D67/125-016</t>
  </si>
  <si>
    <t>28 jun-05 jul 16</t>
  </si>
  <si>
    <t xml:space="preserve">Merleau-Panty, Maurice </t>
  </si>
  <si>
    <t>La duda de Cézanne/B29.M47.D83/102-016</t>
  </si>
  <si>
    <t xml:space="preserve">Donne, John </t>
  </si>
  <si>
    <t>Poesía erótica. Canciones y sonetos/PN1169.5.D65.P6/144-06</t>
  </si>
  <si>
    <t>Tavares, Goncalo M.</t>
  </si>
  <si>
    <t>Historias falsas/PN3322.T38.H58/328-09</t>
  </si>
  <si>
    <t>Cuentos populares de Africa / PN3321.95 .A45.C845 / 2003-12</t>
  </si>
  <si>
    <t>08-15-Jul-16</t>
  </si>
  <si>
    <t>El dormilon/ALL-DOR 24/29</t>
  </si>
  <si>
    <t>11-16 jul 16</t>
  </si>
  <si>
    <t xml:space="preserve">de Prada-Samper, José Manuel </t>
  </si>
  <si>
    <t>Cuentos populares de África/PN3321.95.A45.C845/2003-012</t>
  </si>
  <si>
    <t>12-19 jul 16</t>
  </si>
  <si>
    <t xml:space="preserve">Ford, Richard </t>
  </si>
  <si>
    <t>Flores en las grietas/PN3322.F67.F56/1760-012</t>
  </si>
  <si>
    <t>15-22 jul 16</t>
  </si>
  <si>
    <t>Monge, Emiliano</t>
  </si>
  <si>
    <t>Arrastrar esa sombra / PN3322.M658.A7 / 2660-011</t>
  </si>
  <si>
    <t>19-26 jul 16</t>
  </si>
  <si>
    <t>Obras esenciales / PN3322.C94.O272 / 127-014</t>
  </si>
  <si>
    <t xml:space="preserve">Mansfield, Katherine </t>
  </si>
  <si>
    <t>Un viaje imprudente/PN3322.M38.V5/1635-06</t>
  </si>
  <si>
    <t>21-28 jul 16</t>
  </si>
  <si>
    <t>Spinosa</t>
  </si>
  <si>
    <t>Ética demostrada según el orden geometrico/B29.S65.E8/687-01</t>
  </si>
  <si>
    <t xml:space="preserve">Bonnefoy, Yves </t>
  </si>
  <si>
    <t>Poemas escogidos/PN1169.5.B664.P6/1659-97</t>
  </si>
  <si>
    <t>05-12 ago 16</t>
  </si>
  <si>
    <t xml:space="preserve"> Inocencia/MAD-INO/687-860</t>
  </si>
  <si>
    <t>05-10 ago 16</t>
  </si>
  <si>
    <t>Mensaje / PN1169.5.P482.M4 / 2277-97</t>
  </si>
  <si>
    <t>15-22 ago 16</t>
  </si>
  <si>
    <t>Eratostenes</t>
  </si>
  <si>
    <t>Mitologia del firmamento / PA3970.E4.M57  / 1058-010</t>
  </si>
  <si>
    <t>Para atrapar aun ladron/HIT-PAR/744-929</t>
  </si>
  <si>
    <t xml:space="preserve">Bergson, Henri </t>
  </si>
  <si>
    <t>Materia y memoria/B29.B47.M37/2209-07</t>
  </si>
  <si>
    <t>05-12 sep 16</t>
  </si>
  <si>
    <t>Stones and paper/NOG-STO/sn-1466</t>
  </si>
  <si>
    <t>05-10 sep 16</t>
  </si>
  <si>
    <t>Bonnefoy, Yves</t>
  </si>
  <si>
    <t>Las uvas de Zeuxis / PN1169.5.B664.U93 / 1145-013</t>
  </si>
  <si>
    <t>13-20 sep 16</t>
  </si>
  <si>
    <t>Aridjis, Homero</t>
  </si>
  <si>
    <t>El ojo de la ballena / PN1169.5.A75.O5 / 1290-03</t>
  </si>
  <si>
    <t>Poemas escogidos / PN1169.5.B664.P6 / 1659-97</t>
  </si>
  <si>
    <t xml:space="preserve">Garibay, Ángel Ma. </t>
  </si>
  <si>
    <t>Voces de oriente/PN1016.6.V6/716-013</t>
  </si>
  <si>
    <t>14-21 sep 16</t>
  </si>
  <si>
    <t xml:space="preserve">Cavafis, Constantino </t>
  </si>
  <si>
    <t>Poemas ocultos/PN1169.5.C4.P646/2043-03</t>
  </si>
  <si>
    <t>Betty De Shong Meador</t>
  </si>
  <si>
    <t>Tres grandes poemas de enjeduana / PN1016.T73 / 455-09</t>
  </si>
  <si>
    <t xml:space="preserve">Janés, Clara </t>
  </si>
  <si>
    <t>Variables ocultas/PN1169.5.J355.v37/2100-010</t>
  </si>
  <si>
    <t>19-26 sep 16</t>
  </si>
  <si>
    <t>Saramago, José</t>
  </si>
  <si>
    <t>El cuento de la isla desconocida / PN3322.S27.C84 / 2469-00</t>
  </si>
  <si>
    <t>06-13 OCT 16</t>
  </si>
  <si>
    <t>Kraus, Arnoldo</t>
  </si>
  <si>
    <t>Apología del lápiz / PN6140.K72.A66 / 2186-012</t>
  </si>
  <si>
    <t>Alfabetos / PN6140.M342.A54 / 2421-010</t>
  </si>
  <si>
    <t>Filosofia y poesia / B29.Z35.F55 / 2983-08</t>
  </si>
  <si>
    <t>22-29 OCT 16</t>
  </si>
  <si>
    <t>De la aurora / B29.Z35.D4 / 1782-96</t>
  </si>
  <si>
    <t xml:space="preserve">Hölderlin, Friedrich </t>
  </si>
  <si>
    <t>Ensayos/PN1169.5.H653.E68/609-010</t>
  </si>
  <si>
    <t>28 oct-04 nov 16</t>
  </si>
  <si>
    <t xml:space="preserve">Giono, Jean </t>
  </si>
  <si>
    <t>El hombre que plantaba arboles/PN3322.G575.H6/1499-05</t>
  </si>
  <si>
    <t>29 oct-05 oct 16</t>
  </si>
  <si>
    <t xml:space="preserve">Homdke, Peter </t>
  </si>
  <si>
    <t>Lento en la sombra/PN3322.H355.L4/1151-013</t>
  </si>
  <si>
    <t>Zen en el arte de escribir/PN3322.B7.Z46/117-012</t>
  </si>
  <si>
    <t>09-16 nov 16</t>
  </si>
  <si>
    <t>La torre inclinada/PN6140.W66.T6 1980/1573-01</t>
  </si>
  <si>
    <t>23-30 nov 16</t>
  </si>
  <si>
    <t>La conducta de la vida/B29.E54.C66/1316-08</t>
  </si>
  <si>
    <t xml:space="preserve">Gosset, Thierry </t>
  </si>
  <si>
    <t>Mujeres místicas/BR1713.G68/2126-01</t>
  </si>
  <si>
    <t xml:space="preserve">Wolf, Christa </t>
  </si>
  <si>
    <t>Casandra/PN3322.W64.C3/844-03</t>
  </si>
  <si>
    <t xml:space="preserve">Lispector, Clarise </t>
  </si>
  <si>
    <t>La ciudad sitiada/PN3322.L58.C53/221-08</t>
  </si>
  <si>
    <t>Ondjaki</t>
  </si>
  <si>
    <t>Buenos días camaradas / PN3322.O63.B84 / 801-010</t>
  </si>
  <si>
    <t xml:space="preserve">Bataille, Georges </t>
  </si>
  <si>
    <t>La conjuración sagrada/PN6140.B377.C6/1197-04</t>
  </si>
  <si>
    <t>07-14 dic 16</t>
  </si>
  <si>
    <t xml:space="preserve">Tavares, Gonzalo M. </t>
  </si>
  <si>
    <t>El señor Valéry/PN3322.T38.S46/611-013</t>
  </si>
  <si>
    <t>08-15 dic 16</t>
  </si>
  <si>
    <t>Keats</t>
  </si>
  <si>
    <t>Poesía completa Tomo II/PN1169.5.K43. P6 v.2/1745-01</t>
  </si>
  <si>
    <t>12-19 dic 16</t>
  </si>
  <si>
    <t>Himnos a la noche/PN1169.5.N673.H5 1985/246-03</t>
  </si>
  <si>
    <t>Heinrich Heine</t>
  </si>
  <si>
    <t>Cuadros de viaje / PN1169.5.H448.C83 / 657-015</t>
  </si>
  <si>
    <t>03-10 ENE 17</t>
  </si>
  <si>
    <t>Shakespeare, William</t>
  </si>
  <si>
    <t>Sonetos / PN2021.5.S53.S65 / 055-015</t>
  </si>
  <si>
    <t>Eberhardt, Isabelle</t>
  </si>
  <si>
    <t>Hacia los horizontes azules / PN3322.E23.H33 / 358-016</t>
  </si>
  <si>
    <t xml:space="preserve">Tabucchi, Antonio </t>
  </si>
  <si>
    <t>Dama de Porto Pim/PN3322.T328.D3/753-94</t>
  </si>
  <si>
    <t>19-26 ene 17</t>
  </si>
  <si>
    <t>Las bodas de Cadmo y Harmonía/PN3322.C33.B6/3026-03</t>
  </si>
  <si>
    <t>R.M. Rilke</t>
  </si>
  <si>
    <t>Cartas sobre Cezanne/PN3322.R85.C3/281-014</t>
  </si>
  <si>
    <t>Jabés, Edmond</t>
  </si>
  <si>
    <t>Un extranjero con bajo el brazo un libro / PN1169.5.J3.E97 / 435-012</t>
  </si>
  <si>
    <t>30-ENE-06 FEB 17</t>
  </si>
  <si>
    <t xml:space="preserve">Bishop, Elizabeth </t>
  </si>
  <si>
    <t>Antología/PN1169.5.B58.A62/1112-fecha</t>
  </si>
  <si>
    <t>31 ene-07 feb 17</t>
  </si>
  <si>
    <t>Antología poética/PN1169.5.B58.A62/159-04</t>
  </si>
  <si>
    <t xml:space="preserve">Rilke, Rainer Maria </t>
  </si>
  <si>
    <t>Sonetos a Orfeo/PN1169.5.R55.S66/566-08</t>
  </si>
  <si>
    <t>04-11 feb 16</t>
  </si>
  <si>
    <t xml:space="preserve">Gadamer, Hans-George </t>
  </si>
  <si>
    <t>Poemas y Diálogo/B29.G33.P64/1685-02</t>
  </si>
  <si>
    <t xml:space="preserve">Baricco, Alessandro </t>
  </si>
  <si>
    <t>Los barbaros/PN3322.B355.B3/1085-013</t>
  </si>
  <si>
    <t>20-27 feb 17</t>
  </si>
  <si>
    <t>Pauline at the beach/ROH-PAU/1385-1681</t>
  </si>
  <si>
    <t>20-25 feb 17</t>
  </si>
  <si>
    <t>Un extranjero con, bajo el brazo un libro de pequeño formato/PN1169.5.J3.E97/874-08</t>
  </si>
  <si>
    <t>27 feb-06 mar 17</t>
  </si>
  <si>
    <t xml:space="preserve">Japón/REY-JAP/1343-1634 </t>
  </si>
  <si>
    <t>27 feb-05 mar 17</t>
  </si>
  <si>
    <t>Mxcarthy, Cormac</t>
  </si>
  <si>
    <t>El sunset Limited / PN3322.M428.S86 / 1145-012</t>
  </si>
  <si>
    <t>01 -08 mar 17</t>
  </si>
  <si>
    <t xml:space="preserve">Heidegger, Martin </t>
  </si>
  <si>
    <t>Construir, habitar, pensar/B29.H45.C665/530-013</t>
  </si>
  <si>
    <t>09-16 mar 17</t>
  </si>
  <si>
    <t>La sed de lo perdido/PN1169.5.D544.S4/2194-04</t>
  </si>
  <si>
    <t>Argullol, Rafael</t>
  </si>
  <si>
    <t>Del ganges al mediterraneo / PN3322.A743.G3 / 867-013</t>
  </si>
  <si>
    <t>22-29 MAR 17</t>
  </si>
  <si>
    <t>La diosa blanca/BL313.G732/2051-99</t>
  </si>
  <si>
    <t>29 mar-05 abr 17</t>
  </si>
  <si>
    <t>San Juan de la Cruz</t>
  </si>
  <si>
    <t>Poemas del amor divino/PN1016.8.J83/1256-99</t>
  </si>
  <si>
    <t xml:space="preserve">Ondaatje, Michael </t>
  </si>
  <si>
    <t>El paciente ingles/PN3322.O56.P3/267-98</t>
  </si>
  <si>
    <t>05-12 abr 17</t>
  </si>
  <si>
    <t xml:space="preserve">Wasson, Gordon </t>
  </si>
  <si>
    <t>El camino de Eleusis/PN6139.5.W38 1985/131-014</t>
  </si>
  <si>
    <t>24 abr-01 may 17</t>
  </si>
  <si>
    <t xml:space="preserve">Benet, Juan </t>
  </si>
  <si>
    <t>Trece fabulas y media/PN3322.B462.T74/83-017</t>
  </si>
  <si>
    <t xml:space="preserve">Cavalcanti, Guido </t>
  </si>
  <si>
    <t>Cancionero/PN1169.5.C42.C3/668-97</t>
  </si>
  <si>
    <t xml:space="preserve">Campbell, Joseph </t>
  </si>
  <si>
    <t>El héroe de las mil caras/BL313.C367.I47/1458-09</t>
  </si>
  <si>
    <t>25 abr-02 may 17</t>
  </si>
  <si>
    <t xml:space="preserve">Auster, Paul </t>
  </si>
  <si>
    <t>Ensayos completos/PN3322.A89.E5/164-015</t>
  </si>
  <si>
    <t>03-10 may 17</t>
  </si>
  <si>
    <t>La conciencia del dolor y la belleza / PN6140.W445.C66/ 1007-011</t>
  </si>
  <si>
    <t>11-19 may 17</t>
  </si>
  <si>
    <t>Eckhart</t>
  </si>
  <si>
    <t>El libro del consuelo divino/BV5080.E5.L53/1345-02</t>
  </si>
  <si>
    <t>22-29 may 17</t>
  </si>
  <si>
    <t xml:space="preserve">Bossuet, Jacques-Bénigne </t>
  </si>
  <si>
    <t xml:space="preserve"> Sant´Anna, Romano Alfonso</t>
  </si>
  <si>
    <t>Cuentos brasileños/PN 3321.93.B73.C793/2531-00</t>
  </si>
  <si>
    <t>01-08 jun 17</t>
  </si>
  <si>
    <t>Biedma, Jaime Gil</t>
  </si>
  <si>
    <t xml:space="preserve">09-16 junio 17 </t>
  </si>
  <si>
    <t xml:space="preserve">Valery, Paul </t>
  </si>
  <si>
    <t>Política del espiritu/PN6140.V34.P6/1623-06</t>
  </si>
  <si>
    <t>13-20 jun 17</t>
  </si>
  <si>
    <t>El alma y la danza/PN6140.V34.A55/2026-08</t>
  </si>
  <si>
    <t>William Carlos</t>
  </si>
  <si>
    <t>Paterson/PN1169.5.W554.P3/000232-016</t>
  </si>
  <si>
    <t>07-14-jul-17</t>
  </si>
  <si>
    <t>Queiros, Eca</t>
  </si>
  <si>
    <t>Alves &amp; Ca/PN3322.E22.A58 /1407-07</t>
  </si>
  <si>
    <t>11-18 jul 17</t>
  </si>
  <si>
    <t xml:space="preserve"> Irving, Washington</t>
  </si>
  <si>
    <t>Rip Van Winkle/PN3322.I77.R5 /1282-98</t>
  </si>
  <si>
    <t>Anónimo</t>
  </si>
  <si>
    <t>Sir Gawain y el caballero verde/PN697.A5.S57 /1928-03</t>
  </si>
  <si>
    <t>Field,Eugene</t>
  </si>
  <si>
    <t>Los amores de un bibliofilo/PN3322.F5.A4/0087-014</t>
  </si>
  <si>
    <t>Pessoa,Fernando</t>
  </si>
  <si>
    <t>Odas completas de Ricardo Reis/PN1169.5.P482.02.1/352-07</t>
  </si>
  <si>
    <t>La abadesa de Castro/PN3322.S745.A22/555-08</t>
  </si>
  <si>
    <t>28 jul- 04 agos 17</t>
  </si>
  <si>
    <t>La pasión moral/PN3322.G533.P38/07576-02</t>
  </si>
  <si>
    <t>Breton, André</t>
  </si>
  <si>
    <t>Magia cotidiana/PN3322.B74.M3/1222-93</t>
  </si>
  <si>
    <t>04-11 ago 17</t>
  </si>
  <si>
    <t>McCullers, Carson</t>
  </si>
  <si>
    <t>¿Quién ha visto el viento?/PN3322.M432.Q54/591-015</t>
  </si>
  <si>
    <t>05-12 sep 17</t>
  </si>
  <si>
    <t>El mudo y otros textos/PN3322.M432.M83/1722-09</t>
  </si>
  <si>
    <t>Iluminación y fulgor nocturno/PN3322.M432.I5/2020-01</t>
  </si>
  <si>
    <t>26 sep- 03 oct 17</t>
  </si>
  <si>
    <t xml:space="preserve">O´Connor, Flannery </t>
  </si>
  <si>
    <t>03-10 oct 17</t>
  </si>
  <si>
    <t>John Donne</t>
  </si>
  <si>
    <t>Canciones y sonetos/PN1169.5.D65.C3/1666-97</t>
  </si>
  <si>
    <t>25-1 nov 17</t>
  </si>
  <si>
    <t xml:space="preserve"> Santarini, Sara</t>
  </si>
  <si>
    <t>poemas del fuego y otras casias/PN1169.5.I365.P6/2193-04</t>
  </si>
  <si>
    <t>30-oct-6-nov-17</t>
  </si>
  <si>
    <t>Para no olvidar/PN3322.L58.P37/1779-07</t>
  </si>
  <si>
    <t>31-OCT-7-NOV-17</t>
  </si>
  <si>
    <t xml:space="preserve">Coleridge, Samuel Taylor </t>
  </si>
  <si>
    <t>Una visión en dos sueños/PN1159..C65.V5/1344-06</t>
  </si>
  <si>
    <t>9-16-nov-17</t>
  </si>
  <si>
    <t xml:space="preserve">Nootebom, Cees </t>
  </si>
  <si>
    <t>La historia siguiente/PN3322.N667.H58/1192-010</t>
  </si>
  <si>
    <t>16-23-nov-17</t>
  </si>
  <si>
    <t xml:space="preserve">Carlos Orummond </t>
  </si>
  <si>
    <t>Itabira/PN1169.5.O78.I8/0074-013</t>
  </si>
  <si>
    <t>18-25 nov 17</t>
  </si>
  <si>
    <t>Cees Nooteboom</t>
  </si>
  <si>
    <t>El desvío a Santiago/PN3322.N667.D48/2602-010</t>
  </si>
  <si>
    <t>Agua viva/PN3322.L58.A38/2175-08</t>
  </si>
  <si>
    <t>Castro, Rosalia</t>
  </si>
  <si>
    <t>Antología poética/PN1169.5.C377.A5/160-013</t>
  </si>
  <si>
    <t>22-29 nov 17</t>
  </si>
  <si>
    <t xml:space="preserve">Castellanos, Rosario </t>
  </si>
  <si>
    <t>Mujer que sabe latín/PN3322.C385.M85/0000-666</t>
  </si>
  <si>
    <t>11-18 dic 17</t>
  </si>
  <si>
    <t xml:space="preserve">Piñon, Nélida </t>
  </si>
  <si>
    <t>Voces del desierto/PN3322.P56.V6/0505-06</t>
  </si>
  <si>
    <t>18-26-ene-18</t>
  </si>
  <si>
    <t xml:space="preserve">Néuman, Andrés </t>
  </si>
  <si>
    <t>El fin de la lectura/PN3322.N482.F55/0139-016</t>
  </si>
  <si>
    <t>Seferis, Giorgos</t>
  </si>
  <si>
    <t xml:space="preserve"> Tres poemas secretos/PN1169.5.S44.T74/1652-09</t>
  </si>
  <si>
    <t>10-17 feb 18</t>
  </si>
  <si>
    <t>Dioses y heroes de la antigua Grecia/BL313.G73.D57/1006-013</t>
  </si>
  <si>
    <t>12-19-feb-18</t>
  </si>
  <si>
    <t>Agamben, Giorgio</t>
  </si>
  <si>
    <t>La muchacha indecible/B29.A45.M8/566-014</t>
  </si>
  <si>
    <t>16-23 feb 18</t>
  </si>
  <si>
    <t>El asno de oro/PA6207.M47.2006/89-010</t>
  </si>
  <si>
    <t>19-26-feb-18</t>
  </si>
  <si>
    <t>Eros y psique/PA6213.A56.A68/2862-08</t>
  </si>
  <si>
    <t>Fuentes, Carlos</t>
  </si>
  <si>
    <t>Los días enmascarados/PN3322.F83.D537/2578-01</t>
  </si>
  <si>
    <t>08-15 mar 18</t>
  </si>
  <si>
    <t>Tairo, Francisco</t>
  </si>
  <si>
    <t>Una violeta más/PN3322.T37/2185-011</t>
  </si>
  <si>
    <t>12-19 mar-18</t>
  </si>
  <si>
    <t xml:space="preserve"> La locura que viene de las ninfas y otros ensayos /PN3322.C33.L63/122-05</t>
  </si>
  <si>
    <t>11-18-abr-18</t>
  </si>
  <si>
    <t>Perre Louys</t>
  </si>
  <si>
    <t>Las canciones de bilitis/PN1169.5.L677/2513-00</t>
  </si>
  <si>
    <t>13-20-abr-18</t>
  </si>
  <si>
    <t>Maurice Blanchot</t>
  </si>
  <si>
    <t>Los intelectuales en cuaestión/PN6140.B553.I6/1419-06</t>
  </si>
  <si>
    <t>23-1may-18</t>
  </si>
  <si>
    <t>La tradición oculta del alma/PN6140.H375.T73/159-016</t>
  </si>
  <si>
    <t>27 abr- 04 may 18</t>
  </si>
  <si>
    <t>Fermine, Maxcence</t>
  </si>
  <si>
    <t>Nieve/PN3322.F473.N54/2500-07</t>
  </si>
  <si>
    <t xml:space="preserve">De Troyes, Chrétien </t>
  </si>
  <si>
    <t>El caballero de la carreta/PN3322.T737.C3/1483-00</t>
  </si>
  <si>
    <t>02-09 may 18</t>
  </si>
  <si>
    <t>Bulchhuz, Quim</t>
  </si>
  <si>
    <t>El libro de los libros/PN3321. B84/563-017</t>
  </si>
  <si>
    <t>11-18 may 18</t>
  </si>
  <si>
    <t>Tabucci, Antonio</t>
  </si>
  <si>
    <t>Sueños de sueños/PN3322.T328.S8/799-96</t>
  </si>
  <si>
    <t>17-24 may 18</t>
  </si>
  <si>
    <t>Siruela Jacobo</t>
  </si>
  <si>
    <t>Libros secretos/PN6140.S5487/293-016</t>
  </si>
  <si>
    <t>22-29-may-18</t>
  </si>
  <si>
    <t>El séptimo caballo/PN3322.C376.S47/151-93</t>
  </si>
  <si>
    <t>02-09 junio 18</t>
  </si>
  <si>
    <t>Carlos álvarez, Jesus</t>
  </si>
  <si>
    <t>La dama que amaba los insectos/ PN3321.95.J36.D35/568-017</t>
  </si>
  <si>
    <t>Rimpanché</t>
  </si>
  <si>
    <t>Meditación/BL1475.43.R56/2095-012</t>
  </si>
  <si>
    <t>11-18 jun 18</t>
  </si>
  <si>
    <t>Andrea Camilleri</t>
  </si>
  <si>
    <t>Un mes con Montalbano/PN3322.C343.M4/1107-06</t>
  </si>
  <si>
    <t>29-06 jul 18</t>
  </si>
  <si>
    <t>Henning Mankell</t>
  </si>
  <si>
    <t>La falsa pista/PN3322.M375.F3/750-02</t>
  </si>
  <si>
    <t>03-10-jul-18</t>
  </si>
  <si>
    <t>Odysseas Elytis</t>
  </si>
  <si>
    <t>Prosa. Sesis ensayos/PN1169.5.E56.P76/614-020</t>
  </si>
  <si>
    <t>05-12 JUL 18</t>
  </si>
  <si>
    <t>Mi vida querida/PN3322.M854.V5/1088-017</t>
  </si>
  <si>
    <t>Demasiada felicidad/PN3322.M854.D4/013-014</t>
  </si>
  <si>
    <t>09-16 jul 18</t>
  </si>
  <si>
    <t>Secretos a voces/PN3322.M854.S4/1091-013</t>
  </si>
  <si>
    <t>21-28- jul 18</t>
  </si>
  <si>
    <t>Carmen Laforet</t>
  </si>
  <si>
    <t>Nada/PN3322.L332.N3/1037-05</t>
  </si>
  <si>
    <t>El coloso de Marusi,PN3322.M55.C6,1814-99</t>
  </si>
  <si>
    <t>10-17-DIC-18</t>
  </si>
  <si>
    <t>Cristina Piza</t>
  </si>
  <si>
    <t>La ciudad de las damas/PN3322.P59.C5/19945-01</t>
  </si>
  <si>
    <t>18-25 DIC 18</t>
  </si>
  <si>
    <t>Edith Wharton</t>
  </si>
  <si>
    <t>Cuentos inquietantes/PN3322.W53.C84/552-017</t>
  </si>
  <si>
    <t>21-28 dic18</t>
  </si>
  <si>
    <t>Karen Blixen</t>
  </si>
  <si>
    <t>Siete cuentos góticos/PN3322.DF55.S54/2952-00</t>
  </si>
  <si>
    <t>26 dic-2ene 19</t>
  </si>
  <si>
    <t>Isak Dinesen</t>
  </si>
  <si>
    <t>La familia cats/Caballos…/PN3322.D55.F35/1873-98</t>
  </si>
  <si>
    <t>DVD</t>
  </si>
  <si>
    <t>Amadeus/FOR-AMA/562/708-709</t>
  </si>
  <si>
    <t>28-dic- 2 ene 19</t>
  </si>
  <si>
    <t>La presa/PN3322.O4.P7/1023-018</t>
  </si>
  <si>
    <t>2-9-ENE-19</t>
  </si>
  <si>
    <t>Brassa</t>
  </si>
  <si>
    <t>Henry Miller. Los años en París/PN3322.M55.B7/126-044</t>
  </si>
  <si>
    <t>08-15 ene 19</t>
  </si>
  <si>
    <t>Soledad Puertolas</t>
  </si>
  <si>
    <t>Si al atardecer llegara el mesajero/PN3322.P82.S5/793-98</t>
  </si>
  <si>
    <t>Herralde, Jorge</t>
  </si>
  <si>
    <t>Por orden alfabético/PN6140.H467.P6/1047-07</t>
  </si>
  <si>
    <t>Persona/VER-PER/170/221</t>
  </si>
  <si>
    <t>08-13 ene 19</t>
  </si>
  <si>
    <t xml:space="preserve">Oz, Amós </t>
  </si>
  <si>
    <t>De repente en lo profundo del bosque/PN3322.O9.D4/151-09</t>
  </si>
  <si>
    <t>12-19-ene-19</t>
  </si>
  <si>
    <t>La vida de las mujeres/PN3322.M854.V53/296-018</t>
  </si>
  <si>
    <t>14-21-ENE-19</t>
  </si>
  <si>
    <t>El camino que va a la ciudad/PN3322.G55.C35.EJ.2/786-09</t>
  </si>
  <si>
    <t xml:space="preserve">Parter, Katherine Anne </t>
  </si>
  <si>
    <t>Cuentos mexicanos/PN3322.P67.C8/1264-03</t>
  </si>
  <si>
    <t>18-25-ene-19</t>
  </si>
  <si>
    <t xml:space="preserve"> Pavese, Cesare</t>
  </si>
  <si>
    <t>Literatura mexicana y otros ensayos/PN3322.P39.L57/3161-08</t>
  </si>
  <si>
    <t>Orlando/POT-ORL/1585</t>
  </si>
  <si>
    <t>17-22 ene 19</t>
  </si>
  <si>
    <t>Virginia Woolf</t>
  </si>
  <si>
    <t>Orlando/PN3322.W66.O75/233-07</t>
  </si>
  <si>
    <t>25 ene-1 febre 19</t>
  </si>
  <si>
    <t>Carlo levi</t>
  </si>
  <si>
    <t>Cristo se detuvo en Éboli/PN3322.L483.C7/1500-05</t>
  </si>
  <si>
    <t>30 ene-06 feb 19</t>
  </si>
  <si>
    <t>Gaston Bachelard</t>
  </si>
  <si>
    <t>El agua y los sueños/PN6140.B32.A48/675-Fecha</t>
  </si>
  <si>
    <t>Heteship, Friendship, Courtship/PN3322.M854.H37/2587-08</t>
  </si>
  <si>
    <t>Natalia Ginzburg</t>
  </si>
  <si>
    <t>El camino que va a la ciudad/PN3322.G55.C35/1182-98</t>
  </si>
  <si>
    <t>18-25 feb 19</t>
  </si>
  <si>
    <t>Ernst Jünger</t>
  </si>
  <si>
    <t>Esgrafiados / PN3322-J85.E83 /1371-06</t>
  </si>
  <si>
    <t>25-Feb-4-Mar-19</t>
  </si>
  <si>
    <t xml:space="preserve">O´Flaherty, Liam </t>
  </si>
  <si>
    <t>El delator/PN3322.O195.D45/1450-08</t>
  </si>
  <si>
    <t>18-25-may-19</t>
  </si>
  <si>
    <t xml:space="preserve">De Gubernatis, Angelo </t>
  </si>
  <si>
    <t>Mitologia de las plantas/BL313.G83.M57.VI/1274-06</t>
  </si>
  <si>
    <t>El placer del texto/PN6140.B37.P54/2641-011</t>
  </si>
  <si>
    <t>4-11-jun-19</t>
  </si>
  <si>
    <t>El grado cero de la escritura/PN6140.B37.G7/1232-93</t>
  </si>
  <si>
    <t xml:space="preserve">de Cervantes, Miguel </t>
  </si>
  <si>
    <t>La gitanilla y otras novelas ejemplares/PN3322.C478.57/469-97</t>
  </si>
  <si>
    <t xml:space="preserve"> Manguel, Alberto</t>
  </si>
  <si>
    <t>En el bosque del espejo/PN6140.,356.E6/754-02</t>
  </si>
  <si>
    <t>26-JUN-3-JUL-19</t>
  </si>
  <si>
    <t xml:space="preserve">Grijelmo, Alex </t>
  </si>
  <si>
    <t>Defensa apasionada del idioma español/PN6140.G475.D4/1682-02</t>
  </si>
  <si>
    <t xml:space="preserve"> Ben Jelloun, Tahar</t>
  </si>
  <si>
    <t>La reclusión solitaria/PN3322.B46.R4/331-93</t>
  </si>
  <si>
    <t>27-jun-4-jul-19</t>
  </si>
  <si>
    <t>Elogio de la amistad/PN3322.B46.E5/881-00</t>
  </si>
  <si>
    <t xml:space="preserve">de Nerval, Gérard </t>
  </si>
  <si>
    <t>Aurelia/PN3322.N47.A8/26-015</t>
  </si>
  <si>
    <t>28-JUN-05-JUL-19</t>
  </si>
  <si>
    <t xml:space="preserve">Walter Benjamin </t>
  </si>
  <si>
    <t>La tarea del crítico/ PN6140.B468.T37/ 637-017</t>
  </si>
  <si>
    <t>01-08-jul-19</t>
  </si>
  <si>
    <t xml:space="preserve">Pavese, Cesare </t>
  </si>
  <si>
    <t>Diálogos con Leuró/PN3322.P39.D5/1487-99</t>
  </si>
  <si>
    <t>15-22-jul-19</t>
  </si>
  <si>
    <t>Diálogos con Leuró/PN3322.P39.D5/1973-99</t>
  </si>
  <si>
    <t>16-23-JUL-19</t>
  </si>
  <si>
    <t xml:space="preserve"> Rexroth, Kenneth</t>
  </si>
  <si>
    <t>Recordando a los clásicos/PN523.R49/1896-05</t>
  </si>
  <si>
    <t>16-23-jul-19</t>
  </si>
  <si>
    <t xml:space="preserve">Ben Jellow, Tahar </t>
  </si>
  <si>
    <t>Papá, ¿Qué es el racismo?/PN3322.B46.P3/1903-98</t>
  </si>
  <si>
    <t>Cicerón</t>
  </si>
  <si>
    <t>La amistad/PA6315.E8.L2/1492-010</t>
  </si>
  <si>
    <t>13-20-ago-19</t>
  </si>
  <si>
    <t xml:space="preserve">Morrison, Toni </t>
  </si>
  <si>
    <t>La noche de los niños/PN3322.M687.N63/310-016</t>
  </si>
  <si>
    <t xml:space="preserve"> León Portilla, Miguel</t>
  </si>
  <si>
    <t>Los antiguos mexicanos a través de sus crónicas y cantares/PN3384.L46.A6/1067-06</t>
  </si>
  <si>
    <t>20-27-ago-19</t>
  </si>
  <si>
    <t xml:space="preserve">Jodorowsky, Alejandro </t>
  </si>
  <si>
    <t>El dedo y la luna/PN3322.J61.D3/1352-08</t>
  </si>
  <si>
    <t xml:space="preserve">Paz, Octavio </t>
  </si>
  <si>
    <t>Blanco/PN1169.5.P395.A7/850-95,851-95</t>
  </si>
  <si>
    <t>29-ago-5-sep-19</t>
  </si>
  <si>
    <t xml:space="preserve">Usher, Sham </t>
  </si>
  <si>
    <t>Cartas memorables/PN6129.C37/631-015</t>
  </si>
  <si>
    <t>2-9-sep-19</t>
  </si>
  <si>
    <t>João Cabral de Melo Neto</t>
  </si>
  <si>
    <t>A la medida de la mano/ PN1169.5-C333.M4/ 423-013</t>
  </si>
  <si>
    <t>10-17-SEP-19</t>
  </si>
  <si>
    <t>Ida Vitale</t>
  </si>
  <si>
    <t>Jardines imaginarios/ PN1169.5.V574.J3/ 0726-96</t>
  </si>
  <si>
    <t xml:space="preserve">Coral Bracho </t>
  </si>
  <si>
    <t>Huellas de luz/ PN1169.5.B73.H8/ 489-95</t>
  </si>
  <si>
    <t>Sandra Lorenzano</t>
  </si>
  <si>
    <t>Escrituras de sobrevivencia/ PN6140.L68.E8/ 2332-02</t>
  </si>
  <si>
    <t>13-20-sep-19</t>
  </si>
  <si>
    <t>Chesterton</t>
  </si>
  <si>
    <t>El hombre que sabìa demasiado/PN3322,CH48,H67/1780-07</t>
  </si>
  <si>
    <t>21-28 sep 19</t>
  </si>
  <si>
    <t>Inger Christenson</t>
  </si>
  <si>
    <t>La habitaciòn pintada/PN3322,CH75,H33/2543-08</t>
  </si>
  <si>
    <t>Giorgio de Chirico</t>
  </si>
  <si>
    <t>Hebdomeros/PN3322.CH58.H43/441-13</t>
  </si>
  <si>
    <t>Orhan Pamuk</t>
  </si>
  <si>
    <t>El museo de la inocencia/PN3322.P355.388/694-10</t>
  </si>
  <si>
    <t>25-sep-02-oct-19</t>
  </si>
  <si>
    <t>G.K. Clesterton</t>
  </si>
  <si>
    <t>Herejes/PN3322.C1448.H47/1120-09</t>
  </si>
  <si>
    <t>04-11-oct-19</t>
  </si>
  <si>
    <t>Victor Hugo</t>
  </si>
  <si>
    <t>Los Pirineos/PN3322.H85.P57/1627-012</t>
  </si>
  <si>
    <t>Rumi</t>
  </si>
  <si>
    <t>El canto del sol/PN1169.5.R855.C35/1427-05</t>
  </si>
  <si>
    <t>11-18-oct-19</t>
  </si>
  <si>
    <t>La sed de los peces/PN1169.5.R855.C35/1427-05</t>
  </si>
  <si>
    <t xml:space="preserve">Char, René </t>
  </si>
  <si>
    <t>Poesía esencial/PN1169.5.C938.P64/584-08</t>
  </si>
  <si>
    <t>15-22-oct-19</t>
  </si>
  <si>
    <t xml:space="preserve">Buzzati, Dino </t>
  </si>
  <si>
    <t>El secreto del bosque viejo/PN3322.B89.S4/1068-07</t>
  </si>
  <si>
    <t>24-31-oct-19</t>
  </si>
  <si>
    <t xml:space="preserve"> Char, René</t>
  </si>
  <si>
    <t>La palabra en archipiélago/PN1169.5.C936.P3/s/f</t>
  </si>
  <si>
    <t>25-oct-1-nov-19</t>
  </si>
  <si>
    <t xml:space="preserve"> D. Thoreau, Henry</t>
  </si>
  <si>
    <t>Walden: La vida en los bosques/B29.T495.W32/1994-02</t>
  </si>
  <si>
    <t>4-11-NOV-19</t>
  </si>
  <si>
    <t>Colores de otoño/B29.T495.C65/1934-08</t>
  </si>
  <si>
    <t xml:space="preserve"> Yourcenar, Marguerite</t>
  </si>
  <si>
    <t>El tiempo, gran escultor/PN6140.Y68.T54/1389-05</t>
  </si>
  <si>
    <t>13-20-nov-19</t>
  </si>
  <si>
    <t>Stendhar</t>
  </si>
  <si>
    <t>El sindrome del viajero/PN3322.S745.S56/2495-011</t>
  </si>
  <si>
    <t>19-26-nov-19</t>
  </si>
  <si>
    <t>La cartuja de Parma/PN3322.S745.C3/1216-93</t>
  </si>
  <si>
    <t>Poemas y testimonios/PA4408.A5.P622/52-05</t>
  </si>
  <si>
    <t>10-17-DIC-19</t>
  </si>
  <si>
    <t>Hermann Hesse</t>
  </si>
  <si>
    <t>Eljuego de abalorios/PN3322.H48.J89/621-01</t>
  </si>
  <si>
    <t>15-22 ene 20</t>
  </si>
  <si>
    <t>Relatos esenciales/PN3322.H48.R454/1049-04</t>
  </si>
  <si>
    <t>22-29-ene-20</t>
  </si>
  <si>
    <t>Samanta Schweblin</t>
  </si>
  <si>
    <t>Pajaros en la bosa/PN3322.S368.P3/1166-010</t>
  </si>
  <si>
    <t>Elisa Ramirez Castañeda</t>
  </si>
  <si>
    <t>Mitos/PN3321.92.R35.M57/354-015</t>
  </si>
  <si>
    <t>28-ene-04-feb-20</t>
  </si>
  <si>
    <t>Roger Caillois</t>
  </si>
  <si>
    <t>Piedras/PN6140.C33.P54/235-016</t>
  </si>
  <si>
    <t>04-11-feb-20</t>
  </si>
  <si>
    <t>Francisco Segovia</t>
  </si>
  <si>
    <t>Sobre escribir/PN6140.S448.S6/1175-08</t>
  </si>
  <si>
    <t>Joseph Conrad</t>
  </si>
  <si>
    <t>El espejo del mar/PN3322.C663.E86/204-57</t>
  </si>
  <si>
    <t>06-13-feb-20</t>
  </si>
  <si>
    <t>Norma Román Calvo</t>
  </si>
  <si>
    <t>10-17-feb-20</t>
  </si>
  <si>
    <t>J.G. Noguín</t>
  </si>
  <si>
    <t>Los otros dioses/BL313.N64.87/2022-07</t>
  </si>
  <si>
    <t>Claudio Rodríguez</t>
  </si>
  <si>
    <t>Alto jornal/PN1169.5.R624.A5/1807-06</t>
  </si>
  <si>
    <t>13-20-feb-20</t>
  </si>
  <si>
    <t>lo que dice la boca de sombra y otros poemas/PN1169.5.H849.L6/960-93</t>
  </si>
  <si>
    <t>17-24-feb-20</t>
  </si>
  <si>
    <t>Emilia Pardo Bazan</t>
  </si>
  <si>
    <t>El pozo de la vida y otros cuentos trajicos/PN3322.P366.P69/61-015</t>
  </si>
  <si>
    <t>21-28-feb-20</t>
  </si>
  <si>
    <t>Doris Lessing</t>
  </si>
  <si>
    <t>Las carceles elegidad/PN3322.L48.C3/535-08</t>
  </si>
  <si>
    <t>02-09-mar-20</t>
  </si>
  <si>
    <t>Adrienne Rich</t>
  </si>
  <si>
    <t>Poemas/PN1169.5.R525.P6/1805-06</t>
  </si>
  <si>
    <t>03-10-mar-20</t>
  </si>
  <si>
    <t>Margaret Atwood</t>
  </si>
  <si>
    <t>Luna nueva/PN1169.5.A878.L86/2268-08</t>
  </si>
  <si>
    <t>05-12-mar-20</t>
  </si>
  <si>
    <t>La puerta/PN1169.5.A878.P84/808-09</t>
  </si>
  <si>
    <t>06-13-mar-20</t>
  </si>
  <si>
    <t>Rainer María Rilke</t>
  </si>
  <si>
    <t>Poemas franceses y últimos poemas alemanes/PN1169.R55.P62/764-09</t>
  </si>
  <si>
    <t>13-20-mar-20</t>
  </si>
  <si>
    <t>Giorgio Agamben</t>
  </si>
  <si>
    <t>Idea de la prosa/B29.A45.I53/246-016</t>
  </si>
  <si>
    <t>Donde se enseñará a ser feliz/PN3322.L58.D66/596-10</t>
  </si>
  <si>
    <t>12-17-jul-21</t>
  </si>
  <si>
    <t>René Char</t>
  </si>
  <si>
    <t>El fuego y el relato/B29.A45.F84/665-17</t>
  </si>
  <si>
    <t>17-21-ago-21</t>
  </si>
  <si>
    <t>Gao Xinggian</t>
  </si>
  <si>
    <t>La montaña del alma/PN3322.X56.M6/2014-01</t>
  </si>
  <si>
    <t>20-27-nov-21</t>
  </si>
  <si>
    <t>Del amor/PN3322,S745.A45/414-98</t>
  </si>
  <si>
    <t>08-15-dic-21</t>
  </si>
  <si>
    <t>El hombre sonriete/PN3322.B55.D85/1236-08</t>
  </si>
  <si>
    <t>Marina Tsvietaieva</t>
  </si>
  <si>
    <t>Carta a la amazona y otros escritos franceses : en prosa y verso/PN3322.T7378.C37/1900-01</t>
  </si>
  <si>
    <t>08-15-ene-22</t>
  </si>
  <si>
    <t>13-20-ene-22</t>
  </si>
  <si>
    <t>Horas en una biblioteca/PN3322.W66.H67/2935-08</t>
  </si>
  <si>
    <t>Antologia poética/PN1169.5.T88.A6/633-00</t>
  </si>
  <si>
    <t>La vida material/PN3322.D88.V54/82-17</t>
  </si>
  <si>
    <t>18-25-ene-22</t>
  </si>
  <si>
    <t>Francisco Tario</t>
  </si>
  <si>
    <t>Una violeta de más : cuentos fantásticos/PN3322.T37.V56/2185-11</t>
  </si>
  <si>
    <t>04-11-mar-22</t>
  </si>
  <si>
    <t>Mark Stand</t>
  </si>
  <si>
    <t>La vida continua. Puerto oscuro : la vida secreta de la poesìa / PN1169.5.S76.V5 / 935-066</t>
  </si>
  <si>
    <t>05-12-MAR-22</t>
  </si>
  <si>
    <t>Guadalupe Dueñas</t>
  </si>
  <si>
    <t>Tiene la noche un árbol/PN3322-D82.T54-1958/218-21</t>
  </si>
  <si>
    <t>07-14-mar-22</t>
  </si>
  <si>
    <t>14-19-mar-22</t>
  </si>
  <si>
    <t xml:space="preserve">Joca Reiners Terron </t>
  </si>
  <si>
    <t>La tristeza extraordinaria del leopardo de las nieves / PN3322.R447.T75 /       126-01</t>
  </si>
  <si>
    <t>19-Mar-26-mar-22</t>
  </si>
  <si>
    <t>26-mar-02-abrl-22</t>
  </si>
  <si>
    <t>Antologia general de la literatura brasileña / PN3321.93.B73.A46 / 1814-01</t>
  </si>
  <si>
    <t>19-mar-26-mar-22</t>
  </si>
  <si>
    <t>Henry david Thoreau</t>
  </si>
  <si>
    <t>Desobediencia civil y otros textos / B29.T495.D42 2014 / 173-15</t>
  </si>
  <si>
    <t>04-11-MAY-22</t>
  </si>
  <si>
    <t>Bonnie S. Anderson</t>
  </si>
  <si>
    <t>Historia de las mujeres / PN6140.A615.H58 / 727-10</t>
  </si>
  <si>
    <t>10-17-may-22</t>
  </si>
  <si>
    <t>Ryszar Kapuscinski</t>
  </si>
  <si>
    <t>Viajes con Heròdoto/PN3384.K36.V5-2006/558-07</t>
  </si>
  <si>
    <t>17-24-may-22</t>
  </si>
  <si>
    <t>Adam Zagajewski</t>
  </si>
  <si>
    <t>Releer a Rilke /PN3322.R45.Z34 / 0148-08</t>
  </si>
  <si>
    <t>22-29-ago-22</t>
  </si>
  <si>
    <t>Cesare Pavese</t>
  </si>
  <si>
    <t>Diálogos con Leucó / PN3322.P39.D5 / 1973-99</t>
  </si>
  <si>
    <t>29-AGO-05-SEP-22</t>
  </si>
  <si>
    <t>Memorias de África /PN3322.D55.M45 /917-94</t>
  </si>
  <si>
    <t>Emilia Pardo Bazán</t>
  </si>
  <si>
    <t>Insolación /PN3322.P366.I6 /1245-01</t>
  </si>
  <si>
    <t>14-21-SEP-22</t>
  </si>
  <si>
    <t>Mark Strand</t>
  </si>
  <si>
    <t>Casi invisible/PN1169.5.S76.G3/0188-015</t>
  </si>
  <si>
    <t>30-sep-07-oct-22</t>
  </si>
  <si>
    <t>La voz del crepúsculo/ PN1169.5.W35.V6/ 1409-06</t>
  </si>
  <si>
    <t>12-19-oct-22</t>
  </si>
  <si>
    <t>Alejo Carpentier</t>
  </si>
  <si>
    <t>Los confines del hombre / PN3322.C374.O27 V.16 / 1113-03</t>
  </si>
  <si>
    <t>27-3-NOV-22</t>
  </si>
  <si>
    <t>Selecciòn de ensayos / PN3322.C374.S45 / 1062-04</t>
  </si>
  <si>
    <t xml:space="preserve">Alfonso Reyes </t>
  </si>
  <si>
    <t>La cena y otras historias / PN6140.R49.C45 / 669-017</t>
  </si>
  <si>
    <t>4-11-NOV-22</t>
  </si>
  <si>
    <t>Walter Benyamin</t>
  </si>
  <si>
    <t>Dirección Única/PN6140.B468.D5/2711-92</t>
  </si>
  <si>
    <t>9-16-Nov-22</t>
  </si>
  <si>
    <t>Maurice Merleau</t>
  </si>
  <si>
    <t>9-16-nov-22</t>
  </si>
  <si>
    <t>Wislawa Szymborska</t>
  </si>
  <si>
    <t>Lecturas no obligatorias: Prosas / PN1169.5.S97.L4 / 1049-013</t>
  </si>
  <si>
    <t>15-22-nov-22</t>
  </si>
  <si>
    <t>29-nov-dic</t>
  </si>
  <si>
    <t>Relatos célebres sobre la música / PN3321.R452 / 333-010</t>
  </si>
  <si>
    <t>10-17-DIC-22</t>
  </si>
  <si>
    <t>Elizabeth Bishop</t>
  </si>
  <si>
    <t>Antología Poética / PN1169.5.B58.A62 / 159-04</t>
  </si>
  <si>
    <t>John Berger</t>
  </si>
  <si>
    <t>De A para X: una historia en cartas / PN3322.B47.D4 / 531-09</t>
  </si>
  <si>
    <t>5-12-ENE-23</t>
  </si>
  <si>
    <t>Vida de poeta / PN3322.W36.V53 / 208-16</t>
  </si>
  <si>
    <t>Giussepe Ungaretti</t>
  </si>
  <si>
    <t>Sentimiento del tiempo/PN1169.5.U65.54/0840-03</t>
  </si>
  <si>
    <t>Bruce Chatwin</t>
  </si>
  <si>
    <t>Retorno a la Patagonia / PN3321.2.C88 / 986-95</t>
  </si>
  <si>
    <t>03/FEB - 10/FEB/23</t>
  </si>
  <si>
    <t>Sol Jaguar / PN3321.92.S652 / 2412-10</t>
  </si>
  <si>
    <t>03-10-FEB-23</t>
  </si>
  <si>
    <t>Luisa Josefina Hernández</t>
  </si>
  <si>
    <t>Las bodas zona templada / PN2021.5.H47.B6 / 130-01</t>
  </si>
  <si>
    <t>10-17/FEB/23</t>
  </si>
  <si>
    <t>Herta Muller</t>
  </si>
  <si>
    <t>Siempre la misma historia o siempre el mismo tío/PN3322.M85.S54/425-019</t>
  </si>
  <si>
    <t>27- FEB -06-Marzo-23</t>
  </si>
  <si>
    <t>Ingerborg Bachmann</t>
  </si>
  <si>
    <t>Literatura como utopía/PN3322.B3153.L5/924-013</t>
  </si>
  <si>
    <t>03-10-Marzo-23</t>
  </si>
  <si>
    <t>Louis Labé</t>
  </si>
  <si>
    <t>Sonetos  o elegías/PN1169.5.L33.S582/2581-11</t>
  </si>
  <si>
    <t>06-13-Marzo-23</t>
  </si>
  <si>
    <t>Ingebrog Brechman</t>
  </si>
  <si>
    <t>Tres senderos hacia el lago/PN3322.B3153.T74/301-015</t>
  </si>
  <si>
    <t>10-17-Marzo-23</t>
  </si>
  <si>
    <t>Aristógenes</t>
  </si>
  <si>
    <t>Los acarnienses/PA3875.D7.A23/2077-08</t>
  </si>
  <si>
    <t>11-18-Marzo-23</t>
  </si>
  <si>
    <t>Percepciones / PN3322.K32.P47 / 105-15</t>
  </si>
  <si>
    <t>25/ABR - 02-MAY-23</t>
  </si>
  <si>
    <t>28 ABRIL- 06-MAY-23</t>
  </si>
  <si>
    <t>Cuentos completos/PN3322.K32.C84/1727-02</t>
  </si>
  <si>
    <t>29 ABRIL-07-MAY-23</t>
  </si>
  <si>
    <t>SUSPENSIÓN HASTA EL 10/MAY/23</t>
  </si>
  <si>
    <t xml:space="preserve">Henry Corbin </t>
  </si>
  <si>
    <t>El hombre de la luz en el sufrismo/BP189.C672/1923-03</t>
  </si>
  <si>
    <t>12-19 Mayo-23</t>
  </si>
  <si>
    <t xml:space="preserve">Juan Vicente Melo </t>
  </si>
  <si>
    <t>Cuentos completos/PN3322.M45.C84/213-018</t>
  </si>
  <si>
    <t>18-25- Mayo -23</t>
  </si>
  <si>
    <t>Gabriel García Márquez</t>
  </si>
  <si>
    <t xml:space="preserve">La increible y triste historia de la cándida Erendira y su abuela desalmada </t>
  </si>
  <si>
    <t>24-31-Mayo-23</t>
  </si>
  <si>
    <t xml:space="preserve">José E milio Pacheco </t>
  </si>
  <si>
    <t>La sangre de la medusa/PN3322.P3.S2/1953-99</t>
  </si>
  <si>
    <t>31-07-Junio-23</t>
  </si>
  <si>
    <t xml:space="preserve">Mark Twain </t>
  </si>
  <si>
    <t>El asalto de la risa/PN3322.T92.A79/1046-010</t>
  </si>
  <si>
    <t>Irma Palacios</t>
  </si>
  <si>
    <t>Tierra de entraña caliente / PN1169.5.I873.T5 / 182-93</t>
  </si>
  <si>
    <t>17/JUN - 24/JUN/23</t>
  </si>
  <si>
    <t>Kenneth Rexroth</t>
  </si>
  <si>
    <t>Cien poemas japoneses / PN1016.95.J3.R48 / 1914-08</t>
  </si>
  <si>
    <t>Akutagawa Ryounosuke</t>
  </si>
  <si>
    <t>En al ceniza escribo/PN3322.A493.C45/381-019</t>
  </si>
  <si>
    <t>23-30-JUN-23</t>
  </si>
  <si>
    <t>Elizabeth Castello / PN3322.C643.E43 / 1220-04</t>
  </si>
  <si>
    <t>06/JUL - 13/JUL/23</t>
  </si>
  <si>
    <t>Sondburg, Carl</t>
  </si>
  <si>
    <t>Poemas de Chicago / PN1169.5 .S361 .-P6 / 01902-05</t>
  </si>
  <si>
    <t>29Ene-05Feb 14</t>
  </si>
  <si>
    <t>Frente a los cerrojos / PN1169.5 .M53 .F7 / 01092-00</t>
  </si>
  <si>
    <t>31Ene-07Feb 14</t>
  </si>
  <si>
    <t>Joyce, James</t>
  </si>
  <si>
    <t>Ulises / PN3322 .J69 .U55 / 01129-96</t>
  </si>
  <si>
    <t>04-11 Feb 14</t>
  </si>
  <si>
    <t>Lobo, Fernando</t>
  </si>
  <si>
    <t>Relato del suicida / PN3322 .L62 .R4 / 01943-07</t>
  </si>
  <si>
    <t>Huidrobo, Vicente</t>
  </si>
  <si>
    <t>El pasajero de su destino / PN1169.5 .H85 .P3 / 01527-09</t>
  </si>
  <si>
    <t>Cioran, Emile</t>
  </si>
  <si>
    <t>El ocaso del pensamiento / B29 .C54 .O3 / 0378-09</t>
  </si>
  <si>
    <t>Sófocles</t>
  </si>
  <si>
    <t>Ayax-Antigona-Edipo Rey / PA4415 .E8 .A9 / 0851-01</t>
  </si>
  <si>
    <t>Adorno, Thomas</t>
  </si>
  <si>
    <t>Crítica de la cultura y sociedad I / B29 .A36 .C75 / 0148-012</t>
  </si>
  <si>
    <t>Faulkner, William</t>
  </si>
  <si>
    <t>Luz de agosto / PN3322 .F38.L88  / 02031-010</t>
  </si>
  <si>
    <t>14-21-Feb-14</t>
  </si>
  <si>
    <t>Pound, Ezra</t>
  </si>
  <si>
    <t>Personae Los poemas breves / PN1169.5 .P68 .P4 / 01472-05</t>
  </si>
  <si>
    <t>18-25 Feb 14</t>
  </si>
  <si>
    <t>El artista serio y otros ensayos literarios / PN1169.5 .P68 .A75 / 0716-08</t>
  </si>
  <si>
    <t>Le mythe de Sishype/ PN6140 .C358 .M9 / 0704-013</t>
  </si>
  <si>
    <t>Obras 3 / PN3322 .C358 .O2 vol3 / 01034-97</t>
  </si>
  <si>
    <t>24Feb-03mzo 14</t>
  </si>
  <si>
    <t>07-Mzo-14</t>
  </si>
  <si>
    <t>03-Mzo-14</t>
  </si>
  <si>
    <t>Wolf, Virginia</t>
  </si>
  <si>
    <t>Relatos completos / PN3322 .W66 .R4 / 01417-97</t>
  </si>
  <si>
    <t>Gógol, Nikolai</t>
  </si>
  <si>
    <t>Cuentos de San Petersburgo / PN3322 .G65 .C81 / 01120-07</t>
  </si>
  <si>
    <t>03-10 Mzo 14</t>
  </si>
  <si>
    <t>Elliot, Thomas S.</t>
  </si>
  <si>
    <t>Poesías reunidas / PN1169.5 .E55 .P3 / 02375-03</t>
  </si>
  <si>
    <t>Almas muertas / PN3322 .G65 .A6 / 0125-95</t>
  </si>
  <si>
    <t>11-18 Mar 14</t>
  </si>
  <si>
    <t>Brodsky, Joseph</t>
  </si>
  <si>
    <t>No vendrá el diluvio tras nosotros / PN1169.5 .B76 .N6 / 01777-01</t>
  </si>
  <si>
    <t>Viaje al amor / PN1169.5 .W554.V53 / 859-09</t>
  </si>
  <si>
    <t xml:space="preserve">Ungaretti, Giusseppe  </t>
  </si>
  <si>
    <t xml:space="preserve">Sentimiento del tiempo. La tierra prometida / PN1169.5 .U65.S4 / 840-03 </t>
  </si>
  <si>
    <t>Renov. 29-Mar-14</t>
  </si>
  <si>
    <t>Mann, Thomas</t>
  </si>
  <si>
    <t>La caída / PN3322 .M378 .C3 1991 / 01126-05</t>
  </si>
  <si>
    <t>21-28 Mar 14</t>
  </si>
  <si>
    <t>Kawabata, Yasunari</t>
  </si>
  <si>
    <t>Historias con la palma de la mano / PN3322 .K39 .H53 2005 / 0547-06</t>
  </si>
  <si>
    <t>24-31 Mar 14</t>
  </si>
  <si>
    <t>Montale, Eugenio</t>
  </si>
  <si>
    <t>La tormenta y otros poemas  / PN1169.5 .M66.T6 ej 2 / 1470-05</t>
  </si>
  <si>
    <t>26Mar-02Abr 14</t>
  </si>
  <si>
    <t>Dagerman, Stig</t>
  </si>
  <si>
    <t>Otoño alemán / PN3322 .D355 .O7 / 02068-011</t>
  </si>
  <si>
    <t>01-08-Abr 14</t>
  </si>
  <si>
    <t>Novela con cocaína / PN3322 .A433 .N6 / 01265-06</t>
  </si>
  <si>
    <t>Milosz, Czeslow</t>
  </si>
  <si>
    <t>Otra Europa / PN3322 .M56 .O7 / 01650-06</t>
  </si>
  <si>
    <t>07-14 Abr 14</t>
  </si>
  <si>
    <t>Cuervo / PN1169.5 .H847 .C8 / 1890-99</t>
  </si>
  <si>
    <t>14-21-Abr-14</t>
  </si>
  <si>
    <t>Música para camaleones / PN3322 .C373 .M8 / 007-95</t>
  </si>
  <si>
    <t>Bradbury, Ray</t>
  </si>
  <si>
    <t>Crónicas marcianas / PN3322 .B7 .C7 / 0861-02</t>
  </si>
  <si>
    <t>19-26 Abr -14</t>
  </si>
  <si>
    <t>Mandelstam, Ossio</t>
  </si>
  <si>
    <t>Poesía / PN1169.5 .M362 .P64 / 01744-012</t>
  </si>
  <si>
    <t xml:space="preserve">Updike, John  </t>
  </si>
  <si>
    <t>Conejo en el recuerdo y otras historias / PN3322 .U6.C595 /  0996-07</t>
  </si>
  <si>
    <t>23-30-Abr-14</t>
  </si>
  <si>
    <t xml:space="preserve"> 07-May-14</t>
  </si>
  <si>
    <t>Celan, Paul</t>
  </si>
  <si>
    <t>Amapola y memoria / PN1169.5 .C45 .A6 1996 / 01950-04</t>
  </si>
  <si>
    <t>24Abr -01May 14</t>
  </si>
  <si>
    <t xml:space="preserve">Pizarnik, Alejandra </t>
  </si>
  <si>
    <t>La extración de la piedra de la locura  / PN1169.5 .P59.E9 / 1725-02</t>
  </si>
  <si>
    <t xml:space="preserve">Maupassant, Guy de </t>
  </si>
  <si>
    <t>El horla y otros cuentos de angustia  / PN3322 .M399.H62 / 812-00</t>
  </si>
  <si>
    <t>Nietzsche, Friedrich</t>
  </si>
  <si>
    <t xml:space="preserve"> La muerte de dios / B29 .N54.M8 / 557-05</t>
  </si>
  <si>
    <t>Obras 4 / PN3322 .C358 .02 vol 4 / 01084-97</t>
  </si>
  <si>
    <t>07-14-May-14</t>
  </si>
  <si>
    <t>Rumi, Yala al Din</t>
  </si>
  <si>
    <t>Poemas sufíes / PN1169.5 .R855 .P6 1997 / 0478-98</t>
  </si>
  <si>
    <t>El dolor del mundo y el consuelo de la religión / B29 .S35 .D6 / 01953-02</t>
  </si>
  <si>
    <t>23-30 May 14</t>
  </si>
  <si>
    <t xml:space="preserve"> Risa en la oscuridad / PN3322 .N3.R5 / 1452-00 </t>
  </si>
  <si>
    <t>26-May-02-Jun-14</t>
  </si>
  <si>
    <t>Cadenas, Rafael</t>
  </si>
  <si>
    <t>Poemas selectos / PN1169.5 .C337 .P64 / 01946-09</t>
  </si>
  <si>
    <t>27May-03Jun 14</t>
  </si>
  <si>
    <t>Tsé, Lao</t>
  </si>
  <si>
    <t>Tao te King / B29 .L36 .T3 / 01022-03</t>
  </si>
  <si>
    <t>31May-07Jun 14</t>
  </si>
  <si>
    <t>Trakl, Georg</t>
  </si>
  <si>
    <t>Obras completas / PN1169.5 .T73 .O3 / 0966-05</t>
  </si>
  <si>
    <t>Graves, Robert</t>
  </si>
  <si>
    <t>Los mitos griegos I / BL313 .G726 2001 / 01465-010</t>
  </si>
  <si>
    <t>05-12 Jun 14</t>
  </si>
  <si>
    <t>Molloy / PN3322 .B43 .M6 / 02347-06</t>
  </si>
  <si>
    <t>11-18 Jun 14</t>
  </si>
  <si>
    <t>Heidegger, Martin</t>
  </si>
  <si>
    <t>Construir, habitar, pensar / B29 .H45 .C665 / 0530-013</t>
  </si>
  <si>
    <t>18-25 Jun 14</t>
  </si>
  <si>
    <t>Renov. 02-Jul-14</t>
  </si>
  <si>
    <t>Tammam, Abu</t>
  </si>
  <si>
    <t>El cálamo del poeta /PN1169.5 .C353 .C3 / 0109-014</t>
  </si>
  <si>
    <t>19-26 Jun 14</t>
  </si>
  <si>
    <t xml:space="preserve"> 02-Jul-14</t>
  </si>
  <si>
    <t>Steinbeck, John</t>
  </si>
  <si>
    <t>El invierno de mi corazón / PN3322 .S74 .I6 / 0158-01</t>
  </si>
  <si>
    <t>Renov. 14-Jul-14</t>
  </si>
  <si>
    <t>De umbral en umbral / PN1169.5 .C45 .D4 1997 / 0481-98</t>
  </si>
  <si>
    <t>01-08 Jul 14</t>
  </si>
  <si>
    <t xml:space="preserve">Santoka, Taneda </t>
  </si>
  <si>
    <t>Saborear el agua  / PN1169.5 .S37.S2 / 1995-05</t>
  </si>
  <si>
    <t xml:space="preserve">Lagerkvist, Pär </t>
  </si>
  <si>
    <t>Barrabás y otros relatos / PN3322 .L335.B3 1982 / 2014-012</t>
  </si>
  <si>
    <t>Ibn Ezra, Moseh</t>
  </si>
  <si>
    <t>Antología poética / PN1169.5 .I36 .A6 / 0106-03</t>
  </si>
  <si>
    <t>Selec. Jenaro Talens</t>
  </si>
  <si>
    <t xml:space="preserve"> Tres poetas expresionistas alemanes / PN1016.55 .T7 / 122-08</t>
  </si>
  <si>
    <t>28-Jul-04-Agos-14</t>
  </si>
  <si>
    <t>Renov. 11-Ago-14</t>
  </si>
  <si>
    <t>Filosofia de la redencion / B29 .M355 .F5 / 0326.013</t>
  </si>
  <si>
    <t>30Jul-06Ago 14</t>
  </si>
  <si>
    <t>Renov. 13-Ago-14</t>
  </si>
  <si>
    <t>Sanchez, Jaime</t>
  </si>
  <si>
    <t>30 poemas arabes en su contexto / PN1016.95 .A7 .T7 / 01107-03</t>
  </si>
  <si>
    <t>06-13 Ago 14</t>
  </si>
  <si>
    <t>El mundo como voluntad y representación / B29 .S35 .M8 / 01992-05</t>
  </si>
  <si>
    <t>11-18-Ago-14</t>
  </si>
  <si>
    <t>22 poetas italianos / PN1016.5 .V451 / 0512-010</t>
  </si>
  <si>
    <t>18-25 Ago 14</t>
  </si>
  <si>
    <t>Renov. 01-Sep-14</t>
  </si>
  <si>
    <t>Mansfield, Katherine</t>
  </si>
  <si>
    <t>Preludio y otros relatos / PN3322 .M38 .P7 / 01095-99</t>
  </si>
  <si>
    <t>23-30 Ago 14</t>
  </si>
  <si>
    <t xml:space="preserve">Yeats, Willian B.  </t>
  </si>
  <si>
    <t>Poesía escogida / PN1169.5 .Y43.P6 / 1341-06</t>
  </si>
  <si>
    <t>29-Ago-05-Sep-14</t>
  </si>
  <si>
    <t>Pasoline, Pier Paolo</t>
  </si>
  <si>
    <t>Las cenizas de Gramsci / PN1169.5 .P38 .C4 / 0259-014</t>
  </si>
  <si>
    <t>01-08 Sep 14</t>
  </si>
  <si>
    <t xml:space="preserve">Hamsun, Knut </t>
  </si>
  <si>
    <t>Pan /  PN3322 .H35.P36 / 562-010</t>
  </si>
  <si>
    <t>08-15-Sep-14</t>
  </si>
  <si>
    <t>Té de manzanilla / PN1169.5 .M3675 .T4 / 0877-07</t>
  </si>
  <si>
    <t>11-18 Sep 14</t>
  </si>
  <si>
    <t>Cantos de la muerte / PN1169.5 .T73 .C26 / 01373-08</t>
  </si>
  <si>
    <t>La bendicion de la tierra / PN3322 .H35 .B46 / 01326-07</t>
  </si>
  <si>
    <t>El concepto del tiempo / B29 .H45 .C5 / 0533-011</t>
  </si>
  <si>
    <t>30Sep-07Oct 14</t>
  </si>
  <si>
    <t>Norte / PN1169.5 .H43 .N6 1995 / 0489-98</t>
  </si>
  <si>
    <t>06-13 Oct 14</t>
  </si>
  <si>
    <t>Ibsen, Henri</t>
  </si>
  <si>
    <t>Poesia completa / PN1169.5 .I38 .P6 / 01349-06</t>
  </si>
  <si>
    <t>11-18 Oct 14</t>
  </si>
  <si>
    <t>Sara, Ibn</t>
  </si>
  <si>
    <t>Poemas del fuego / PN1169.5 .I365 .P6 / 02195-04</t>
  </si>
  <si>
    <t>En el país de los cuentos / PN3322 .H35 .P3 / 0600-013</t>
  </si>
  <si>
    <t>21-28 Oct 14</t>
  </si>
  <si>
    <t>Kierkegaard, Sören</t>
  </si>
  <si>
    <t>Diapsálmata / B29 .K54 .D5 / 01932-01</t>
  </si>
  <si>
    <t>27Oct-03Nov 14</t>
  </si>
  <si>
    <t>Drumas, Carlos</t>
  </si>
  <si>
    <t>Antologia / PN1169.5 .D78 .I8 / 0743-013</t>
  </si>
  <si>
    <t>03-10 Nov 14</t>
  </si>
  <si>
    <t>O'connor, Flannery</t>
  </si>
  <si>
    <t>El negro artificial / PN3322 .O19 .N44 / 01204-08</t>
  </si>
  <si>
    <t>07-14 Nov 14</t>
  </si>
  <si>
    <t>Furor y misterio / PN1169.5 .C938 .F8 / 0167</t>
  </si>
  <si>
    <t>Poesías reunidas / PN1169.5 .E55 .P3 / 01662-09</t>
  </si>
  <si>
    <t>Guimares, Joao</t>
  </si>
  <si>
    <t>Noches del sertón / PN3322 .G86 .N6 / 02384-99</t>
  </si>
  <si>
    <t>24Nov-01Dic 14</t>
  </si>
  <si>
    <t>Bellatin, Mario</t>
  </si>
  <si>
    <t>Salón de belleza / PN3322 .B44 .S3 / 0419-06</t>
  </si>
  <si>
    <t>01-08 Dic 14</t>
  </si>
  <si>
    <t>Crimen y castigo / PN3322 .D68 .C7 / 03246-08</t>
  </si>
  <si>
    <t>02-09 Dic 14</t>
  </si>
  <si>
    <t>La enfermedad mortal / B29 .K54 .E5 / 0913-013</t>
  </si>
  <si>
    <t>El mercader de Venecia / PN2021.5 .S53 .M47 / 01117-09</t>
  </si>
  <si>
    <t>09-16 Dic 14</t>
  </si>
  <si>
    <t xml:space="preserve">Muller, Herta  </t>
  </si>
  <si>
    <t>El hombre es un gran faisán en el mundo / PN3322 .M85.H6 / 454-10</t>
  </si>
  <si>
    <t>10-17-Dic-14</t>
  </si>
  <si>
    <t>La puerta cerrada / PN2021.5 .S285 .P87 / 0240-012</t>
  </si>
  <si>
    <t>22-29 Dic 14</t>
  </si>
  <si>
    <t>Hedeen, Katherine</t>
  </si>
  <si>
    <t>Poesía indigena estadounidense / PN1016.2 .E6 / 0325-013</t>
  </si>
  <si>
    <t>Vallejo, Cesar</t>
  </si>
  <si>
    <t>Poesía completa / PN1169.5 .V358 .P6</t>
  </si>
  <si>
    <t>30Dic 14-06Ene 15</t>
  </si>
  <si>
    <t>Nordorandt, Henrik</t>
  </si>
  <si>
    <t>Nuestro amor es como Vizancio / PN1169.5 .N66 .N8 / 0253-01</t>
  </si>
  <si>
    <t>09-16 Ene 15</t>
  </si>
  <si>
    <t>Demasiadad felicidad / PN3322 .M854 .D4 / 0457-013</t>
  </si>
  <si>
    <t>De lenguaje y literatura / PN6140 .F68 .D39 / 01753-02</t>
  </si>
  <si>
    <t>La sed de los peces / BP189.5 .R85 .S4 / 01506-05</t>
  </si>
  <si>
    <t>23-30 Jun 15</t>
  </si>
  <si>
    <t>Cantos escogidos / PN1169.5 .L464 .C32 / 0259-03</t>
  </si>
  <si>
    <t>Le Clezio, Jean</t>
  </si>
  <si>
    <t>El africano / PN3322.L4 .A7 / 043-08</t>
  </si>
  <si>
    <t>25Jun-02Jul 15</t>
  </si>
  <si>
    <t>Vigilar y castigar / PN6140 .F68 .V52 2008 / 055-05</t>
  </si>
  <si>
    <t>27Jun-04Jul 15</t>
  </si>
  <si>
    <t>Yan, Mo</t>
  </si>
  <si>
    <t>Boom / PN3322 .Y354 .B6 / 0131-015</t>
  </si>
  <si>
    <t>A cidade sitiada / PN3322 .L58 .C53 / 02211-08</t>
  </si>
  <si>
    <t>07-14 Jul 15</t>
  </si>
  <si>
    <t>Marx, Carlos</t>
  </si>
  <si>
    <t>El capital / B29 .M379 .C36 vol 1 1999 / 0142-012</t>
  </si>
  <si>
    <t>Crimen y castigo / PN3322 .D68 .C7 / 0759-07</t>
  </si>
  <si>
    <t>29jul-05ago 15</t>
  </si>
  <si>
    <t>La perla y otros cuentos / PN3322 .M58 .P7 / 01828-99</t>
  </si>
  <si>
    <t xml:space="preserve">Kafka, Franz </t>
  </si>
  <si>
    <t>El proceso/PN3322-K34.P7/1076-08</t>
  </si>
  <si>
    <t>5-12 ago 15</t>
  </si>
  <si>
    <t>Fonseca, Rubem</t>
  </si>
  <si>
    <t>Secreciones, excreciones y desatinos / PN3322.F66.S41/1916-03</t>
  </si>
  <si>
    <t>10-17-AGOS-15</t>
  </si>
  <si>
    <t>Charles Dickens</t>
  </si>
  <si>
    <t>Acorralado y otro scuentos/ PN3322.D53/ 2152-02</t>
  </si>
  <si>
    <t>13-20-ago-15</t>
  </si>
  <si>
    <t>Max Stirner</t>
  </si>
  <si>
    <t>Escritos menores/ B29.575.E8/ 1142-13</t>
  </si>
  <si>
    <t>17-24-ago-15</t>
  </si>
  <si>
    <t>Mo Yan</t>
  </si>
  <si>
    <t>La republica del vino/ PN3322.Y354.R4/ 159-015</t>
  </si>
  <si>
    <t>19-26-ago-15</t>
  </si>
  <si>
    <t>El único y su propiedad</t>
  </si>
  <si>
    <t>20-27-ago-15</t>
  </si>
  <si>
    <t xml:space="preserve"> Houellebecq,  Michel</t>
  </si>
  <si>
    <t>Sumisión/ PN3322.H68.S96/ 274-015</t>
  </si>
  <si>
    <t>31-AGO-7-SEP-15</t>
  </si>
  <si>
    <t xml:space="preserve"> Modiano, Patrick</t>
  </si>
  <si>
    <t>Accidente nocturno/ PN3322.M63.A22/ 035-015</t>
  </si>
  <si>
    <t>03-10-SEP-15</t>
  </si>
  <si>
    <t>Hegel, Georg</t>
  </si>
  <si>
    <t>Introducción a la historia de la filosofía /B29.H44.I6/2872-01</t>
  </si>
  <si>
    <t>Relatos completos /PN3322.W66.R4/1417-97</t>
  </si>
  <si>
    <t>La caida/PN3322.C358.C28 2000/3260-08</t>
  </si>
  <si>
    <t xml:space="preserve"> H¨lderlin,  Friedrich</t>
  </si>
  <si>
    <t>Las grandes elegías, 1800-1801/PN1169.5.H653.G73 2008/ 1486-09</t>
  </si>
  <si>
    <t>24-SEP-01-OCT-15</t>
  </si>
  <si>
    <t xml:space="preserve"> Ensayos / PN1169.5.H653.E6/609-10</t>
  </si>
  <si>
    <t xml:space="preserve">Moro, Tomas  </t>
  </si>
  <si>
    <t>Utopia/ PN6140.M679.U7 1984/2874-01</t>
  </si>
  <si>
    <t>29-SEP-06-OCT-15</t>
  </si>
  <si>
    <t xml:space="preserve">Valencia, Ar-Rusafi de </t>
  </si>
  <si>
    <t>Poemas /PN1169.5.V343.P61986/472-98</t>
  </si>
  <si>
    <t>Mommsen, Theodor</t>
  </si>
  <si>
    <t>Historia de Roma /PN3384.M65.H5/646-07</t>
  </si>
  <si>
    <t>06-13-OCT-15</t>
  </si>
  <si>
    <t>19-0ct-15</t>
  </si>
  <si>
    <t>Shelley,  Mary</t>
  </si>
  <si>
    <t>El mortal inmortal y otras fantasías  góticas / PN3322.S49.M6 1998/1745-02</t>
  </si>
  <si>
    <t>07-14-OCT-15</t>
  </si>
  <si>
    <t xml:space="preserve">Pressat,  Roland </t>
  </si>
  <si>
    <t>Introducciones a la demografía / PN6140.P748.I6/2232-00</t>
  </si>
  <si>
    <t>30-0ct-15</t>
  </si>
  <si>
    <t>Poemas de Alvaro de Campos II/PN1169.5P482.P6 V.2/1068-99</t>
  </si>
  <si>
    <t>9-16-NOV-15</t>
  </si>
  <si>
    <t xml:space="preserve">Chomsky, NOam </t>
  </si>
  <si>
    <t>La (Des)educaciòn/PN6140.C964.D4 2002/1137-05</t>
  </si>
  <si>
    <t>Fromm, Erich</t>
  </si>
  <si>
    <t>El arte de amar /BF173.F86.A77/416-10</t>
  </si>
  <si>
    <t>11-18-NOV-15</t>
  </si>
  <si>
    <t>Arendt, Hannah</t>
  </si>
  <si>
    <t>La condición humana /PN6140.A74.C6/1039-00</t>
  </si>
  <si>
    <t>13-20-NOV-15</t>
  </si>
  <si>
    <t xml:space="preserve">Le Clézio </t>
  </si>
  <si>
    <t xml:space="preserve">El pez dorado </t>
  </si>
  <si>
    <t>19-26-nov-15</t>
  </si>
  <si>
    <t>RENOV. 03-DIC-15</t>
  </si>
  <si>
    <t>Weber, Max</t>
  </si>
  <si>
    <t>Escritos político/PN6140.W43.E8/1361-00</t>
  </si>
  <si>
    <t>26-NOV-03-DIC-15</t>
  </si>
  <si>
    <t>Empirismo y subjetividad/B29.D48.E65/1654-10</t>
  </si>
  <si>
    <t>04-11-DIC-15</t>
  </si>
  <si>
    <t>RENOV. 18-DIC-15</t>
  </si>
  <si>
    <t xml:space="preserve">Spinoza, Baruch </t>
  </si>
  <si>
    <t>Tratado teológico politico /B29.S65.T3/0373-951</t>
  </si>
  <si>
    <t>07-14-DIC-15</t>
  </si>
  <si>
    <t>RENOV. 22-DIC-15</t>
  </si>
  <si>
    <t xml:space="preserve">Benajmin Walter </t>
  </si>
  <si>
    <t>Imaginacion y sociedad /PN6140.B468.I5/539-00</t>
  </si>
  <si>
    <t>15-22- DIC - 15</t>
  </si>
  <si>
    <t>orosio</t>
  </si>
  <si>
    <t>historia libros I-IV / PA6518.O8.N1 / 01492-94</t>
  </si>
  <si>
    <t>23-30- DIC - 15</t>
  </si>
  <si>
    <t>horacio</t>
  </si>
  <si>
    <t>XX odas del libro tercero / PA6400.V45 / 854-010</t>
  </si>
  <si>
    <t>Séneca</t>
  </si>
  <si>
    <t>Trajedia I/PA6673.E8.S4/20-010</t>
  </si>
  <si>
    <t>28 dic 15 - 04 ene 16</t>
  </si>
  <si>
    <t xml:space="preserve">Hobbes, Thomas </t>
  </si>
  <si>
    <t>Leviatán/B29.H63.L48 1980/1064-08</t>
  </si>
  <si>
    <t>30 dic 15-06 ene 16</t>
  </si>
  <si>
    <t>Thomas Hobbes, tratado sobre el cuerpo/B29.H63.T73/2855-08</t>
  </si>
  <si>
    <t>21-28- ENE - 16</t>
  </si>
  <si>
    <t>coetze J. M.</t>
  </si>
  <si>
    <t>La edad  de hierro / PN3322.C634.E39 / 100-03</t>
  </si>
  <si>
    <t>27-ENE-04-FEB-16</t>
  </si>
  <si>
    <t>Ensayos escogidos/PN6140.M667.E57/2174-99</t>
  </si>
  <si>
    <t>Adescoberta do mundo/PN3322.L58.D48/2212-08</t>
  </si>
  <si>
    <t>08-15-FEB-16</t>
  </si>
  <si>
    <t>Bartolome de las Casas</t>
  </si>
  <si>
    <t>Historia de las indias III/PN3384.C379.H58/2503-010</t>
  </si>
  <si>
    <t>24 FEB-2MAR-16</t>
  </si>
  <si>
    <t xml:space="preserve">Freud, Sigmund </t>
  </si>
  <si>
    <t>El chiste y su relacion con lo inconsciente/BF173.F85.C95/1011-03</t>
  </si>
  <si>
    <t>Genealogía del racismo / PN6140 .F68 .G3 / 1731-02</t>
  </si>
  <si>
    <t>02-09-Mar-16</t>
  </si>
  <si>
    <t>Knausgaard,  Karl Ove</t>
  </si>
  <si>
    <t xml:space="preserve"> Un hombre enamorado/PN3322.K587.H6/524-014</t>
  </si>
  <si>
    <t>05-12-MAR-16</t>
  </si>
  <si>
    <t xml:space="preserve">Pavase, Cesare </t>
  </si>
  <si>
    <t>Poesia completa Vol 1 / PN1169.5.P389.P59 N.1/61-010</t>
  </si>
  <si>
    <t>10- 17 MARZO 16</t>
  </si>
  <si>
    <t>Renov. 24-mar-16</t>
  </si>
  <si>
    <t xml:space="preserve">Foucault,  Michel </t>
  </si>
  <si>
    <t>Las palabras y las cosas /PN6140.F68.P3 2005/1867-05</t>
  </si>
  <si>
    <t>22-29-MAR-16</t>
  </si>
  <si>
    <t>RENOV-06-ABRIL-16</t>
  </si>
  <si>
    <t>Crimen y castigo / PN3322 .D68 .C7 2006 / 3246-08</t>
  </si>
  <si>
    <t>23-30-mar-16</t>
  </si>
  <si>
    <t>Hobbes T.</t>
  </si>
  <si>
    <t>Leviatan, tratado, vida / B29.H63.T76 / 0364-015</t>
  </si>
  <si>
    <t>02-09-ABRIL-16</t>
  </si>
  <si>
    <t>RENOV-16-ABRIL-16</t>
  </si>
  <si>
    <t>Coetze, J. M</t>
  </si>
  <si>
    <t>juventud / PN3322.C634.J8 / 823-03</t>
  </si>
  <si>
    <t>06-13-ABRIL-16</t>
  </si>
  <si>
    <t>Las baladas del ajo / PN3322.Y354.B35 / 07-013</t>
  </si>
  <si>
    <t>07-14-ABRIL-16</t>
  </si>
  <si>
    <t>J.M.G le Clezio</t>
  </si>
  <si>
    <t>La caurentena / PN3322.L4.C8 / 1887-98</t>
  </si>
  <si>
    <t>09-16-ABRIL-16</t>
  </si>
  <si>
    <t>Buccht, Bertolt</t>
  </si>
  <si>
    <t>Teatro completo 3 / PN2021.5.B74.O64 / 2199-07</t>
  </si>
  <si>
    <t>12-19-ABRIL-16</t>
  </si>
  <si>
    <t xml:space="preserve">Mishima, Yukio </t>
  </si>
  <si>
    <t>El color prohibido/PN3322.M58.C65/1095-09</t>
  </si>
  <si>
    <t>13-20 abr 16</t>
  </si>
  <si>
    <t>RENOV-27-ABRIL-16</t>
  </si>
  <si>
    <t>Escena de una vida de provincia / PN3322.C634.E82 / 056-015</t>
  </si>
  <si>
    <t>15-22 abr 16</t>
  </si>
  <si>
    <t>Vian, Boris</t>
  </si>
  <si>
    <t>El otoño en pekin / PN3322.V53.O7 / 1203-97</t>
  </si>
  <si>
    <t>20-27 abr 16</t>
  </si>
  <si>
    <t>Freud, sigmund</t>
  </si>
  <si>
    <t>Los textos fundamentales del psicoanalisis/BF173.F85.T4/1216-94</t>
  </si>
  <si>
    <t>25-abr-02 may 16</t>
  </si>
  <si>
    <t>RENOV-8-MAY-16</t>
  </si>
  <si>
    <t>Trilogia del vagabundo / PN3322.H35.T75 / 1079-08</t>
  </si>
  <si>
    <t>27-abr-04 may 16</t>
  </si>
  <si>
    <t>Costas extrañas / PN3322.C634.C68 / 0615-08</t>
  </si>
  <si>
    <t>Diarios / PN3322.M88.D53.N1 / 1872-08</t>
  </si>
  <si>
    <t>05-12 MAY 16</t>
  </si>
  <si>
    <t>RENOV-19-MAY-16</t>
  </si>
  <si>
    <t>Otoño aleman / PN3322.D335.O7 / 2068-011</t>
  </si>
  <si>
    <t>Plexus / PN3322.M55.P54 / 2563-08</t>
  </si>
  <si>
    <t>10-17-may-16</t>
  </si>
  <si>
    <t>F.M. Dostoyevski</t>
  </si>
  <si>
    <t>El idiota (1)/PN3322.D68.I2 1991 n.1/0622-08</t>
  </si>
  <si>
    <t>J.M. Coetzee</t>
  </si>
  <si>
    <t>Hombre lento/PN3322.C634.H6/271-06</t>
  </si>
  <si>
    <t>23-30 may 16</t>
  </si>
  <si>
    <t>El idiota (1)/PN3322.D68.I2 1991 n.2/0623-08</t>
  </si>
  <si>
    <t>30 MAR-6 JUN-16</t>
  </si>
  <si>
    <t>La etica protestante y el espiritu del capitalismo / PN6140.W43.E75 / 928-09</t>
  </si>
  <si>
    <t>06-13 JUN 16</t>
  </si>
  <si>
    <t>Ping Mei, Jin</t>
  </si>
  <si>
    <t>Flor de ciruelo en vasito de oro / PN3322.L364.F7.V.1 / 596-014</t>
  </si>
  <si>
    <t>08-15 JUN 16</t>
  </si>
  <si>
    <t>Foucault, michel</t>
  </si>
  <si>
    <t>Nacimiento de la biopolitica / B29.F68.N3 / 1345-08</t>
  </si>
  <si>
    <t>15-22 JUN 16</t>
  </si>
  <si>
    <t>Piaget, Jean</t>
  </si>
  <si>
    <t>El nacimiento de la inteligencia en el niño / BF173.P53.N33 / 164-012</t>
  </si>
  <si>
    <t>22-29 JUN 16</t>
  </si>
  <si>
    <t>Foe /  PN3322.C634.F6 / 495-06</t>
  </si>
  <si>
    <t>Keret, Etgar</t>
  </si>
  <si>
    <t>De repente un toquido en la puerta / PN3322.K465.R4 / 985-013</t>
  </si>
  <si>
    <t>28-JUN-06 JUL 16</t>
  </si>
  <si>
    <t>Loxnesi, Halldor</t>
  </si>
  <si>
    <t>El concierto de los peces / PN3322.L396.C66 / 1125-07</t>
  </si>
  <si>
    <t>04-11 JUl 16</t>
  </si>
  <si>
    <t>Mishima,Yukio</t>
  </si>
  <si>
    <t>Caballos desbocados / PN3322.M58.C3 / 941-96</t>
  </si>
  <si>
    <t>06-13 JUl 16</t>
  </si>
  <si>
    <t>El nacimiento de la clinica / B29.F68.N33.2012 / 500-13</t>
  </si>
  <si>
    <t>12-19 JUl 16</t>
  </si>
  <si>
    <t>Defoe, Daniel</t>
  </si>
  <si>
    <t>Moll Flanders / PN3322 .D44.M6 / 2525-97</t>
  </si>
  <si>
    <t>14-21 jul 16</t>
  </si>
  <si>
    <t>Maquiavelo</t>
  </si>
  <si>
    <t>El principe, el arte de guerra, discursos / B29.M365.P75 / 363-015</t>
  </si>
  <si>
    <t>18-25 jul 16</t>
  </si>
  <si>
    <t xml:space="preserve">Jelinek, Elfriede </t>
  </si>
  <si>
    <t>Deseo / PN3322.J455.D4 / 268-05</t>
  </si>
  <si>
    <t>27-JUL-03 AGO 16</t>
  </si>
  <si>
    <t>Vladimir Navokov</t>
  </si>
  <si>
    <t>Curso de literatura Europea/PN6140.N33.C8/797-98</t>
  </si>
  <si>
    <t>02-09 ago 16</t>
  </si>
  <si>
    <t xml:space="preserve">Knausgard, Karl Ove </t>
  </si>
  <si>
    <t>Un hombre enamorado/PN3322.K587.H6/524-014</t>
  </si>
  <si>
    <t xml:space="preserve">Ibsen, Henri </t>
  </si>
  <si>
    <t>Casa de muñecas, los espectros, el pato salvaje/PN2021.5.I28.C3/2385-99</t>
  </si>
  <si>
    <t>11-18 ago 16</t>
  </si>
  <si>
    <t>Casa desolada / PN23322.D53.C38 / 159-010</t>
  </si>
  <si>
    <t>16-23 ago 16</t>
  </si>
  <si>
    <t>La hierba roja / PN3322.V53.H5 / 1829-97</t>
  </si>
  <si>
    <t>23-30 ago 16</t>
  </si>
  <si>
    <t>Houllebecq, michel</t>
  </si>
  <si>
    <t>Sumisión / PN3322.H68.S96 / 274-025</t>
  </si>
  <si>
    <t>29 ago-05 sep 16</t>
  </si>
  <si>
    <t>J.M. Coetze</t>
  </si>
  <si>
    <t>Esperando a los barbaros / PN3322.C634.E8 / 1176-01</t>
  </si>
  <si>
    <t xml:space="preserve">Alexievich, Svetlana </t>
  </si>
  <si>
    <t>Los muchachos de Zinc/PN3384.A439.M85/178-016</t>
  </si>
  <si>
    <t>12-19 sep 16</t>
  </si>
  <si>
    <t>Gibbon, Edward</t>
  </si>
  <si>
    <t>Historia de la decadencia y …/ PN3384.G53.H5.N1 / 1311-011</t>
  </si>
  <si>
    <t>14-20 sep 16</t>
  </si>
  <si>
    <t>Bruto: de los oradores ilustres/PA6315.E8.B78/726-010</t>
  </si>
  <si>
    <t>17-24 sep 16</t>
  </si>
  <si>
    <t>Meditaciones / PA6500.M69.M43 / 1629-00</t>
  </si>
  <si>
    <t>20-SEP-05-OCT-16</t>
  </si>
  <si>
    <t>Whitman, Whalt</t>
  </si>
  <si>
    <t>Hojas de hierba / PN1169.5.W55.H6.2014/ 294-015</t>
  </si>
  <si>
    <t>30-SEP-07-OCT-16</t>
  </si>
  <si>
    <t>Dozy, Reinhart</t>
  </si>
  <si>
    <t>Historia de los Musulmanes en España I / PN3384.D69.H58.N1 / 746-13</t>
  </si>
  <si>
    <t>05-12 OCT 16</t>
  </si>
  <si>
    <t>Santo Tomás</t>
  </si>
  <si>
    <t xml:space="preserve">Suma, Confesiones/B29.T65.T49/510-015 </t>
  </si>
  <si>
    <t>14-21 oct 16</t>
  </si>
  <si>
    <t xml:space="preserve"> Ion Ezra, Moseh</t>
  </si>
  <si>
    <t>Antología poetica/PN1169.5.I36.A6/106-03</t>
  </si>
  <si>
    <t>18-25 oct 16</t>
  </si>
  <si>
    <t xml:space="preserve">P. Dozy, Reimharf </t>
  </si>
  <si>
    <t>Historia de los musulmanes de españa III y IV/PN3384.D69.H58 n.2/21747-013</t>
  </si>
  <si>
    <t>20-27 oct 16</t>
  </si>
  <si>
    <t>La montaña del alma / PN3322.X56.M6 / 2014-01</t>
  </si>
  <si>
    <t>25-OCT-01-NOV-16</t>
  </si>
  <si>
    <t>Il Compagno/PN3322.P39.C6/270-014</t>
  </si>
  <si>
    <t>31 oct-07 nov 16</t>
  </si>
  <si>
    <t>Quzman, Ión</t>
  </si>
  <si>
    <t>Cancionero de andalucí / PN1169.5.I35.C3 / 972-98</t>
  </si>
  <si>
    <t>03-10 NOV 16</t>
  </si>
  <si>
    <t>Esferas I/B29.S56.E83/1239-04</t>
  </si>
  <si>
    <t>07-14 nov 16</t>
  </si>
  <si>
    <t>Ibn Sara As -Santarini</t>
  </si>
  <si>
    <t>Poemas del fuego y otras casidas/PN1169.5.I365.P6/2193-04</t>
  </si>
  <si>
    <t>Amado, Jorge</t>
  </si>
  <si>
    <t>Capiyaes da areia / PN3322.A58.C36 / 272-08</t>
  </si>
  <si>
    <t>14-21 NOV 16</t>
  </si>
  <si>
    <t>Paolo Pasolini, Pier</t>
  </si>
  <si>
    <t>Las cenizas de Gramsci / PN1169.5.P38.C4 / 259-014</t>
  </si>
  <si>
    <t>15-22 NOV 16</t>
  </si>
  <si>
    <t>Pan / PN3322.H35.P36 / 562-010</t>
  </si>
  <si>
    <t>22-29 NOV 16</t>
  </si>
  <si>
    <t xml:space="preserve">Obra poetica completa / PN1169.5.B383.O3 / 294-07 </t>
  </si>
  <si>
    <t>28-NOV-05-DIC-16</t>
  </si>
  <si>
    <t>Hamjun, Knut</t>
  </si>
  <si>
    <t>Hambre / PN3322.H35.H3 / 288-97</t>
  </si>
  <si>
    <t>05-12 DIC 16</t>
  </si>
  <si>
    <t>El arco del triunfo / PN1169.5.P482.P6 / 1067-99</t>
  </si>
  <si>
    <t>12-19 DIC 16</t>
  </si>
  <si>
    <t>Macmillan, Margaret</t>
  </si>
  <si>
    <t>1914 de la paz a la guerra / PN3384.M3.M5 / 191-015</t>
  </si>
  <si>
    <t>19-26 DIC 16</t>
  </si>
  <si>
    <t>Byron, Lord</t>
  </si>
  <si>
    <t>Don Juan/PN1169.5.B92.D66/1505-09</t>
  </si>
  <si>
    <t>22-29 DIC 16</t>
  </si>
  <si>
    <t>Barnum's Digest &amp; cantinelas en jalea / PN1169.5.V52.B37 / 739-010</t>
  </si>
  <si>
    <t>Ove Knausgaard, Karl</t>
  </si>
  <si>
    <t>Un hombre enamorado / PN3322.K587.H6 / 524-014</t>
  </si>
  <si>
    <t>16-23 ENE 17</t>
  </si>
  <si>
    <t>Vergüenza / VER-VER / 165/216</t>
  </si>
  <si>
    <t>Wittgenstein</t>
  </si>
  <si>
    <t>Diarios, conferencia / B29.W57.D57 / 390-015</t>
  </si>
  <si>
    <t>23-30 ene 17</t>
  </si>
  <si>
    <t>De Bouvoir, Simone</t>
  </si>
  <si>
    <t>Memorias de una joven formal / PN3322.B42.M4 / 140-00</t>
  </si>
  <si>
    <t>31-ENE-08 FEB 17</t>
  </si>
  <si>
    <t>F. Nietzsche</t>
  </si>
  <si>
    <t>La genealogía de la moral/B29.N54.G4/1553-97</t>
  </si>
  <si>
    <t>7-14 feb 17</t>
  </si>
  <si>
    <t>Historia de la locura en la epoca clasica / B29.F68.H57.V.I / 2304-03</t>
  </si>
  <si>
    <t>13-20 feb 17</t>
  </si>
  <si>
    <t>???</t>
  </si>
  <si>
    <t xml:space="preserve">Cervantes, Miguel de </t>
  </si>
  <si>
    <t>Don Quijote de la Mancha/PN3322.C478.D65 2004/625-011</t>
  </si>
  <si>
    <t xml:space="preserve">Montale, Eugenio </t>
  </si>
  <si>
    <t>Poesía completa/PN1169.5.M66.O27/384-016</t>
  </si>
  <si>
    <t>28 feb-07 mar 17</t>
  </si>
  <si>
    <t>SUSPENDIDO HASTA EL DIA 20 DE MARZO DE 2017</t>
  </si>
  <si>
    <t>Bergman, Ingmar</t>
  </si>
  <si>
    <t>Las mejores intenciones / PN2021.5.B47.M4 / 2224-98</t>
  </si>
  <si>
    <t>21-28 MAR 17</t>
  </si>
  <si>
    <t>Un verano con monica / VER-SOM / 174/227</t>
  </si>
  <si>
    <t>Coetzee, JM</t>
  </si>
  <si>
    <t>Desgracia/PN3322.C643.D47/1048-02</t>
  </si>
  <si>
    <t>04-11 ABR 17</t>
  </si>
  <si>
    <t>Alcoholes / PN1169.5.A6.A5 / 990-98</t>
  </si>
  <si>
    <t>18-25 ABR 17</t>
  </si>
  <si>
    <t>Rimbaud, Arthur</t>
  </si>
  <si>
    <t>Obra poetica completa / PN1169.5.R555.O22 / 1174-07</t>
  </si>
  <si>
    <t>Adorno</t>
  </si>
  <si>
    <t>Minima moralia / B29.A36.M56 / 162-010</t>
  </si>
  <si>
    <t>29 ABR-06 MAY 17</t>
  </si>
  <si>
    <t xml:space="preserve">Mahoma </t>
  </si>
  <si>
    <t>El Corán/ BP124.M6/ 1579-97</t>
  </si>
  <si>
    <t xml:space="preserve">02-09 may 17 </t>
  </si>
  <si>
    <t>Dostoievski, Fiódor</t>
  </si>
  <si>
    <t>Memorias de la casa muerta / PN3322.D682.M45 / 247-011</t>
  </si>
  <si>
    <t xml:space="preserve">15-22 may 17 </t>
  </si>
  <si>
    <t>Relatos completos / PN3322.W66.R4 / 1417-97</t>
  </si>
  <si>
    <t>Kipling, Ruyard</t>
  </si>
  <si>
    <t>Poemas / PN1169.5.K56.P62 / 1804-06</t>
  </si>
  <si>
    <t xml:space="preserve">22-29 may 17 </t>
  </si>
  <si>
    <t>T. H.W. Adorno</t>
  </si>
  <si>
    <t>Dielectica de la ilustración/B29.A36.D53/541-014</t>
  </si>
  <si>
    <t>29 may-05 jun 17</t>
  </si>
  <si>
    <t xml:space="preserve">Hemingway, Ernest </t>
  </si>
  <si>
    <t>The Short stories/PN3322.H46.S46/159-011</t>
  </si>
  <si>
    <t>09-16 jun 17</t>
  </si>
  <si>
    <t>Focault, Michael</t>
  </si>
  <si>
    <t>La hermeneutica del sujeto/B29.F68.H47/0192-06</t>
  </si>
  <si>
    <t xml:space="preserve">30 MAY-13 JUN 17 </t>
  </si>
  <si>
    <t>Epicteto</t>
  </si>
  <si>
    <t>Disertaciones/PA3969.A2/014009-94</t>
  </si>
  <si>
    <t>14-21 jun 17</t>
  </si>
  <si>
    <t>David Hume</t>
  </si>
  <si>
    <t>De los prejuicios../B29.HB6.D4/2009/1130-010</t>
  </si>
  <si>
    <t>20-27 JUN 17</t>
  </si>
  <si>
    <t>Kapuscinski, Ryszard</t>
  </si>
  <si>
    <t>Viajes con Heródoto/PN3384.K36.V5/0558-07</t>
  </si>
  <si>
    <t>03 jul- 09 jul 17</t>
  </si>
  <si>
    <t>Ibn Sara As Santarini</t>
  </si>
  <si>
    <t>Poemas del fuego/PN1169.5.I365.P6/2193-04</t>
  </si>
  <si>
    <t>Peter Sloterdijk</t>
  </si>
  <si>
    <t>Temblores de aire/B29.S56.T453/1662-05</t>
  </si>
  <si>
    <t>10-17 jul-17</t>
  </si>
  <si>
    <t>La casa de las bellas durmientes/ PN3322.K39.C38/ 244-012</t>
  </si>
  <si>
    <t>24-31 jul 17</t>
  </si>
  <si>
    <t>Homero</t>
  </si>
  <si>
    <t>The odyssey/PA4021.A52/345-011</t>
  </si>
  <si>
    <t>31 jul- 07 agos 17</t>
  </si>
  <si>
    <t>Kierkergaard, Soren</t>
  </si>
  <si>
    <t>Estética y ética de la formación…/B29.K54.E8/2518-07</t>
  </si>
  <si>
    <t>07-14 ago 17</t>
  </si>
  <si>
    <t>Hyams,Edwars</t>
  </si>
  <si>
    <t>Dionysus a social history of the…/PN3384.H93/825-012</t>
  </si>
  <si>
    <t xml:space="preserve">12-19 ago 17 </t>
  </si>
  <si>
    <t>Humillados y ofendidos/PN3322-D682.H85/2313-03</t>
  </si>
  <si>
    <t xml:space="preserve">15-22 ago 17 </t>
  </si>
  <si>
    <t>Machiavelli</t>
  </si>
  <si>
    <t>The chief works and…/B29.M365.M33/250-011</t>
  </si>
  <si>
    <t>Escritos I,B29.K54.E8/1486-07</t>
  </si>
  <si>
    <t>30-ago-6-sep-17</t>
  </si>
  <si>
    <t>Hamsun Kunt</t>
  </si>
  <si>
    <t>La bendición de la tierra/PN3322.H35.D46/1326-07</t>
  </si>
  <si>
    <t>13-20-sep-17</t>
  </si>
  <si>
    <t xml:space="preserve">Kierkegaard, Soren </t>
  </si>
  <si>
    <t xml:space="preserve"> Obras completas 2/B29.K54.O2/1466-07</t>
  </si>
  <si>
    <t xml:space="preserve">20-28 sep 17 </t>
  </si>
  <si>
    <t>Martínez, Víctor</t>
  </si>
  <si>
    <t>La revolución en Oaxaca/PN3383.5.R483/2088-012</t>
  </si>
  <si>
    <t>25 sep- 03 oct 17</t>
  </si>
  <si>
    <t>Christensen, Inger</t>
  </si>
  <si>
    <t>Eso/PN1169.5.C986.E85/0243-016</t>
  </si>
  <si>
    <t xml:space="preserve">03-10 oct 17 </t>
  </si>
  <si>
    <t>Kleim, Naomi</t>
  </si>
  <si>
    <t>La doctrina del shock/PN6140.K543.D63/SF</t>
  </si>
  <si>
    <t>05-12 oct 17</t>
  </si>
  <si>
    <t>The basic writing/BF173.F85.B38/1272-012</t>
  </si>
  <si>
    <t>17-24 oct 17</t>
  </si>
  <si>
    <t xml:space="preserve">Korsback, Lief </t>
  </si>
  <si>
    <t>Sistemas políticos africanos/PN3383.95.S57/00505-017</t>
  </si>
  <si>
    <t>Strindberg, August</t>
  </si>
  <si>
    <t>Pequeño catecismo para la clase baja y otros escritos/PN3322.S77.P46/141-014</t>
  </si>
  <si>
    <t>04-NOV-11-NOV-17</t>
  </si>
  <si>
    <t>06-13 nov 17</t>
  </si>
  <si>
    <t>Mil gruyas/PN3322.N19.M5/2086-08</t>
  </si>
  <si>
    <t>08-15 nov 17</t>
  </si>
  <si>
    <t>Cuentos completos/PN3322.O564.C8/00516-94</t>
  </si>
  <si>
    <t>16-23 nov 17</t>
  </si>
  <si>
    <t>Montaigne, Michael</t>
  </si>
  <si>
    <t>The complete essays/PN6140.M667.C65/748-011</t>
  </si>
  <si>
    <t>24 NOV-01 dic 17</t>
  </si>
  <si>
    <t>Sobre la firmeza del sabio/PA6673.E8.563/12420-010</t>
  </si>
  <si>
    <t>29 nov-06 dic 17</t>
  </si>
  <si>
    <t>Bennett, Herman</t>
  </si>
  <si>
    <t>Africans in colonial Mexico/PN3384.B455.A37/820-017</t>
  </si>
  <si>
    <t>03-10 abr 18</t>
  </si>
  <si>
    <t xml:space="preserve">                        </t>
  </si>
  <si>
    <t>Obsesión/PN3322.J455.O2/1951-05</t>
  </si>
  <si>
    <t xml:space="preserve">05-12 abril 18 </t>
  </si>
  <si>
    <t>Las cenizas de Gramsci/PN1169.5.P38.C4/259-014</t>
  </si>
  <si>
    <t>18-25 abr 18</t>
  </si>
  <si>
    <t>Gargantua y Pantagruel/PN3322.R34.G3/1140-013</t>
  </si>
  <si>
    <t>30 abr-07 may 18</t>
  </si>
  <si>
    <t>The brothers Karamazov/PN3322.D682.B76/890-017</t>
  </si>
  <si>
    <t>15-22 may 18</t>
  </si>
  <si>
    <t>Antón Chéjov</t>
  </si>
  <si>
    <t>Sobre el teatro: artículos y cartas / PN2021.5.C93.S6 / 0181-013</t>
  </si>
  <si>
    <t>25 may-01 jun</t>
  </si>
  <si>
    <t>Zola, Emili</t>
  </si>
  <si>
    <t>Germinal/PN3322.Z65.G4 1990/0149-703</t>
  </si>
  <si>
    <t>02 jun - 09 jun</t>
  </si>
  <si>
    <t>Wordworth, W</t>
  </si>
  <si>
    <t>Preludio/PN1169.5.W67.P7/0350-01</t>
  </si>
  <si>
    <t>Carl Sadburg</t>
  </si>
  <si>
    <t>Poemas de chicago/PN1169.5.S361.P6/1902-05</t>
  </si>
  <si>
    <t>07-14 jun 18</t>
  </si>
  <si>
    <t xml:space="preserve">Masaoka Shiki  </t>
  </si>
  <si>
    <t>Cien jaikus/PN1169.5.S485.C5/928-003</t>
  </si>
  <si>
    <t>13-20 jun18</t>
  </si>
  <si>
    <t>Thomas Mann</t>
  </si>
  <si>
    <t>Los Buddenbrook/PN3322.M378.B8 1991/215-97</t>
  </si>
  <si>
    <t>Taneda Santaella</t>
  </si>
  <si>
    <t>Saborear el agua/PN1169.5.S37.S2/995-05</t>
  </si>
  <si>
    <t>15-20 jun18</t>
  </si>
  <si>
    <t>Ferdinand Celine</t>
  </si>
  <si>
    <t>Fantasía para otra ocasión/PN3322.C451.F38/3185-08</t>
  </si>
  <si>
    <t xml:space="preserve">Wole Soyinka </t>
  </si>
  <si>
    <t>lanzadera sobre una cripta/PN1169.5.S663.L35/551-017</t>
  </si>
  <si>
    <t>26 jun - 03 jul 18</t>
  </si>
  <si>
    <t>Susan Sontag</t>
  </si>
  <si>
    <t>Regardins the pain of others/PN6140.S66.B44/1318-012</t>
  </si>
  <si>
    <t>29 jun - 06 jul 18</t>
  </si>
  <si>
    <t>Pasolini</t>
  </si>
  <si>
    <t>Who/PN1169.S.P38.W45/1482-05</t>
  </si>
  <si>
    <t>06 jul-15 jul  18</t>
  </si>
  <si>
    <t>Anton Chejov</t>
  </si>
  <si>
    <t>Teatro Completo /PN2021.5.C93.T42/186-05</t>
  </si>
  <si>
    <t>11- 17 jul 18</t>
  </si>
  <si>
    <t>La ansiedad de la influencia PN6140.B556.A68/01260-09</t>
  </si>
  <si>
    <t>14-21 jul 18</t>
  </si>
  <si>
    <t>Desierto/PN3322.L4.D4/825-94</t>
  </si>
  <si>
    <t>27-3 jul 18</t>
  </si>
  <si>
    <t>Teresa Garulo</t>
  </si>
  <si>
    <t>Poemas del fuegoPN1169.5.I365.P6/2193-04</t>
  </si>
  <si>
    <t>30jul - 08ago 18</t>
  </si>
  <si>
    <t xml:space="preserve"> Guimaraes, Rosa</t>
  </si>
  <si>
    <t>Gran Serfón Veredas/PN3322.G88.G73/1524-99</t>
  </si>
  <si>
    <t>8-15-ago-18</t>
  </si>
  <si>
    <t>10-17-ago-18</t>
  </si>
  <si>
    <t xml:space="preserve"> Lispector, Clarice</t>
  </si>
  <si>
    <t>A cidade sitiada/PN3322.L58.C53/2211-08</t>
  </si>
  <si>
    <t>13-20-AGO-18</t>
  </si>
  <si>
    <t>Raymond</t>
  </si>
  <si>
    <t>Tres rosas amarillas/PN3322.C3792.T74/1362-98</t>
  </si>
  <si>
    <t>16-23 ago18</t>
  </si>
  <si>
    <t>Ingmar Bergman</t>
  </si>
  <si>
    <t>Las mejores infanciones/PN1998.3.B47.M4/2224-98</t>
  </si>
  <si>
    <t>Gao Xingjian</t>
  </si>
  <si>
    <t>25 AGOS 1 SEP 18</t>
  </si>
  <si>
    <t>Carlos Marx</t>
  </si>
  <si>
    <t>El capital I/B29.M379.C36/142-012</t>
  </si>
  <si>
    <t xml:space="preserve"> Hamsun, Knut</t>
  </si>
  <si>
    <t>Trilogía del vagabundo/PN3322.H365.T45/582-08</t>
  </si>
  <si>
    <t>8-15-sep-18</t>
  </si>
  <si>
    <t>10-17-sep-18</t>
  </si>
  <si>
    <t>El pez dorado/ PN3322 L4 .P49/191/09</t>
  </si>
  <si>
    <t>14-21-sep-18</t>
  </si>
  <si>
    <t xml:space="preserve"> Xingjian, Xao</t>
  </si>
  <si>
    <t>El libro de un hombre solo/PN3322.X56.L5/705-02</t>
  </si>
  <si>
    <t>21-28-sep-18</t>
  </si>
  <si>
    <t xml:space="preserve">Foucault, Michel </t>
  </si>
  <si>
    <t>Obras esenciales/B29.F68.O23/875-011</t>
  </si>
  <si>
    <t>24-SEP-01-OCT-18</t>
  </si>
  <si>
    <t xml:space="preserve">Malaparte, Curzio </t>
  </si>
  <si>
    <t>Primera sangre/PN3322.M3615.P7/641-013</t>
  </si>
  <si>
    <t>4-11-oct-18</t>
  </si>
  <si>
    <t xml:space="preserve"> Larness, Halldor</t>
  </si>
  <si>
    <t>El concierto de los peces/PN3322.L396-C66/1125-07</t>
  </si>
  <si>
    <t>8-15-oct-18</t>
  </si>
  <si>
    <t xml:space="preserve">Elliot T.S. </t>
  </si>
  <si>
    <t>Poesía reunida 1909-1962/PN1169.5.E55.P3/2375-030</t>
  </si>
  <si>
    <t>15-22-oct-18</t>
  </si>
  <si>
    <t xml:space="preserve">Wordsworth, William </t>
  </si>
  <si>
    <t>El preludio/PN1169.5.W67.P7/125-05</t>
  </si>
  <si>
    <t>22-29-OCT-18</t>
  </si>
  <si>
    <t>Furor y misterio/PN1169.5.C938.F8/767-00</t>
  </si>
  <si>
    <t xml:space="preserve">Gordiner, Nadine </t>
  </si>
  <si>
    <t>El ama de casa/PN3322.G685.A74/2789-00</t>
  </si>
  <si>
    <t>24-31-oct-18</t>
  </si>
  <si>
    <t xml:space="preserve">Pinter, Harold </t>
  </si>
  <si>
    <t>Los enanos/PN2021.5.P565.E6/0542-06</t>
  </si>
  <si>
    <t>August Stridberg</t>
  </si>
  <si>
    <t>Teatro escogido/PN20210.5.S77.T432/1062-011</t>
  </si>
  <si>
    <t>15-22 dic 18</t>
  </si>
  <si>
    <t xml:space="preserve">Fowlles, John </t>
  </si>
  <si>
    <t>The collector/PN3322.F69.C655/1464-07</t>
  </si>
  <si>
    <t>26-dic-2-ene-19</t>
  </si>
  <si>
    <t>Beloved/PN3322.M697.B45/1722-08</t>
  </si>
  <si>
    <t>Under sign of saturn/PN3322.S66.U53/270-011</t>
  </si>
  <si>
    <t>8-15-ene-19</t>
  </si>
  <si>
    <t>Naipaul</t>
  </si>
  <si>
    <t>Half a life/PN3322.N34.H2/390-08</t>
  </si>
  <si>
    <t>24-ene-1-feb-19</t>
  </si>
  <si>
    <t>Magic Seds/PN3322.N34.M34/446-08</t>
  </si>
  <si>
    <t>26-02 feb-19</t>
  </si>
  <si>
    <t>Suspensión hasta 18 de febrero de 2019</t>
  </si>
  <si>
    <t xml:space="preserve">Laxness, Halldor </t>
  </si>
  <si>
    <t>Independent People/PN3322.L396.I3/389-08</t>
  </si>
  <si>
    <t xml:space="preserve">Coetzee, J.M. </t>
  </si>
  <si>
    <t>Escenas de una vida de provincia/PN3322.C643.F82/56-015</t>
  </si>
  <si>
    <t>26-mar-2-abr-19</t>
  </si>
  <si>
    <t>En torno a la literatura/ PN3322-X56.E6 /771-05</t>
  </si>
  <si>
    <t>Nadine Gordimer</t>
  </si>
  <si>
    <t>El conservador/ PN3322-G685.C65-1991 /1717-05</t>
  </si>
  <si>
    <t>02-09-ABR-19</t>
  </si>
  <si>
    <t>SUSPENSIÓN HASTA 5 DE MAYO DE 2019</t>
  </si>
  <si>
    <t>Homer</t>
  </si>
  <si>
    <t>The iliad/PA4019.A22/293-09</t>
  </si>
  <si>
    <t>13-20-may-19</t>
  </si>
  <si>
    <t xml:space="preserve">Bellow, Saul </t>
  </si>
  <si>
    <t>Son más los que mueren de desamor/PN3322.B45.S66/2514-08</t>
  </si>
  <si>
    <t>26-2-ene-19</t>
  </si>
  <si>
    <t xml:space="preserve">Solnit, Rebecca </t>
  </si>
  <si>
    <t>Wanderlust/PN6140.S646.W35/653-017</t>
  </si>
  <si>
    <t>Saul Bellow</t>
  </si>
  <si>
    <t>Cuentos Reunidos/PN3322.B45.C84/390-18</t>
  </si>
  <si>
    <t>Camil Petresa</t>
  </si>
  <si>
    <t>El lecho de procusto/PN3322.P4887.L4/59-10</t>
  </si>
  <si>
    <t>23-30-ene-20</t>
  </si>
  <si>
    <t>24-31-ene-20</t>
  </si>
  <si>
    <t>29-ene-05-feb-20</t>
  </si>
  <si>
    <t>Inferno/PN3322.S77.I6 2002/2003-05</t>
  </si>
  <si>
    <t>05-12-feb-20</t>
  </si>
  <si>
    <t>15-22-feb-20</t>
  </si>
  <si>
    <t>Ludwig Wittgenstein</t>
  </si>
  <si>
    <t>Tractatus logico-philosophicus/B29.W57.T7/357-07</t>
  </si>
  <si>
    <t>Slawomir Mrozek</t>
  </si>
  <si>
    <t>La mosca/PN3322.M76.M68/2238-08</t>
  </si>
  <si>
    <t>26-feb-04-mar-20</t>
  </si>
  <si>
    <t>Pendiente de devolución, dañado y reemplazado: aprox. 16-03-20</t>
  </si>
  <si>
    <t>Rubem Fonseca</t>
  </si>
  <si>
    <t>Cuentos completos/PN3322.F64.C84 vol 3/583-018</t>
  </si>
  <si>
    <t>29-feb-07-mar-20</t>
  </si>
  <si>
    <t>Bibliteca Clásica Gredos</t>
  </si>
  <si>
    <t>Los gnósticos I / PA3075.G6.G6.VOL 1 / 946-94</t>
  </si>
  <si>
    <t>Hesiodo</t>
  </si>
  <si>
    <t>Obras y fragmentos / PA4009.07/ 1378-03</t>
  </si>
  <si>
    <t>10-17 dic 09</t>
  </si>
  <si>
    <t>Otras inquisiciones / PN3322.B67.O77</t>
  </si>
  <si>
    <t>14-21 dic 09</t>
  </si>
  <si>
    <t>Balzac, Honore</t>
  </si>
  <si>
    <t>La obra maestra desconocida / PN3322.B35.O2 / 939-94</t>
  </si>
  <si>
    <t>19-26 mar 10</t>
  </si>
  <si>
    <t>Dostoievsky, Fiodor M.</t>
  </si>
  <si>
    <t>Apuntes del subsuelo / PN3322.D68.A8 / 136-94</t>
  </si>
  <si>
    <t>El paseo / PN3322.W36.P38 / 901-09</t>
  </si>
  <si>
    <t>4-12 jun 10</t>
  </si>
  <si>
    <t>Huidobro, Vicente</t>
  </si>
  <si>
    <t>altavoz, temblor de cielo/PN1169.5.H85.A52/2104</t>
  </si>
  <si>
    <t>11-14oct-11</t>
  </si>
  <si>
    <t>Jodorowsky, alejandro</t>
  </si>
  <si>
    <t>La escalera de los ángeles/PN6140.J63.E8/1350-08</t>
  </si>
  <si>
    <t>17-24-oct-11</t>
  </si>
  <si>
    <t>más de un mes</t>
  </si>
  <si>
    <t>El reino de la mujeres/PN3322.C94.R45/1441-08</t>
  </si>
  <si>
    <t>7-11 jun- 12</t>
  </si>
  <si>
    <t>Secreciones, excreciones y desatinos/PN3322.F66.S4/ 1916-03</t>
  </si>
  <si>
    <t>24-31 Ago 12</t>
  </si>
  <si>
    <t>Tolkien, John</t>
  </si>
  <si>
    <t>El Hobbit / PN3322 .T644 .H6 2002 / 01249-03</t>
  </si>
  <si>
    <t>19-26-Sept-12</t>
  </si>
  <si>
    <t>Palahniuk, Chuck</t>
  </si>
  <si>
    <t>Asfixia/PN3322.P346.A8/01945-05</t>
  </si>
  <si>
    <t>04-11 Oct-12</t>
  </si>
  <si>
    <t>Renv.18-Oct</t>
  </si>
  <si>
    <t>Los evangelios para sanar/ BL430 .J645 / 01796-04</t>
  </si>
  <si>
    <t>22-29-OCT-12</t>
  </si>
  <si>
    <t>Ishiguro, Kazuo</t>
  </si>
  <si>
    <t>Nunca me abandones / PN3322 .I845 .N86 / 01990-010</t>
  </si>
  <si>
    <t>16-23 Nov 12</t>
  </si>
  <si>
    <t>Renov. 05-dic-12</t>
  </si>
  <si>
    <t>Sade, Marqués de</t>
  </si>
  <si>
    <t>Los Crimenes de  amor / PN3322 .S233 .C7 / 01282-05</t>
  </si>
  <si>
    <t>Mc Cullers, Carson</t>
  </si>
  <si>
    <t>El aliento del cielo / PN3322 .M432 .A5 / 0556-08</t>
  </si>
  <si>
    <t>25ene-01feb 13</t>
  </si>
  <si>
    <t>Renov. 08-Feb 13</t>
  </si>
  <si>
    <t>Sentido común,simulación y paranoia / PN3322 .L62 .S46 / 02081-012</t>
  </si>
  <si>
    <t>11-18 Feb 13</t>
  </si>
  <si>
    <t>Renov. 28-feb-13</t>
  </si>
  <si>
    <t>Bonifaz Nuño, Rubén</t>
  </si>
  <si>
    <t>De otro modo lo mismo / PN1169.5 .B66 .D4 / 01444-99</t>
  </si>
  <si>
    <t>Antología personal / PN1169.5 .B66 .A6 / 02616-01</t>
  </si>
  <si>
    <t>13-20 Feb 13</t>
  </si>
  <si>
    <t xml:space="preserve"> Kundera, Milan</t>
  </si>
  <si>
    <t>La insoportable levedad del ser /  PN3322 .K85.I62 1996 /  03013-08</t>
  </si>
  <si>
    <t>15-22-Mar-13</t>
  </si>
  <si>
    <t>28-Mar-04-Abr</t>
  </si>
  <si>
    <t>SUSPENDIDA HASTA EL 02 DE MAYO  DEL 2013</t>
  </si>
  <si>
    <t>La divina comedia/PN1169.5.D35.1999/165-99</t>
  </si>
  <si>
    <t>30-ago-6-sep-19</t>
  </si>
  <si>
    <t>Las mil y una noches/PN697.5.M557 2006/824-07</t>
  </si>
  <si>
    <t>18-25 sep-19</t>
  </si>
  <si>
    <t>Renov. 02-oct-2019</t>
  </si>
  <si>
    <t>El Quijote en Rusia/PN3321.T87/02085-07</t>
  </si>
  <si>
    <t>22-29 ago 16</t>
  </si>
  <si>
    <t xml:space="preserve">Bettelheim, Brino </t>
  </si>
  <si>
    <t>Psicoanalisis de los cuentos de hadas/BF173.B47.P8/814-94</t>
  </si>
  <si>
    <t>García de Diego, V.</t>
  </si>
  <si>
    <t>Antologia de leyendas I / PN3321.G3.VOL.1 / 286-013</t>
  </si>
  <si>
    <t>09-16 SEP 16</t>
  </si>
  <si>
    <t>Antología de leyendas II/PN3321.G3 vol 2/287-013</t>
  </si>
  <si>
    <t>Morábito, Fabio</t>
  </si>
  <si>
    <t>Cuentos populares mexicanos/PN3321.92.C845/112-015</t>
  </si>
  <si>
    <t>14-21-FEB-18</t>
  </si>
  <si>
    <t>Las aves en la poesia castellana</t>
  </si>
  <si>
    <t>Novo, Salvador / PN1016.92.N62.2005 / 244-08</t>
  </si>
  <si>
    <t>18-25 feb 17</t>
  </si>
  <si>
    <t>Azuela, Mariano</t>
  </si>
  <si>
    <t>Los de abajo / PN3322.A99.Z6 / 830-07</t>
  </si>
  <si>
    <t>25-FEB-04 MAR 17</t>
  </si>
  <si>
    <t xml:space="preserve">Casablanca/ECUR-CAS/503-226-629 </t>
  </si>
  <si>
    <t>06-12 may 17</t>
  </si>
  <si>
    <t>Educar a los topos/PN3322.F32.E39/459-07</t>
  </si>
  <si>
    <t xml:space="preserve">10-17 jun 17 </t>
  </si>
  <si>
    <t>Cara de guerra/KUB-CAR-916-1139</t>
  </si>
  <si>
    <t>07-12 oct 17</t>
  </si>
  <si>
    <t>Murakami, Haruki</t>
  </si>
  <si>
    <t>Tokio Blues/PN3322.M564.T6/1180-05</t>
  </si>
  <si>
    <t>13-20 ene 18</t>
  </si>
  <si>
    <t>suspensión has el 10 de febrero de 2018</t>
  </si>
  <si>
    <t>Jakob von Gunten / PN3322.W36.J3 2000/ 2254-03</t>
  </si>
  <si>
    <t>01-08-mar-19</t>
  </si>
  <si>
    <t>Maurice Maeterlinck</t>
  </si>
  <si>
    <t>La inteligencia de las flores/PN6140.M338.I58 2019/489-019</t>
  </si>
  <si>
    <t>Guillermo Fadanelli</t>
  </si>
  <si>
    <t>Jean Paul Sartre</t>
  </si>
  <si>
    <t>La náusea/B29.S27.N38/712-96</t>
  </si>
  <si>
    <t>Isaac Asimov</t>
  </si>
  <si>
    <t>Los griegos/PN3322.A85.G75/1191-013</t>
  </si>
  <si>
    <t>Obra reunida/PN3384.C345.027/769-08</t>
  </si>
  <si>
    <t>Renov 4-agos-11</t>
  </si>
  <si>
    <t>Sabines Jaime</t>
  </si>
  <si>
    <t>Recuento de poemas 1950-1993/PN1169.5.S32.N8/3250-08</t>
  </si>
  <si>
    <t>Watanabe, José</t>
  </si>
  <si>
    <t>Elogio del refrenamiento/PN1169.5.W37.E5</t>
  </si>
  <si>
    <t>renov-31ago-11</t>
  </si>
  <si>
    <t>Molina Fox, Juan Antonio</t>
  </si>
  <si>
    <t>El horror según Lovecraft/Pn3322.L68.H67/2276-03</t>
  </si>
  <si>
    <t>23-30-ago-11</t>
  </si>
  <si>
    <t>renov-6sept-11</t>
  </si>
  <si>
    <t>Poesia completa/PN1169.5.W37.P64/878-09</t>
  </si>
  <si>
    <t>8-14-sep-11</t>
  </si>
  <si>
    <t>renov 22 sep</t>
  </si>
  <si>
    <t>Revueltas, Jose</t>
  </si>
  <si>
    <t>El apando/PN3322.R48.A6</t>
  </si>
  <si>
    <t>22-27 sep 11</t>
  </si>
  <si>
    <t>renov 28 sep</t>
  </si>
  <si>
    <t>aristofenes</t>
  </si>
  <si>
    <t>las once comedias/PA3875.D7.063</t>
  </si>
  <si>
    <t>25-Oct-02 Nov-11</t>
  </si>
  <si>
    <t>Plauto</t>
  </si>
  <si>
    <t>Comedias 1/PA6568A4-1414-94</t>
  </si>
  <si>
    <t>12-19nov-11</t>
  </si>
  <si>
    <t>A.A.V.V</t>
  </si>
  <si>
    <t>Los filósofos presocráticos/PA3064.F5.2/1380-94</t>
  </si>
  <si>
    <t>19-26-Dic-11</t>
  </si>
  <si>
    <t>Gomperzm Theodor</t>
  </si>
  <si>
    <t>Pensadores griegos, T.I/PA3064.G656N.1/31-03</t>
  </si>
  <si>
    <t xml:space="preserve">Brun Jean </t>
  </si>
  <si>
    <t>¿Qué se? Socrates/B29.S63.B7/ 1449-99</t>
  </si>
  <si>
    <t>26-dic 02-ene-12</t>
  </si>
  <si>
    <t>Carballido Emilio</t>
  </si>
  <si>
    <t>Teatro para adolescentes/PN2020.92.T438/2650-99</t>
  </si>
  <si>
    <t>27-dic 03-ene-12</t>
  </si>
  <si>
    <t>Heródoto</t>
  </si>
  <si>
    <t>Historia, Libro 8 y 9/PA4004.H58N.5/347-03</t>
  </si>
  <si>
    <t>7-14-ene-11</t>
  </si>
  <si>
    <t>Aura / PN3322.F83.A8</t>
  </si>
  <si>
    <t>4-11 ene 12</t>
  </si>
  <si>
    <t>Fernandez de Lizardi Jose Joaquin</t>
  </si>
  <si>
    <t>Vida y hechos del famoso caballero don catrin de la fachenda/PN3322.F478.Vs</t>
  </si>
  <si>
    <t>06-13-Mar-12</t>
  </si>
  <si>
    <t>Boccaccio, Giovanni</t>
  </si>
  <si>
    <t>El Decamerón/PN3322.B63.D4/1997</t>
  </si>
  <si>
    <t>5-12-May-12</t>
  </si>
  <si>
    <t>07 de mayo 12</t>
  </si>
  <si>
    <t>Cummings, Edward</t>
  </si>
  <si>
    <t>Buffalo Bill ha muerto/PN1165.5.C88.B84.2007/3163-08</t>
  </si>
  <si>
    <t>24-31 May-12</t>
  </si>
  <si>
    <t>Plath, Sylvia</t>
  </si>
  <si>
    <t>Antología/PN1169.5 .P593 .A6 / 0032-07</t>
  </si>
  <si>
    <t>25-Jul-02-Agos-12</t>
  </si>
  <si>
    <t>Renov.09-(15)Agos-12</t>
  </si>
  <si>
    <t>A Russian beauty and other stories/PN3322 .N3 .R88 /0175-011</t>
  </si>
  <si>
    <t>11-18-Agos-12</t>
  </si>
  <si>
    <t>Poética/PA3890.A6.A72/ 2163-011</t>
  </si>
  <si>
    <t>22-29 Ago 12</t>
  </si>
  <si>
    <t>Renov. 05 Sep-12</t>
  </si>
  <si>
    <t>Jean, Raymond</t>
  </si>
  <si>
    <t>Un retrato del Marqués de Sade/PN3322.S233.J4 1990/ 0318-97</t>
  </si>
  <si>
    <t>29ago-05sep 12</t>
  </si>
  <si>
    <t>Renov. 12 Sep 12</t>
  </si>
  <si>
    <t>05-12 Sep-12</t>
  </si>
  <si>
    <t>Libro rayado y manchado 17-Sep 12</t>
  </si>
  <si>
    <t>Larson, Stieg</t>
  </si>
  <si>
    <t>Los hombres que no amaban a las mujeres /PN3322 .L368 .H65/ 0563-09</t>
  </si>
  <si>
    <t>27oct-03nov 12</t>
  </si>
  <si>
    <t>Cuentos completos / PN3322 .D68 .C85 / 01660-010</t>
  </si>
  <si>
    <t>20-27 Nov -12</t>
  </si>
  <si>
    <t>Dostoievski 1821-1881 / PN3322 .D68 .C37 / 0856-08</t>
  </si>
  <si>
    <t>Histora de una cama / PN3322 .F574 .B53 / 03122-08</t>
  </si>
  <si>
    <t>Lottman, Herbert</t>
  </si>
  <si>
    <t>Gustave Flaubert / PN3322 .F574 .L6 / 0744-97</t>
  </si>
  <si>
    <t>24nov-01dic 12</t>
  </si>
  <si>
    <t>Troyat, Henri</t>
  </si>
  <si>
    <t>Dostoievski / PN3322 .D68 .T7 / 01679-97</t>
  </si>
  <si>
    <t>28nov-05dic 12</t>
  </si>
  <si>
    <t>El ladrón, el burgués y otros ensayos / PN3322 .D68 .B84 / 02618-011</t>
  </si>
  <si>
    <t>Car, Edward</t>
  </si>
  <si>
    <t>Teatro completo / PN2021.5 .C93 .T42 / 01876-05</t>
  </si>
  <si>
    <t>16-23 Feb 13</t>
  </si>
  <si>
    <t>Una belleza rusa / PN3322 .N3 .B4 / 0908-96</t>
  </si>
  <si>
    <t>Renov. 21 May 13</t>
  </si>
  <si>
    <t>Lolita / PN3322 .N3 .L6 / 01975-99</t>
  </si>
  <si>
    <t>Brecht, Bertolt</t>
  </si>
  <si>
    <t>Vida de Galileo. Madre coraje y sus hijos / PN2021.5 .B74 .V5 / 01939-02</t>
  </si>
  <si>
    <t>Ionesco, Eugéne</t>
  </si>
  <si>
    <t>La cantante calva / PN2021.5.I665.C3 / 1651-06</t>
  </si>
  <si>
    <t>15-22 May 13</t>
  </si>
  <si>
    <t>Magaña, Sergio</t>
  </si>
  <si>
    <t>Los signos del Zodiaco / PN2020.92.J55 / 893-98</t>
  </si>
  <si>
    <t>Parejas / PN3322 .U6 .P3 / 0715-06</t>
  </si>
  <si>
    <t>Rayuela. Capítulo inédito / PN3322 .C67 .R3 1973 / 01394-09</t>
  </si>
  <si>
    <t>19-26 Jun 13</t>
  </si>
  <si>
    <t>Sterne, Laurence</t>
  </si>
  <si>
    <t>Tristam Shandy / PN3322 .S747 .V5 / 01673-95</t>
  </si>
  <si>
    <t>23-30 Dic 13</t>
  </si>
  <si>
    <t>Renov. 06-Ene-14</t>
  </si>
  <si>
    <t>Un prefacio a la Biblia hebrea / PN6140 .S74 .P74 / 0315-07</t>
  </si>
  <si>
    <t>30-Dic-06-Ene-14</t>
  </si>
  <si>
    <t>La ansiedad de la influencia: una teoria de la poesia/ PN6140 .B556 .A68 / 01260-09</t>
  </si>
  <si>
    <t>03-10-Ene-14</t>
  </si>
  <si>
    <t>Hateship, Friendship,Courtship / PN3322 .M854 .M37 / 2587-08</t>
  </si>
  <si>
    <t>William Shakespeare</t>
  </si>
  <si>
    <t>Hamlet/PN2021.5/ 049-013</t>
  </si>
  <si>
    <t>15-22-Jul-14</t>
  </si>
  <si>
    <t>Fray Joaquín Bolaños</t>
  </si>
  <si>
    <t>La portentosa vida de la muerte / PN3322 .B65 .P6 1992 / 474-012</t>
  </si>
  <si>
    <t>Cultura y semiótica / PN6140 .E26 .C85 / 01017-011</t>
  </si>
  <si>
    <t>20-27 Jun 15</t>
  </si>
  <si>
    <t>Rilke, Rainer Maria</t>
  </si>
  <si>
    <t>La canción de amor y muerte del alférez / PN1169.5 .R55 .C3 / 01076-99</t>
  </si>
  <si>
    <t>Primavera sagrada / PN3322 .R55 .P55 / 01912-07</t>
  </si>
  <si>
    <t>La hora de la estrella/PN3322.L58.H6/931-093</t>
  </si>
  <si>
    <t>marechal, leopoldo</t>
  </si>
  <si>
    <t>Adan buenos aires / PN3322.M385C.A3.1997 / 1383-06</t>
  </si>
  <si>
    <t>08-15 ene 16</t>
  </si>
  <si>
    <t>Mcewan, Ian</t>
  </si>
  <si>
    <t>Expiación / PN3322.M434.E9 / 2305-03</t>
  </si>
  <si>
    <t>11-18 JUL 16</t>
  </si>
  <si>
    <t>Maetzu, Ramiro</t>
  </si>
  <si>
    <t>Don Quijote, Don Juan y la Celestina/PN6140. M5415/289-09</t>
  </si>
  <si>
    <t>21-28 dic 17</t>
  </si>
  <si>
    <t xml:space="preserve">Hoffmann, </t>
  </si>
  <si>
    <t>Cuentos completos / PN3322 .H64.C89/273-015</t>
  </si>
  <si>
    <t>28 dic 17 - 04 ene 18</t>
  </si>
  <si>
    <t>Villiers…</t>
  </si>
  <si>
    <t>El convidado de las últimas…/PN3322.V557.C66/821-94</t>
  </si>
  <si>
    <t>02- 09 ene 18</t>
  </si>
  <si>
    <t>Prospero Mérimée</t>
  </si>
  <si>
    <t>Carmen/PN3322.M475-C37/331-017</t>
  </si>
  <si>
    <t>03-05 ene 18</t>
  </si>
  <si>
    <t>Murasaki Shikibu</t>
  </si>
  <si>
    <t>La historia de Genji/PN3322.M869.H5/ 1430-06</t>
  </si>
  <si>
    <t>Poética y Estética creacionistas/PN1169.5.H85.P6/727-95</t>
  </si>
  <si>
    <t>03-10 feb 18</t>
  </si>
  <si>
    <t xml:space="preserve">Tullio,Pericolli </t>
  </si>
  <si>
    <t>El alma del rostro/PN3322.B43.P47/2409-10</t>
  </si>
  <si>
    <t>10-17- abr-18</t>
  </si>
  <si>
    <t>Italo calvino</t>
  </si>
  <si>
    <t>Italo calvino en México/PN3322.C336.I7/113-8</t>
  </si>
  <si>
    <t>12-19- abr-18</t>
  </si>
  <si>
    <t>Vallejo, César</t>
  </si>
  <si>
    <t>Poesías completas/PN1169.5.V358.P6/SF</t>
  </si>
  <si>
    <t>27 abr-04 may 18</t>
  </si>
  <si>
    <t>Reissiner, Raúl</t>
  </si>
  <si>
    <t>El indio en los diccionarios/PN6140.A534.IS/685-013</t>
  </si>
  <si>
    <t>19-26 may 18</t>
  </si>
  <si>
    <t>José Gorotiza</t>
  </si>
  <si>
    <t>Poesia y poetica/PN1169.5.G68.P62</t>
  </si>
  <si>
    <t>21-28-may-18</t>
  </si>
  <si>
    <t>Betty Blue/BEI-BET/147-193</t>
  </si>
  <si>
    <t>09-14 jun 18</t>
  </si>
  <si>
    <t>Jean Genet</t>
  </si>
  <si>
    <t>Santa María de las Flores/PN3322.G43.S2/1642-97</t>
  </si>
  <si>
    <t>Violines en el cielo/TAK-OKU/ 1560-1896</t>
  </si>
  <si>
    <t>16-21 jun18</t>
  </si>
  <si>
    <t>Octavio Paz</t>
  </si>
  <si>
    <t>Excursiones /PN1169.5.P395.O2/630-99</t>
  </si>
  <si>
    <t>18-25 JUN 18</t>
  </si>
  <si>
    <t>John Cage</t>
  </si>
  <si>
    <t>Para los pájaros/ML410.C34.P37/01963-07</t>
  </si>
  <si>
    <t>26 JUN-03 JUL 18</t>
  </si>
  <si>
    <t>Walter Benjamin</t>
  </si>
  <si>
    <t>La obra de arte en la época de su reproducción técnica/PN1995.B455/1369-06</t>
  </si>
  <si>
    <t>Silvia Pappe</t>
  </si>
  <si>
    <t>La mesa de trabajo, un campo de batalla/PN6140.B468.R29/2696-01</t>
  </si>
  <si>
    <t>Walter Bejamín</t>
  </si>
  <si>
    <t>Obras /PN6140.B468.O27/986-010</t>
  </si>
  <si>
    <t>28 jul -04 agos 2018</t>
  </si>
  <si>
    <t>dvd</t>
  </si>
  <si>
    <t>Ghost World/ZWI-GHO /1771/2167</t>
  </si>
  <si>
    <t>Las elegidas/PAB-ELE/2406</t>
  </si>
  <si>
    <t>01-08 Agos 2018</t>
  </si>
  <si>
    <t>Cutie and the boxer/HEI-CUT/2418</t>
  </si>
  <si>
    <t>6-11-ago-18</t>
  </si>
  <si>
    <t>Lopate</t>
  </si>
  <si>
    <t>Contra la alegría de vivir/PN6140.L656.C66/1608-010</t>
  </si>
  <si>
    <t>08-15 agos 18</t>
  </si>
  <si>
    <t>El encanto del erizo/ACH-ENC/2318</t>
  </si>
  <si>
    <t>11-16 agos 18</t>
  </si>
  <si>
    <t>Guillermo Bonfil Batalla</t>
  </si>
  <si>
    <t>Pensar nuestra cultura/PN6140.B665.P4/1628-07</t>
  </si>
  <si>
    <t>13-18-AGO-18</t>
  </si>
  <si>
    <t>Victor Raúl</t>
  </si>
  <si>
    <t>La APPO/pn3383.5.a66/2052-012</t>
  </si>
  <si>
    <t>17-24 agos 18</t>
  </si>
  <si>
    <t xml:space="preserve">Florescano, Enrique </t>
  </si>
  <si>
    <t>Cultura Mexicana: Revisión y prospectiva/PN6139.5.C846/2014-08</t>
  </si>
  <si>
    <t>21-28-ago-18</t>
  </si>
  <si>
    <t>El laberinto de la soledad/PN1169,5.P395.L33/019-015</t>
  </si>
  <si>
    <t>6-13-SEP-18</t>
  </si>
  <si>
    <t xml:space="preserve"> Bonfil Batalla, Guillermo</t>
  </si>
  <si>
    <t>México profundo/PN6140.B554.M4/3259-08</t>
  </si>
  <si>
    <t>Varios Autores</t>
  </si>
  <si>
    <t>El manifiesto comunista/B29.M379.M3/802-010</t>
  </si>
  <si>
    <t>18-25-SEP-18</t>
  </si>
  <si>
    <t xml:space="preserve">Muñoz, Jacobo </t>
  </si>
  <si>
    <t>Marx/B29.M379.T49/407-015</t>
  </si>
  <si>
    <t>Humberto Escobedo Cetina</t>
  </si>
  <si>
    <t>Marx latente. F/B29.M379.E8.N3/3276-01</t>
  </si>
  <si>
    <t>19-26 sep 18</t>
  </si>
  <si>
    <t xml:space="preserve">Pessoa,Fernando </t>
  </si>
  <si>
    <t>5-12-oct-18</t>
  </si>
  <si>
    <t>08-oc 18</t>
  </si>
  <si>
    <t xml:space="preserve">Deleuze,Gilles </t>
  </si>
  <si>
    <t>Rizoma/B29.D45.R59/2454-01</t>
  </si>
  <si>
    <t xml:space="preserve"> Revueltas, José</t>
  </si>
  <si>
    <t>El luto humano/PN3322.R48.L8/522-01</t>
  </si>
  <si>
    <t xml:space="preserve">Arizpe, Lourdes </t>
  </si>
  <si>
    <t>Retos culturales de México/PN6139.5.R47/685-09</t>
  </si>
  <si>
    <t>1-8-NOV-18</t>
  </si>
  <si>
    <t xml:space="preserve"> García Canclini, Néstor</t>
  </si>
  <si>
    <t>Culturas híbridas/PN6140.G36.C85/724-07</t>
  </si>
  <si>
    <t>5-12-nov-18</t>
  </si>
  <si>
    <t>Las culturas populares en el capitalismo/PN6140G36.C8/1193-09</t>
  </si>
  <si>
    <t>Delicatessen/JEU/CAR/814/1016</t>
  </si>
  <si>
    <t>26 nov-1dic 18</t>
  </si>
  <si>
    <t>27-nov-2-dic-18</t>
  </si>
  <si>
    <t xml:space="preserve">Vasconcelos, José </t>
  </si>
  <si>
    <t>José vasconcelos y el espirítu de la universidad/PN3322.V371.T62/0335-06</t>
  </si>
  <si>
    <t>29-nov-6-dic-18</t>
  </si>
  <si>
    <t xml:space="preserve">De Quincey, Thomas </t>
  </si>
  <si>
    <t>Del asesinato como una de las bellas artes/PN3322.D4Q.A83/587-00</t>
  </si>
  <si>
    <t>El gran hotel Budapest/AND-GRAN/2347-90</t>
  </si>
  <si>
    <t>30-nov-5-dic-18</t>
  </si>
  <si>
    <t>Jezreel Salazar</t>
  </si>
  <si>
    <t>La ciudad como texto/PN3384.M66.S25/2342-07</t>
  </si>
  <si>
    <t>8-15 dic 18</t>
  </si>
  <si>
    <t>Varios autores</t>
  </si>
  <si>
    <t>Inclusión y diversidad/PN6139.5.T63/718-07</t>
  </si>
  <si>
    <t>10-17-dic-18</t>
  </si>
  <si>
    <t xml:space="preserve"> Ramírez Castañeda, Elisa</t>
  </si>
  <si>
    <t>La educación indígena en México/PN1169.5.R351.E3/378-06</t>
  </si>
  <si>
    <t>20-27-DIC-18</t>
  </si>
  <si>
    <t xml:space="preserve">Majchrzak, Irena </t>
  </si>
  <si>
    <t>Cartas a Salomón/PN3384.M34.C37.2011/021-012</t>
  </si>
  <si>
    <t>15-22-ene-19</t>
  </si>
  <si>
    <t>Poesias completas/PN1169.5.V358.P6/750-015</t>
  </si>
  <si>
    <t>17-24-ENE-19</t>
  </si>
  <si>
    <t>Mario Levrero</t>
  </si>
  <si>
    <t>21-28 ene 19</t>
  </si>
  <si>
    <t>César Echeverry</t>
  </si>
  <si>
    <t>El aire/PN1169.5.E23.A37/507-018</t>
  </si>
  <si>
    <t>25-1 feb-19</t>
  </si>
  <si>
    <t xml:space="preserve">Ruíz Ponce, Heriberto </t>
  </si>
  <si>
    <t>Resistencia epistémica/PN6140.R85.R47/600-018</t>
  </si>
  <si>
    <t>2-12-feb-19</t>
  </si>
  <si>
    <t>Martha Robles</t>
  </si>
  <si>
    <t>Educación y sociedad en la historia de México/PN6140.R633.E39/140-016</t>
  </si>
  <si>
    <t>06-13 feb 19</t>
  </si>
  <si>
    <t>Giovanni Sartori</t>
  </si>
  <si>
    <t>¿Qué es la democracia?/PN6140.S374.Q4/2639-011</t>
  </si>
  <si>
    <t>07-14 FEB 19</t>
  </si>
  <si>
    <t>Arnulfo Uriel de Santiago</t>
  </si>
  <si>
    <t>La letras niña/PN523.92.S26/716-017</t>
  </si>
  <si>
    <t>09-16 FEB 19</t>
  </si>
  <si>
    <t>Mario Rey</t>
  </si>
  <si>
    <t>Historia y muestra de la literatura infantil mexicana/PN523.92.R49/3301-01</t>
  </si>
  <si>
    <t xml:space="preserve"> Santiago Gòmez, Arnulfo</t>
  </si>
  <si>
    <t>La letra niña/PN523.92.S26/716-017</t>
  </si>
  <si>
    <t>18-25-feb-19</t>
  </si>
  <si>
    <t xml:space="preserve"> Rey, Mario</t>
  </si>
  <si>
    <t xml:space="preserve">Montemayor, Carlos </t>
  </si>
  <si>
    <t>La literatura actual en las lenguas indigenas de Mèxico/PN523.92.M65/819-017</t>
  </si>
  <si>
    <t>Moiés ladrón coord.</t>
  </si>
  <si>
    <t>Política cultural del Estado Mexicano/PN6139.5.P65/1840-07</t>
  </si>
  <si>
    <t>28-feb-7-mar-19</t>
  </si>
  <si>
    <t>Gilles Deleuze</t>
  </si>
  <si>
    <t>En medio de Spinoza / B29.S65.D45 / 2210-07</t>
  </si>
  <si>
    <t>21-28-MAR-19</t>
  </si>
  <si>
    <t xml:space="preserve">Harris, Marvin </t>
  </si>
  <si>
    <t>Antropología cultural/PN6140.H377.A5/559-014</t>
  </si>
  <si>
    <t xml:space="preserve">Dean, Matteo </t>
  </si>
  <si>
    <t>Ser migrante/PN6140.D4193.S4/2136-012</t>
  </si>
  <si>
    <t xml:space="preserve">Berger, Jonh </t>
  </si>
  <si>
    <t>Un sèptimo hombre/PN3322.B47.S46/1385-011</t>
  </si>
  <si>
    <t>Diario de duelo/PN6140.B37.D525/2040-010</t>
  </si>
  <si>
    <t>10-17-may-19</t>
  </si>
  <si>
    <t>14-21-may-19</t>
  </si>
  <si>
    <t>Culturas populares y política cultural/PN6139.5.C852/195-010</t>
  </si>
  <si>
    <t>20-27-may-19</t>
  </si>
  <si>
    <t xml:space="preserve">Bordieu, Pierre </t>
  </si>
  <si>
    <t>El sentido social del gusto/PN6140.B68.S46/65-018</t>
  </si>
  <si>
    <t>19-26-JUN-19</t>
  </si>
  <si>
    <t xml:space="preserve">Calvino, Italo </t>
  </si>
  <si>
    <t>Marcovaldo/PN3322.C336.M3/348-96</t>
  </si>
  <si>
    <t>20-27-JUN-19</t>
  </si>
  <si>
    <t>Zambra, Alejandro</t>
  </si>
  <si>
    <t>17-24-ENE-22</t>
  </si>
  <si>
    <t>Levrero, Mario</t>
  </si>
  <si>
    <t>Dolerse: textos desde un pais herido/PN3322.R589.D65/2143-12</t>
  </si>
  <si>
    <t>25-may-01-jun-22</t>
  </si>
  <si>
    <t>Renovar prestamo hasta el 15 de junio 2022</t>
  </si>
  <si>
    <t>Bernard, Williams</t>
  </si>
  <si>
    <t>Descartes: El proyecto de la investigación pura/B29.D48.W55/645-015</t>
  </si>
  <si>
    <t>22-29 ene 18</t>
  </si>
  <si>
    <t>Huidobro Vicente</t>
  </si>
  <si>
    <t>Antología poética/PN1169.5.M86.A6</t>
  </si>
  <si>
    <t>27 ene-03 feb 18</t>
  </si>
  <si>
    <t>Cohen, Albert</t>
  </si>
  <si>
    <t>El libro de mi madre /PN3322.C636.L5/093-013</t>
  </si>
  <si>
    <t xml:space="preserve">Tarkovski, Andrey </t>
  </si>
  <si>
    <t>Esculpir el tiempo/PN1998.3.T375.E8/174-05</t>
  </si>
  <si>
    <t xml:space="preserve">8-15-feb-18                      </t>
  </si>
  <si>
    <t>La vida está en otra parte/PN3322.K85.V5.1989/1853-95</t>
  </si>
  <si>
    <t xml:space="preserve">Nothomb, Amelie </t>
  </si>
  <si>
    <t>Diario de golondrina/PN3322.N685.D53/1449-08</t>
  </si>
  <si>
    <t>06-13 mar 18</t>
  </si>
  <si>
    <t>17-24 mar 18</t>
  </si>
  <si>
    <t>Genet, Jean</t>
  </si>
  <si>
    <t>Las criadas/PN2021.5.G46.C7/1879-98</t>
  </si>
  <si>
    <t>23-30 mar 18</t>
  </si>
  <si>
    <t xml:space="preserve">Vila Matus, Enrique </t>
  </si>
  <si>
    <t>Exploradores del avismo/PN3322.V54.E89/487-011</t>
  </si>
  <si>
    <t>28-04 ABR 18</t>
  </si>
  <si>
    <t>Los posesos/PN2021.5.C356.P6/2196-00</t>
  </si>
  <si>
    <t>06-13 ABR -18</t>
  </si>
  <si>
    <t xml:space="preserve">Kierkegaard,Soren </t>
  </si>
  <si>
    <t>La enfermedad mortal/B29.K54.E5/913-013</t>
  </si>
  <si>
    <t>12-19 abr 18</t>
  </si>
  <si>
    <t>Tirso de Molina</t>
  </si>
  <si>
    <t>El vergonsoso palacio</t>
  </si>
  <si>
    <t>13-20abr18</t>
  </si>
  <si>
    <t>Don Juan/PN2021.5.M65.D6/483-98</t>
  </si>
  <si>
    <t>16-23-abr-18</t>
  </si>
  <si>
    <t>Stasnislavski, Konstantin</t>
  </si>
  <si>
    <t>El arte escénico/PN2019.5.S733/605-03</t>
  </si>
  <si>
    <t>23-30-abr-18</t>
  </si>
  <si>
    <t>Gorostiza, José</t>
  </si>
  <si>
    <t>Poesía y poética/PN1169.5.G68.P62Y.2/791-015</t>
  </si>
  <si>
    <t>02-09 jun 18</t>
  </si>
  <si>
    <t>Sofocles</t>
  </si>
  <si>
    <t>El teatro de Sofocles/PA4417.T43/329-017</t>
  </si>
  <si>
    <t>04-11 JUN 18</t>
  </si>
  <si>
    <t>reconstrucción/ BOE-REC/204-257</t>
  </si>
  <si>
    <t>Williams, Bernard</t>
  </si>
  <si>
    <t>22-28 jun 18</t>
  </si>
  <si>
    <t>S</t>
  </si>
  <si>
    <t>El lenguaje y la muerte/B29.A45.L46/356-010</t>
  </si>
  <si>
    <t>27 jun-04 jul 18</t>
  </si>
  <si>
    <t>Arte poética/PA3890.A6.A7/343-04</t>
  </si>
  <si>
    <t>13-20 sep 18</t>
  </si>
  <si>
    <t>SUSPENSIÒN HASTA 2 SEPTIEMBRE DEL 2019</t>
  </si>
  <si>
    <t>Carlos Castaneda</t>
  </si>
  <si>
    <t>Las enseñanzas de don Juan/PN3322.C383.E5 1994/00010-014</t>
  </si>
  <si>
    <t>20-27- ene- 20</t>
  </si>
  <si>
    <t>Presepolis/SAT-PER/1430-1731</t>
  </si>
  <si>
    <t>25-29-ene-20</t>
  </si>
  <si>
    <t>Rizoma/B29.D45.R59 2000/2454-01</t>
  </si>
  <si>
    <t>reactivacion de prestamo: 13-mar-20</t>
  </si>
  <si>
    <t>Mario Bellatin</t>
  </si>
  <si>
    <t>El libro fantasma del libro uruguayo de los muertos/PN3322.B44.L53/</t>
  </si>
  <si>
    <t>07-12-jun-21</t>
  </si>
  <si>
    <t>Nadie me vera llorar/PN3322.R589.N34/432-17</t>
  </si>
  <si>
    <t>Un séptimo hombre/PN3322.B47.S46/1385-11</t>
  </si>
  <si>
    <t>28-jun-03-jul-21</t>
  </si>
  <si>
    <t>Dolerse: textos de un país herido:PN3322.R589.D65/2143-12</t>
  </si>
  <si>
    <t>Formas de volver a casa / PN3322.Z35.F6 / 981-13</t>
  </si>
  <si>
    <t>22/FEB - 01/MAR/23</t>
  </si>
  <si>
    <t>Ayax • Antigona • Edipo rey / PA4415.E8.A9 / 851-01</t>
  </si>
  <si>
    <t>Samuel Beckett</t>
  </si>
  <si>
    <t>Esperando a Godot / PN2021.5.B43.E8 / 1403-96</t>
  </si>
  <si>
    <t>María Zambrano</t>
  </si>
  <si>
    <t>Filosofía y Poesía / B29.Z35.F55 2005 / 2983-08</t>
  </si>
  <si>
    <t>Sebald, Winfried</t>
  </si>
  <si>
    <t>Del natural / PN1169.5 ./ S542 .D4 / 01457-05</t>
  </si>
  <si>
    <t>Berger, John</t>
  </si>
  <si>
    <t>Sobre las propiedades del retrato fotográfico / TR165 .B47 .S92 / S-F</t>
  </si>
  <si>
    <t>La invención de la soledad / PN3322 .A89 .I6 / 129-00</t>
  </si>
  <si>
    <t>15-21-May-15</t>
  </si>
  <si>
    <t>Zibechi, Raúl</t>
  </si>
  <si>
    <t>Contrainsurgencia y miseria / PN6140 .Z8 .C66 / 01316-010</t>
  </si>
  <si>
    <t>Lachman, Gary</t>
  </si>
  <si>
    <t>Una historia secreta de la consiciencia / B29 .L34 .H57 / 0296-015</t>
  </si>
  <si>
    <t>02-09 Jun 15</t>
  </si>
  <si>
    <t>El leviatán / PN3322 .R67 .L4 / 01100-08</t>
  </si>
  <si>
    <t>Pedro Páramo / PN3322 .R85 .P42.1 / 030-09</t>
  </si>
  <si>
    <t>04-11-Jun-15</t>
  </si>
  <si>
    <t>Yassine, Ernest</t>
  </si>
  <si>
    <t>Breve historia del Budismo / BL1420 .Y37 / 049-015</t>
  </si>
  <si>
    <t>El grito silencioso / PN3322 .O4 .O7 / 009-014</t>
  </si>
  <si>
    <t>30-Jun-07-Jul-15</t>
  </si>
  <si>
    <t>Gubernatis, Angelo de</t>
  </si>
  <si>
    <t>Mitología de las plantas / BL313 .G832 v.1 / 1274-08</t>
  </si>
  <si>
    <t>Mitología de las plantas / BL313 .G832 v.2/ 1275-06</t>
  </si>
  <si>
    <t>Gonzales, Sergio</t>
  </si>
  <si>
    <t>El centauro en el paisaje / PN6140 .G664 .C46 / 01430-010</t>
  </si>
  <si>
    <t>Farocki, Harum</t>
  </si>
  <si>
    <t>Vision, produccion opresion / PN1998.3 .F365 .V58 / 0945-014</t>
  </si>
  <si>
    <t>Las enseñanzas de Don Juan/PN3322.C379.E6 1974/010-014</t>
  </si>
  <si>
    <t xml:space="preserve">Sábato, Ernesto </t>
  </si>
  <si>
    <t>El tunel/PN3322.S2.T8/2909-00</t>
  </si>
  <si>
    <t xml:space="preserve">Deleuze, Gilles </t>
  </si>
  <si>
    <t xml:space="preserve"> Derrames : entre el capitalismo y la esquizofrenia/ B29.D45.D47/1522-09</t>
  </si>
  <si>
    <t>22-29-SEP-15</t>
  </si>
  <si>
    <t xml:space="preserve">Debord, Guy </t>
  </si>
  <si>
    <t xml:space="preserve"> La sociedad del espectáculo/ PN6140.D4195.S6/158-09</t>
  </si>
  <si>
    <t>Farabeuf/PN3322.E558.F2/811-08</t>
  </si>
  <si>
    <t>29sep-06oct 15</t>
  </si>
  <si>
    <t>Andrey Tarkovski</t>
  </si>
  <si>
    <t>Esculpir el tiempo/ PN1998.3.T375.E8 /2266.98</t>
  </si>
  <si>
    <t>17-24-Nov15</t>
  </si>
  <si>
    <t>Tanazaki</t>
  </si>
  <si>
    <t>Elogio de la sombra/PN3322.T355.E56/3236-00</t>
  </si>
  <si>
    <t>01-08 DIC 15</t>
  </si>
  <si>
    <t>Obras 5/PN3322.C358.O N5/1245-97</t>
  </si>
  <si>
    <t>05-12 dic 15</t>
  </si>
  <si>
    <t xml:space="preserve">Augieras, Francois </t>
  </si>
  <si>
    <t>Domme o el ensayo de Ocuapación/PN3322.A8866.D6/1798-07</t>
  </si>
  <si>
    <t xml:space="preserve">Lafcadio Hearn </t>
  </si>
  <si>
    <t xml:space="preserve">Kwaidan Cuentoa fantásticos del Japón </t>
  </si>
  <si>
    <t>2-9-enero-16</t>
  </si>
  <si>
    <t>La apariencia de las cosas/ PN6140.B472.A63 / 1136-014</t>
  </si>
  <si>
    <t>26-ENE-02-FEB 16</t>
  </si>
  <si>
    <t xml:space="preserve">F. Scott Fitzgerald </t>
  </si>
  <si>
    <t>El gran gatsby/ PN3322.F57.G7/2882-00</t>
  </si>
  <si>
    <t xml:space="preserve">03-02-16- </t>
  </si>
  <si>
    <t xml:space="preserve">Libros para realizar reseña </t>
  </si>
  <si>
    <t xml:space="preserve">Cormac McCarthy </t>
  </si>
  <si>
    <t>No es pais para viejos/ PN3322.M4283N6/520-07</t>
  </si>
  <si>
    <t xml:space="preserve">Weinrichter, Antonio </t>
  </si>
  <si>
    <t>Caminar sobre hielo y fuego/PN1998.3.H47.C35/2035-07</t>
  </si>
  <si>
    <t xml:space="preserve">Gerber, Veronica </t>
  </si>
  <si>
    <t>Mudanza /PN6140.G465.M83/2758-01</t>
  </si>
  <si>
    <t>4-11- MARZO 16</t>
  </si>
  <si>
    <t>Las palabras y las cosas /PN6140.F68.P3 /1867-05</t>
  </si>
  <si>
    <t xml:space="preserve">Ty, Hadman </t>
  </si>
  <si>
    <t>Breve historia y antologia del Haiku /PN1016.92.H335/2703-01</t>
  </si>
  <si>
    <t>7-14 MARZO 16</t>
  </si>
  <si>
    <t xml:space="preserve">Morales, Dionicio </t>
  </si>
  <si>
    <t>La palabra y la imagen /PN6140.M677.P3 507-97</t>
  </si>
  <si>
    <t xml:space="preserve">Peit, Jean-Marie </t>
  </si>
  <si>
    <t>La historia mas bellas de las plantas/PN6139.5.H583/867-011</t>
  </si>
  <si>
    <t>14-21 MARZO 16</t>
  </si>
  <si>
    <t>Vitale, Ida</t>
  </si>
  <si>
    <t>De plantas y animales /PN6140.V575.D4/720-03</t>
  </si>
  <si>
    <t xml:space="preserve">Morris, Desmond </t>
  </si>
  <si>
    <t>El mono desnudo / PN6140.M69.M66/2241-10</t>
  </si>
  <si>
    <t>17-24-MAR-16</t>
  </si>
  <si>
    <t xml:space="preserve"> Lévi-Strauss, Claude</t>
  </si>
  <si>
    <t>El pensamiento salvaje /PN6140.L447.P4/1047-04</t>
  </si>
  <si>
    <t>Walden / B29.T495.W3 1996 / 170-98</t>
  </si>
  <si>
    <t>05-12-abril-16</t>
  </si>
  <si>
    <t>Bachelard, Gaston</t>
  </si>
  <si>
    <t>La poetica del espacio / PN6140.B32.P62 1975 / 1535-09</t>
  </si>
  <si>
    <t>De la fuente, Ramon</t>
  </si>
  <si>
    <t>Psicologia medica / BF121.F84.1992 / 2465-11</t>
  </si>
  <si>
    <t>02-09-MAYO-16</t>
  </si>
  <si>
    <t>La discriminación en México / PN6139.5.C47 / 2334-010</t>
  </si>
  <si>
    <t>03-10-MAYO-16</t>
  </si>
  <si>
    <t>Somos lo que leemos / PN6139.5.S65 / 221-014</t>
  </si>
  <si>
    <t>Los anormales / PN6140.F68.A6 / 866-04</t>
  </si>
  <si>
    <t>01-08-JUN-16</t>
  </si>
  <si>
    <t>Shelly, Mary</t>
  </si>
  <si>
    <t>Frankenstein / PN3322.S49.F72 / 2378-96</t>
  </si>
  <si>
    <t>Gran escuela / SAL-GRA / 1414/1714</t>
  </si>
  <si>
    <t>14-18-JUN-16</t>
  </si>
  <si>
    <t>Solaris / TAR-SOL / SN/1915</t>
  </si>
  <si>
    <t>15-19-JUN-16</t>
  </si>
  <si>
    <t xml:space="preserve"> Tron /LIS-TRO / 998/1238-1239</t>
  </si>
  <si>
    <t>17-21 JUN 16</t>
  </si>
  <si>
    <t>Los sueños / KUR-DRE / 926/1155</t>
  </si>
  <si>
    <t>18-22 JUN 16</t>
  </si>
  <si>
    <t>Ese oscuro objeto del deseo/BUÑ-OSC/ 2198</t>
  </si>
  <si>
    <t>21-25 JUN 16</t>
  </si>
  <si>
    <t>El septimo sello / BER-SEP / 172/225</t>
  </si>
  <si>
    <t>22-26 JUN 16</t>
  </si>
  <si>
    <t>Perros de reserva / TAR-PER / 1569/2234</t>
  </si>
  <si>
    <t>El bruto / BUÑ-BRU / 238/301</t>
  </si>
  <si>
    <t>Principio y fin / RIP-PRI / 1359/1653</t>
  </si>
  <si>
    <t>28-JUN-04-Jul-16</t>
  </si>
  <si>
    <t>La celebración / VIN-CEL / 1658/2021</t>
  </si>
  <si>
    <t>02-07-JuL-16</t>
  </si>
  <si>
    <t>d'Ors, Pablo</t>
  </si>
  <si>
    <t>Biografía del silencio / BR6665.D67 / 125-016</t>
  </si>
  <si>
    <t>El ciego / ALL-CIE / 22/27</t>
  </si>
  <si>
    <t>14-19-Jul-16</t>
  </si>
  <si>
    <t xml:space="preserve">Under skin/GLA-UND/2237 </t>
  </si>
  <si>
    <t>Z / GAV-Z / 613/779</t>
  </si>
  <si>
    <t>18-23 jul 16</t>
  </si>
  <si>
    <t>El / BUÑ-EL / 242-306</t>
  </si>
  <si>
    <t>20-25 jul 16</t>
  </si>
  <si>
    <t>Nuestra musica / GOD-NOT / 633/801</t>
  </si>
  <si>
    <t>21-26 jul 16</t>
  </si>
  <si>
    <t>Qué es el budismo / BL1420.B67 / 199-03</t>
  </si>
  <si>
    <t>26-JUL-02-AGO-16</t>
  </si>
  <si>
    <t>La princesa mononoke / MIY-PRI / 1130/1400</t>
  </si>
  <si>
    <t>26-30 jul 16</t>
  </si>
  <si>
    <t>Planeta tierra/FOT-PLA/575-728</t>
  </si>
  <si>
    <t>29 jul-02 ago 16</t>
  </si>
  <si>
    <t>Thoreau. H. D</t>
  </si>
  <si>
    <t>Caminar / B29.T495.C35 / 241-16</t>
  </si>
  <si>
    <t>10-17-OCT-16</t>
  </si>
  <si>
    <t>Filliou, Robert</t>
  </si>
  <si>
    <t>100 poemas japoneses / PN1016.95.J3.S45 / 3100-08</t>
  </si>
  <si>
    <t>Del Valle-Inclán, Ramón</t>
  </si>
  <si>
    <t>Luces de bohemia / PN2021.5.V35.L83 / 1342-09</t>
  </si>
  <si>
    <t>12-19-OCT-16</t>
  </si>
  <si>
    <t xml:space="preserve">García canclini, Nestor </t>
  </si>
  <si>
    <t>Diferencias entre desiguales y desconectados/PN6140.G36.D54/1641-00</t>
  </si>
  <si>
    <t xml:space="preserve">Los siete samurai/KUR-SHI/936-1169 </t>
  </si>
  <si>
    <t>Tan lejos y tan cerca/WEN-WEI/1711-2100</t>
  </si>
  <si>
    <t>29 oct-03 nov 16</t>
  </si>
  <si>
    <t>El viejo Bloomsbury/PN6140.W66.V5/1469-00</t>
  </si>
  <si>
    <t>30 nov-07 dic 16</t>
  </si>
  <si>
    <t xml:space="preserve">Marder, Herbert </t>
  </si>
  <si>
    <t>La medida de la vida/PN3322.W66.P14/384-05</t>
  </si>
  <si>
    <t>Los soñadores/VER-SOÑ/175-228</t>
  </si>
  <si>
    <t>03-08 dic 16</t>
  </si>
  <si>
    <t>Alicia en las ciudades / MER-ALI / 133/1404</t>
  </si>
  <si>
    <t>14-19 dic 16</t>
  </si>
  <si>
    <t>Lawrence- D. H.</t>
  </si>
  <si>
    <t>Haciendo el amor con musica / PN3322,L39.H3 / 2253-07</t>
  </si>
  <si>
    <t>08 -15 FEB 17</t>
  </si>
  <si>
    <t>Cuestión de énfasis  / PN6140.S66.C8 / 1330-07</t>
  </si>
  <si>
    <t>Angela / BES-ANG / 182/236</t>
  </si>
  <si>
    <t>10 -14 FEB 17</t>
  </si>
  <si>
    <t>El pasado / PN3322.P3895.P3 / 2388-07</t>
  </si>
  <si>
    <t>20 -27 FEB 17</t>
  </si>
  <si>
    <t>Sartori, Giovanni</t>
  </si>
  <si>
    <t>La tierra explota / PN6139.5.S37/ 2253-03</t>
  </si>
  <si>
    <t>25 -FEB-04 MAR 17</t>
  </si>
  <si>
    <t>Alberoni, Francesco</t>
  </si>
  <si>
    <t>El origen de los sueños / PN6140.A532.D75 / 1949-010</t>
  </si>
  <si>
    <t>Cuentos orientales / PN3322.Y68.C8 / SIN FOLIO</t>
  </si>
  <si>
    <t>03 -10 MAR 17</t>
  </si>
  <si>
    <t>La perla y otros cuentos / PN3322.M58.P4 1998 / 1828-99</t>
  </si>
  <si>
    <t>10 -17 MAR 17</t>
  </si>
  <si>
    <t>PALMAS/PUM-29P/485-594</t>
  </si>
  <si>
    <t>13-18 mar 17</t>
  </si>
  <si>
    <t>Vidas imaginarias/ PN3322.S369.VS/250-97</t>
  </si>
  <si>
    <t>04-11 Abril 17</t>
  </si>
  <si>
    <t>La tierra explota / PN6139.5.S37/ 2253-05</t>
  </si>
  <si>
    <t>Bauman, Zygmund</t>
  </si>
  <si>
    <t>Tiempos líquidos/PN6140.B3797.T5/1475-08</t>
  </si>
  <si>
    <t>La era del vacio / PN6140.L56.E7 / 356-04</t>
  </si>
  <si>
    <t>11-18 Abril 17</t>
  </si>
  <si>
    <t>Confesiones de una mascara / PN3322.M58.C6.1 / 1627-05</t>
  </si>
  <si>
    <t>Los detectives salvajes/ PN3322.B642.D4/2234-00</t>
  </si>
  <si>
    <t>19-26 Abril 17</t>
  </si>
  <si>
    <t>La mansa/ PN3322.D682.M37/1461-95</t>
  </si>
  <si>
    <t xml:space="preserve">25 abr-02 may 17 </t>
  </si>
  <si>
    <t xml:space="preserve">Soler Frost, Pablo </t>
  </si>
  <si>
    <t>Birmania/PN3322.S65.B5/1464-99</t>
  </si>
  <si>
    <t>02-09 may 17</t>
  </si>
  <si>
    <t xml:space="preserve">Gruzinski, Seige </t>
  </si>
  <si>
    <t>La guerra de las imágenes/PN6140.G78.G8/2833-01</t>
  </si>
  <si>
    <t>Dinovart, Abate</t>
  </si>
  <si>
    <t>El arte de callar / PN6140.D56.A77 / 697-010</t>
  </si>
  <si>
    <t>15-22 may 17</t>
  </si>
  <si>
    <t>Suzuki</t>
  </si>
  <si>
    <t>Ensayos sobre el budismo / BL1432.Z4.S8 / 159-94</t>
  </si>
  <si>
    <t>Historia violenta/ CRO-HIS/403/496</t>
  </si>
  <si>
    <t xml:space="preserve">06-09 jun 17 </t>
  </si>
  <si>
    <t>Han, Byung-chul</t>
  </si>
  <si>
    <t>La sociedad de la transparencia/B29.H353.S635/660-015</t>
  </si>
  <si>
    <t>06-13 Jun 17</t>
  </si>
  <si>
    <t>12 Monkeys/GIL-MON/2256</t>
  </si>
  <si>
    <t xml:space="preserve">8-13 jun 17 </t>
  </si>
  <si>
    <t>Taller de taquimecanografía/PN6139.5.T35/2609-11</t>
  </si>
  <si>
    <t>17-24 ene 18</t>
  </si>
  <si>
    <t>Warburg, Aby</t>
  </si>
  <si>
    <t>El ritual de la serpiente/PN6140.W37.R5/264-11</t>
  </si>
  <si>
    <t>Las ciudades invisibles/PN3322.C336.C5/SF</t>
  </si>
  <si>
    <t>Nothomb, Amelie</t>
  </si>
  <si>
    <t>Biografia del hambre/PN3322.N685.B5/699-06</t>
  </si>
  <si>
    <t>Libro del desasosiego/PN1169.5.P482.L53/1259</t>
  </si>
  <si>
    <t>Dialogos / PA4279 .D5 2007 vol 1 / 02807-08</t>
  </si>
  <si>
    <t>11-18 Feb 14</t>
  </si>
  <si>
    <t>Dialogos / PA4279 .D5 2007 vol 2 / 02808-08</t>
  </si>
  <si>
    <t>El extranjero / PN3322 .C358.E9 1997 / 1504-00</t>
  </si>
  <si>
    <t>La muerte feliz / PN3322 .C358 .M8 2001 / 01013-02</t>
  </si>
  <si>
    <t>05-12 Ago 14</t>
  </si>
  <si>
    <t>Las batallas en el desierto / PN3322 .P3 .B3 1999 / 01968-03</t>
  </si>
  <si>
    <t>Engel, F.</t>
  </si>
  <si>
    <t>El origen de la familia, la propiedad privada y el estado / B29 .E6 .O7 / 1444-09</t>
  </si>
  <si>
    <t>12-19-Ago-14</t>
  </si>
  <si>
    <t>El hombre rebelde / PN6140 .C358 .H65 / 1459-09</t>
  </si>
  <si>
    <t>Saint-Exupery, Antoine de</t>
  </si>
  <si>
    <t>El principito / PN3322 .S235 .P7 2012 / 29-14</t>
  </si>
  <si>
    <t>28-Ago-04-Sep-14</t>
  </si>
  <si>
    <t xml:space="preserve">Arendt, Hannah </t>
  </si>
  <si>
    <t>La condición humana /  PN6140 .A74.C6 / 1039-00</t>
  </si>
  <si>
    <t>30-06-Sep-14</t>
  </si>
  <si>
    <t>Neruda, Pablo</t>
  </si>
  <si>
    <t>Veinte poemas de amor / PN1169.5 .N474 .V4 / 02122-03</t>
  </si>
  <si>
    <t>27Sep-04Oct 14</t>
  </si>
  <si>
    <t>La tregua / PN3322 .B461 .T7 / 0517-01</t>
  </si>
  <si>
    <t>23-30 Oct 14</t>
  </si>
  <si>
    <t>Monsivais, Carlos</t>
  </si>
  <si>
    <t>Pedro Infante, las leyes del querer / PN1998.3 .I64 .M66 / 0164-09</t>
  </si>
  <si>
    <t>20-24 Nov 14</t>
  </si>
  <si>
    <t>El amor en los tiempos del colera / PN3322 .G375 .A5 / 1476-03</t>
  </si>
  <si>
    <t>21-28-Nov-14</t>
  </si>
  <si>
    <t>Cartas a un amigo Aleman / PN6130 .C35 .C3 / 3018-01</t>
  </si>
  <si>
    <t>06-13-Ene-15</t>
  </si>
  <si>
    <t>La caída / PN3322 .C358 .C28 2000 / 3260-08</t>
  </si>
  <si>
    <t>Poemas / PN1169.5 .N474 .P6 / 862-08</t>
  </si>
  <si>
    <t>14-21-Ene-15</t>
  </si>
  <si>
    <t>Erasmo de Rotterdam</t>
  </si>
  <si>
    <t>Elogio de la locura / B29 .E73 .E5 / 1789-94</t>
  </si>
  <si>
    <t>Plasencia, Leon</t>
  </si>
  <si>
    <t>Polaroids de grullas / PN1169.5 .P592 .P6 / 01150-013</t>
  </si>
  <si>
    <t>26Ene-02Feb 15</t>
  </si>
  <si>
    <t>Juntacadávares / PN3322 .O564 .J86 / 03282-08</t>
  </si>
  <si>
    <t>07-14 Feb 15</t>
  </si>
  <si>
    <t>El primer hombre / PN3322 .C358 .P7 / 0880-08</t>
  </si>
  <si>
    <t>Memoria de mis putas tristes / PN3322 .G375 .M4 / 0902-05</t>
  </si>
  <si>
    <t>11-18 Mar 15</t>
  </si>
  <si>
    <t>La raza cosmica / PN6140 .V383 .R3 / 01362-00</t>
  </si>
  <si>
    <t>04-11 Jun 15</t>
  </si>
  <si>
    <t>Así habló Zaratrusta / B29 .N54 .A79 1983 / 02890-01</t>
  </si>
  <si>
    <t>Albert Camus / PN3322v .C358 .E8 / 02200-02</t>
  </si>
  <si>
    <t>El hobbit / PN3322 .T644 .H6 2002 / 01249-03</t>
  </si>
  <si>
    <t>23-30 Jul 15</t>
  </si>
  <si>
    <t>Carrie / PN3322 .K53 .C3 / 0179-015</t>
  </si>
  <si>
    <t>Follett, Ken</t>
  </si>
  <si>
    <t>Los pilares de la tierra / PN3322 .F59 .P5 /70-05</t>
  </si>
  <si>
    <t>01-08-AGOS-15</t>
  </si>
  <si>
    <t>Biagent, Michael</t>
  </si>
  <si>
    <t>Masones y templarios/PN3384.B535.M38/77-010</t>
  </si>
  <si>
    <t>07-14-AGOS-15</t>
  </si>
  <si>
    <t>Vallés Arándiga, Antonio</t>
  </si>
  <si>
    <t>Tecnicas de velicidad y comprension lectora/PN4193.L4.V35/1969-010</t>
  </si>
  <si>
    <t>21-28 ago 15</t>
  </si>
  <si>
    <t>Polanyi, karl</t>
  </si>
  <si>
    <t>Comercio y mercado en los imperios antiguos/ PN3384.P645.C6/ 1650-07</t>
  </si>
  <si>
    <t>25AGO-1SEP 15</t>
  </si>
  <si>
    <t xml:space="preserve">Machorro Flores, Jorge </t>
  </si>
  <si>
    <t>Monte Albán: Coinciencia e imaginación /N6553.17.M66.M662/685-10</t>
  </si>
  <si>
    <t>04-11-SEP-15</t>
  </si>
  <si>
    <t xml:space="preserve">Shusui, Tamenaga </t>
  </si>
  <si>
    <t>Los cuarenta y siete ronin/PN3322..S498.C8 2006/2477-07</t>
  </si>
  <si>
    <t>10-17-sep-15</t>
  </si>
  <si>
    <t>Obras 1 / PN3322.C358.O2/888-96</t>
  </si>
  <si>
    <t xml:space="preserve">Carroll, Lewis </t>
  </si>
  <si>
    <t>Alicia en el país de las maravillas/PN3322.C377.A56 1997/268-99</t>
  </si>
  <si>
    <t>19-26 SEP 15</t>
  </si>
  <si>
    <t>Anónimo Chino del siglo XVI</t>
  </si>
  <si>
    <t>Viaje al oeste: las aventuras del rey mono /PN3322.W68.S5.1 593-06</t>
  </si>
  <si>
    <t>26SEP-03OCT 15</t>
  </si>
  <si>
    <t xml:space="preserve">Herdegger, Martín </t>
  </si>
  <si>
    <t>¿Que es la filosofía ?/B29.H45.Q3/2309-11</t>
  </si>
  <si>
    <t>16-23-OCT-15</t>
  </si>
  <si>
    <t>Hume, David</t>
  </si>
  <si>
    <t>De los perjuicios morales y otros ensayos/B29.H86.D4/1130-10</t>
  </si>
  <si>
    <t xml:space="preserve">Kant, Immanuel </t>
  </si>
  <si>
    <t>El conflicto de las facultades/B29.K36.C6/1658-06</t>
  </si>
  <si>
    <t xml:space="preserve">Canales, Lorea </t>
  </si>
  <si>
    <t>Los perros/PN3322.C359.P4/1075-013</t>
  </si>
  <si>
    <t>31oct-07nov 15</t>
  </si>
  <si>
    <t>La caída/PN3322.C358.C28 2000/260-08</t>
  </si>
  <si>
    <t xml:space="preserve">Poe, EdgarAllan  </t>
  </si>
  <si>
    <t>Narraciones extraordinarias/PN3322.P64.N3 1999/1033-93</t>
  </si>
  <si>
    <t>06-13 nov 15</t>
  </si>
  <si>
    <t xml:space="preserve">Pacheco, José Emilio </t>
  </si>
  <si>
    <t>Las batallas en el desierto/PN3322.P3.B3 1999/1968-03</t>
  </si>
  <si>
    <t>11-18 nov 15</t>
  </si>
  <si>
    <t xml:space="preserve">Mankell, Henning </t>
  </si>
  <si>
    <t>Asesinos sin rostro/PN3322.M375.A84/20-09</t>
  </si>
  <si>
    <t>Más allá de la filosofía/PN6140.A74.M37/091-015</t>
  </si>
  <si>
    <t>14-21 nov 15</t>
  </si>
  <si>
    <t xml:space="preserve">Escalante Bentancourt, Yuri </t>
  </si>
  <si>
    <t>El racismo judicial en México/PN6140.E82.R33/365-015</t>
  </si>
  <si>
    <t>26 nov-03 dic 15</t>
  </si>
  <si>
    <t>Albert Camus &amp; Arthur Koester</t>
  </si>
  <si>
    <t>La pena de muerte/PN6139.5.K64 182-04</t>
  </si>
  <si>
    <t>Albert Camus Obras 3/PN3322.C358.O2 V3/1034-07</t>
  </si>
  <si>
    <t>26-dic-15-02-ene-16</t>
  </si>
  <si>
    <t>Sade, Marques</t>
  </si>
  <si>
    <t>Historia de Julieta/ PN3322.S233.H5 / 2023-94</t>
  </si>
  <si>
    <t>05-12 ene 16</t>
  </si>
  <si>
    <t>Carrol, Lewis</t>
  </si>
  <si>
    <t>Alicia en el pais de las maravillas / PN3322.C377.A56.1998 / 1506-00</t>
  </si>
  <si>
    <t>09-16 ene 16</t>
  </si>
  <si>
    <t>El principio del placer / PN3322.P3.P7 / 2246-97</t>
  </si>
  <si>
    <t>21-28 ene 16</t>
  </si>
  <si>
    <t>Pedro Paramo / PN3322.R85.P42.2 / 030-09</t>
  </si>
  <si>
    <t>25-ENE-2 FEB 16</t>
  </si>
  <si>
    <t>Betancourt, Yuri Escalante</t>
  </si>
  <si>
    <t>El racismo judicial en mexico/PN6140.E82.R33/365-015</t>
  </si>
  <si>
    <t>28-ENE-4 FEB 16</t>
  </si>
  <si>
    <t>03-10 feb 16</t>
  </si>
  <si>
    <t xml:space="preserve">Druon, Maurice </t>
  </si>
  <si>
    <t>Los reyes malditos: el rey de hierro/PN3322.D78.R4 N.1/098-014</t>
  </si>
  <si>
    <t>Lee, Harper</t>
  </si>
  <si>
    <t>Matar un ruiseñor/PN3322.L446.M37 2015/463-15</t>
  </si>
  <si>
    <t>20-27-FEB-16</t>
  </si>
  <si>
    <t xml:space="preserve">Montes de Oca, Fernando </t>
  </si>
  <si>
    <t>En los dedos de la mariposa/PN3322.M68.E61/294-08</t>
  </si>
  <si>
    <t>4- 11- MARZO -16</t>
  </si>
  <si>
    <t xml:space="preserve">Pacheco, Jose Emilio </t>
  </si>
  <si>
    <t>De algún tiempo a esta parte/PN3322.P3.A4/407-014</t>
  </si>
  <si>
    <t>4-11 MARZO 16</t>
  </si>
  <si>
    <t xml:space="preserve">Clavel, Ana </t>
  </si>
  <si>
    <t>Las violetas son flores del deseo/PN3322.C535.V56/2876-08</t>
  </si>
  <si>
    <t xml:space="preserve">González, Sergio </t>
  </si>
  <si>
    <t>Los 43 de iguala/PN3322.G764.C83/655-015</t>
  </si>
  <si>
    <t>15-22 MARZO 16</t>
  </si>
  <si>
    <t>Cronicas de vampiros/PN3321.C76/1088-07</t>
  </si>
  <si>
    <t>17-24 mar 16</t>
  </si>
  <si>
    <t xml:space="preserve">Luca de Tena, Torcuato </t>
  </si>
  <si>
    <t>Los renglones torcidos de Dios/PN3322.L83.R4/2154-03</t>
  </si>
  <si>
    <t xml:space="preserve">Mankell, Hening </t>
  </si>
  <si>
    <t>28 mar-04 abr 16</t>
  </si>
  <si>
    <t>Cohen, Sandro</t>
  </si>
  <si>
    <t>Redaccion sin dolor / PN6140.C645.R4 / 1433-98</t>
  </si>
  <si>
    <t>09-16 ABR 16</t>
  </si>
  <si>
    <t>Los perros de riga / PN3322.M375.P47 / 1761-09</t>
  </si>
  <si>
    <t>28-ABR-5 MAY 16</t>
  </si>
  <si>
    <t xml:space="preserve">King, Stephen </t>
  </si>
  <si>
    <t>El Resplandor/PN3322.K53.R4/193-015</t>
  </si>
  <si>
    <t>02-09 jun 16</t>
  </si>
  <si>
    <t>Porco rosso / MIY-POR / 1129/1399</t>
  </si>
  <si>
    <t>10-14 jun 16</t>
  </si>
  <si>
    <t>Maldonado Tryno</t>
  </si>
  <si>
    <t>Metales pesados / PN3322.M362.M4 / 558-014</t>
  </si>
  <si>
    <t>07-14 JUL 16</t>
  </si>
  <si>
    <t>Perros de Riga / PN3322.M375.P47 / 1761-09</t>
  </si>
  <si>
    <t>Svetlana, Alexiévich</t>
  </si>
  <si>
    <t>Los muchachos de zinc / PN3384.A439.M85 / 178-016</t>
  </si>
  <si>
    <t>28-JUL-04 AGO 16</t>
  </si>
  <si>
    <t>Luna de teca, Torcuato</t>
  </si>
  <si>
    <t>Los renglones torcidos de dios / PN3322.L83.R4 / 2154-03</t>
  </si>
  <si>
    <t>03-10 AGO 16</t>
  </si>
  <si>
    <t xml:space="preserve">Akutagawa, Ryunosuke </t>
  </si>
  <si>
    <t>El biombo de infierno y otros cuentos/PN3322.A493.B56/1504-07</t>
  </si>
  <si>
    <t>Coord. Enrique Florescano</t>
  </si>
  <si>
    <t>Cartilla Ciudadana/PN6139.5.C63D/215-016</t>
  </si>
  <si>
    <t>01-08 sep 16</t>
  </si>
  <si>
    <t>Ed. Manuel Matus Manzo</t>
  </si>
  <si>
    <t>Antología del cuento Oaxaqueño/PN3321.92.A58/095-016</t>
  </si>
  <si>
    <t>07-14 sep 16</t>
  </si>
  <si>
    <t>Gomis, Anamari</t>
  </si>
  <si>
    <t>Como acercarse a la literatura / PN523.G69 / 1808-01</t>
  </si>
  <si>
    <t>Mankell, Henry</t>
  </si>
  <si>
    <t>El resplandor/PN3322.K53.R4/193-015</t>
  </si>
  <si>
    <t>01-08 oct 16</t>
  </si>
  <si>
    <t>Cthulhu 2000/PN3321.2.C7/2131-01</t>
  </si>
  <si>
    <t>07-14 oct 16</t>
  </si>
  <si>
    <t xml:space="preserve">Beccaria, Cesare </t>
  </si>
  <si>
    <t>De los delitos y de las penas/PN6140.B4.D4/1913-05</t>
  </si>
  <si>
    <t>12-19 oct 16</t>
  </si>
  <si>
    <t xml:space="preserve">Cruz Parcero, Juan Antonio </t>
  </si>
  <si>
    <t xml:space="preserve">El lenguaje de los derechos/PN6140.C783.L46/546-010 </t>
  </si>
  <si>
    <t>13-20 oct 16</t>
  </si>
  <si>
    <t>Los perros de Riga/PN3322.M375.P47/1761-09</t>
  </si>
  <si>
    <t>21-28 oct 16</t>
  </si>
  <si>
    <t>El arte de tener razón/B29.S35.A7 2000/01-01</t>
  </si>
  <si>
    <t>04-11 nov 16</t>
  </si>
  <si>
    <t xml:space="preserve">Martinez Vasquez, Victor Raul </t>
  </si>
  <si>
    <t>Movimiento popular y politico en Oaxaca/O-PN3384.M367.M68/1763-010</t>
  </si>
  <si>
    <t>01-08 DIC 16</t>
  </si>
  <si>
    <t>Breve historia de la Universidad Autonoma Benito Juárez de Oaxaca/O-PN3384.M367.B74/2050-012</t>
  </si>
  <si>
    <t>H.P. Lovecraft</t>
  </si>
  <si>
    <t>La sombra de Innsmounth/PN3322.L68.S65/1402-09</t>
  </si>
  <si>
    <t>06-13 dic 16</t>
  </si>
  <si>
    <t xml:space="preserve">El resplandor/KUB-SHI/1921-1147 </t>
  </si>
  <si>
    <t>07-12 dic 16</t>
  </si>
  <si>
    <t>Willy Wonka y la fabrica de chocolate/STU-WIL/1539-1866</t>
  </si>
  <si>
    <t>Escuadron Gran Rojo/FUL-ESC/593-753/754</t>
  </si>
  <si>
    <t>13-18 dic 16</t>
  </si>
  <si>
    <t xml:space="preserve">Asimov, Isaac </t>
  </si>
  <si>
    <t>El fin de la eternidad/PN3322.A85.F56/655-09</t>
  </si>
  <si>
    <t>14-21 dic 16</t>
  </si>
  <si>
    <t>22-27 dic 16</t>
  </si>
  <si>
    <t>Chirstie, Agatha</t>
  </si>
  <si>
    <t>Un cadaver en la biblioteca / PN3322.C987.C3 / 1312-07</t>
  </si>
  <si>
    <t>04-11 ENE 16</t>
  </si>
  <si>
    <t>Los años de peregrinacion del chico sin color/PN3322.M864.A6/1013-013</t>
  </si>
  <si>
    <t>06-13 ene 17</t>
  </si>
  <si>
    <t>Los perros de Riga/PN3322.M375.P47/176-09</t>
  </si>
  <si>
    <t>11-18 ene 17</t>
  </si>
  <si>
    <t xml:space="preserve">Plascencia Ñol, León </t>
  </si>
  <si>
    <t>Polaroids de grullas volando bajo un cielo naranja/PN1169.5.P592.P6/1150-013</t>
  </si>
  <si>
    <t>16-23 ene 17</t>
  </si>
  <si>
    <t xml:space="preserve">Conolly, John </t>
  </si>
  <si>
    <t>Todo lo que muere/PN3322.C662.T63/1044-010</t>
  </si>
  <si>
    <t>Macbeth / mercader de Venecia / PN2021.5.S53.M322 / 1820-010</t>
  </si>
  <si>
    <t>04-11 FEB 17</t>
  </si>
  <si>
    <t xml:space="preserve">Lem, Stanislaw </t>
  </si>
  <si>
    <t>Golem XIV/PN3322.L455.G6/870-013</t>
  </si>
  <si>
    <t>08-15 feb 17</t>
  </si>
  <si>
    <t>Cambios/PN3322.Y354.C3/1051-013</t>
  </si>
  <si>
    <t>15-22 feb 17</t>
  </si>
  <si>
    <t xml:space="preserve">Lee, Harper </t>
  </si>
  <si>
    <t>Matar un ruiseñor/PN3322.L446.M37 2015/463-015</t>
  </si>
  <si>
    <t>Papá ¿qué es el racismo?/PN3322.B46.P3/1903-98</t>
  </si>
  <si>
    <t>Mankel, Henning</t>
  </si>
  <si>
    <t>17-24 mar 17</t>
  </si>
  <si>
    <t>Travesuras de la niña mala/PN3322.V37.T7/709-011</t>
  </si>
  <si>
    <t>28 mar-04 abr 17</t>
  </si>
  <si>
    <t xml:space="preserve">Jandra, Leonardo da </t>
  </si>
  <si>
    <t>El juicio oral mas injusto de la historia/PN6140.J36.J85/3062-08</t>
  </si>
  <si>
    <t>Tolstoi, León</t>
  </si>
  <si>
    <t>Fabulas / PN3322.T65.F3 / 233-014</t>
  </si>
  <si>
    <t>10-17 ABR 17</t>
  </si>
  <si>
    <t xml:space="preserve">Juárez, Benito </t>
  </si>
  <si>
    <t>Apuntes para mis hijos/PN6140.J835.A6 2004/551-05</t>
  </si>
  <si>
    <t>06-13 may 17</t>
  </si>
  <si>
    <t xml:space="preserve">Mastretta, Angeles </t>
  </si>
  <si>
    <t>Arrancame la vida/PN3322.M393m.A7/1824-01</t>
  </si>
  <si>
    <t>22-29 jun 17</t>
  </si>
  <si>
    <t>Mankell,Henning</t>
  </si>
  <si>
    <t>Prestamos hasta 13 septiembre 2017</t>
  </si>
  <si>
    <t>La muerte de Ivan Ilich/PN3322.T65.M8/803-fecha</t>
  </si>
  <si>
    <t>Cementerio de animales/ PN3322.K53.C4/178-015</t>
  </si>
  <si>
    <t>16-23 oct17</t>
  </si>
  <si>
    <t>13-20 nov 17</t>
  </si>
  <si>
    <t>La muerte de la polilla y otros escritos/PN3322.W66.M842/494-011</t>
  </si>
  <si>
    <t>17-24 nov 16</t>
  </si>
  <si>
    <t>El arte de amar / BF173.F86.A772 / 416-010</t>
  </si>
  <si>
    <t>24 NOV- 06 DIC 16</t>
  </si>
  <si>
    <t>Bronte, Emily</t>
  </si>
  <si>
    <t>Cumbres borrascosas / PN3322.B766.C8 / 1170-99</t>
  </si>
  <si>
    <t>Las olas / PN3322.W66.O5 / 651-fecha</t>
  </si>
  <si>
    <t>16-23 dic 16</t>
  </si>
  <si>
    <t>Kamler, Kennet</t>
  </si>
  <si>
    <t>Sobrevivir al límite / PN3384.K35.S63 / 548-015</t>
  </si>
  <si>
    <t>31 ENE- 08 FEB 17</t>
  </si>
  <si>
    <t>Punn, L. C.</t>
  </si>
  <si>
    <t>Herencia, raza y sociedad / PN6140.D855.H4 / 476-013</t>
  </si>
  <si>
    <t>Saks, Oliver</t>
  </si>
  <si>
    <t>Diario de Oaxaca / PN6140.S323.D53 / 11998-03</t>
  </si>
  <si>
    <t>Mañanas en México/PN3322.L39.M3/1510-01</t>
  </si>
  <si>
    <t>M. Toledo, Victor</t>
  </si>
  <si>
    <t>Ecocidio en México / PN6140.T65V.E25 / 229-016</t>
  </si>
  <si>
    <t>27 FEB- 06 MAR 17</t>
  </si>
  <si>
    <t>Verne, Julio</t>
  </si>
  <si>
    <t>Viaje al centro de la tierra/PN3322.V47.V5/ 3052-00</t>
  </si>
  <si>
    <t>12-19 jun 17</t>
  </si>
  <si>
    <t xml:space="preserve">Sontang, Susan </t>
  </si>
  <si>
    <t>Sobre la fotografía/ PN6140.S66.S6/1085-06</t>
  </si>
  <si>
    <t>30 jun- 7jul 17</t>
  </si>
  <si>
    <t>Lluvia de hielo/PN3322.S728.L58/ 645-10</t>
  </si>
  <si>
    <t>18-25 jul 17</t>
  </si>
  <si>
    <t>Alain Daniélov</t>
  </si>
  <si>
    <t>Dioses y mitos de la India / BL1202.D36 / 1062-09</t>
  </si>
  <si>
    <t>16/MAY - 23/MAY/23</t>
  </si>
  <si>
    <t>Nikoláievich Afnásiev, Alexandr</t>
  </si>
  <si>
    <t>El anillo magico</t>
  </si>
  <si>
    <t>31-jul-07-Agos-12</t>
  </si>
  <si>
    <t>Aphonse Daudet</t>
  </si>
  <si>
    <t>Carta de mi molino/ PN3322 .D38 .C3 / 01265-01</t>
  </si>
  <si>
    <t>13-20-OCT-12</t>
  </si>
  <si>
    <t>Carballo, Emmanuel</t>
  </si>
  <si>
    <t>Ensayos selectos / PN6140 .C364s .E6/ 0530-010</t>
  </si>
  <si>
    <t>20-27-NOV-12</t>
  </si>
  <si>
    <t xml:space="preserve">Aristóteles </t>
  </si>
  <si>
    <t>Metafísica / PA3890 .A6.M4 /  01874-02</t>
  </si>
  <si>
    <t>24-Jun-01-Jul-13</t>
  </si>
  <si>
    <t>Martín Luis Guzmán</t>
  </si>
  <si>
    <t>Obras completas / PN3322 .G875.O2 / 01381-01</t>
  </si>
  <si>
    <t>Fedro</t>
  </si>
  <si>
    <t xml:space="preserve"> Fabulas / PA6564 .E7.C3 / 0922-010</t>
  </si>
  <si>
    <t>06-13-Agos-13</t>
  </si>
  <si>
    <t xml:space="preserve"> Aristóteles</t>
  </si>
  <si>
    <t xml:space="preserve"> Acerca del alma / PA3912.2 .A34 / 01978-02</t>
  </si>
  <si>
    <t xml:space="preserve">Vitensky, Piers  </t>
  </si>
  <si>
    <t>Los chamanes / BL432 .C93.V57 / 01418-08</t>
  </si>
  <si>
    <t>09-16-Agos-13</t>
  </si>
  <si>
    <t>Barico, Alessandro</t>
  </si>
  <si>
    <t>Homero, Iliada / PN3322 .B355 .H6 / 01513-05</t>
  </si>
  <si>
    <t xml:space="preserve">Balzac, Honoré de </t>
  </si>
  <si>
    <t>Eugenia Grandet / PN3322 .B35 .E84 / 01691-010</t>
  </si>
  <si>
    <t>22-29 Ago 13</t>
  </si>
  <si>
    <t>Fábulas / PA6564 .E7 .C37 / 0922-010</t>
  </si>
  <si>
    <t>Retórica / PA3893 .R4 .R4 / 01970-02</t>
  </si>
  <si>
    <t>28ago-04sep 13</t>
  </si>
  <si>
    <t>Diálogos I / PA4279 .D52 vol I / 067-013</t>
  </si>
  <si>
    <t xml:space="preserve">Daudet, Alphonse  </t>
  </si>
  <si>
    <t>Memorias / PN3322 .D38.M4 / 0183-013</t>
  </si>
  <si>
    <t>10-17-Dic-13</t>
  </si>
  <si>
    <t>Villoro, Luis</t>
  </si>
  <si>
    <t>Los grandes momentos del indigenismo en México / PN384 .V555 .G73 1984 / 0194-010</t>
  </si>
  <si>
    <t>08-15 Mar 14</t>
  </si>
  <si>
    <t>Jarret, Cristian</t>
  </si>
  <si>
    <t>50 teorias psicológicas / BF121 .J37 / 01104-013</t>
  </si>
  <si>
    <t>Onfray, Michel</t>
  </si>
  <si>
    <t>El cristianismo hedonista / B29 .O6 .C75 / 2927-08</t>
  </si>
  <si>
    <t>Los libertinos barrocos / B29 .O6 .L53 / 909-09</t>
  </si>
  <si>
    <t>Tratado de ateología / B29 .O6 .T73 2008 / 0100-010</t>
  </si>
  <si>
    <t>12-19 Jun 14</t>
  </si>
  <si>
    <t>Los bárbaros / PN3322 .B355 .B3 / 01085-012</t>
  </si>
  <si>
    <t>Next / PN6140 .B364 .N4 / 02177-02</t>
  </si>
  <si>
    <t>Descartes, Rene</t>
  </si>
  <si>
    <t>Discursos del metodo / B29 .D48 .D5 / 0020-03</t>
  </si>
  <si>
    <t>03-10-Jul-14</t>
  </si>
  <si>
    <t>Peinado, Federico Lara</t>
  </si>
  <si>
    <t>Poemas de Gilgamesh / PN1016 .E663 2005 / 1347-06</t>
  </si>
  <si>
    <t>Saviano, Roberto</t>
  </si>
  <si>
    <t>Cerocerocero / PN3384 .S385 .C47 / 212-14</t>
  </si>
  <si>
    <t>Relación de las cosas de Yucatán  / PN3384 .L355.R4 / s. f.</t>
  </si>
  <si>
    <t>02-09-Ago-14</t>
  </si>
  <si>
    <t>Carrion, Jorge</t>
  </si>
  <si>
    <t>Librerias / PN6140 .C3775 .L5 / 038-014</t>
  </si>
  <si>
    <t>08-15 Ago 14</t>
  </si>
  <si>
    <t>La luz de la noche / PN6140 .C57 .L8 / 0236-013</t>
  </si>
  <si>
    <t xml:space="preserve">Domínguez Michael, Christopher </t>
  </si>
  <si>
    <t>El XIX en el XXI /  PN6140 .D65.S5 / 65-013</t>
  </si>
  <si>
    <t xml:space="preserve">Amara, Luigi </t>
  </si>
  <si>
    <t>La escuela del aburrimiento / PN6140 .A585.E7 / 372-013</t>
  </si>
  <si>
    <t>Clifford, James</t>
  </si>
  <si>
    <t>Dilemas de la cultura / PN6140 .C565 .D5 / 01658-04</t>
  </si>
  <si>
    <t>12-19 Ago 14</t>
  </si>
  <si>
    <t>Itinerarios transculturales / PN6140 .C565 .I7 / 01659-04</t>
  </si>
  <si>
    <t>Cuentos y fabulas del antiguo Egipto / PN3321.95 .E46 .C8 / 687-05</t>
  </si>
  <si>
    <t>23-30-Ago-14</t>
  </si>
  <si>
    <t>Los viejos cuentos españoles / PN3321.81 .V54 / 0297-013</t>
  </si>
  <si>
    <t>Cero cero cero / PN3384 .S385 .C47 / 0212-14</t>
  </si>
  <si>
    <t>16-23 Oct 14</t>
  </si>
  <si>
    <t>García Canclini, Néstor</t>
  </si>
  <si>
    <t>Diferentes, desiguales y desconectados / PN6140.G36.D54 / 01641-10</t>
  </si>
  <si>
    <t>25-23 Oct 14</t>
  </si>
  <si>
    <t>25Oct-01Nov 14</t>
  </si>
  <si>
    <t xml:space="preserve">Augé, Marc  </t>
  </si>
  <si>
    <t>Ficciones de fin de siglo /  PN6140 .A85.F5 / 071-03</t>
  </si>
  <si>
    <t>30-Oct-06-Nov-14</t>
  </si>
  <si>
    <t>El oficio de antropólogo /  PN6140 .A85.O45 / 1640-010</t>
  </si>
  <si>
    <t>Geertz, Clifford</t>
  </si>
  <si>
    <t>Los usos de la diversidad / PN6140 .G44 .U86 / 02921-08</t>
  </si>
  <si>
    <t>05-12 Nov 14</t>
  </si>
  <si>
    <t>La interpretación de las culturas / PN6140 .G44 .I67 / 01024-011</t>
  </si>
  <si>
    <t>Garner, Paul</t>
  </si>
  <si>
    <t>Porfirio Díaz / CT21 .D53 .G3 / 01498-03</t>
  </si>
  <si>
    <t>10-17 Nov 14</t>
  </si>
  <si>
    <t xml:space="preserve">Escalante, Evodio  </t>
  </si>
  <si>
    <t>Elevación y caída del estridentismo / PN6140 .E822.E54 / 902-014</t>
  </si>
  <si>
    <t>20-27-Nov-14</t>
  </si>
  <si>
    <t xml:space="preserve">Escohotado, Antonio  </t>
  </si>
  <si>
    <t>Historia elemental de las drogas / PN6140 .E836.H58 / 752-010</t>
  </si>
  <si>
    <t>Blom, Philipp</t>
  </si>
  <si>
    <t>El coleccionista apasionado / PN6140 .B56 .C65 / 066-014</t>
  </si>
  <si>
    <t>26Nov-03Dic 14</t>
  </si>
  <si>
    <t>Chomsky, Noam</t>
  </si>
  <si>
    <t>Obras esenciales / PN6140 .C964 .N62 / 2173-04</t>
  </si>
  <si>
    <t>04-11-Dic-14</t>
  </si>
  <si>
    <t>Leyendas y tradiciones de Oaxaca / PN3321.92 .B73 / 0133-014</t>
  </si>
  <si>
    <t>9-16 Dic 14</t>
  </si>
  <si>
    <t>Oaxaca en la tradición/ PN3384.B732.O2 1991/1108-013</t>
  </si>
  <si>
    <t>16-23 Dic 14</t>
  </si>
  <si>
    <t>Sol, piedra y sombras / PN3321.92 .S65 / 2303-08</t>
  </si>
  <si>
    <t>31jul-07ago 15</t>
  </si>
  <si>
    <t>Anónimo del siglo XVI</t>
  </si>
  <si>
    <t>Historía del doctor Fausto/PN697.A5.H58/140-09</t>
  </si>
  <si>
    <t>15-22 ago 15</t>
  </si>
  <si>
    <t>Ed. Jacobo Siruela</t>
  </si>
  <si>
    <t>Antología universal del relato fantástico/PN3321.A58/1167-013</t>
  </si>
  <si>
    <t xml:space="preserve">Calasso, Robert </t>
  </si>
  <si>
    <t>La folíe Baudelaire/PN3322.C349.F6/861-013</t>
  </si>
  <si>
    <t>La marca del editor/PN3322.C34.M37/233-015</t>
  </si>
  <si>
    <t>Crítica y ficción / PN6140.p485.c1/ 2502-01</t>
  </si>
  <si>
    <t>2-9-ENERO-16</t>
  </si>
  <si>
    <t>El ultimo lector/ PN6140.P485.U57/891-011</t>
  </si>
  <si>
    <t>11-18 ene 16</t>
  </si>
  <si>
    <t>Pech, Jorge</t>
  </si>
  <si>
    <t>Leyendas de Oaxaca/PN3321.92.L49/519-013</t>
  </si>
  <si>
    <t>18-25 ene 16</t>
  </si>
  <si>
    <t xml:space="preserve">Solana, Fernando </t>
  </si>
  <si>
    <t>Oaxaca, cronicas sonambulas/PN3384.S655.O2/2277-02</t>
  </si>
  <si>
    <t>22-29 ene 16</t>
  </si>
  <si>
    <t xml:space="preserve">Iturriaga, José </t>
  </si>
  <si>
    <t>Viajeros extranjeros en el estado de Oaxaca/PN3383.5.I78/30-010</t>
  </si>
  <si>
    <t xml:space="preserve">Saravia, Albertina </t>
  </si>
  <si>
    <t xml:space="preserve"> Popol Vuh/PN523.P66 1971/739-08</t>
  </si>
  <si>
    <t>29-mar-5-abril-16</t>
  </si>
  <si>
    <t>La representacion del mundo enel niño / BF173.P53.R47 / 414-010</t>
  </si>
  <si>
    <t>09-16 abr 16</t>
  </si>
  <si>
    <t xml:space="preserve">Pennac, Daniel </t>
  </si>
  <si>
    <t>Como una novela/PN4193.5.P46.C6 2005/887-06</t>
  </si>
  <si>
    <t>22-29 jun 16</t>
  </si>
  <si>
    <t xml:space="preserve">Bardzinska, Joanna </t>
  </si>
  <si>
    <t>La doble vida de Krzysztof Kiéslowski/PN1998.3.K54.D63/119-016</t>
  </si>
  <si>
    <t>La tradición oculta del alma / PN6140 .H373.T73 /159-016</t>
  </si>
  <si>
    <t>22-29-Jul-16</t>
  </si>
  <si>
    <t>25 jul-01 agos 17</t>
  </si>
  <si>
    <t>Strauss, Claude</t>
  </si>
  <si>
    <t>Tristes trópicos/ PN6140.L477.T7/0184-93</t>
  </si>
  <si>
    <t>Libros secretos/PN6140.S5487.L53/ 293-016</t>
  </si>
  <si>
    <t>29 jul- 05 agos 17</t>
  </si>
  <si>
    <t>Construir al enemigo/PN6140.E26.C65/ 595-015</t>
  </si>
  <si>
    <t xml:space="preserve">Mandela, Nelson </t>
  </si>
  <si>
    <t xml:space="preserve"> PN3321.95.A45.M35/SF</t>
  </si>
  <si>
    <t xml:space="preserve">05-12 ago 17 </t>
  </si>
  <si>
    <t xml:space="preserve">García,Carlos  </t>
  </si>
  <si>
    <t>Epicuro/PA3970.E2.G37/654-015</t>
  </si>
  <si>
    <t>19-26 ago 17</t>
  </si>
  <si>
    <t xml:space="preserve">Apuleyo </t>
  </si>
  <si>
    <t>El asno de oro/PA6207.M47/89-010</t>
  </si>
  <si>
    <t>La gran novela latinoamericana/PN3322.F83.G73/394-012</t>
  </si>
  <si>
    <t>13-20 dic 17</t>
  </si>
  <si>
    <t>El despertar de la belleza/PN3321.D47/0467-014</t>
  </si>
  <si>
    <t>Antología del cuento oaxaqueño/PN3321.92.A58/095-016</t>
  </si>
  <si>
    <t>18-25-dic-17</t>
  </si>
  <si>
    <t xml:space="preserve"> Löffer, Anneliene</t>
  </si>
  <si>
    <t>Cuentos de los aborígenes australianos/PN3321.95.A87.C75/1421-03</t>
  </si>
  <si>
    <t>Canetti,Elías</t>
  </si>
  <si>
    <t>Fiesta bajo las bombas/PN3322.C34.F54/439-08</t>
  </si>
  <si>
    <t>22-29-dic-17</t>
  </si>
  <si>
    <t>El libro contra la muerte/PN3322.C34.L53/636-17</t>
  </si>
  <si>
    <t>Calvino,Italo</t>
  </si>
  <si>
    <t>Cuentos fantasticos/PN3322.C82/1272-06</t>
  </si>
  <si>
    <t>28 dic-04 ene 18</t>
  </si>
  <si>
    <t>Carpentier, Alejo</t>
  </si>
  <si>
    <t>Obras completas / PN3322 .c374.r4/462-011</t>
  </si>
  <si>
    <t>Puetro Citati</t>
  </si>
  <si>
    <t>Ulices y la odisea/PN6140.C57.U5/350-014</t>
  </si>
  <si>
    <t>03-10 ENE-18</t>
  </si>
  <si>
    <t>Helen Fisher</t>
  </si>
  <si>
    <t>Anatomía del amor/PN6140.F567.A52/651-017</t>
  </si>
  <si>
    <t>Goldwin, William</t>
  </si>
  <si>
    <t>El señor de las moscas / PN3322.G66.S3 / 3251-08</t>
  </si>
  <si>
    <t>04-11 ene 18</t>
  </si>
  <si>
    <t>Foster,Thomas</t>
  </si>
  <si>
    <t>Leer como profesor/PN6140.F67.L44/085-016</t>
  </si>
  <si>
    <t>El vizconde demediado/PN3322.C336.V5/2291-04</t>
  </si>
  <si>
    <t>9-16-AGO-18</t>
  </si>
  <si>
    <t>El castillo de los destinos cruzados/PN3322.C336.C38/1184-99</t>
  </si>
  <si>
    <t>Nuestros antepasados/PN3322.C336.N8/3554-01</t>
  </si>
  <si>
    <t>16-23-ago-18</t>
  </si>
  <si>
    <t>Luria Leontiev, Vygotsky</t>
  </si>
  <si>
    <t>Psicología y pedagogía/BF121.P85 2004/3148-08</t>
  </si>
  <si>
    <t>Paul Bowles</t>
  </si>
  <si>
    <t>Desafio a la identidad/PN3322.B69.D47/399-018</t>
  </si>
  <si>
    <t>James Clifford</t>
  </si>
  <si>
    <t>Dilemas de la cultura/PN6140.C56.D5/1658-04</t>
  </si>
  <si>
    <t>10-17 ENE 19</t>
  </si>
  <si>
    <t>Clifford Geertz</t>
  </si>
  <si>
    <t>La interpretacion de las culturas/PN6140.G44.I67/1024-011</t>
  </si>
  <si>
    <t>Óscar Mata</t>
  </si>
  <si>
    <t>La novela corta mexicana/PN523.92.M37/300-01</t>
  </si>
  <si>
    <t>21-28 ENE 19</t>
  </si>
  <si>
    <t>Robert Shapard</t>
  </si>
  <si>
    <t>Ficción súbita/PN3321.2.F5/1236-97</t>
  </si>
  <si>
    <t>felisberto Hernández</t>
  </si>
  <si>
    <t>Narraciones incompletas</t>
  </si>
  <si>
    <t>26-ene-2-feb-19</t>
  </si>
  <si>
    <t>Noam Chomsky</t>
  </si>
  <si>
    <t>Conversaciones</t>
  </si>
  <si>
    <t>SUSPENDIDO HASTA 8 DE FEBRERO DE 2019</t>
  </si>
  <si>
    <t xml:space="preserve">Coloane, Francisco </t>
  </si>
  <si>
    <t>Tierra de fuego/PN3322.C653.T54/845-017</t>
  </si>
  <si>
    <t>16-23-abr-19</t>
  </si>
  <si>
    <t>Georg Gadamer, Hans</t>
  </si>
  <si>
    <t>Verdad y método/B29.G33.V47/2859-08</t>
  </si>
  <si>
    <t xml:space="preserve">Enzensberger, Hans Magnus </t>
  </si>
  <si>
    <t>El laberinto de la inteligencia/PN6140.E69.L33/148-010</t>
  </si>
  <si>
    <t>24-31-MAY-19</t>
  </si>
  <si>
    <t xml:space="preserve"> Sacks, Oliver</t>
  </si>
  <si>
    <t>Diario de Oaxaca/PN6140.S328.D53/1995-03</t>
  </si>
  <si>
    <t xml:space="preserve"> Arenas, Ricardo</t>
  </si>
  <si>
    <t>Antes que anochezca/PN3322.A73.A6/1688-94</t>
  </si>
  <si>
    <t>24-31-JUL-19</t>
  </si>
  <si>
    <t>Bautista, Eduardo</t>
  </si>
  <si>
    <t>La política y las calles/PN6140.B38M.P65/168-016</t>
  </si>
  <si>
    <t>21-28 ago 17</t>
  </si>
  <si>
    <t>Forrest Gump/ZEM-FOR-1757/2151-2152</t>
  </si>
  <si>
    <t>6-11-sep-17</t>
  </si>
  <si>
    <t>06-13 sep 17</t>
  </si>
  <si>
    <t>The tube/BAE-TUB/123-167</t>
  </si>
  <si>
    <t>13-18-sep-17</t>
  </si>
  <si>
    <t>Martínez Vásquez, Víctor Raúl</t>
  </si>
  <si>
    <t>La APPO: ¿rebelión o movimiento social? /OPN3385.5.A66/2052-012</t>
  </si>
  <si>
    <t>Entrevista con el Vampiro/JOR-ENT/829-1037</t>
  </si>
  <si>
    <t>20-25 sep 17</t>
  </si>
  <si>
    <t>Steamboy/KAT-SE8/54-1063</t>
  </si>
  <si>
    <t>21-26-SEP-17</t>
  </si>
  <si>
    <t>Karma/GUR-KAR/S/F</t>
  </si>
  <si>
    <t>28-sep-3-oct-17</t>
  </si>
  <si>
    <t>Coraline/SEL-COR/S/F</t>
  </si>
  <si>
    <t>La joven con el arete de perlas/WEB-JOB/2306</t>
  </si>
  <si>
    <t>10-15-oct-17</t>
  </si>
  <si>
    <t>El increíble castillo vagabundo/MIY-INC/1347-1398</t>
  </si>
  <si>
    <t>12-17-oct-17</t>
  </si>
  <si>
    <t>Vidas al limite/SGO-VID/1476-1786</t>
  </si>
  <si>
    <t>28-oct-2-nov-17</t>
  </si>
  <si>
    <t>Ni uno menos/YIM-UNO/1748-2141</t>
  </si>
  <si>
    <t>Caranduri/BAB-CAR/121/164</t>
  </si>
  <si>
    <t>04-NOV-09-NOV-17</t>
  </si>
  <si>
    <t>La princesa Mononoke/MIY-PRI/1130/1400</t>
  </si>
  <si>
    <t>Toulouse Lautrec/PLA-LAU/1281-1888</t>
  </si>
  <si>
    <t xml:space="preserve">Hernández, Anabel </t>
  </si>
  <si>
    <t>La verdadera noche de Iguala/PN3384.H461.V47/696-017</t>
  </si>
  <si>
    <t>13-20-nov-17</t>
  </si>
  <si>
    <t>Akira/OTO-AKI/1219-1497</t>
  </si>
  <si>
    <t>14-19-NOV-17</t>
  </si>
  <si>
    <t>Cirque du solei/LAG-MAG/945-1179</t>
  </si>
  <si>
    <t>14-18 nov 17</t>
  </si>
  <si>
    <t>Digna: Hasta el último aliento/CAZ-DIG/308-308</t>
  </si>
  <si>
    <t>06-11 dic 17</t>
  </si>
  <si>
    <t>Brad: Una ncohe más../VID-BRA/1644-2007</t>
  </si>
  <si>
    <t>08-13 dic 17</t>
  </si>
  <si>
    <t>Amistad/SPI-AMI/1519/1842</t>
  </si>
  <si>
    <t>16-21-dic-17</t>
  </si>
  <si>
    <t>El resplandor/KVB-SHI/921/1145</t>
  </si>
  <si>
    <t>Fuera de control/MIC-FUE/1105-1372</t>
  </si>
  <si>
    <t>19-23 dic 17</t>
  </si>
  <si>
    <t>Princesas/LEO-PRI/984-1223</t>
  </si>
  <si>
    <t>21-26 dic 17</t>
  </si>
  <si>
    <t>Por amor o por deseo/KID-SAM/882-1091</t>
  </si>
  <si>
    <t>La lengua de las mariposas /CUE-LEN/415-512</t>
  </si>
  <si>
    <t>26-31 dic 17</t>
  </si>
  <si>
    <t>Amelie/JEU-FAB/815-1017</t>
  </si>
  <si>
    <t xml:space="preserve">26 -31 dic 17 </t>
  </si>
  <si>
    <t>Viva México/DEF-VIV/440-543</t>
  </si>
  <si>
    <t>27-DIC-2-ENE-17</t>
  </si>
  <si>
    <t>Spider/CRO-SPI/405-498</t>
  </si>
  <si>
    <t>Big eyes/BUR-BIG/2192</t>
  </si>
  <si>
    <t>02-06 ene 18</t>
  </si>
  <si>
    <t>Beetlejuice/BUR-BEE/252-317</t>
  </si>
  <si>
    <t>Machuca/WOO-MACH/1732-2125</t>
  </si>
  <si>
    <t>08-13 ene 18</t>
  </si>
  <si>
    <t>La fidelidad/ZUL-FID/1766-2126</t>
  </si>
  <si>
    <t>Federico Gamboa</t>
  </si>
  <si>
    <t>Santa/PN3322.G356F.S26/2633-01</t>
  </si>
  <si>
    <t>Mezcla de mezcal/OLG-MEZ/SN-1484</t>
  </si>
  <si>
    <t>20-25 ene 18</t>
  </si>
  <si>
    <t>Hombre insecto/HER-HOM/SN-905</t>
  </si>
  <si>
    <t>Isidro Yescas y Claudio Sánchez</t>
  </si>
  <si>
    <t>Oaxaca 2010 Voces de la Transición/PN6139.5. V625 2010/1165-011</t>
  </si>
  <si>
    <t>George Orwell</t>
  </si>
  <si>
    <t>1984/PN3322.O79.M5 1999/011-014</t>
  </si>
  <si>
    <t>El informe Toledo/ALV-TOL/65-88</t>
  </si>
  <si>
    <t>04-09-may 18</t>
  </si>
  <si>
    <t>Décimo transporte de desechos nucleares a Gorleben/DAR-DEC/427-527</t>
  </si>
  <si>
    <t>10-15-MAY 18</t>
  </si>
  <si>
    <t>Devalpo, Alain</t>
  </si>
  <si>
    <t xml:space="preserve">Fábrica de culpables/PN3384.D486.V54/SF </t>
  </si>
  <si>
    <t>22-29 may 18</t>
  </si>
  <si>
    <t>Toulouse- Lautrec/PLA-LAU/1281-1888</t>
  </si>
  <si>
    <t>22-26 may 18</t>
  </si>
  <si>
    <t>Roger Bartra</t>
  </si>
  <si>
    <t>Axolotiada: Vida de un anfibio mexicano/PN6140.B375.A96/2819-011</t>
  </si>
  <si>
    <t>05-12 jun 18</t>
  </si>
  <si>
    <t xml:space="preserve">Provedora escolar </t>
  </si>
  <si>
    <t>72 migrantes/PN6139.5.S47/2137-012</t>
  </si>
  <si>
    <t>Los que se quedan/RUL-HAG-QUE/2217</t>
  </si>
  <si>
    <t>Fabrica de culpables/PN3384.D486.V54/0684-014</t>
  </si>
  <si>
    <t>16-23 Jun 18</t>
  </si>
  <si>
    <t>María Full of Graves/MAR-MAR/1059-1317</t>
  </si>
  <si>
    <t>16-21 jun 18</t>
  </si>
  <si>
    <t>La bestia/ULT-BES/1609/1964</t>
  </si>
  <si>
    <t>14-19 jul 18</t>
  </si>
  <si>
    <t>Los nños del maíz/KIE-NIÑ/887/1096</t>
  </si>
  <si>
    <t>09-14 agos 18</t>
  </si>
  <si>
    <t>Axolotiada/PN6140.B375.A96/2619-011</t>
  </si>
  <si>
    <t>11-18 AGOS 18</t>
  </si>
  <si>
    <t>Mari Full of Grace/1059/1317</t>
  </si>
  <si>
    <t>11-16 AGOS 18</t>
  </si>
  <si>
    <t>El libro de cabecera/GRE-LIB/666-835</t>
  </si>
  <si>
    <t>29-ago-5-sep-18</t>
  </si>
  <si>
    <t>El señor de las moscas/HOO-SEÑ/752-941</t>
  </si>
  <si>
    <t>7-14-sep-18</t>
  </si>
  <si>
    <t xml:space="preserve">Lydia Cacho </t>
  </si>
  <si>
    <t>Los  demonios del Edén/ PN3384.632.D4 2006 / 268-06</t>
  </si>
  <si>
    <t>14-21 SEP-18</t>
  </si>
  <si>
    <t>Coord. Alejandro Moreno</t>
  </si>
  <si>
    <t>Huelga, La rebelión de los paristas/PN3383.5.C66/2666-011</t>
  </si>
  <si>
    <t>21-28-SEP-18</t>
  </si>
  <si>
    <t>Lesbianas/GAR-LES/604-769</t>
  </si>
  <si>
    <t>5-10-oct-18</t>
  </si>
  <si>
    <t>Axolotiada/PN6149.B375.A96/2619-011</t>
  </si>
  <si>
    <t>12-19-oct-18</t>
  </si>
  <si>
    <t>Arthur Golden</t>
  </si>
  <si>
    <t>Memorias de una geisha /PN3322.G64.M45/701-014</t>
  </si>
  <si>
    <t>24nov-1dic 18</t>
  </si>
  <si>
    <t>27-nov-4-dic-18</t>
  </si>
  <si>
    <t>11- 18- dic- 2018</t>
  </si>
  <si>
    <t xml:space="preserve">Monica Ocampo,José Tapia </t>
  </si>
  <si>
    <t>Ayotzinapa La travesia de las tortugas/CT21.A95/84-016</t>
  </si>
  <si>
    <t>Golden</t>
  </si>
  <si>
    <t>Memorias de una geisha/PN3322.G64.M45/701-014</t>
  </si>
  <si>
    <t>28-dic-4-ene-18</t>
  </si>
  <si>
    <t>23-FEB-2-MAR-19</t>
  </si>
  <si>
    <t xml:space="preserve">Ung, Loung </t>
  </si>
  <si>
    <t>Recuerdos de una niña de Camboya/PN3384.L68.P75/1822-011</t>
  </si>
  <si>
    <t xml:space="preserve">Mastrogiovanni, Federico </t>
  </si>
  <si>
    <t>Ni vivos ni muertos/PN3384.M367.V58/013-019</t>
  </si>
  <si>
    <t>6-13-mar-19</t>
  </si>
  <si>
    <t>SUSPENSIÓN HASTA 22 DE ABRIL DE 2019</t>
  </si>
  <si>
    <t>Moulin Rouge/YOY-BIO/197-2010</t>
  </si>
  <si>
    <t>11-16-abr-19</t>
  </si>
  <si>
    <t xml:space="preserve">Alberto Arce </t>
  </si>
  <si>
    <t>Honduras  a ras de suelo/ PN3384.A73.H65/ 105-019</t>
  </si>
  <si>
    <t>15-22- MAY-19</t>
  </si>
  <si>
    <t>SUSPENSIÓN HASTA 16 DE JULIO DE 2019</t>
  </si>
  <si>
    <t>Axolotiada / PN6140.B375.A96 / 2619-11</t>
  </si>
  <si>
    <t>26/JUN - 03/JUL/23</t>
  </si>
  <si>
    <t>La ciudad sitiada / PN3322 .L58 .C58 / 0618-010</t>
  </si>
  <si>
    <t>Lazos de familia / PN3322 .L58 .L3 / 01999-01</t>
  </si>
  <si>
    <t>El miedo a la democracia / PN6140 .C964 .M5 / 01591-02</t>
  </si>
  <si>
    <t>Agua Quemada / PN3322.F83.A45 / SF</t>
  </si>
  <si>
    <t>23-30 ENE-16</t>
  </si>
  <si>
    <t>Las batallas del desierto / PN3322.P3.B3.1999/1968-03</t>
  </si>
  <si>
    <t xml:space="preserve">Bombal, Ma. Luisa </t>
  </si>
  <si>
    <t>La ultima niebla/La amortajada/PN33122.B656.U567/1421-012</t>
  </si>
  <si>
    <t>Llamadas telefónicas/ PN3322.B642.L55/0811-04</t>
  </si>
  <si>
    <t>29-mar-05-abril-17</t>
  </si>
  <si>
    <t>George orwell</t>
  </si>
  <si>
    <t>Orwell en españa/PN3322.D79.O7/1060-06</t>
  </si>
  <si>
    <t>24-31 ene-19</t>
  </si>
  <si>
    <t>Pablo Neruda</t>
  </si>
  <si>
    <t>Veinte poemas de amor y una canción desesperada. Cien sonetos de amor/PN1169.5.N474.V4/017-012</t>
  </si>
  <si>
    <t>09-16-jul-22</t>
  </si>
  <si>
    <t>Julio Cortazar</t>
  </si>
  <si>
    <t>Rayuela/PN3322.C673.R39 2013/718-013</t>
  </si>
  <si>
    <t>15-22-jul-22</t>
  </si>
  <si>
    <t>Ernesto Sabato</t>
  </si>
  <si>
    <t>Sobre heroes y tumbas / PN3322.S2.S6 1997 / 558-19</t>
  </si>
  <si>
    <t>23-30-JUL-22</t>
  </si>
  <si>
    <t>Xavier Perez, Nuria</t>
  </si>
  <si>
    <t>Alain Resnais, viaje al centro de un demiurgo / PN1998.3.R475.A5 / 1051-03</t>
  </si>
  <si>
    <t>11-18 nov 16</t>
  </si>
  <si>
    <t>Sanchez Noriega, José</t>
  </si>
  <si>
    <t>Historia el cine / PN1998.5.RS526.2006 / 1710-09</t>
  </si>
  <si>
    <t>Nichols, Bill</t>
  </si>
  <si>
    <t>La representacion de la realidad / PN1995.N33 / 1032-03</t>
  </si>
  <si>
    <t>Nouveau catechisme pour indiens insoumis / PN3384.M66.N8208 / 958-011</t>
  </si>
  <si>
    <t>10-17 ene 17</t>
  </si>
  <si>
    <t>Nuevo catecismo para indios remisos / PN3384.M66.N8/ 2489-96</t>
  </si>
  <si>
    <t xml:space="preserve">24-31 mayo 17 </t>
  </si>
  <si>
    <t xml:space="preserve">13-20 jun 17 </t>
  </si>
  <si>
    <t xml:space="preserve">Villoro, Luis </t>
  </si>
  <si>
    <t>Los grandes momentos del indig. En Mx/PN3384.V555.G73 1984/194-010</t>
  </si>
  <si>
    <t xml:space="preserve">Moraña,Mabel </t>
  </si>
  <si>
    <t>El arte de la ironia/PN3384.M66.A77/892-070</t>
  </si>
  <si>
    <t>7-14-may 18</t>
  </si>
  <si>
    <t xml:space="preserve">Eyan, Linda </t>
  </si>
  <si>
    <t>Carlos Monsivais/PN3384.M66.A77/892-070</t>
  </si>
  <si>
    <t>Mabel Mavaña</t>
  </si>
  <si>
    <t>01-08-oct-19</t>
  </si>
  <si>
    <t>Carlos Monsiváis</t>
  </si>
  <si>
    <t>Nouveau Catechisme pour Indiens../PN3384.M66.N8 2009/958-011</t>
  </si>
  <si>
    <t xml:space="preserve">Josep Pico </t>
  </si>
  <si>
    <t>Modernidad y Posmodernidad/ PN6139.5.M64/1417-06</t>
  </si>
  <si>
    <t>09-16-Junio-23</t>
  </si>
  <si>
    <t>Las mil y una noches / PN697.5.L5.1995.V1 / 37-99</t>
  </si>
  <si>
    <t>20-27 nov 09</t>
  </si>
  <si>
    <t>A propósito de Anton Chejov y su obra / PN3322.C94.H5 / 1198-98</t>
  </si>
  <si>
    <t xml:space="preserve">Chéjov, Antón </t>
  </si>
  <si>
    <t>Cuentos / PN3322.C94.C83 / 432-07</t>
  </si>
  <si>
    <t>3-10 dic 09</t>
  </si>
  <si>
    <t>Las lágrimas invisibles del mundo / PN3322.C94.L34 / 1908-07</t>
  </si>
  <si>
    <t>Hoffmann, E.T.A.</t>
  </si>
  <si>
    <t>Cuentos 2 / PN3322.H64.L8 / 1804-99</t>
  </si>
  <si>
    <t>Bravo-Villasante, Carmen</t>
  </si>
  <si>
    <t>El alucinante mundo de Hoffman / PN3322.H64.A5 / 1382-01</t>
  </si>
  <si>
    <t>Vargas Llosa Mario</t>
  </si>
  <si>
    <t>Travesuras de la niña mala / PN3322/V37.T7/0777-06</t>
  </si>
  <si>
    <t>20-27 JUL-10</t>
  </si>
  <si>
    <t>------</t>
  </si>
  <si>
    <t>Historia secreta de una novela / PN6140.V37.H5 / 1989-02</t>
  </si>
  <si>
    <t>--------</t>
  </si>
  <si>
    <t>La verdad de las mentiras. / PN6140.V37.V4 / 1233-04</t>
  </si>
  <si>
    <t>28 oct 4 nov 10</t>
  </si>
  <si>
    <t xml:space="preserve">Relatos / PN3322.T65.R4. / 1429 - 06 </t>
  </si>
  <si>
    <t xml:space="preserve">7 - 14 ene 11 </t>
  </si>
  <si>
    <t>…….</t>
  </si>
  <si>
    <t xml:space="preserve">Sade, Marques de </t>
  </si>
  <si>
    <t>Las 120 jornadas de sodoma/PN 3322S233.C5.1/1670-08</t>
  </si>
  <si>
    <t>Francine du plessix /PN3322.S233.P55/1724-02</t>
  </si>
  <si>
    <t>22 Mar renov</t>
  </si>
  <si>
    <t>Historia de julieta / PN3322.S233.H5 / 02023-94</t>
  </si>
  <si>
    <t>14-22 Mar 11</t>
  </si>
  <si>
    <t xml:space="preserve">La nueva justine /PN3322.S223.N84 / 3242-08 </t>
  </si>
  <si>
    <t>19-26 mar 11</t>
  </si>
  <si>
    <t>El retrato del marqués de Sade / PN3322.S33.J4 / 3</t>
  </si>
  <si>
    <t>Obras completas / PN3322.S233.D5 / 2160-00</t>
  </si>
  <si>
    <t>22-29 mar 11</t>
  </si>
  <si>
    <t>----</t>
  </si>
  <si>
    <t>Filosofía del tocador / PN3322.S233.F5 / 1993-01</t>
  </si>
  <si>
    <t>Beauvoir de Simone</t>
  </si>
  <si>
    <t>¿Hay que quemar a sade?/PN6140.B43.H3/341-03</t>
  </si>
  <si>
    <t>26-02 Abr 11</t>
  </si>
  <si>
    <t>Los crímenes del amor / PN3322.S233.C7</t>
  </si>
  <si>
    <t>29 mar - 3 abr 11</t>
  </si>
  <si>
    <t>Sollers, Philippe</t>
  </si>
  <si>
    <t>Sade / PN6140.S647.S3 / 1426-08</t>
  </si>
  <si>
    <t>05-12 Abr 11</t>
  </si>
  <si>
    <t>Sacher Masoch, Leopold</t>
  </si>
  <si>
    <t>La Venus de las pieles / PN3322.S22.V4 / 759-02</t>
  </si>
  <si>
    <t xml:space="preserve">González Rodriguez, Sergio </t>
  </si>
  <si>
    <t>Los amorosos / PN3322.A56. / 635-01</t>
  </si>
  <si>
    <t>26 jul- 2 ags 11</t>
  </si>
  <si>
    <t>2 ags 11</t>
  </si>
  <si>
    <t xml:space="preserve">Mauro Armiño ed. </t>
  </si>
  <si>
    <t>Cuentos y relatos libertinos / PN3321.4  / C84.</t>
  </si>
  <si>
    <t>Incesto Diario amoroso/PN3322.N56.I632006/53-10</t>
  </si>
  <si>
    <t>30jul-6ago-11</t>
  </si>
  <si>
    <t>6 ags 11</t>
  </si>
  <si>
    <t>Henry y June/PN3322.N56.H4/1080-03</t>
  </si>
  <si>
    <t xml:space="preserve"> 6ago-11</t>
  </si>
  <si>
    <t>Diario II/Pn3322.N56.D5/1318-08</t>
  </si>
  <si>
    <t>renov-12 ago</t>
  </si>
  <si>
    <t>Stuhlmann, Gunter</t>
  </si>
  <si>
    <t>Anais Nin y Henry Miller/Pn6130.M55.P28</t>
  </si>
  <si>
    <t>H.Miller. Cartas a Anais Nin/Pn6130.M55.C3</t>
  </si>
  <si>
    <t>Tropico de cancer/Pn3322.M55.T68/689-93</t>
  </si>
  <si>
    <t>9-15-ago-11</t>
  </si>
  <si>
    <t>Diario I/Pn3322.T65.D5/701-02</t>
  </si>
  <si>
    <t>11-18 ago 11</t>
  </si>
  <si>
    <t>Interludios eroticos/PN3321.2.P542</t>
  </si>
  <si>
    <t>23-30  ago 11</t>
  </si>
  <si>
    <t>Placeres/PN3321.2P54</t>
  </si>
  <si>
    <t>Lighea/PN3321.5.L54.N1</t>
  </si>
  <si>
    <t>30ago-6sep</t>
  </si>
  <si>
    <t>Conservar y subvertir/PN3321.S5.C66</t>
  </si>
  <si>
    <t>Cuentos rusos/PN3321.75.C84</t>
  </si>
  <si>
    <t>La iliada/</t>
  </si>
  <si>
    <t>5-12-sep-11</t>
  </si>
  <si>
    <t>Antologia textos clasicos/PA6021.A67</t>
  </si>
  <si>
    <t>8-15 sep 11</t>
  </si>
  <si>
    <t>Cuentos y cuentistas/Pn6140.B556.C84/423-010</t>
  </si>
  <si>
    <t>10-17-sep-11</t>
  </si>
  <si>
    <t>Recordando a los clásicos/PA3416.AI.R49/1896-05</t>
  </si>
  <si>
    <t>Bhartrhari</t>
  </si>
  <si>
    <t>Centuria de amor/PN1169.5.B495.C46/1496-09</t>
  </si>
  <si>
    <t>Diálogos/PA4279.D5/2007 v.2</t>
  </si>
  <si>
    <t>12-19-sep-11</t>
  </si>
  <si>
    <t>Cruz Herero. Ed.</t>
  </si>
  <si>
    <t>La novela griega antiguaPA3015.L67.C37</t>
  </si>
  <si>
    <t>17-24 sep 11</t>
  </si>
  <si>
    <t>Los filoosofos presocraticos/PA3064.F5.V1</t>
  </si>
  <si>
    <t>Iliada/PA4019.A2/1025-010</t>
  </si>
  <si>
    <t>23-30 sep 11</t>
  </si>
  <si>
    <t>Iliada/PA4019.A2/1110-05</t>
  </si>
  <si>
    <t>Moliére</t>
  </si>
  <si>
    <t>Don Juan/Tartufo/PN2021.5.M65.D59/1623-94</t>
  </si>
  <si>
    <t>26nov-3dic-11</t>
  </si>
  <si>
    <t>De Molina, Tirso</t>
  </si>
  <si>
    <t>El vergonzoso en palacio y otros cuentos/PN2021.5.T57.V4/1399-05</t>
  </si>
  <si>
    <t>Vida que es palabra/PN6140.V37.V53/2926-08</t>
  </si>
  <si>
    <t>10-17-Dic-11</t>
  </si>
  <si>
    <t>La ciudad y los perros/PN3322.V37C5-2007/2224-010</t>
  </si>
  <si>
    <t>Literatura y politica/PN6140.V37.L5/1910-03</t>
  </si>
  <si>
    <t>13-20 dic-2011</t>
  </si>
  <si>
    <t>Los jefes. Los cachorros/PN3322.V37.J4 1981</t>
  </si>
  <si>
    <t>La casa verde/PN3322.V37.C38/969-94</t>
  </si>
  <si>
    <t>15-22-dic-11</t>
  </si>
  <si>
    <t>La ciudad y los perros/PN3322.V37.C52007/2224-010</t>
  </si>
  <si>
    <t>15-22-Dic-11</t>
  </si>
  <si>
    <t>20-27-Dic-11</t>
  </si>
  <si>
    <t>Conversación en la catedral/PN3322.V37.C61999/1855-99</t>
  </si>
  <si>
    <t>26dic-2ene-11</t>
  </si>
  <si>
    <t>Torres, Jaime</t>
  </si>
  <si>
    <t>Leon Tolstoi. Su vida y su obra/PN3322.T65.T6/547-01</t>
  </si>
  <si>
    <t>1-8 Jun-12</t>
  </si>
  <si>
    <t>Kazantzakis, Nikos</t>
  </si>
  <si>
    <t>Alexis Zorba el griego/PN3322.K393.A51997/890-03</t>
  </si>
  <si>
    <t>19-26 Jun 12</t>
  </si>
  <si>
    <t>Elogio de la madrastra/PN3322.V37.E5/758-02</t>
  </si>
  <si>
    <t>3-10-jul-12</t>
  </si>
  <si>
    <t>Narayan, R.K</t>
  </si>
  <si>
    <t>Mahabharata/PN3322.N37.M34/1879-08</t>
  </si>
  <si>
    <t>9-18-jul-12</t>
  </si>
  <si>
    <t>Rohde, Teresa (ant.)</t>
  </si>
  <si>
    <t>La india literaria/PN3321.95.I64.I61992/385-05</t>
  </si>
  <si>
    <t>Garza, Mercedes</t>
  </si>
  <si>
    <t>Literatura Maya/PN523.92.L57/1992</t>
  </si>
  <si>
    <t>16-25 Jul 12</t>
  </si>
  <si>
    <t>Sodi, Demetrio</t>
  </si>
  <si>
    <t>La literatura de los Mayas/PN523.92.S63/507-01</t>
  </si>
  <si>
    <t>Recinos, Adrian</t>
  </si>
  <si>
    <t>Popol Vuh/PN523.P66.G6/256-03</t>
  </si>
  <si>
    <t>18-25 Jul 12</t>
  </si>
  <si>
    <t>Cohelo, Paulo</t>
  </si>
  <si>
    <t>El alquimista/PN3322.C632.A5/1709-09</t>
  </si>
  <si>
    <t>Brown, Dan</t>
  </si>
  <si>
    <t>Angeles y demonios/PN3322.B769.A64/1178-10</t>
  </si>
  <si>
    <t>23-31 Jul 12</t>
  </si>
  <si>
    <t>Sempere, F.</t>
  </si>
  <si>
    <t>Cuento eróticos italiano/PN3321.5 .C8 / 2026-94</t>
  </si>
  <si>
    <t>Cartas a Lou/ PN3322 .A7 .C37 / 981-011</t>
  </si>
  <si>
    <t>Filosofía en el tocador/PN3322 .S233 .F5/01993-01</t>
  </si>
  <si>
    <t>31-Jul-07-Agos-12</t>
  </si>
  <si>
    <t>Los crímenes del amor / PN3322.S233.C7 / 1282-05</t>
  </si>
  <si>
    <t>Justina/ PN3322 .S233 .J8 1988 / 01074-00</t>
  </si>
  <si>
    <t>04-11-Agos-12</t>
  </si>
  <si>
    <t>Obras completas (tomo Primero)/PN3322 .S233 .O2 1985 / 02160-00</t>
  </si>
  <si>
    <t>Calpurnio. Tito</t>
  </si>
  <si>
    <t>Egoglas/PA6271 .C2 .A4 / 0848-010</t>
  </si>
  <si>
    <t>14-21-Agos-12</t>
  </si>
  <si>
    <t>Lisias</t>
  </si>
  <si>
    <t>Contra eratóstenes/PA4241 .C66 .L5 / 0551-04</t>
  </si>
  <si>
    <t xml:space="preserve">Steinbeck, J. </t>
  </si>
  <si>
    <t>La perla/PN3322 .S74 .P4 /01656-094</t>
  </si>
  <si>
    <t>18-25-Agosto-12</t>
  </si>
  <si>
    <t>The pearl/PN3322 .S74 P4 1974 / 0523-05</t>
  </si>
  <si>
    <t>Anderson Imbert, Humberto</t>
  </si>
  <si>
    <t>Teoria y tecnica del cuento/PN179 .A64 1999 / 01185-06</t>
  </si>
  <si>
    <t>21-28-Agosto-12</t>
  </si>
  <si>
    <t>Sarabia, Albertina</t>
  </si>
  <si>
    <t>Popol Vuh/PN523.P66 1971/0739-08</t>
  </si>
  <si>
    <t>Josipovici, Gabriel</t>
  </si>
  <si>
    <t>Confianza o sospecha/PN179.J68/ 1493-05</t>
  </si>
  <si>
    <t>22-29 Agosto-12</t>
  </si>
  <si>
    <t>Sobre la creacion literaria/PN6130.F574.S6 2007/ 2006-07</t>
  </si>
  <si>
    <t>León Portilla, Miguel</t>
  </si>
  <si>
    <t>Nezahualcóyotl Poesía/PN1169.5 .N49 .P6 1993 / 01293-00</t>
  </si>
  <si>
    <t>28-Agos-04-Sept-12</t>
  </si>
  <si>
    <t>Martínez, José Luis</t>
  </si>
  <si>
    <t>Nezahualcóyotl, vida y obra/PN1169.5 .N49 .M3 / 02666-92</t>
  </si>
  <si>
    <t>04-11-Sept-12</t>
  </si>
  <si>
    <t>08-15-Sept-12</t>
  </si>
  <si>
    <t>Literatura maya/PN523.92.L57 1992/01475-07</t>
  </si>
  <si>
    <t>18-25-Sept-12</t>
  </si>
  <si>
    <t>Renv.29-Sept-12</t>
  </si>
  <si>
    <t>Ramanujan, A. K.</t>
  </si>
  <si>
    <t>Cuentos populares de la india/PN3321.95 .I64 .C8 / 01331-06</t>
  </si>
  <si>
    <t>22-29-Sept/12</t>
  </si>
  <si>
    <t>C. M. Bowra</t>
  </si>
  <si>
    <t>La literatura Griega/P523.95 .G74 .B69 /0859-99</t>
  </si>
  <si>
    <t>27-SEP-04-OCT-12</t>
  </si>
  <si>
    <t>Iliada/PA4019 .A2 2005 / 01110-05</t>
  </si>
  <si>
    <t>28-SEP-05-OCT-12</t>
  </si>
  <si>
    <t>Iliada/PA4019 .A2 2008/ 01025-010</t>
  </si>
  <si>
    <t>Boccacio, Giovanni</t>
  </si>
  <si>
    <t>El decamerón/PN3322 .B63 .D4 1997/ 0236-98</t>
  </si>
  <si>
    <t>05-12-OCT-12</t>
  </si>
  <si>
    <t>el decamerón/PN3322 .B63 .D4 1967/0256-011</t>
  </si>
  <si>
    <t>Stevenson, Robert</t>
  </si>
  <si>
    <t>El club de los suicidas/PN3322 .S75 .C55/ 01163-03</t>
  </si>
  <si>
    <t>11-18- Oct 12</t>
  </si>
  <si>
    <t>Chesterton, Gilbert</t>
  </si>
  <si>
    <t>Robert Louis Stevenson/PN3322 .S75 .C44/060-010</t>
  </si>
  <si>
    <t>11-18 Oct-12</t>
  </si>
  <si>
    <t>El diablo de la botella/PN3322 .S75 .D5 / 02702-00</t>
  </si>
  <si>
    <t>La isla del Tesoro/ PN3322 .S75 .I8 1999 / 01952-01</t>
  </si>
  <si>
    <t>Extraño caso Dr. Jenkill y Mr Hyde/ PN3322 .S75 .E9 2010 / 01108-011</t>
  </si>
  <si>
    <t>Extraño caso Dr. Jenkill y Mr Hyde/ PN3322 .S75 .E9.1 / 01979-07</t>
  </si>
  <si>
    <t>15-22-OCT-12</t>
  </si>
  <si>
    <t>El misterio caso Dr. Jekill, Mr. Hyde/PN3322 .S75 .M58 /01090-09</t>
  </si>
  <si>
    <t>12--22-OCT-12</t>
  </si>
  <si>
    <t xml:space="preserve">Tolstoi, León </t>
  </si>
  <si>
    <t>Obras Selectas I /PN3322 .A65 .O3 v1/ 0764-98</t>
  </si>
  <si>
    <t>Ana Karenina /PN3322 .T65 .A6 1999/ 0454-01</t>
  </si>
  <si>
    <t>De Cervantes, Miguel</t>
  </si>
  <si>
    <t>Don Quijote de la Mancha /PN3322 .C466 .D6 /01437-05</t>
  </si>
  <si>
    <t>26oct-03nov 12</t>
  </si>
  <si>
    <t>Don Quijote de la Mancha /PN3322 .C466 .D623 /0625-011</t>
  </si>
  <si>
    <t>Don Quijote alrededor del mundo /PN3322 .C466 .D662/02034-08</t>
  </si>
  <si>
    <t>La ciudad de los perros / PN3322 .V37 .C5 / 01980-94</t>
  </si>
  <si>
    <t>03-10-NOV-12</t>
  </si>
  <si>
    <t>La ciudad de los perros/PN3322 .V37 .C5 2007 / 02224-010</t>
  </si>
  <si>
    <t>La verdad de las mentiras/ PN6140 .V37 .V4 2003 / 01233-04</t>
  </si>
  <si>
    <t>Los cuadernos de Rulfo /PN3322 .R85 .C8 /0109-95</t>
  </si>
  <si>
    <t>10-17-NOV-12</t>
  </si>
  <si>
    <t>Juan Rulfo, del paramo /esperanza / PN3322 .R85 .J5 / 01993-07</t>
  </si>
  <si>
    <t xml:space="preserve">Campel, Federico </t>
  </si>
  <si>
    <t>La ficción de la memoria / PN3322 .R85 .F5 / 0754-09</t>
  </si>
  <si>
    <t>Ernest Hemingway</t>
  </si>
  <si>
    <t>El viejo y el mar / PN3322 .H46 .V5 1999 / 01703-01</t>
  </si>
  <si>
    <t>14-21-NOV-12</t>
  </si>
  <si>
    <t>Antony Durgess</t>
  </si>
  <si>
    <t>Hemingway / PN3322 .H46 .B8 / 01090-99</t>
  </si>
  <si>
    <t>Historia en la palma de la mano / PN3322 .K39 .H5 2005 / 0547-06</t>
  </si>
  <si>
    <t>20 27 Nov 12</t>
  </si>
  <si>
    <t>La pandilla de Asakusa / PN3322 .K39 .P36 2007 / 03064-08</t>
  </si>
  <si>
    <t>Correspondencia /PN6130 .K39 .C6 / 02819-04</t>
  </si>
  <si>
    <t>La casa de las bellas durmientes /PN3322 .K39 .C3 2004/ 01697-03</t>
  </si>
  <si>
    <t>23-30-NOV-12</t>
  </si>
  <si>
    <t>La casa de las bellas durmientes/PN3322.K39.C39 / 0244-012</t>
  </si>
  <si>
    <t>23-30- NOV-12</t>
  </si>
  <si>
    <t>Maupassant, Guy de</t>
  </si>
  <si>
    <t>Todos las mujeres/ PN3322 .M399 .T625/ 01757-012</t>
  </si>
  <si>
    <t>24-NOV-01-DIC-12</t>
  </si>
  <si>
    <t>Obras completas y otros cuentos / PN3322 .M667 .O2 / 064-99</t>
  </si>
  <si>
    <t>30nov-07dic 12</t>
  </si>
  <si>
    <t>Millan, María del Carmen</t>
  </si>
  <si>
    <t>Antología Cuentos mexicanos 1 / PN3321.92 .M55 vol 1 / 01785</t>
  </si>
  <si>
    <t>Antologia Cuentos mexicanos 2 / PN3321.92 .M55 vol 2 / 01786</t>
  </si>
  <si>
    <t>Giardinelli, Menpo</t>
  </si>
  <si>
    <t>Cuento argentino contemporaneo  / PN3321.91 .A7 .C8 / 0303-97</t>
  </si>
  <si>
    <t>04-11-DIC-12</t>
  </si>
  <si>
    <t>Cuentos y cuentistas/PN6140.B556.C84/423-010</t>
  </si>
  <si>
    <t xml:space="preserve">Zschirnt, Christiane </t>
  </si>
  <si>
    <t>Libros todo lo que hay que leer / PN3321 .Z8 / 0285-05</t>
  </si>
  <si>
    <t>08-15-DIC-12</t>
  </si>
  <si>
    <t>El Cannon occidental / PN6140 .B556 .C3 1997 / 01630-98</t>
  </si>
  <si>
    <t>10-17-DIC-12</t>
  </si>
  <si>
    <t>McLeish - Unwin</t>
  </si>
  <si>
    <t>Shakespeare una guia / PN2021.5 .S53 .M3 / 01499-03</t>
  </si>
  <si>
    <t>14-21-DIC-12</t>
  </si>
  <si>
    <t>Iliada / PA4019 .A2 1999 / 00295-01</t>
  </si>
  <si>
    <t>Iliada / PA4019 .A2 2008 / 01025-010</t>
  </si>
  <si>
    <t xml:space="preserve"> Rodriguez Izquierdo, Fernando</t>
  </si>
  <si>
    <t>El haiku japonés, historia y traducciones / PN1016.95 .J3.R6 2005 / 01918-01</t>
  </si>
  <si>
    <t>20-27-Jul-13</t>
  </si>
  <si>
    <t>D. T. Suzuki</t>
  </si>
  <si>
    <t>Vivir el zen: historia y practica del budismo zen / BL1451.5 .S892 2000 / 00057-04</t>
  </si>
  <si>
    <t>El pobre de Asís / PN3322 .K393 .P6 / 01302-06</t>
  </si>
  <si>
    <t xml:space="preserve">H. W. Shumann  </t>
  </si>
  <si>
    <t>Siddhatta Gatama Buda BL1420 .S35 / 00183-05</t>
  </si>
  <si>
    <t>Nikos Kazantzakis</t>
  </si>
  <si>
    <t>Alexis Zorba el griego  / PN3322 .K393.A5 1997 / 00890-98</t>
  </si>
  <si>
    <t xml:space="preserve">Conze, Edward </t>
  </si>
  <si>
    <t>El budismo / BL1420 .C6 / 0943-01</t>
  </si>
  <si>
    <t>10-17-Agos-13</t>
  </si>
  <si>
    <t xml:space="preserve">Boisselier, Jean </t>
  </si>
  <si>
    <t>La sabiduria de Buda / BL1420 .B6 / 01918-00</t>
  </si>
  <si>
    <t xml:space="preserve">Norbu, Choguial Namkhai </t>
  </si>
  <si>
    <t xml:space="preserve"> Tantra de la fuente suprema / BL1411 .T3.N67 / 02294-08</t>
  </si>
  <si>
    <t>12-19-Agos-13</t>
  </si>
  <si>
    <t xml:space="preserve">Suzuki, Daisetz Teitaro  </t>
  </si>
  <si>
    <t>La práctica del monje zen / BL1432 .Z4.S832 / 01196-99</t>
  </si>
  <si>
    <t>14-21-Agos-13</t>
  </si>
  <si>
    <t xml:space="preserve"> Vivir el zen / BL1451.5 .S892 2000 / 057-04</t>
  </si>
  <si>
    <t xml:space="preserve"> Budismo zen / BL1451.5 .S89 1995 / 062-04</t>
  </si>
  <si>
    <t xml:space="preserve">Garrido, Felipe </t>
  </si>
  <si>
    <t>El buen lector /  PN4193.5 .G37.B8 / 0730-00</t>
  </si>
  <si>
    <t>17-24-Agos-13</t>
  </si>
  <si>
    <t xml:space="preserve">Bellorin, Brenda </t>
  </si>
  <si>
    <t xml:space="preserve">Comunidades lectoras / PN4193 .L4.B45 / 01525-013 </t>
  </si>
  <si>
    <t>López Palanco, Gloria</t>
  </si>
  <si>
    <t>Estrategias y técnicas de animación lectora / PN4193 .L4.L66 / 0973-010</t>
  </si>
  <si>
    <t>Samperio, Guillermo</t>
  </si>
  <si>
    <t>Senderos hacia la lectura / PN4193 .L4 .S43 / 1994-10</t>
  </si>
  <si>
    <t>20-27-Agos-13</t>
  </si>
  <si>
    <t>Senderos hacia la lectura II / PN4193 .L4 .S43 / 1994-10</t>
  </si>
  <si>
    <t>Sogyal, Ripoché</t>
  </si>
  <si>
    <t>Meditacion /BL1475 .M43 .R56 / 2095-012</t>
  </si>
  <si>
    <t>24-31-Agos-13</t>
  </si>
  <si>
    <t>Trungpo, Chögyam</t>
  </si>
  <si>
    <t>El mito de la libertad / BL1475 .M43 .T78 / 2097-012</t>
  </si>
  <si>
    <t>Watts, Alan</t>
  </si>
  <si>
    <t>Taoismo / BL1900 .W37 2007 / 1072-010</t>
  </si>
  <si>
    <t>Daniel Reid</t>
  </si>
  <si>
    <t>El tao de la salud, el sexo y la larga vida / BL1995 .R45 / 1346-08</t>
  </si>
  <si>
    <t>31-Ago-07-Sep-13</t>
  </si>
  <si>
    <t>Lao Zi</t>
  </si>
  <si>
    <t>El libro del tao / BL1900 .L36 / 509-98</t>
  </si>
  <si>
    <t>El lenguaje de la pasion / PN6140 .V37 .L4 / 1871-01</t>
  </si>
  <si>
    <t>06-13-Ene-14</t>
  </si>
  <si>
    <t>La utopia arcaica / PN3322 .A74 .V3 /718-97</t>
  </si>
  <si>
    <t>Diccionario del amante de America Latina / PN6140 .V37 .D53 / 1034-011</t>
  </si>
  <si>
    <t>Literatura y politica / PN6140 .V37 .L5 / 1910-03</t>
  </si>
  <si>
    <t>Desafios a la libetad / PN6140 .V37 .D4 /2000-02</t>
  </si>
  <si>
    <t>Sobre la creacion literaria/PN6130.F574.S6 / 0227-10</t>
  </si>
  <si>
    <t>Treinta y cinco mujeres / PN3322 .G377 .T7 / 1735-011</t>
  </si>
  <si>
    <t>Cronica dos / PN3322 .G3776 .O2 / 246-Fecha2/2</t>
  </si>
  <si>
    <t>Curso de literatura europea / PN6140 .N33 .C8 / 797-98</t>
  </si>
  <si>
    <t>18-25-Ene-15</t>
  </si>
  <si>
    <t>La verdad de las mentiras / PN6140 .V37 .V4 / 1233 .04</t>
  </si>
  <si>
    <t>20-27-Ene-14</t>
  </si>
  <si>
    <t>Madame Bovary / PN3322 .F574 .M3 / 3347-08</t>
  </si>
  <si>
    <t>Novela dos / PN3322 .G3776 .O2 v. 2 / 249-Fecha 2/2</t>
  </si>
  <si>
    <t>Memorias dos / PN3322 .G3776 .O2 v.7 / 248-Fecha 1/2</t>
  </si>
  <si>
    <t>Lolita / PN3322 .N3 .L6 / 1975-99</t>
  </si>
  <si>
    <t>Bataille, Georges</t>
  </si>
  <si>
    <t>El erotismo / PN6140 .B377 .E7 / 932-94</t>
  </si>
  <si>
    <t>Shakespeare la invencion de lo humano / PN6140 .B556 .S45 / 1086-02</t>
  </si>
  <si>
    <t>El cannon occidental / PN6140 .B556 .C3 / 385-10</t>
  </si>
  <si>
    <t>01-08-Feb-14</t>
  </si>
  <si>
    <t>Shakespeare / PN6140 .B556 .S45 / 1086-02</t>
  </si>
  <si>
    <t>The Oxford Shakespeare complete works / PN2021.5 .S53 .C62 2005 / 1706-09</t>
  </si>
  <si>
    <t>11-18-Feb-14</t>
  </si>
  <si>
    <t>El decamerón / PN3322 .B63 .D4 1967 / 0256-011</t>
  </si>
  <si>
    <t>Chaucer, Geoffrey</t>
  </si>
  <si>
    <t>Cuentos de Canterbury / PN3322 .C92 .C8.1 / 231-07</t>
  </si>
  <si>
    <t>06-13-Mar-14</t>
  </si>
  <si>
    <t>Varela de Orduña, Juan</t>
  </si>
  <si>
    <t>Dante Alighieri / PN1169.5 .D35 .V37 / 922-07</t>
  </si>
  <si>
    <t>08-15-Mar-14</t>
  </si>
  <si>
    <t>Crespo, Angel</t>
  </si>
  <si>
    <t>Dante y su obra / PN1169.5 .D35 .C74 / 1412-08</t>
  </si>
  <si>
    <t>Vida de Dante / PN1169.5 .D35 .B6 ej. 2 / 1884-00</t>
  </si>
  <si>
    <t>Monge, Patricia</t>
  </si>
  <si>
    <t>Edecan urbana / PN3322 .M659 .E44 / 571-09</t>
  </si>
  <si>
    <t>Diario II/PN3322.N56.D5/1318-08</t>
  </si>
  <si>
    <t>Corazón Cuarteado / PN3322 .N56 .C67 / 2316-011</t>
  </si>
  <si>
    <t>Trópico de cancer / PN3322 .M55 .T68 / 689-093</t>
  </si>
  <si>
    <t>20-27-Mar-14</t>
  </si>
  <si>
    <t>Cleland, John</t>
  </si>
  <si>
    <t>Fanny Hill / PN3322 .C55 .F3 1983 / 2041-94</t>
  </si>
  <si>
    <t>Obras selectas / PN3322 .S233 .O3 / 1997-05</t>
  </si>
  <si>
    <t>21-28-Mar-14</t>
  </si>
  <si>
    <t xml:space="preserve">Comp. Roberto Castillo Udiarte </t>
  </si>
  <si>
    <t>Nuestra cama es de Flores   / PN1016 .N84  / 2000-010</t>
  </si>
  <si>
    <t>22-29-Mar-14</t>
  </si>
  <si>
    <t xml:space="preserve">Gibran, Gibran Jalil </t>
  </si>
  <si>
    <t xml:space="preserve"> Obras selectas  / PN1169.5 .G53.O27 / 2040-012</t>
  </si>
  <si>
    <t>Tolstói, Leon</t>
  </si>
  <si>
    <t>Infancia, adolecencia, juventud / PN3322 .T65 .I6 / 309-08</t>
  </si>
  <si>
    <t>26-Mar-02-Abr-14</t>
  </si>
  <si>
    <t>Novelas y novelistas / PN6140 .B556 .N6 / 916-13</t>
  </si>
  <si>
    <t>29-Mar-05-Abr-14</t>
  </si>
  <si>
    <t>Berlanga, Luis G.</t>
  </si>
  <si>
    <t>Mi vida secreta v.1 / PN697.5 .M5 / 2009-94</t>
  </si>
  <si>
    <t>Mi vida secreta v.2 / PN697.5 .M5 / 2010-94</t>
  </si>
  <si>
    <t>Cacho, Lydia</t>
  </si>
  <si>
    <t>Los demonios del Eden / PN3384 .C32 .D4 / 268-06</t>
  </si>
  <si>
    <t>03-10-Abr-14</t>
  </si>
  <si>
    <t xml:space="preserve">Dostoievsky, Fiodor </t>
  </si>
  <si>
    <t>Diario de un escritor / PN3322 .D68 .D53 / 2279-07</t>
  </si>
  <si>
    <t>Freire, Paulo</t>
  </si>
  <si>
    <t>Cartas a Guinea-Bissau / PN6130 .F72 .C3 2004 / 1324-06</t>
  </si>
  <si>
    <t>04-11-Abr-14</t>
  </si>
  <si>
    <t>Gautier, Teophile</t>
  </si>
  <si>
    <t>Cartas a la presidenta / PN6130 .G38 .C3 / 2027-94</t>
  </si>
  <si>
    <t>Alcoforado, Mariana</t>
  </si>
  <si>
    <t>Cartas de amor de una monja portuguesa / PN6130 .A55 .C32 / 368-09</t>
  </si>
  <si>
    <t>bukowski, Charles</t>
  </si>
  <si>
    <t>Cartero /PN3322 .B822 .C3 1998 / 1866-99</t>
  </si>
  <si>
    <t>07-14-Abr-14</t>
  </si>
  <si>
    <t>Obras completas I / PN3322 .K34 .O27 v.1 / 270-00</t>
  </si>
  <si>
    <t>Brod, Max</t>
  </si>
  <si>
    <t>Kafka / PN3322 .K34 .B7 / 413-011</t>
  </si>
  <si>
    <t>08-15-Abr-14</t>
  </si>
  <si>
    <t>Janouch, Gustav</t>
  </si>
  <si>
    <t>Conversaciones con Kafka / PN3322 .K34 .J3/ 2274-97</t>
  </si>
  <si>
    <t>Obras completas II / PN3322 .K34 .O27 v.2 / 315-01</t>
  </si>
  <si>
    <t>Pushkin, Alexander</t>
  </si>
  <si>
    <t>El jinete de bronce / PN1169.5 .P87 .J5 / 2120-01</t>
  </si>
  <si>
    <t>10-17-Abr-14</t>
  </si>
  <si>
    <t>Antologia lirica / PN1169.5 .P87 .A6 1999 / 924-00</t>
  </si>
  <si>
    <t>El habitante del otoño / PN1169.5 .P87 .H3 / 1877-01</t>
  </si>
  <si>
    <t>Narraciones completas / PN3322 .P88 .N3 / 179-07</t>
  </si>
  <si>
    <t xml:space="preserve">Tolstoi, León N. </t>
  </si>
  <si>
    <t>Turguenv, Iván</t>
  </si>
  <si>
    <t>Diario de un hombre superfluo / PN3322 .T87 .D53 / 2052-08</t>
  </si>
  <si>
    <t xml:space="preserve">Chejov, Anton </t>
  </si>
  <si>
    <t xml:space="preserve"> Cuentos/ PN3322 .C94.C83 / 1102-08</t>
  </si>
  <si>
    <t>19-26-Abr-14</t>
  </si>
  <si>
    <t>Correspondencia (1899-1904) / PN3322 .C94.C67 / 12-011</t>
  </si>
  <si>
    <t xml:space="preserve"> Correspondencia / PN3322 .C94.C672 / 01854-012</t>
  </si>
  <si>
    <t>Valades, Edmundo</t>
  </si>
  <si>
    <t>Amor, amor y más amor / PN3321.5 .A5 / 01851-07</t>
  </si>
  <si>
    <t>21-28 Abr 14</t>
  </si>
  <si>
    <t>10 Relatos de mujeres / PN3321 .D52 / 0254-98</t>
  </si>
  <si>
    <t>Benin, Buck</t>
  </si>
  <si>
    <t>Los premios nobel de literatura / PN3321 .B83</t>
  </si>
  <si>
    <t>Anhalt, Nedda G. de</t>
  </si>
  <si>
    <t>Dejame que te cuente / PN3322 .A594 .D4 / 0025-014</t>
  </si>
  <si>
    <t>Aventuras de un joven don Juan / PN3322 .A7 .A8 / 2033-94</t>
  </si>
  <si>
    <t>Arreola, Juan Jose</t>
  </si>
  <si>
    <t>Obras / PN3322 .A77 .O2 / 2786.01</t>
  </si>
  <si>
    <t>26-Abr-03-May-14</t>
  </si>
  <si>
    <t xml:space="preserve">Aub, Max </t>
  </si>
  <si>
    <t>Diarios 1967-1972 / PN3322 .A886 .D6 / 286-Fecha</t>
  </si>
  <si>
    <t>Basile, Giambattista</t>
  </si>
  <si>
    <t>El cuento de los cuentos /PN3322 .B37 .C8 v.1 / 44-99</t>
  </si>
  <si>
    <t>03-10-May-14</t>
  </si>
  <si>
    <t>El cuento de los cuentos II / PN3322 .B37 .C8 v2 / 43-99</t>
  </si>
  <si>
    <t>Asimov, Isaac</t>
  </si>
  <si>
    <t>Cuentos completos I /PN3322 .A85 .C8 2009 / 1022-010</t>
  </si>
  <si>
    <t>Las mil y una noches / PN697.5 .M557 2006 / 824-07</t>
  </si>
  <si>
    <t>Las mil y una noches / PN697.5 .M555 / 1344-03</t>
  </si>
  <si>
    <t>Las mil y una noches / PN697.5 .M556 v1 / 573-P.lista</t>
  </si>
  <si>
    <t>09-16-May-14</t>
  </si>
  <si>
    <t>Las mil y una noches / PN697.5 .L5 1974 v1 / 424-013</t>
  </si>
  <si>
    <t>Las mil y una noches I / PN697.5 .L5 1995 v1 / 37-99</t>
  </si>
  <si>
    <t>13-20-May-14</t>
  </si>
  <si>
    <t>Las mil y una noches II / PN697.5 .L5 1974 v2 / 425-13</t>
  </si>
  <si>
    <t>Tantra de la fuente suprema / BL411 .T3 .N67 / 2294-08</t>
  </si>
  <si>
    <t>19-26-May-14</t>
  </si>
  <si>
    <t>20-27-May-14</t>
  </si>
  <si>
    <t>Literatura epistolar / PN6130 .V3 .L5 / 1862-99</t>
  </si>
  <si>
    <t>Armiño, Mauro</t>
  </si>
  <si>
    <t>Cuentos y relatos libertinos / PN3321.4 .C84 / 2585-010</t>
  </si>
  <si>
    <t>Goethe, Johann W.</t>
  </si>
  <si>
    <t xml:space="preserve">Obras completas / PN3322 .G63 .O2 v.1 / 755-098 </t>
  </si>
  <si>
    <t>02-09-Jun-14</t>
  </si>
  <si>
    <t>Grijelmo, Álex</t>
  </si>
  <si>
    <t>Defensa apasionada del idioma español / PN6140 .G75 .D4 / 1682-02</t>
  </si>
  <si>
    <t>Obras completas III / PN3322 .G63 .O2 v3 / 757-98</t>
  </si>
  <si>
    <t>12-19-Jun-14</t>
  </si>
  <si>
    <t>Marx Latente / B29 .M379 .E8 v.3 / 3276-01</t>
  </si>
  <si>
    <t>12-19-Jul-14</t>
  </si>
  <si>
    <t>Jodorowski, Alejandro</t>
  </si>
  <si>
    <t>El dedo y la una / PN3322 .J35 .D4 2006 / 01352-08</t>
  </si>
  <si>
    <t>12-19 Dic 14</t>
  </si>
  <si>
    <t>Marteau, Paul</t>
  </si>
  <si>
    <t>El tarot de Marsella / BL313 .M375 / 2320-010</t>
  </si>
  <si>
    <t>13-20-Dic-14</t>
  </si>
  <si>
    <t>Obras selectas / PN1169.5 .G53 .O2 1991 / 2477-97</t>
  </si>
  <si>
    <t>10-17-Ene-15</t>
  </si>
  <si>
    <t>Los cachorros / PN3322 .V37 .C33 / 0590-013</t>
  </si>
  <si>
    <t>La ciudad y los perros / PN3322 .V37 .C5 / 0224-010</t>
  </si>
  <si>
    <t>Conversación en la catedral / PN3322 .V37 .O6 / 728-09</t>
  </si>
  <si>
    <t>Cuentos completos I /PN3322 .B461 .C7 / 0879-02</t>
  </si>
  <si>
    <t>21-28 Feb 15</t>
  </si>
  <si>
    <t>Narrativa completa / PN3322 .A77 .N3 2013 / 120-014</t>
  </si>
  <si>
    <t>26-Feb-05-Mar-15</t>
  </si>
  <si>
    <t>Obras completas I / PN3322 .B67 .O2 v.1 / 4516-92</t>
  </si>
  <si>
    <t>03-10-Mar-15</t>
  </si>
  <si>
    <t>Obras completas II / PN3322 .B67 .O2 v.2 / 4517-92</t>
  </si>
  <si>
    <t>Enilka, Joachim</t>
  </si>
  <si>
    <t>Biblia y corán / BP134 .B4 .G65 / 0325-012</t>
  </si>
  <si>
    <t>10-17 Mar 15</t>
  </si>
  <si>
    <t>Marcos, Mateo</t>
  </si>
  <si>
    <t>Los evangelios / BS2554 .E8 .B5 2000 / 0766-00</t>
  </si>
  <si>
    <t>Bessiere, Gerard</t>
  </si>
  <si>
    <t>Jesús el dios inesperado / BT298 .B48 / 02860-00</t>
  </si>
  <si>
    <t>Un retrato del marqués de Sade/PN3322.S233.J4 1990/318-99</t>
  </si>
  <si>
    <t>28 ene-04 feb 16</t>
  </si>
  <si>
    <t xml:space="preserve">Plessix Gray, Francine </t>
  </si>
  <si>
    <t>El marqués de Sade una vida/PN3322.S233.P55/1724-02</t>
  </si>
  <si>
    <t>San Agustin</t>
  </si>
  <si>
    <t>Confesiones/BX4700.A49.C6/126-95</t>
  </si>
  <si>
    <t>05-12 feb 16</t>
  </si>
  <si>
    <t xml:space="preserve">Rousseau, Jean Jacques </t>
  </si>
  <si>
    <t>Las confesiones/B29.R68.C5/164-99</t>
  </si>
  <si>
    <t>Santa Biblia/BS226.5.B5 1983/1576-03</t>
  </si>
  <si>
    <t>09-16 feb 16</t>
  </si>
  <si>
    <t>Dios llega al hombre/BS226.5.D56 1983/1252-09</t>
  </si>
  <si>
    <t>Laing Sterson</t>
  </si>
  <si>
    <t>Cordura, locura y familia/BF121.L35/433-010</t>
  </si>
  <si>
    <t>15-22 FEB 16</t>
  </si>
  <si>
    <t xml:space="preserve">Jean-Jacques Marie </t>
  </si>
  <si>
    <t>Trotski/CT21.T76.M37/1010-010</t>
  </si>
  <si>
    <t>17-24-FEB-16</t>
  </si>
  <si>
    <t xml:space="preserve">Rühle, Volker </t>
  </si>
  <si>
    <t>Hegel I/B29.H44.G46 Vol 1/485-015</t>
  </si>
  <si>
    <t>23 feb-01 mar 16</t>
  </si>
  <si>
    <t>1-8 MAR-16</t>
  </si>
  <si>
    <t xml:space="preserve">Paul Janz, Curt </t>
  </si>
  <si>
    <t>Friedrich Nietzsche/B29.N54.J3 v.1/1522-00</t>
  </si>
  <si>
    <t>02-09 MAR 16</t>
  </si>
  <si>
    <t>De mi vida/B29.N54.D4 v.2/819-98</t>
  </si>
  <si>
    <t>03-10 mar 16</t>
  </si>
  <si>
    <t xml:space="preserve">Flores, Ricardo </t>
  </si>
  <si>
    <t>Regeneracion /PN6140.F57.R4 /445-015</t>
  </si>
  <si>
    <t>8-15 MARZO 16</t>
  </si>
  <si>
    <t xml:space="preserve">Flores Magon, Ricardo </t>
  </si>
  <si>
    <t>Regeneracion/PN6140.F57.R4 2004/297-014</t>
  </si>
  <si>
    <t>Tu me acostumbraste /PN3322.L39.T8/865-07</t>
  </si>
  <si>
    <t xml:space="preserve">Revueltas, Jose </t>
  </si>
  <si>
    <t>Obra reunida Tomo 3/PN3322.R48.O73/02-015</t>
  </si>
  <si>
    <t>Sobre creación literaria / PN6130 .F574 .S6 2007 / 2006-07</t>
  </si>
  <si>
    <t>Correspondencia / PN3322 .F574 .C67 / 1335-011</t>
  </si>
  <si>
    <t>Cartas a Louise Colet / PN6130 .F574 .C3 / 1578-07</t>
  </si>
  <si>
    <t xml:space="preserve">Zaragoza, José </t>
  </si>
  <si>
    <t>Las llaves de mi casa/PN1169.5.Z37.C5/167-00</t>
  </si>
  <si>
    <t xml:space="preserve">Yeats, Williams </t>
  </si>
  <si>
    <t>Antología Bilingüe/PN1169.5.Y43.A6 2013/582-014</t>
  </si>
  <si>
    <t xml:space="preserve">Zanzotto, Andrea </t>
  </si>
  <si>
    <t>Del paisaje al idioma/PN1169.5.Z36.D4/1020-08</t>
  </si>
  <si>
    <t xml:space="preserve">Fast, Howard </t>
  </si>
  <si>
    <t>Espartaco/PN3322.F375.E86/2670-011</t>
  </si>
  <si>
    <t xml:space="preserve">Rav, Helmo </t>
  </si>
  <si>
    <t>Gandhi/CT21.G38.R3/4442-92</t>
  </si>
  <si>
    <t xml:space="preserve">Burgess, Anthony </t>
  </si>
  <si>
    <t>Hemingway/PN3322.H46.B8/1690-99</t>
  </si>
  <si>
    <t>Diarios 1847-1894/PN3322.T65.D5 v.1/701-02</t>
  </si>
  <si>
    <t>05-12 may 16</t>
  </si>
  <si>
    <t>Diarios 1895-1910/PN3322.T65.D5 v.2/2285-03</t>
  </si>
  <si>
    <t>Correspondencia 1 / PN6130.T65.C66 / 2252-07</t>
  </si>
  <si>
    <t>10-17 may 16</t>
  </si>
  <si>
    <t>Correspondencia 2 / PN6130.T65.C67 / 2182-07</t>
  </si>
  <si>
    <t>Lolita/LYN-LOL/SN-1270</t>
  </si>
  <si>
    <t>20-25 ene 17</t>
  </si>
  <si>
    <t>Filosofia del tocador/PN3322.S233.F5/1993-01</t>
  </si>
  <si>
    <t>21-28 ene 17</t>
  </si>
  <si>
    <t>Todo lo que siempre quiso… /ALL-EVE/25-30</t>
  </si>
  <si>
    <t>21-26 ene 17</t>
  </si>
  <si>
    <t>Ramiro Ovalle</t>
  </si>
  <si>
    <t>101 cuentos clasicos/PN3321.95.C95.C5/331-98</t>
  </si>
  <si>
    <t>27 ene-03 feb 17</t>
  </si>
  <si>
    <t>Eduardo Berti</t>
  </si>
  <si>
    <t>Los cuentos mas breves del mundo/PN3321.C845/226-016</t>
  </si>
  <si>
    <t>Marat-Sade/BRO-MAR/233-294</t>
  </si>
  <si>
    <t>27 ene-01 feb 17</t>
  </si>
  <si>
    <t>Los crimenes del amor/PN3322.S233.C7/1282-05</t>
  </si>
  <si>
    <t>02-09 feb 17</t>
  </si>
  <si>
    <t>Jimena y Matías</t>
  </si>
  <si>
    <t>La erótica del relato/PN3321.93.A7.E76/459-010</t>
  </si>
  <si>
    <t xml:space="preserve">Mindlin, Betty </t>
  </si>
  <si>
    <t>Relatos eróticos/PN3321.93.B73.B4/593-00</t>
  </si>
  <si>
    <t xml:space="preserve">Orwell, George </t>
  </si>
  <si>
    <t>Orwell en España/PN3322.O79.O7/1060-06</t>
  </si>
  <si>
    <t>09-16 feb 17</t>
  </si>
  <si>
    <t xml:space="preserve">Zavala, Lauro </t>
  </si>
  <si>
    <t>La escritura del cuento/PN3321.T46 v.2/1686-02</t>
  </si>
  <si>
    <t>24 feb-03 mar 17</t>
  </si>
  <si>
    <t>Clases de literatura/PN3322.C673.C47/336-015</t>
  </si>
  <si>
    <t xml:space="preserve">Andersen, Hans Christian </t>
  </si>
  <si>
    <t>Cuentos completos/PN3322.A588.C85/426-015</t>
  </si>
  <si>
    <t xml:space="preserve">Stach, Reiner </t>
  </si>
  <si>
    <t>Kafka: Los primeros años Tomo I/PN3322.K34.S72 v.1/16-017</t>
  </si>
  <si>
    <t>03-10 mar 17</t>
  </si>
  <si>
    <t xml:space="preserve">Raynal, Henri </t>
  </si>
  <si>
    <t>A los pies de Omphalos/PN3322.R39.A5 1984/2003-94</t>
  </si>
  <si>
    <t>06-13 mar 17</t>
  </si>
  <si>
    <t xml:space="preserve">Réage, Pauline </t>
  </si>
  <si>
    <t>Historia de O/PN3322.R4.H5/342-011</t>
  </si>
  <si>
    <t>Memorias de Dolly Morton/PN697.A5.M4/2251-01</t>
  </si>
  <si>
    <t xml:space="preserve">Cleland, Jhon </t>
  </si>
  <si>
    <t>Fanny Hill/PN3322.C59.F35/2041-94</t>
  </si>
  <si>
    <t>W. Schroeder</t>
  </si>
  <si>
    <t>Memorias de una cantante Alemana/PN3322.S3.M4/1997-94</t>
  </si>
  <si>
    <t>Mi vida secreta Tomo I/PN694.5.M5/2009-94</t>
  </si>
  <si>
    <t>La nueva justine/PN3322.S233.N84/3342-08</t>
  </si>
  <si>
    <t>15-22 mar 17</t>
  </si>
  <si>
    <t xml:space="preserve">Bettelheim, Bruno </t>
  </si>
  <si>
    <t>21-28 mar 17</t>
  </si>
  <si>
    <t>La verdad de las mentiras/PN3322.V37.V47 2003/233-04</t>
  </si>
  <si>
    <t xml:space="preserve">Shiru, Chang </t>
  </si>
  <si>
    <t>101 cuentos clasicos. China/PN3321.95.C95.C5/331-98</t>
  </si>
  <si>
    <t>25 mar-01 abr 17</t>
  </si>
  <si>
    <t xml:space="preserve">Wilhelm, Richard </t>
  </si>
  <si>
    <t>Cuentos chinos I/PN3321.95.C95.W55/1374-06</t>
  </si>
  <si>
    <t xml:space="preserve">Werner, Edward </t>
  </si>
  <si>
    <t>Cuentos e historias/PN3321.95.C95.W47/1951-011</t>
  </si>
  <si>
    <t>Los evangelios para sanar/BL430.J645/1796-04</t>
  </si>
  <si>
    <t>Los jefes. Los Cachorros/PN3322.V37.J4/1848-94</t>
  </si>
  <si>
    <t xml:space="preserve">Marie, Jean-Jacques </t>
  </si>
  <si>
    <t>Trotski revolución sin fronteras/CT21.T76.M37/1010-010</t>
  </si>
  <si>
    <t>17-24 abr 17</t>
  </si>
  <si>
    <t xml:space="preserve">Trotsky, León </t>
  </si>
  <si>
    <t>Mi vida/CT21.T76.M5/1244-04</t>
  </si>
  <si>
    <t xml:space="preserve">Deutscher, Isaac </t>
  </si>
  <si>
    <t>Trotsky el profeta armado/CT21.T76.D4 1987/1571-95</t>
  </si>
  <si>
    <t>Trotsky profeta desterrado/CT21.T76.D422 1988/1573-95</t>
  </si>
  <si>
    <t>22-29 abr 17</t>
  </si>
  <si>
    <t xml:space="preserve">Gall, Olivia </t>
  </si>
  <si>
    <t>Trotsky en México/CT21.T76.G3/s/f</t>
  </si>
  <si>
    <t>Mi vida/CT21.T76.M5/66-09</t>
  </si>
  <si>
    <t>Giovanni papini</t>
  </si>
  <si>
    <t>Diario/PN3322.P36.D53/1333-00</t>
  </si>
  <si>
    <t>25sep -2 oct 18</t>
  </si>
  <si>
    <t>Anna Karenina/ZAR-ANN/1754/2147-2148</t>
  </si>
  <si>
    <t>25sep -1 oct 18</t>
  </si>
  <si>
    <t>Giovani Panni</t>
  </si>
  <si>
    <t>Historia de cristo/PN3322.P36.H5/1750-99</t>
  </si>
  <si>
    <t>26 sep -2 oct 18</t>
  </si>
  <si>
    <t>27-sep-2-oct-18</t>
  </si>
  <si>
    <t>Zona de guerra/ROT-WAR/1400-1700</t>
  </si>
  <si>
    <t>28-sep-3-oct-18</t>
  </si>
  <si>
    <t>Planeta tierra/FOT-PLA (6 DVD´S)/576-729-734</t>
  </si>
  <si>
    <t>29-sep-4-oct-18</t>
  </si>
  <si>
    <t xml:space="preserve">Rumi, Yalal ud- din </t>
  </si>
  <si>
    <t>Rubayar/PN1169.R855.R8/569-18</t>
  </si>
  <si>
    <t>26-oct-2-nov-18</t>
  </si>
  <si>
    <t xml:space="preserve">Armstrong, Karen </t>
  </si>
  <si>
    <t>Buda/BL1420.A76/2074-03</t>
  </si>
  <si>
    <t>27-oct-3-nov-18</t>
  </si>
  <si>
    <t xml:space="preserve">Mares, Roberto </t>
  </si>
  <si>
    <t>Buda/BL1420.M37/072-018</t>
  </si>
  <si>
    <t>La biografía/YOY-BIO/2033</t>
  </si>
  <si>
    <t>31-05 NOV 18</t>
  </si>
  <si>
    <t>El cannon de occidente/PN6140.B556.C3/1630-98</t>
  </si>
  <si>
    <t xml:space="preserve">Arnaud Blum, Enrique </t>
  </si>
  <si>
    <t>Extravagantes/PN3322.A758.E98/503-016</t>
  </si>
  <si>
    <t xml:space="preserve">Leonardo Padura </t>
  </si>
  <si>
    <t>El hombre que amaba los perros/ PN3322-P335.H63/ 769-010</t>
  </si>
  <si>
    <t xml:space="preserve">05-12-SEP-19 </t>
  </si>
  <si>
    <t xml:space="preserve">Varios autores </t>
  </si>
  <si>
    <t>Nuevos narradores cubanos/ PN3321.C8.N8 2000/ 2286-03</t>
  </si>
  <si>
    <t>Cuentos cubanos/ PN3321.91.C84/ 298-013</t>
  </si>
  <si>
    <t>Isaiah Berlin</t>
  </si>
  <si>
    <t>Karl Marx/B29.M379.B47/1220-02</t>
  </si>
  <si>
    <t>Francis Wheen</t>
  </si>
  <si>
    <t>Karl Marx/B29.M379.W45/2314-02</t>
  </si>
  <si>
    <t>27-SEP-04-oct-19</t>
  </si>
  <si>
    <t>Hernández, Felisberto</t>
  </si>
  <si>
    <t>Nadie encendía las lámparas / PN3322.H482.N33 / 1472-09</t>
  </si>
  <si>
    <t>7-14 nov 09</t>
  </si>
  <si>
    <t>A sangre fría / PN3322.C373.S2 / 1122-96</t>
  </si>
  <si>
    <t>Dick, P.K.</t>
  </si>
  <si>
    <t>Cuentos completos II / PN3322.D52.C84.VOL2 / 01417-09</t>
  </si>
  <si>
    <t>21-28 nov 09</t>
  </si>
  <si>
    <t>Cortazar, Julio</t>
  </si>
  <si>
    <t>Obras completas I / PN3322.C67.C822 / 3388-08</t>
  </si>
  <si>
    <t>28-5 dic 09</t>
  </si>
  <si>
    <t>O'Brien, Flann</t>
  </si>
  <si>
    <t>La boca pobre / PN3322.O184.B63 / 3134-08</t>
  </si>
  <si>
    <t>Cuentos completos III / PN3322.D52.C84.VOL3 / 01418-09</t>
  </si>
  <si>
    <t>19-26 dic 09</t>
  </si>
  <si>
    <t>Alberto, Eliseo</t>
  </si>
  <si>
    <t>El retablo del conde Eros / PN3322.A516.R47 / 3005-08</t>
  </si>
  <si>
    <t>El forastero misterioso / PN3322.T92.F6 / 354-04</t>
  </si>
  <si>
    <t>Christie, Agatha</t>
  </si>
  <si>
    <t>Asesinato en el Oriente Express / PN3322.C987.A84 / 1316-07</t>
  </si>
  <si>
    <t>renov 9 ene</t>
  </si>
  <si>
    <t xml:space="preserve">Thackekay, William H. </t>
  </si>
  <si>
    <t>Memorias y aventuras de Barry Lyndon / PN3322.T49.M4 / 2207-00</t>
  </si>
  <si>
    <t>Lodo / PN3322.F33.L63 / 444-09</t>
  </si>
  <si>
    <t>9-16 ene 10</t>
  </si>
  <si>
    <t>McCarthy, Corman</t>
  </si>
  <si>
    <t>16-23 ene 10</t>
  </si>
  <si>
    <t>renov 30 ene</t>
  </si>
  <si>
    <t>El aliento del cielo / PN3322.M432.A5 / 556-08</t>
  </si>
  <si>
    <t>23-30 ene 10</t>
  </si>
  <si>
    <t>Rushdie, Salman</t>
  </si>
  <si>
    <t>Hazún y el mar de las historias / PN3322.R87.H3 / 3036-00</t>
  </si>
  <si>
    <t>30-7 feb 10</t>
  </si>
  <si>
    <t>Dos Passos, John</t>
  </si>
  <si>
    <t>Manhatan Transfer /PN3322.D675.M3.I</t>
  </si>
  <si>
    <t>20-27 mar 10</t>
  </si>
  <si>
    <t>Hornby, Nick</t>
  </si>
  <si>
    <t>Todo por una chica / PN3322.H665.T6 / 1041-09</t>
  </si>
  <si>
    <t>Al otro lado del rio y entre los  árboles PN3322.H46.A522</t>
  </si>
  <si>
    <t>27 mar- 3 abr</t>
  </si>
  <si>
    <t>Matheson, Richard</t>
  </si>
  <si>
    <t>Pesadilla a 20, 000, pies/ PN3322.M393.P4</t>
  </si>
  <si>
    <t>Hammett, Dashiell</t>
  </si>
  <si>
    <t>Sólo te ahorcan una vez / PN3322.H34.S6 / 02076-07</t>
  </si>
  <si>
    <t>3-10 abr 10</t>
  </si>
  <si>
    <t>Sada, Daniel</t>
  </si>
  <si>
    <t>Casi nunca / PN3322.S23.C38 / 451-09</t>
  </si>
  <si>
    <t>10-17 abr 10</t>
  </si>
  <si>
    <t>Crónicas de vampiros / PN3321.C76 / 1088-07</t>
  </si>
  <si>
    <t>17-24 abr 10</t>
  </si>
  <si>
    <t>Educar a los topos / PN3322.F33.E3 / 459-07</t>
  </si>
  <si>
    <t>24-3 may 10</t>
  </si>
  <si>
    <t>Plutarco</t>
  </si>
  <si>
    <t>Vidas paralelas / PA4378.V8.A43 / 1219-09</t>
  </si>
  <si>
    <t>3-10 may 10</t>
  </si>
  <si>
    <t>Vicent, Manuel</t>
  </si>
  <si>
    <t>Verás el cielo abierto / PN3322.V534.V4 / 1917-05</t>
  </si>
  <si>
    <t>8-15 may 10</t>
  </si>
  <si>
    <t>Oscuridad exterior / PN3322.M428.O8 / 938-06</t>
  </si>
  <si>
    <t>15-22 may 10</t>
  </si>
  <si>
    <t>Lobo Antunez, Antonio</t>
  </si>
  <si>
    <t>Libro de crónicas / PN3322. L63.L5 / 755-02</t>
  </si>
  <si>
    <t>22-29 may 10</t>
  </si>
  <si>
    <t>La literatura y los dioses / PN3322.C349.L5 / 1003-05</t>
  </si>
  <si>
    <t>29-4 jun 10</t>
  </si>
  <si>
    <t>Apolonio de Rodas</t>
  </si>
  <si>
    <t>El viaje de los Argonautas / PA3872.A5.E8 / 2195-04</t>
  </si>
  <si>
    <t>5-12 jun 10</t>
  </si>
  <si>
    <t>Gil-Albert, Juan</t>
  </si>
  <si>
    <t>Poesía completa / PN1169.5.G535.P6 / 689-05</t>
  </si>
  <si>
    <t>Bulgákov, Mijail</t>
  </si>
  <si>
    <t>Morfina/ PN3322.B83. M8. / 2849-01</t>
  </si>
  <si>
    <t xml:space="preserve">12-19 jun 10 </t>
  </si>
  <si>
    <t xml:space="preserve">Mondragón, Sergio </t>
  </si>
  <si>
    <t xml:space="preserve">Poesía reunida PN1169.5 M656. P62/ 641-10 </t>
  </si>
  <si>
    <t>Fitzgerald, F. Scott</t>
  </si>
  <si>
    <t>Hermosos y malditos / PN3322.F57.H4.1 / 0290-07</t>
  </si>
  <si>
    <t>19-26 jun 10</t>
  </si>
  <si>
    <t>Defarges, Richard</t>
  </si>
  <si>
    <t xml:space="preserve">Antología / PN1169.5.D433.A6 / 1808-06 </t>
  </si>
  <si>
    <t xml:space="preserve">Carreto, Hector </t>
  </si>
  <si>
    <t>Poesía portátil / PN1169.5.C37.P642 / 525-10</t>
  </si>
  <si>
    <t>El hombre en el castillo / PN3322.D52.H6 / 638-06</t>
  </si>
  <si>
    <t>El hombre ilustrado/ PN3322. B7.H6/ 736-02</t>
  </si>
  <si>
    <t>10 de jul-10</t>
  </si>
  <si>
    <t>Piñeira, Virglio</t>
  </si>
  <si>
    <t>La isla en peso/ PN1169.5. P57.I8/ 2988- 01</t>
  </si>
  <si>
    <t>3- 10 jul 10</t>
  </si>
  <si>
    <t>Baricco Alessandro</t>
  </si>
  <si>
    <t>Homero, Iliada / PN3322.B355.H6 / 1513-05</t>
  </si>
  <si>
    <t>Gónzales Tuñon Raul</t>
  </si>
  <si>
    <t>Antología poetica / PN1169.G677.A6 / 202-94</t>
  </si>
  <si>
    <t>10-17JUL 10</t>
  </si>
  <si>
    <t>Océano, Mar / PN3322.  B355. O34/ 1844- 09</t>
  </si>
  <si>
    <t>17- 24 jul 10</t>
  </si>
  <si>
    <t xml:space="preserve">García Montero, Luis </t>
  </si>
  <si>
    <t>Antología Poética/  PN1169.5 / G374. A4/ 590-07</t>
  </si>
  <si>
    <t>La caza del carnero salvaje / PN3322. M864. C39</t>
  </si>
  <si>
    <t>24- 31 jul 10</t>
  </si>
  <si>
    <t>Gonzalez Rojo, Enrique</t>
  </si>
  <si>
    <t xml:space="preserve">El viento me pertenece un poco / PN1169.5 / G876. </t>
  </si>
  <si>
    <t>Goytisolo, Jose Agustín</t>
  </si>
  <si>
    <t>Algo sucede / PN1169.5.G69.A55 / 636-06</t>
  </si>
  <si>
    <t>30-6 ago 10</t>
  </si>
  <si>
    <t>Larsson, Stieg</t>
  </si>
  <si>
    <t>Los hombres que no amaban a las mujeres / PN3322.L368.H65 / 563-09</t>
  </si>
  <si>
    <t>La chica que soñaba con un cerillo y un galón de gasolina / PN3322.L368.C45 / 90-010</t>
  </si>
  <si>
    <t>2-6 ago 10</t>
  </si>
  <si>
    <t>La reina en el palacio de las corrientes de aire / PN3322.L368.R45 / 18-010</t>
  </si>
  <si>
    <t>6-13 ago 10</t>
  </si>
  <si>
    <t>Sobre la poesía / PN1169.5.M55.S5 / 469-01</t>
  </si>
  <si>
    <t>El mal de Montano / PN3322.V54.M35 / 346-08</t>
  </si>
  <si>
    <t>13-20 ago 10</t>
  </si>
  <si>
    <t>Machado, Antonio</t>
  </si>
  <si>
    <t>Nuevas canciones de un cancionero apócrifo / PN1169.5.M32.N8 / 1348-06</t>
  </si>
  <si>
    <t>Hernández, Francisco</t>
  </si>
  <si>
    <t>Poesía reunida / PN1169.5.H46.P6 / 260-97</t>
  </si>
  <si>
    <t>27 ags 10</t>
  </si>
  <si>
    <t>D'Ors, Pablo</t>
  </si>
  <si>
    <t>Las ideas puras / PN3322.O6715.I3 / 57-010</t>
  </si>
  <si>
    <t>Población de la máscara / PN1169.5. H46. P63/ 1510- 010</t>
  </si>
  <si>
    <t>27 ags- 4 sep 10</t>
  </si>
  <si>
    <t xml:space="preserve">Conan, Doyle, Arthur </t>
  </si>
  <si>
    <t>Todo Sherlock Holmes / PN3322. D69. T63/ 1228-010</t>
  </si>
  <si>
    <t>27-4 sep 10</t>
  </si>
  <si>
    <t>renov 10 sep</t>
  </si>
  <si>
    <t>Molina Foix ( ed. )</t>
  </si>
  <si>
    <t>El horror según Lovecraft / PN3322. L61. H67 / 2227- 03</t>
  </si>
  <si>
    <t>3 - 10 sep 10</t>
  </si>
  <si>
    <t>Pieza única / PN3322.P392.P54.VOL1 / 1748-010</t>
  </si>
  <si>
    <t>10-17 sep 10</t>
  </si>
  <si>
    <t>Pieza única / PN3322.P392.P54.VOL2 / 1749-010</t>
  </si>
  <si>
    <t>AA.VV.</t>
  </si>
  <si>
    <t>Resonancias / PN1016.8.R48 / 1115-07</t>
  </si>
  <si>
    <t xml:space="preserve">Poetas del exilio español / PN1016.8.  P64. / 1679- 06 </t>
  </si>
  <si>
    <t>17-24 sep 10</t>
  </si>
  <si>
    <t xml:space="preserve">Mann, Thomas </t>
  </si>
  <si>
    <t>La montaña mágica / PN3322.M378.M6. / 1228 - 03</t>
  </si>
  <si>
    <t>17- 24 sep 10</t>
  </si>
  <si>
    <t>Los mejores poemas mexicanos / PN1016.92.M45 / 266-07</t>
  </si>
  <si>
    <t>24-1 oct 10</t>
  </si>
  <si>
    <t>Baricco, Alessandro</t>
  </si>
  <si>
    <t>City / PN3322.B355.C5 / 1845-02</t>
  </si>
  <si>
    <t>Bukowsky, Charles</t>
  </si>
  <si>
    <t>Poemas del viejo indecente / PN1169.5.B85.P6 / 1593-06</t>
  </si>
  <si>
    <t>1-8 oct 10</t>
  </si>
  <si>
    <t>Claus, Hugo</t>
  </si>
  <si>
    <t>Belladona / PN3322.C533.B45 / 762-010</t>
  </si>
  <si>
    <t xml:space="preserve">Maggiori, Germán </t>
  </si>
  <si>
    <t>Entre hombres / PN3322.M352.E6 / 864- 02</t>
  </si>
  <si>
    <t>8 - 15 oct 10</t>
  </si>
  <si>
    <t xml:space="preserve">López Colomé, Pura </t>
  </si>
  <si>
    <t>Música inaudita / PN1169.5. L648.M8 / 1363- 03+</t>
  </si>
  <si>
    <t>Lizalde, Edgardo</t>
  </si>
  <si>
    <t>Recuerdo que el amor era una blanda furia / PN1169.5.L59.R4 / 3242-00</t>
  </si>
  <si>
    <t>16-23 oct 10</t>
  </si>
  <si>
    <t>Diccionario Jázaro / PN3322.P392.D532 / 601-010</t>
  </si>
  <si>
    <t>22 0ct 10</t>
  </si>
  <si>
    <t>Tabaquería / PN1169.5.P482.P6 / 1068-99</t>
  </si>
  <si>
    <t>22-29 oct 10</t>
  </si>
  <si>
    <t>Vázquez Figueroa, Alberto</t>
  </si>
  <si>
    <t>Los piratas / PN3322.V385.P57 / 2041-07</t>
  </si>
  <si>
    <t xml:space="preserve">Jünger, Ernst </t>
  </si>
  <si>
    <t xml:space="preserve">Sobre los acantilados de Mármol / PN3322.J86.S6 </t>
  </si>
  <si>
    <t xml:space="preserve">29 oct 5 nov 10 </t>
  </si>
  <si>
    <t xml:space="preserve">Correyero, Isla </t>
  </si>
  <si>
    <t>Feroses / PN1016.8. F47/ 1164 - 02</t>
  </si>
  <si>
    <t>renov 12 nov</t>
  </si>
  <si>
    <t>Madurar hacia la infancia / PN332.S535.M33 / 518-09</t>
  </si>
  <si>
    <t>5-12 nov 10</t>
  </si>
  <si>
    <t>El arte de narrar / PN1169.5.S335.A7 / 1681-02</t>
  </si>
  <si>
    <t>12-19 nov 10</t>
  </si>
  <si>
    <t>Bufalino, Gesualdo</t>
  </si>
  <si>
    <t>Calendas Griegas / PN332.B82.C35 / 551-010</t>
  </si>
  <si>
    <t>El decir y el vértigo / PN1016.9. D48 / 362 - 06</t>
  </si>
  <si>
    <t xml:space="preserve">19-26 nov 10 </t>
  </si>
  <si>
    <t xml:space="preserve">Fante, John </t>
  </si>
  <si>
    <t xml:space="preserve">Espera a la primavera, Bandini / PN3322. P36.E8  </t>
  </si>
  <si>
    <t>Cavafis, C.P.</t>
  </si>
  <si>
    <t>Poesía completa / PN1169.5.C4.P64 / 3320-08</t>
  </si>
  <si>
    <t>26-3 dic 10</t>
  </si>
  <si>
    <t>Camino de los Ángeles / PN3322.F36.C35 / 1458-010</t>
  </si>
  <si>
    <t>Panero, Juan Luis</t>
  </si>
  <si>
    <t>Poesía completa / PN1169.5.P355.P6 / 1630-06</t>
  </si>
  <si>
    <t>3-10 dic 10</t>
  </si>
  <si>
    <t>Mendoza, Elmer</t>
  </si>
  <si>
    <t>Efecto tequila / PN3322.M462M.E4 / 405-06</t>
  </si>
  <si>
    <t>Soy la orilla de un vaso que corta / PN1169.5.B85.S69 / 1413-67</t>
  </si>
  <si>
    <t>10-17 dic 10</t>
  </si>
  <si>
    <t>Güemes, César</t>
  </si>
  <si>
    <t>Soñar una bestia / PN3322.G844.S6 / 1157-99</t>
  </si>
  <si>
    <t>Bousoño, Carlos</t>
  </si>
  <si>
    <t>Oda en la ceniza / PN1169.5.B3686.O4 / 1137-06</t>
  </si>
  <si>
    <t>17-24 dic 10</t>
  </si>
  <si>
    <t>Mendicutti, Eduardo</t>
  </si>
  <si>
    <t>El palomo cojo / PN3322.M461K.P3 / 3009-01</t>
  </si>
  <si>
    <t>Con olor a Mozart/PN1169.5R88.C6 / 58-94</t>
  </si>
  <si>
    <t>24-31 Dic 10</t>
  </si>
  <si>
    <t xml:space="preserve">Los viajes de Gulliver/ PN3322.S9.V5 / </t>
  </si>
  <si>
    <t>una cerveza de nombre derrota/PN6140R8885.C47</t>
  </si>
  <si>
    <t>3-10 ENE-11</t>
  </si>
  <si>
    <t xml:space="preserve">España Javier </t>
  </si>
  <si>
    <t>Sobre la tierra de los muertos/PN1169.5E86.56.2848 3ENE-11</t>
  </si>
  <si>
    <t xml:space="preserve">Novecento / PN3322.B355.N68 / 2852 - 08 </t>
  </si>
  <si>
    <t>14 - 21 ene11</t>
  </si>
  <si>
    <t>Aforismos / PN1169.5 / H46. A45 / 1320- 04</t>
  </si>
  <si>
    <t>Mazzucco, Melania G</t>
  </si>
  <si>
    <t>Un día perfecto / PN3322.M3995.D5 / 3398-08</t>
  </si>
  <si>
    <t>21-28 Ene 11</t>
  </si>
  <si>
    <t>Parra, Nicanor</t>
  </si>
  <si>
    <t>Poemas para combatir la calvicie / PN1169.5.P375.P5 /1269-99</t>
  </si>
  <si>
    <t>Casar, Eduardo</t>
  </si>
  <si>
    <t>Habitado por dioses personales/PN1169.5.C382.H3/1567-07</t>
  </si>
  <si>
    <t>28-04 Feb 11</t>
  </si>
  <si>
    <t>Grandes, almudeno</t>
  </si>
  <si>
    <t>Los aires dificiles /PN3322.G787.A5 / 23-03</t>
  </si>
  <si>
    <t>Hierro, José</t>
  </si>
  <si>
    <t>Cuando se d mi /PN1169.5.H54.C8/ 0457-04</t>
  </si>
  <si>
    <t>04-11-Feb 11</t>
  </si>
  <si>
    <t>Las bodas de cadino y Harmonia/ PN3322.C34.B6/3026-00</t>
  </si>
  <si>
    <t>Velasco, Xavier</t>
  </si>
  <si>
    <t>Este que ves/PN3322.V447.E87/2928-08</t>
  </si>
  <si>
    <t>11-18 Feb 11</t>
  </si>
  <si>
    <t>Carvajal,Juan</t>
  </si>
  <si>
    <t>Aphorismytos/PN1169.5.C373.A6/1961-02</t>
  </si>
  <si>
    <t xml:space="preserve">Michel, Houllebecq </t>
  </si>
  <si>
    <t>H.P. Lovecraft / PN3322.L68.H8 /  882-07</t>
  </si>
  <si>
    <t>18 - 25 feb 11</t>
  </si>
  <si>
    <t>Trabajos de amor/ PN3322.C373.T7 / 1644-02</t>
  </si>
  <si>
    <t>Tabuchi, Antonio</t>
  </si>
  <si>
    <t>Pequeños equivocos sin importancia/PN3322.T328.P4/679-95</t>
  </si>
  <si>
    <t>25-04 Mar 11</t>
  </si>
  <si>
    <t>Langagme, Eduardo</t>
  </si>
  <si>
    <t>Tabacalera /PN1169.5.C364.T3 / 575-95</t>
  </si>
  <si>
    <t>Una ciudad mejor que esta/PN3321.92.C58/2199-00</t>
  </si>
  <si>
    <t>04-11 Mar 11</t>
  </si>
  <si>
    <t>Antologia poetica / PN1169.5.G374.A6 / 0590-07</t>
  </si>
  <si>
    <t>Aventuras del profesor …/PN3322.D69.A84/0856-07</t>
  </si>
  <si>
    <t>Bonifaz Nuño, Ruben</t>
  </si>
  <si>
    <t>Antologia personal / PN1169.5.B66.A6 / 2616-07</t>
  </si>
  <si>
    <t>Poesía / PN1169.5.P482.P64 / 315-99</t>
  </si>
  <si>
    <t>18-25 Mar 11</t>
  </si>
  <si>
    <t>Perez Reverte, Arturo</t>
  </si>
  <si>
    <t>La Carta esférica / PN3322.P478.C3 / 1883-00</t>
  </si>
  <si>
    <t>Patan, Federico</t>
  </si>
  <si>
    <t>Dos veces el mismo rio/PN1169.5/P385.D68/0186-07</t>
  </si>
  <si>
    <t>25-01 Abr 11</t>
  </si>
  <si>
    <t>Hamet, Daniel</t>
  </si>
  <si>
    <t>El hombre delgado / PN3322.H34.H6/1268-63</t>
  </si>
  <si>
    <t>25-01Abr 11</t>
  </si>
  <si>
    <t>Skarmeta, Antonio</t>
  </si>
  <si>
    <t>El baile de la victoria/PN3322.S565.B35/3393-08</t>
  </si>
  <si>
    <t>01-08 Abr 11</t>
  </si>
  <si>
    <t>Diez Rodriguez, Miguel</t>
  </si>
  <si>
    <t>Antología Poesía Española/PN1016.8.D54/343-03</t>
  </si>
  <si>
    <t>Modiano, Patrick</t>
  </si>
  <si>
    <t>Calle de las tiendas oscuras/PN3322.M63.C35/855-09</t>
  </si>
  <si>
    <t>08-15 Abr 11</t>
  </si>
  <si>
    <t>Tigre de sed / PN1016.92.T54 / 124-08</t>
  </si>
  <si>
    <t>2666 / PN3322.B642.B6 / 1972-04</t>
  </si>
  <si>
    <t>15-22 Abr 11</t>
  </si>
  <si>
    <t>Cervantes, Francisco</t>
  </si>
  <si>
    <t>Ni oido Ni hablado / PN1169.5.C478.M5 / 0401-04</t>
  </si>
  <si>
    <t>La polemica de los pajaros/PN3322/F33.V65</t>
  </si>
  <si>
    <t>21-28 MAY 11</t>
  </si>
  <si>
    <t>Trejo Villafuerte, Arturo</t>
  </si>
  <si>
    <t>A traves de los años/PN1169.5/T744.627</t>
  </si>
  <si>
    <t>Tolkien</t>
  </si>
  <si>
    <t>El hobbit/PN3322.T644.H62002</t>
  </si>
  <si>
    <t>27may-3jun-11</t>
  </si>
  <si>
    <t>Lopez Velarde, Ramón</t>
  </si>
  <si>
    <t>Poesias completas/Pn1164.5/.L669.P61991</t>
  </si>
  <si>
    <t>Rojo y negro/PN3322.S745.R6/1951</t>
  </si>
  <si>
    <t>3-10-jun-11</t>
  </si>
  <si>
    <t>Yllescas, Edwin</t>
  </si>
  <si>
    <t>La herida en el sol/PN1016.922.H47/793-010</t>
  </si>
  <si>
    <t>Rojo y negro. TII/Pn3322.S745.R6/1951/211-01</t>
  </si>
  <si>
    <t>10-17 jun-11</t>
  </si>
  <si>
    <t>Cernuda Luis</t>
  </si>
  <si>
    <t>La realidad y el deseo/PN1169.5.c47.24/2701-00</t>
  </si>
  <si>
    <t>Defoe Daniel</t>
  </si>
  <si>
    <t>Moll Flanders/Pn3322.D44.M6/2525-97</t>
  </si>
  <si>
    <t>17-24 jun-11</t>
  </si>
  <si>
    <t>Escalante Evodio</t>
  </si>
  <si>
    <t>Rel+ampago a la izquierda/PN1169.5.E82.R4/1239-99</t>
  </si>
  <si>
    <t>Hotel D.F/PN3322.F33.H67/1032-11</t>
  </si>
  <si>
    <t>24jun-01 jul-11</t>
  </si>
  <si>
    <t>De otro modo lo mismo/PN1169.5.B66.04/1444-99</t>
  </si>
  <si>
    <t>Eco Umberto</t>
  </si>
  <si>
    <t>El cementerio de Praga/PN3322.T36.C45/15-011</t>
  </si>
  <si>
    <t>1-8-Jul-11</t>
  </si>
  <si>
    <t>Hodgson, William Hope</t>
  </si>
  <si>
    <t>Trilogia del abismo/Pn3322.H63.T75/1227-08</t>
  </si>
  <si>
    <t>8-15-jul-11</t>
  </si>
  <si>
    <t>soy la orilla de un vaso que corta / PN1169.5.B85.S69 / 1413-07</t>
  </si>
  <si>
    <t>8-15jul-11</t>
  </si>
  <si>
    <t>Rodriguez, Claudio</t>
  </si>
  <si>
    <t>alto jornal/PN1169.5.R624.A5/1837.06</t>
  </si>
  <si>
    <t>15-22-jul-11</t>
  </si>
  <si>
    <t xml:space="preserve">Connolly, John </t>
  </si>
  <si>
    <t>Todo lo que muere/PN3322.L4695.T6/1044-10</t>
  </si>
  <si>
    <t>El poder de las tinieblas/PN3322.C6495.P6/614-09</t>
  </si>
  <si>
    <t>22-29-jul-11</t>
  </si>
  <si>
    <t>A.V</t>
  </si>
  <si>
    <t>Poesia española/Pn1016.8.D54/1900-08</t>
  </si>
  <si>
    <t>Antologia de la poesia española siglo XX/PN1016.8.A556.N2/734-02</t>
  </si>
  <si>
    <t>29jul-5ago-11</t>
  </si>
  <si>
    <t>El camino blanco/Pn3322.C6495.C3/234-010</t>
  </si>
  <si>
    <t>Los hombres de la guadaña/PN3322.C6495.H6/1579-09</t>
  </si>
  <si>
    <t>5-12-ago-11</t>
  </si>
  <si>
    <t>De Cuenca, Luis Alberto</t>
  </si>
  <si>
    <t>La caja de plata/PN1169.5.C845.C3/545-06</t>
  </si>
  <si>
    <t>Asesinos sin rostro/Pn3322.M375.A84/20-09</t>
  </si>
  <si>
    <t>12-19-ago-11</t>
  </si>
  <si>
    <t>Mar privado/Pn1169.5.C382.M3/2267-03</t>
  </si>
  <si>
    <t>Follet, Ken</t>
  </si>
  <si>
    <t>Los pilares de la tierra/PN3322.F59.P5/070-05</t>
  </si>
  <si>
    <t>19-26ago-11</t>
  </si>
  <si>
    <t>Aforismos y afines/PN1169.5.P482.A4/0880-07</t>
  </si>
  <si>
    <t>19-26-ago-11</t>
  </si>
  <si>
    <t>Fischer Tibor</t>
  </si>
  <si>
    <t>Filosofia a mano armada/PN3322.F565.F5/3007-01</t>
  </si>
  <si>
    <t>26ago-2 sep</t>
  </si>
  <si>
    <t>Sinta Mardonio</t>
  </si>
  <si>
    <t>Quien me quita lo cantado?/PN1169.5S557.P5/1626.029</t>
  </si>
  <si>
    <t>Marsé, Juan</t>
  </si>
  <si>
    <t>Rabos de lagartija/PN3322.M387.R3/1611-02</t>
  </si>
  <si>
    <t>2-9-sep-11</t>
  </si>
  <si>
    <t>De Biedma, Jaime Gil</t>
  </si>
  <si>
    <t>Las personas del verbo/PN1169.5.G54.P4/119-05</t>
  </si>
  <si>
    <t>Pynchon, Thomas</t>
  </si>
  <si>
    <t>Vicio propio/PN3322.p9.v53/1287-11</t>
  </si>
  <si>
    <t>9-16 sep 11</t>
  </si>
  <si>
    <t>AAVV</t>
  </si>
  <si>
    <t>Sombra hecha de luz/PN1016.8.J65/1818-06</t>
  </si>
  <si>
    <t>Los perros de Riga/PN3322.M37S.P47/1761-09</t>
  </si>
  <si>
    <t>15-23 SEP 11</t>
  </si>
  <si>
    <t>Montañas… Antologia/PN1016-8.M66</t>
  </si>
  <si>
    <t>1523 SEP 11</t>
  </si>
  <si>
    <t>Vargas Llosa</t>
  </si>
  <si>
    <t>la verdad de las mentiras/PN6140.V37.V4/1233-04</t>
  </si>
  <si>
    <t>Sanchez, Jose Eugenio</t>
  </si>
  <si>
    <t>la felicidad es…/PN1169.5/S3536F4/0847-08</t>
  </si>
  <si>
    <t>R.L stevenson</t>
  </si>
  <si>
    <t>Memoria p/ el olvido/PN6140.S748.M45/2287-08</t>
  </si>
  <si>
    <t>30-7 oct 11</t>
  </si>
  <si>
    <t>Feroces / PN1016.8. F47/ 1164 - 02</t>
  </si>
  <si>
    <t>Hawthorne</t>
  </si>
  <si>
    <t>Musgos de…/PN3322.H39.M8/1670-02</t>
  </si>
  <si>
    <t>7-14 oct 11</t>
  </si>
  <si>
    <t>Simic, Charles</t>
  </si>
  <si>
    <t>la voz a la 3…/PN1169.5.S55.V69/965-11</t>
  </si>
  <si>
    <t>La leona blanca/PN3322.M375.L46/51-09</t>
  </si>
  <si>
    <t>14-21 oct 11</t>
  </si>
  <si>
    <t>Campos, Marco Antonio</t>
  </si>
  <si>
    <t>Poesía reunida/PN1169.5.C356.P6/2265-03</t>
  </si>
  <si>
    <t>Lobillo Jorge</t>
  </si>
  <si>
    <t>Informe de la cas/PN1169.5.L621.16</t>
  </si>
  <si>
    <t>21-26 oct 11</t>
  </si>
  <si>
    <t>Bernal Rafael</t>
  </si>
  <si>
    <t>El complot mongol/PN3322.B476.C6</t>
  </si>
  <si>
    <t>La mejor ciencia ficción/PN3321.M39/1166-01</t>
  </si>
  <si>
    <t>28oct-4nov-11</t>
  </si>
  <si>
    <t>Vargas, Rafael</t>
  </si>
  <si>
    <t>Signos de paso/PN1169.5.V374.55/828-04</t>
  </si>
  <si>
    <t>Bloch Robert</t>
  </si>
  <si>
    <t>Dulces sueños/PN3322.B55.085/236-08</t>
  </si>
  <si>
    <t>4-11 nov 11</t>
  </si>
  <si>
    <t>El engaño de Selb/PN3322.J2885.E6</t>
  </si>
  <si>
    <t>11-18 nov 11</t>
  </si>
  <si>
    <t>El corazón y su avispero/PN1169.5m46.C67/460-06</t>
  </si>
  <si>
    <t>No, no es cansancio/PN1169.5.P482.P6/1069-99</t>
  </si>
  <si>
    <t>25nov-2dic-11</t>
  </si>
  <si>
    <t>El hombre sonriente/PN3322.M375.H65/56-09</t>
  </si>
  <si>
    <t>renov-9-dic</t>
  </si>
  <si>
    <t>Los mitos y las máscaras/PN1169.5.P355.M5/3020-01</t>
  </si>
  <si>
    <t>2-9dic-11</t>
  </si>
  <si>
    <t>Sombra de luz/PN1016.B.S65/1818-06</t>
  </si>
  <si>
    <t>23-30-Dic-11</t>
  </si>
  <si>
    <t>Rico, Manuel</t>
  </si>
  <si>
    <t>Los días de Eisenhower/PN3322.R356.D53</t>
  </si>
  <si>
    <t>Diálogos/PA4279.D5/2807-08</t>
  </si>
  <si>
    <t>12-19-ene12</t>
  </si>
  <si>
    <t>Brun, Jean</t>
  </si>
  <si>
    <t>¿Qué sé?/B29.S63.B7/1449-99</t>
  </si>
  <si>
    <t>Gomperz, Theodor</t>
  </si>
  <si>
    <t>Pensadores griegos/PA3064-A.G656V.2/32-03</t>
  </si>
  <si>
    <t>19-26-Ene-12</t>
  </si>
  <si>
    <t>El lector/PN3322.S26.143/615-09</t>
  </si>
  <si>
    <t>renov-3-feb-12</t>
  </si>
  <si>
    <t>Poesía viva de andalucía/PN1016.8.P675/1771-06</t>
  </si>
  <si>
    <t>27ene-3-feb-12</t>
  </si>
  <si>
    <t>Malos sueños/PN3322.M35/0525-06</t>
  </si>
  <si>
    <t>03-10-Feb-12</t>
  </si>
  <si>
    <t>Bradbury Ray</t>
  </si>
  <si>
    <t>Zen el arte de escribir/PN3322.B7.Z46</t>
  </si>
  <si>
    <t>Pavese Cezane</t>
  </si>
  <si>
    <t>El oficio de vivir/PN3322.39.D4/</t>
  </si>
  <si>
    <t>09-16-feb-12</t>
  </si>
  <si>
    <t>Hamett Samuel</t>
  </si>
  <si>
    <t>La llave de cristal/PN3322.H34.L93</t>
  </si>
  <si>
    <t>La invención y la trama / PN3322.B56.T57</t>
  </si>
  <si>
    <t>16-23 feb 12</t>
  </si>
  <si>
    <t>Perfil asesino/ PN3322.C6495.P4</t>
  </si>
  <si>
    <t>24-feb 02-mar-12</t>
  </si>
  <si>
    <t>Enigmas y despedidas/PN1169.5.P365.E6</t>
  </si>
  <si>
    <t>Los atormentados / PN3322.C6495.A7</t>
  </si>
  <si>
    <t>1-8 mar 12</t>
  </si>
  <si>
    <t xml:space="preserve">Sánchez, José Eugenio </t>
  </si>
  <si>
    <t>Phyasical graffiti / PN1169.5. S3596.P4</t>
  </si>
  <si>
    <t>Antología personal/PN1169.5.B66.A6/2616-01</t>
  </si>
  <si>
    <t>8-15 mar-12</t>
  </si>
  <si>
    <t>Siempre es medianoche/PN3322.K87.S5/1910-05</t>
  </si>
  <si>
    <t>8-15mar-12</t>
  </si>
  <si>
    <t>15-22-mar-12</t>
  </si>
  <si>
    <t>Antología poetica/PN1169.5.G354.A67/2219-07</t>
  </si>
  <si>
    <t>4-11-May-12</t>
  </si>
  <si>
    <t>Dioses y heroes de la antigua grecia/PN3322.G795.D5/2826-00</t>
  </si>
  <si>
    <t>4-11- May-12</t>
  </si>
  <si>
    <t>Shepard, Sam</t>
  </si>
  <si>
    <t>El gran sueño del paraíso/PN3322.S492.G7/1895-05</t>
  </si>
  <si>
    <t>11-18-May-12</t>
  </si>
  <si>
    <t>Galeano, Eduardo</t>
  </si>
  <si>
    <t>El libro de los abrazos/PN1169.5.G34.L5/1839-05</t>
  </si>
  <si>
    <t>11-18 May-12</t>
  </si>
  <si>
    <t xml:space="preserve">Saramago, José </t>
  </si>
  <si>
    <t>El último cuaderno/PN3322.S27.U57/1008-11</t>
  </si>
  <si>
    <t>18-25-may-12</t>
  </si>
  <si>
    <t>Exilio interior/PN1169.5.V356.E9/3358-00</t>
  </si>
  <si>
    <t>El sentido de los sueños/ PN6140 .G733 .S40/2614-08</t>
  </si>
  <si>
    <t>25 mayo - 2 junio 12</t>
  </si>
  <si>
    <t>Manganelli, Giorgio</t>
  </si>
  <si>
    <t>Encomio del tirano/PN3322.N373.E6/2293-03</t>
  </si>
  <si>
    <t>El mundo de Abel Caínez/PN1169.5.P385.M8/518-972</t>
  </si>
  <si>
    <t>2-9 jun 12</t>
  </si>
  <si>
    <t>Enszensberger, Hans</t>
  </si>
  <si>
    <t>Josefine y yo/PN3322.E59.J68/1904-08</t>
  </si>
  <si>
    <t>Divino Tesoro/PN1016.92.D58/2131-11</t>
  </si>
  <si>
    <t>9-16 Jun 12</t>
  </si>
  <si>
    <t>Sanguinarius/PN3321.S26/1229-08</t>
  </si>
  <si>
    <t>Brecht, Bertol</t>
  </si>
  <si>
    <t>80 Poemas y canciones/PN1169.5.B74.P3/2533-01</t>
  </si>
  <si>
    <t>16-23 Jun 12</t>
  </si>
  <si>
    <t>Detalles/PN6140.E69.D4/1566-02</t>
  </si>
  <si>
    <t>Diderot, Denis</t>
  </si>
  <si>
    <t>El sobrino de Rameau/PN3322.D54.S6/1035-04</t>
  </si>
  <si>
    <t>23-30 Jun 12</t>
  </si>
  <si>
    <t>Antologia. Fertiles veranos/PN1016.A2.F47</t>
  </si>
  <si>
    <t>Corazón doble/PN3322.S369.C6/1477-00</t>
  </si>
  <si>
    <t>30jun-07jul 12</t>
  </si>
  <si>
    <t>Una de las más ardientes/PN1169.5.B85.U6/918-06</t>
  </si>
  <si>
    <t>07-14 Jul 12</t>
  </si>
  <si>
    <t>Hein, Christoph</t>
  </si>
  <si>
    <t>Willenbrock/PN3322.H436.W55/730-10</t>
  </si>
  <si>
    <t>Antología. Cuentos Únicos/PN3321.C828/1469-08</t>
  </si>
  <si>
    <t>Jaramillo, Dario</t>
  </si>
  <si>
    <t>Aunque es de noche/PN1169.5.J364.A8/2723-01</t>
  </si>
  <si>
    <t>14-21 Jul 12</t>
  </si>
  <si>
    <t>Gaitán, Jorge</t>
  </si>
  <si>
    <t>Si mañana despierto/PN1169.5.G335.S5/1594-11</t>
  </si>
  <si>
    <t>21-28 Jul 12</t>
  </si>
  <si>
    <t>El arte del asesinato/PN3322.C948.A7/1665-06</t>
  </si>
  <si>
    <t>Chesterton, Gilbert K.</t>
  </si>
  <si>
    <t>Herejes/ PN3322 .C948 .H47 / 1120-09</t>
  </si>
  <si>
    <t>Daválos, Balbino</t>
  </si>
  <si>
    <t>Musas de Albión/ PN1169.5 .D385 .M8 / 0585-04</t>
  </si>
  <si>
    <t>Jennings, Gary</t>
  </si>
  <si>
    <t>Azteca/PN3322 .J46 .A97 / 0865-09</t>
  </si>
  <si>
    <t>03-10-Agosto-12</t>
  </si>
  <si>
    <t>Renov. 17-Agos-12</t>
  </si>
  <si>
    <t>Styron, William</t>
  </si>
  <si>
    <t>Esta casa en llamas/PN3322 .S79 .E82 / 0743-94</t>
  </si>
  <si>
    <t>Vega, Jorge</t>
  </si>
  <si>
    <t>Enterregado abril/PN1169.5 .V43 .E67 / 0532-04</t>
  </si>
  <si>
    <t>Pisando los talones/PN3322.M375 .P5 / 01151-004</t>
  </si>
  <si>
    <t>25-Agos-01-Sept-12</t>
  </si>
  <si>
    <t>Parra, Raul</t>
  </si>
  <si>
    <t>Para un poeta lo escriba en la pared de un baño publico/PN1169.5 .P376 .P3 / 1270-02</t>
  </si>
  <si>
    <t>Autobiografía / PN3322 .C948 .A3 / 01152-04</t>
  </si>
  <si>
    <t>31-Agos-07-Sept-12</t>
  </si>
  <si>
    <t>Poesias completas/PN1169.5/.V358.P6/ S-F</t>
  </si>
  <si>
    <t>El retorno del profesor de baile/PN3322.M375.R47/ 0178-010</t>
  </si>
  <si>
    <t>08-15 Sep 12</t>
  </si>
  <si>
    <t>El arte de la pobreza/PN1016.9. A77/ 02196-07</t>
  </si>
  <si>
    <t>Ortega, Julio</t>
  </si>
  <si>
    <t>Antología de la poesía hispanoamericana actual/PN1016.9.A555/ 01801-01</t>
  </si>
  <si>
    <t>15-22 Sep 12</t>
  </si>
  <si>
    <t>Vonnegut, Kurt</t>
  </si>
  <si>
    <t>El desayuno de los campeones/PN3322.V67.O4/ 01463-03</t>
  </si>
  <si>
    <t>Herming Mankell</t>
  </si>
  <si>
    <t>Antes de que Hiele/PN3322.M375.A67/235-010</t>
  </si>
  <si>
    <t>29sep-6oct-12</t>
  </si>
  <si>
    <t>Cuarto maratón de poesía/PN1016.9 .C84/2279-02</t>
  </si>
  <si>
    <t>04-11 Oct 12</t>
  </si>
  <si>
    <t>Obras 1/PN3322.C987.O27</t>
  </si>
  <si>
    <t>Cabrera, Víctor</t>
  </si>
  <si>
    <t>Signos de traslado/PN1169.5 .C326 .S5/01863-07</t>
  </si>
  <si>
    <t>11-18 Oct 12</t>
  </si>
  <si>
    <t>Quinn, Seabury</t>
  </si>
  <si>
    <t>Las camaras de horror de Jules de Gradin/PN3322. Q555.C3/0541-06</t>
  </si>
  <si>
    <t>Alessandro Baricco</t>
  </si>
  <si>
    <t>07-14-NOV-12</t>
  </si>
  <si>
    <t>Chateaubriand</t>
  </si>
  <si>
    <t>Amor  y vejes / PN6140 .C937 .A56 / 01775-09</t>
  </si>
  <si>
    <t>07--14-NOV-12</t>
  </si>
  <si>
    <t>Gracía Lorca, Federico</t>
  </si>
  <si>
    <t>Bodas de sangre / PN2021.5 .G37 .B6 / 03250-01</t>
  </si>
  <si>
    <t>12-19-NOV-12</t>
  </si>
  <si>
    <t>Renov. 24-nov-12</t>
  </si>
  <si>
    <t>Ahorcaron a mi padre Billy / PN3322 .G795 .A5 / 01998-01</t>
  </si>
  <si>
    <t>Cuentos completos / PN3322 .C373 .C8 2006 / 02804-08</t>
  </si>
  <si>
    <t>La nave de los muertos / PN3322.T737 .N38 / 1435-10</t>
  </si>
  <si>
    <t>8-15- DIC- 12</t>
  </si>
  <si>
    <t>Alberti, Rafael</t>
  </si>
  <si>
    <t>Marinero en Tierra / PN1169.5.A57 .M3 / 1121-99</t>
  </si>
  <si>
    <t>Ford, Richard</t>
  </si>
  <si>
    <t>Rock Springs / PN3322 .F67 .R63 / 080-09</t>
  </si>
  <si>
    <t>15-22 Dic 12</t>
  </si>
  <si>
    <t>Dios siempre se equivoca / PN3322 .F33 .D56 / 02874-08</t>
  </si>
  <si>
    <t>Elogio de la vagancia / PN3322 .F33 .E56 / 03410-08</t>
  </si>
  <si>
    <t>16-23 Mzo 13</t>
  </si>
  <si>
    <t>23 Mzo 13</t>
  </si>
  <si>
    <t>Antología / PN1169.5 .P365 .A6 /01809-06</t>
  </si>
  <si>
    <t>Vallgren, Carl Johan</t>
  </si>
  <si>
    <t>Historia de un amor maravilloso / PN3322 .V369 .H68 / 0759-010</t>
  </si>
  <si>
    <t>23-30 Mzo 13</t>
  </si>
  <si>
    <t>30 Mzo 13</t>
  </si>
  <si>
    <t>Diccionario del amante de América Latina / PN6140 .V37 .O53 / 01034-011</t>
  </si>
  <si>
    <t>30mzo - 06abr 13</t>
  </si>
  <si>
    <t>Papeles inesperados / PN3322  .C67 .P36 / 00925-09</t>
  </si>
  <si>
    <t>06-13-Abr-13</t>
  </si>
  <si>
    <t>Mc Carthy, Cormac</t>
  </si>
  <si>
    <t>Hijo de Dios / PN3322 .M428 .H5 / 0696-05</t>
  </si>
  <si>
    <t>13-20 Abr 13</t>
  </si>
  <si>
    <t>La llama doble / PN1169.5 .P395 .L93 1997 / 02437-99</t>
  </si>
  <si>
    <t>Renov 27-Abr 13</t>
  </si>
  <si>
    <t>Garro, Elena</t>
  </si>
  <si>
    <t>Los recuerdos del porvenir / PN3322 .G379 .R47 / 01624-94</t>
  </si>
  <si>
    <t>Renov 11-May-13</t>
  </si>
  <si>
    <t>Los hechos del Rey Arturo y sus nobles caballeros / PN3322 .S74  .H4 / 02318-99</t>
  </si>
  <si>
    <t>Exégesis de los lugares comunes / PN3322 .B57 .E94 / 0552-010</t>
  </si>
  <si>
    <t>La Rochefoucauld</t>
  </si>
  <si>
    <t>Reflexiones y máximas morales / PN3322 .R635 .R4 / 0898-02</t>
  </si>
  <si>
    <t>Mosley, Walter</t>
  </si>
  <si>
    <t>El demonio vestido de azul / PN3322 .M697m . D4 / 0888-06</t>
  </si>
  <si>
    <t>7 poestas españoles de hoy / PN1016.8 .S5 / 0551-013</t>
  </si>
  <si>
    <t>29jun-05jul 13</t>
  </si>
  <si>
    <t>Marías, Javier</t>
  </si>
  <si>
    <t>Salvajes y sentimentales / PN6140 .M372 .S2 / 02480-01</t>
  </si>
  <si>
    <t xml:space="preserve">Bukowski , Charles </t>
  </si>
  <si>
    <t>Una de las más ardientes y otros poemas  / PN1169.5 .B85.U6 / 00918-06</t>
  </si>
  <si>
    <t>Vazquez Montalbán, Manuel</t>
  </si>
  <si>
    <t xml:space="preserve"> Los mares del sur / PN3322 .V39.M37 /  01952-011</t>
  </si>
  <si>
    <t>Fortes, Susana</t>
  </si>
  <si>
    <t>Esperando a Robert Capa / PN3322 .F682.E86 / 0987-010</t>
  </si>
  <si>
    <t>13-20 Jul 13</t>
  </si>
  <si>
    <t>Hewson, David</t>
  </si>
  <si>
    <t>La divina proporción / PN3322 .H545 .D58 / 01442-08</t>
  </si>
  <si>
    <t>20-27 Jul 13</t>
  </si>
  <si>
    <t>Lote numero 29 / PN3322 .D69 .L6 /0166-07</t>
  </si>
  <si>
    <t xml:space="preserve">Hernandez , Francisco </t>
  </si>
  <si>
    <t xml:space="preserve"> El infierno es un decir  / PN1169.5 .H40.I6 / 00400-95</t>
  </si>
  <si>
    <t xml:space="preserve">Dinesen, Isak </t>
  </si>
  <si>
    <t xml:space="preserve"> Ehnengard / PN3322 .O56.E45 2005 / 01404-07</t>
  </si>
  <si>
    <t>et. al.</t>
  </si>
  <si>
    <t>Sombra hecha luz: antología  PN1016.8 .S65 /  01818-06</t>
  </si>
  <si>
    <t>Graham Greene</t>
  </si>
  <si>
    <t>El agente confidencial / PN3322 .G84.H5 / 0231-94</t>
  </si>
  <si>
    <t>Szerb, Antal</t>
  </si>
  <si>
    <t>La leyenda de los Pentragón / PN3322 .S95 .L49 / 02669-011</t>
  </si>
  <si>
    <t>17-24 Ago 13</t>
  </si>
  <si>
    <t>Chávez, Miguel Ángel</t>
  </si>
  <si>
    <t>Vhala blues para saxofones / PN1169.5 .C945 .V43 / 02455-011</t>
  </si>
  <si>
    <t>El laberinto griego / PN3322 .V39 .L3 / 02349-99</t>
  </si>
  <si>
    <t>24-31 Ago-13</t>
  </si>
  <si>
    <t>Mailer, Norman</t>
  </si>
  <si>
    <t>Un arte espectral / PN3322 .M359 .A77 / 0616-09</t>
  </si>
  <si>
    <t>Claudio MagrisAlfabetos / PN6140 .M342.A54 / 02421-010</t>
  </si>
  <si>
    <t>31ago-07sep 13</t>
  </si>
  <si>
    <t>Los hijos de Húrin</t>
  </si>
  <si>
    <t>J. R. Tolkien / PN3322 .T644.H5 / 02501-07</t>
  </si>
  <si>
    <t xml:space="preserve">Vasquez Montalvan, Manuel </t>
  </si>
  <si>
    <t>El  delantero centro fue asesinado al atardecer /  PN3322 .V39.D4 1998 / 02350-99</t>
  </si>
  <si>
    <t>14-21-Sep-13</t>
  </si>
  <si>
    <t xml:space="preserve"> Banville John</t>
  </si>
  <si>
    <t>El mar / PN3322.B3516.M3 / 1800 -09</t>
  </si>
  <si>
    <t>Harté, Bret</t>
  </si>
  <si>
    <t>Relatos del oeste californiano / PN3322 .H37 .R4 / 02950-00</t>
  </si>
  <si>
    <t>Orwell, George</t>
  </si>
  <si>
    <t>E león y el unicornio y otros relatos / PN6140 .O773 .L46 / 0931-010</t>
  </si>
  <si>
    <t>Vázquez Montalbán, Manuel</t>
  </si>
  <si>
    <t>El premio / PN3322 .V39 .P7 / 02372-99</t>
  </si>
  <si>
    <t>28sep-05oct 13</t>
  </si>
  <si>
    <t>Renov. 12-Oct-13</t>
  </si>
  <si>
    <t>Thompson, Hunter</t>
  </si>
  <si>
    <t>Miedo y asco en las Vegas / PN3322 .T57 .M54 2007 / 01335-09</t>
  </si>
  <si>
    <t>Cardarelli, Vincenzo</t>
  </si>
  <si>
    <t>Breve jornada / PN1169.5 .C363 .B7 / 02699-92</t>
  </si>
  <si>
    <t>12-19 Oct 13</t>
  </si>
  <si>
    <t>Los mejores relatos / PN3322 .F66 .M4 / 02328-02</t>
  </si>
  <si>
    <t>Cuando eramos honrados mercenarios / PN3322 .P478 .C83 / 0992-010</t>
  </si>
  <si>
    <t>19-26 Oct 13</t>
  </si>
  <si>
    <t>Voltaire</t>
  </si>
  <si>
    <t>Candido / PN3322 .V65 .C3 1999 / 02811-00</t>
  </si>
  <si>
    <t>Los pájaros de Bangkok / PN3322 .V39 .P3 / 02374-99</t>
  </si>
  <si>
    <t>Houellebecq, Michel</t>
  </si>
  <si>
    <t>H.P.Lovecraft. Contra el mundo, contra la vida / PN3322 .L68 .H8 / 0882-07</t>
  </si>
  <si>
    <t>Seda / PN3322 .B355 .S4 / 258-01</t>
  </si>
  <si>
    <t>01-09 Nov 13</t>
  </si>
  <si>
    <t>Cuentos policiacos / PN3321 .C842 / 1847-011</t>
  </si>
  <si>
    <t>Montaner, Carlos</t>
  </si>
  <si>
    <t>Manual del perfecto idiota latinoamericano / PN3321. A68 / 01363-04</t>
  </si>
  <si>
    <t>09-16 Nov 13</t>
  </si>
  <si>
    <t>Salgado, Javier</t>
  </si>
  <si>
    <t>Variaciones y reincidencias / PN1169.5 .S258 .V3 / 0619-013</t>
  </si>
  <si>
    <t>La piramide / PN3322 .M375 .P57 / 01786-04</t>
  </si>
  <si>
    <t>Amis, Martín</t>
  </si>
  <si>
    <t>El libro de Raquel / PN3322 .A585 .L53 2009 / 01064-011</t>
  </si>
  <si>
    <t>Alta fidelidad / PN3322 .H665 .A4 / 0971-013</t>
  </si>
  <si>
    <t>Libro de poemas / PN1169.5 .J36 .L5 / 0165-08</t>
  </si>
  <si>
    <t>Norfolk, Lawrence</t>
  </si>
  <si>
    <t>El diccionario de Lemphére / PN3322 .N672 .D53 / 0812-010</t>
  </si>
  <si>
    <t>30nov-07dic 13</t>
  </si>
  <si>
    <t xml:space="preserve">Goñi Zubieta, Carlos </t>
  </si>
  <si>
    <t xml:space="preserve"> Alma femenina : la mujer en la mitología / BL313 .G655 / 01975-07</t>
  </si>
  <si>
    <t>07-14-Dic-13</t>
  </si>
  <si>
    <t xml:space="preserve">Hornby, Nick  </t>
  </si>
  <si>
    <t>Fiebre en las gradas / PN3322 .H665.F5 / 0996-013</t>
  </si>
  <si>
    <t>Sartori, Geovanni</t>
  </si>
  <si>
    <t>Videopolítica / PN6140 .S374 .V5 / 01072-04</t>
  </si>
  <si>
    <t>21-28 Dic 13</t>
  </si>
  <si>
    <t>Homo videns. La sociedad telederigida / PN4275 .S374 .H6 / 01268-00</t>
  </si>
  <si>
    <t>Renov. 04-Ene-14</t>
  </si>
  <si>
    <t>Muñoz Rojas, José Antonio</t>
  </si>
  <si>
    <t>Yo solo se nombrarte / PN1169.5 .M856 .Y6 / 0399-013</t>
  </si>
  <si>
    <t>22-29 Feb 14</t>
  </si>
  <si>
    <t>01-Mzo-14</t>
  </si>
  <si>
    <t>Un gran chico / PN3322 .G665 .G7 / 01007-013</t>
  </si>
  <si>
    <t>Hobsbawn, Eric</t>
  </si>
  <si>
    <t>Bandidos / PN6140 .H62 .B3 / 01155-02</t>
  </si>
  <si>
    <t>01-08 Mzo 14</t>
  </si>
  <si>
    <t>Gelman, Juan</t>
  </si>
  <si>
    <t>En el hoy y mañana y ayer / PN1169.5 .G45 .E6 / 0470-01</t>
  </si>
  <si>
    <t>Los bárbaros / PN3322 .B355 .B3 / 0470-01</t>
  </si>
  <si>
    <t>Castillo, David</t>
  </si>
  <si>
    <t>Los versos de los acróbatas / PN1016.8 .V47 / 01279-06</t>
  </si>
  <si>
    <t>15-22 Mar 14</t>
  </si>
  <si>
    <t>Barnes, Julian</t>
  </si>
  <si>
    <t>El perfeccionista en la cocina / PN3322 .B36 .P4 / 01168-06</t>
  </si>
  <si>
    <t>Momentos estelares de la humanidad / PN3322 .Z94 .M65  2002 / 03314-08</t>
  </si>
  <si>
    <t>Antología / PN1169.5 .P355 .A6 / 01809-06</t>
  </si>
  <si>
    <t>29Mar-05Abr 14</t>
  </si>
  <si>
    <t>Patas arriba / PN6140 .G35 .P37 / 01749-99</t>
  </si>
  <si>
    <t>Hernández, Miguel Ángel</t>
  </si>
  <si>
    <t>Caja vacia de cerillos / PN1169.5 .H477 .C35 / 0287-09</t>
  </si>
  <si>
    <t>05-12 Abr 14</t>
  </si>
  <si>
    <t>Lukacs, John</t>
  </si>
  <si>
    <t>5 días en Londres / PN3384 .L842 .C5 / 01705-02</t>
  </si>
  <si>
    <t>El mundo como supermercado / PN6140 .H68 .M8 2005 / 01173-05</t>
  </si>
  <si>
    <t>Lo que paso esto fue / PN1169.5 .L364 .P3 / 0896-013</t>
  </si>
  <si>
    <t>Lara, Omar</t>
  </si>
  <si>
    <t>Argumentos del día / PN1169.5 .L3713 .A7 / 0895-013</t>
  </si>
  <si>
    <t>19-26 Abr 14</t>
  </si>
  <si>
    <t>Dick, Philip</t>
  </si>
  <si>
    <t>Cuentos completos II / PN3322 .D52 .C84.VOL2 / 01417-09</t>
  </si>
  <si>
    <t>Cuarto maratón de poesía/ PN1016.9 .C84 /02279-02</t>
  </si>
  <si>
    <t>26Abr-03May 14</t>
  </si>
  <si>
    <t>Eugenides, Jeffrey</t>
  </si>
  <si>
    <t>La trama nupcial / PN3322 .E88 .T7 2013 / 078-014</t>
  </si>
  <si>
    <t>El ultimo lector / PN6140 .P485 .U57 / 0891-011</t>
  </si>
  <si>
    <t>10-17 May 14</t>
  </si>
  <si>
    <t>Feroces / PN1016.8. F47/ 01164 - 02</t>
  </si>
  <si>
    <t>Bojorquez, Mario</t>
  </si>
  <si>
    <t>El deseo postergado / PN1169.5 .B645 .D48 / 01202-013</t>
  </si>
  <si>
    <t>17-24 May 14</t>
  </si>
  <si>
    <t>Las mejores historias sobre perros / PN3321 .452 1999 / 02012-01</t>
  </si>
  <si>
    <t xml:space="preserve">Tizon, Eloy </t>
  </si>
  <si>
    <t>Labia / PN3322 .T59 .L3 / 741-02</t>
  </si>
  <si>
    <t>24-31-May-14</t>
  </si>
  <si>
    <t>Savater, Fernando</t>
  </si>
  <si>
    <t>Apóstatas razonables / B29 .S28 .A66 2007 / 07-09</t>
  </si>
  <si>
    <t>Carrión, Jorge</t>
  </si>
  <si>
    <t>Claridad / PN1169.5 .G64 .C55 / 0635-06</t>
  </si>
  <si>
    <t>Martínez, Guillermo</t>
  </si>
  <si>
    <t>Entierros clandestinos / PN1169.5 .M3736 .E6 / 01246-08</t>
  </si>
  <si>
    <t>07-14 Jun 14</t>
  </si>
  <si>
    <t>La crema del crimen / PN3321 .C74 / 02617-01</t>
  </si>
  <si>
    <t>Highsmith, Patricia</t>
  </si>
  <si>
    <t>Una aficion peligrosa / PN3322 .H56 .A42 / 01443-03</t>
  </si>
  <si>
    <t>14-21 Jun 14</t>
  </si>
  <si>
    <t>Poesia italiana de siglo XIX / PN1016.5 .P64</t>
  </si>
  <si>
    <t>Ammaniti, Niccolo</t>
  </si>
  <si>
    <t>Te llevaré conmigo / PN3322 .A5855 .L58 / 056-014</t>
  </si>
  <si>
    <t>21-28 Jun 14</t>
  </si>
  <si>
    <t>Uselo y tirelo / PN6140 .G35 .U84 / 0139-012</t>
  </si>
  <si>
    <t>28Jun-05Jul 14</t>
  </si>
  <si>
    <t>El sol de Breda / PN3322 .P478 .S6 / 06-01</t>
  </si>
  <si>
    <t>Antología personal/ PN1169.5 .H54 .A6/ 0492-07</t>
  </si>
  <si>
    <t>05-12 Jul 14</t>
  </si>
  <si>
    <t>Asensi, Matilde</t>
  </si>
  <si>
    <t>El último catón / PN3322 .A84 .U4 / 094-014</t>
  </si>
  <si>
    <t>Renov. 19-Jul-14</t>
  </si>
  <si>
    <t xml:space="preserve">Bruckner, Pascal </t>
  </si>
  <si>
    <t>La tentación de la inocencia  / PN6140 .B78.T46 2005 / 1035-010</t>
  </si>
  <si>
    <t xml:space="preserve">Scorza, Manuel  </t>
  </si>
  <si>
    <t>Obra poética I / PN1169.5 .S325.O3 / 1158-03</t>
  </si>
  <si>
    <t xml:space="preserve">Tournier, Michel </t>
  </si>
  <si>
    <t xml:space="preserve"> El vuelo del vampiro / PN6140 .T68.U8 / 1832-99</t>
  </si>
  <si>
    <t>Antología de la poesía española / PN1016.8 .D54 1999 / 0343-00</t>
  </si>
  <si>
    <t>26Jul-02Ago 14</t>
  </si>
  <si>
    <t>Un día volveré / PN3322 .M387 .D5 / 0605-013</t>
  </si>
  <si>
    <t>Ramírez, Josué</t>
  </si>
  <si>
    <t>Tepozán / PN1169.5 .R344 .T4 / 02030-01</t>
  </si>
  <si>
    <t>Soboczynski, Adam</t>
  </si>
  <si>
    <t>El libor de los vicios / PN3322 .S636 .L53 / 064-014</t>
  </si>
  <si>
    <t>Hernandez, Antonio</t>
  </si>
  <si>
    <t>Sagrada forma / PN1169.5 .H4763 .S2</t>
  </si>
  <si>
    <t>Quirarte, Vicente</t>
  </si>
  <si>
    <t>Enseres para sobrevivir en la ciudad / PN6140 .Q57 .E6 / 01050-97</t>
  </si>
  <si>
    <t xml:space="preserve">Bloom, Harold  </t>
  </si>
  <si>
    <t>/ El futuro de la imaginación  / PN6140.B556.F8 / 869-02</t>
  </si>
  <si>
    <t>16-23-Ago-14</t>
  </si>
  <si>
    <t xml:space="preserve">Panero, Juan Luis  </t>
  </si>
  <si>
    <t>Los viajes sin fin / PN1169.5.P355.V5 / 960-05</t>
  </si>
  <si>
    <t>Del mounstruo considerado como una de las bellla artes / PN6140 .Q57 .D4 / 0751-06</t>
  </si>
  <si>
    <t>Habitado por dioses personales/ PN1169.5.C382.H3 / 01567-07</t>
  </si>
  <si>
    <t>30Ago-06Sep 14</t>
  </si>
  <si>
    <t>Ningun sitio que sea mio / PN1169.5 .C356 .N5 / 0880-06</t>
  </si>
  <si>
    <t>Alberto, Nicolas</t>
  </si>
  <si>
    <t>Vacio en partes iguales / PN1169.5 .A545 .V3 / 01772-08</t>
  </si>
  <si>
    <t>06-13 Sep 14</t>
  </si>
  <si>
    <t>Díaz, Junot</t>
  </si>
  <si>
    <t>Asi es como la pierdes / PN3322 .D497 .A8 / 0972-013</t>
  </si>
  <si>
    <t>Tres veces al amanecer / PN3322 .B355 .T7 / 46-014</t>
  </si>
  <si>
    <t>13-20 Sep 14</t>
  </si>
  <si>
    <t xml:space="preserve">Bonifaz Nuno, Rubén </t>
  </si>
  <si>
    <t>Antología personal / PN1169.5 .B66 .A6 / 2616-01</t>
  </si>
  <si>
    <t xml:space="preserve">Carvajal, Juan   </t>
  </si>
  <si>
    <t>Trabajos de amor / PN1169.5 .C373.T7 / 1644-02</t>
  </si>
  <si>
    <t>20-27-Sep-14</t>
  </si>
  <si>
    <t>Amor de ciudad grande / PN3322 .Q56.A49 / 1645-012</t>
  </si>
  <si>
    <t>Ehrenreich, Barbara</t>
  </si>
  <si>
    <t>Sonrie o muere / PN6140 .E47 .S66 / 02384-011</t>
  </si>
  <si>
    <t>La historia de Don Juan / PN3322 .B355 .H5 / 076-011</t>
  </si>
  <si>
    <t xml:space="preserve">Bukowski, Charles  </t>
  </si>
  <si>
    <t>20 poemas /  PN1169.5 .B85.V4 / 385-14</t>
  </si>
  <si>
    <t>04-11-Oct-14</t>
  </si>
  <si>
    <t xml:space="preserve">Barnes, Julian  </t>
  </si>
  <si>
    <t>El libro de Flaubert / PN3322 .B36.L5 / 529-94</t>
  </si>
  <si>
    <t>Castillo, Rafael del</t>
  </si>
  <si>
    <t>Aires viciados / PN1169.5 .C394 .A3 / 0903-13</t>
  </si>
  <si>
    <t>Dahl, Roald</t>
  </si>
  <si>
    <t>Relatos escalofriantes / PN3322 .D34 .R42 / 1696-09</t>
  </si>
  <si>
    <t>Cobo, Juan Gustavo</t>
  </si>
  <si>
    <t>No sabes con cuanto gusto te disfruto / PN1169.5 .C62 .N6 / 02832-01</t>
  </si>
  <si>
    <t>18-25 Oct 14</t>
  </si>
  <si>
    <t xml:space="preserve">Operación dulce / PN3322 .M484 .O6 / 034-014 </t>
  </si>
  <si>
    <t>Castellanos, Eduardo</t>
  </si>
  <si>
    <t>Refugio provisorio / PN1169.5 .C3883 .R3 / 0648-01</t>
  </si>
  <si>
    <t>Recursos humanos / PN3322 .O778 .R43 / 01483-08</t>
  </si>
  <si>
    <t>Garduño, Eduardo</t>
  </si>
  <si>
    <t xml:space="preserve">Este árbol creciente / PN1169.5 .G38 .E8 </t>
  </si>
  <si>
    <t>08-15 Nov 14</t>
  </si>
  <si>
    <t>Todo lo que muerec / PN3322 .L4695 .T6 / 01044-10</t>
  </si>
  <si>
    <t>La paz de los sepulcros / PN3322 .V6 .P3 / 071-00</t>
  </si>
  <si>
    <t>15-22 Nov 14</t>
  </si>
  <si>
    <t>Garcia Montero, Luis</t>
  </si>
  <si>
    <t>Antología poetica / PN1169.5 .G374 .A6 / 0590-07</t>
  </si>
  <si>
    <t>El poder de las tinieblas / PN3322 .C6495 .P6 / 0614-09</t>
  </si>
  <si>
    <t>22-29 Nov 14</t>
  </si>
  <si>
    <t>La era del vacio / PN6140 .L56 .E7 / 0356-04</t>
  </si>
  <si>
    <t>29Nov-06Dic 14</t>
  </si>
  <si>
    <t>Perfil asesino/ PN3322 .C6495 .P4 / 0153-012</t>
  </si>
  <si>
    <t>Los perros romanticos / PN1169.5 .B655 .P4 / 0632-013</t>
  </si>
  <si>
    <t>06-13 Dic 14</t>
  </si>
  <si>
    <t>El camino blanco /PN3322 .C6495 .C3 /0234-010</t>
  </si>
  <si>
    <t>Isla, Carlos</t>
  </si>
  <si>
    <t>Raya en el agua / PN1169.5 .I85 .R39 / 01447-011</t>
  </si>
  <si>
    <t>13-20 Dic 14</t>
  </si>
  <si>
    <t>Como ser buenos / PN3322 .H665 .C6 / 0550-014</t>
  </si>
  <si>
    <t xml:space="preserve">Dorfman, Ariel  </t>
  </si>
  <si>
    <t>Reader nuestro que estas en la tierra / PN6140 .O67.R43 1982 / 2003-011</t>
  </si>
  <si>
    <t>05-12-Ene-14</t>
  </si>
  <si>
    <t xml:space="preserve">Ford, Richard  </t>
  </si>
  <si>
    <t>El periodista deportivo / PN3322 .F67.P4 1996 / 2580-00</t>
  </si>
  <si>
    <t>Ferreira, Virgilio</t>
  </si>
  <si>
    <t>Pensar / PN6140 .F484 .P46 / 0637-010</t>
  </si>
  <si>
    <t>Apocalipstick / PN3384 .M66 .A66 / 01901-09</t>
  </si>
  <si>
    <t>Buzzati, Dino</t>
  </si>
  <si>
    <t>Barnado de las montañas / PN3322 .B89 .B37 / 065-012</t>
  </si>
  <si>
    <t>17-24 Ene 15</t>
  </si>
  <si>
    <t>Figuraciones mias / B29 .S28 .F54 / 0503-014</t>
  </si>
  <si>
    <t>La ciudad como cuerpo / PN6140 .Q57 .C5 / 137-01</t>
  </si>
  <si>
    <t>24-31-Ene-15</t>
  </si>
  <si>
    <t>Safari accidental / PN3384 .V55 .S3 / 1596-05</t>
  </si>
  <si>
    <t>Tierra de cristal / PN3322 .B355 .T4 / 0736-08</t>
  </si>
  <si>
    <t>Poesia reunida / PN1169.5 .C356 .P6 / 02265-99</t>
  </si>
  <si>
    <t>26Feb-04Mar 15</t>
  </si>
  <si>
    <t>Finkielkraut, Alain</t>
  </si>
  <si>
    <t>La derrota del pensamiento / PN6140 .F55 .D47 2004 / 01843-09</t>
  </si>
  <si>
    <t>Guedea, Rogelio</t>
  </si>
  <si>
    <t>Senos, sones y otros huapangos / PN1169.5 .G8 .S4 / 03613-01</t>
  </si>
  <si>
    <t>05-12 Mar 15</t>
  </si>
  <si>
    <t>Bioy, León</t>
  </si>
  <si>
    <t>Exegesis de los lugares comunes / PN3322 .B57 .E94 / 0352-010</t>
  </si>
  <si>
    <t>Coronel, Juan</t>
  </si>
  <si>
    <t>Dead placebo / PN1169.5 .C675 .D4 / 02499-00</t>
  </si>
  <si>
    <t>12-19 Mar 15</t>
  </si>
  <si>
    <t>Martin, Luisgé</t>
  </si>
  <si>
    <t>La misma ciudad / PN3322 .M3875 .M5 / 054-014</t>
  </si>
  <si>
    <t>Cien cartas a un desconocido / PN6140 .C349 .C5 / 0464-07</t>
  </si>
  <si>
    <t>14-21 Mar 15</t>
  </si>
  <si>
    <t>Revueltas, José</t>
  </si>
  <si>
    <t>El proposito ciego / PN1169.5 .R465 .P7 / 0521-03</t>
  </si>
  <si>
    <t>El turno y la transicion / PN1016.9 .A56 / 0252-99</t>
  </si>
  <si>
    <t>Enrigue, Alvaro</t>
  </si>
  <si>
    <t>Decencia / PN3322 .E5885 .D4 / 0907-013</t>
  </si>
  <si>
    <t>Máscaras / PN3322 .P355 .M3 / 00493-014</t>
  </si>
  <si>
    <t>Sombra hecha de luz/PN1016.8.S65/1816-06</t>
  </si>
  <si>
    <t>Antologia poetica / PN1169.5.B7.A5 / 0384-014</t>
  </si>
  <si>
    <t>Formas de volver a casa / PN3322 .Z35 .F3 / 0981-013</t>
  </si>
  <si>
    <t>Guzmán, Pedro</t>
  </si>
  <si>
    <t>Hospital de cardiologia/ PN1169.5 .G888 .H6 / 0416-07</t>
  </si>
  <si>
    <t>02-09-Abr-15</t>
  </si>
  <si>
    <t>una cerveza de nombre derrota/PN6140. R885 .C47 / 01947-07</t>
  </si>
  <si>
    <t>Reyes, Ernesto</t>
  </si>
  <si>
    <t>Noticias de estación / PN1169.5 .R487 .N67 / 02032-011</t>
  </si>
  <si>
    <t>09-16 Abr 15</t>
  </si>
  <si>
    <t>La casa pierde / PN3322 .V56 .C3 / 0248-99</t>
  </si>
  <si>
    <t>Ramírez, Julio</t>
  </si>
  <si>
    <t>Tocar el alba / PN1169.5 .R346 .T6 / 01088-93</t>
  </si>
  <si>
    <t>10-17 Abr 15</t>
  </si>
  <si>
    <t>El silmarillion / PN3322 .T644 .S5 / 01404-05</t>
  </si>
  <si>
    <t>14-21-Abr  15</t>
  </si>
  <si>
    <t>Pitol, Sergio</t>
  </si>
  <si>
    <t>El arte de la fuga/ PN3322.P576.A7/02385-96</t>
  </si>
  <si>
    <t>El fin de la locura / PN3322 .V6 .F8 / 01490-06</t>
  </si>
  <si>
    <t>17-24 Abr 15</t>
  </si>
  <si>
    <t>Moro, Dora</t>
  </si>
  <si>
    <t>Por si la recua / PN1169.5 .M6715 .P6 / 01973-012</t>
  </si>
  <si>
    <t>El angel caido / PN6140 .B556 .A64 / 01159-011</t>
  </si>
  <si>
    <t>Guerra y paz en el siglo XXI / PN6140 .H62 .G84 / 01122-010</t>
  </si>
  <si>
    <t>Gil, Jaime</t>
  </si>
  <si>
    <t>Las personas del verbo / PN1169.5. G54 .P4 /0119-05</t>
  </si>
  <si>
    <t>02-09 May 15</t>
  </si>
  <si>
    <t>Dios es redondo / PN3384 .V55 .D5 / 0701-06</t>
  </si>
  <si>
    <t>Canciones del que no canta / PN1169.5 .B46 .C36 / 01999-07</t>
  </si>
  <si>
    <t>08-15 May 15</t>
  </si>
  <si>
    <t>Franzen, Jonathan</t>
  </si>
  <si>
    <t>Más afuera / PN3322 .F732 .M3 / 0961-013</t>
  </si>
  <si>
    <t>Antología personal / PN1169.5 .B66 .A6 / S-F</t>
  </si>
  <si>
    <t>15-22 May 15</t>
  </si>
  <si>
    <t xml:space="preserve">El estado de Inglaterra / PN3322 .A585 .L5 / 0158-015 </t>
  </si>
  <si>
    <t>Poesia siglo XX en Colombia / PN1016.93 .C6 .P62 / 01637-012</t>
  </si>
  <si>
    <t>22-29 May 15</t>
  </si>
  <si>
    <t>Funke, Cornelio</t>
  </si>
  <si>
    <t>El señor de los ladrones / PN3322 F86 .S4 / 0327-04</t>
  </si>
  <si>
    <t>Cuenca, Luis</t>
  </si>
  <si>
    <t>La casa de plata / PN1169.5 .C845 .C3 / 0545-06</t>
  </si>
  <si>
    <t>28May-04Jun 15</t>
  </si>
  <si>
    <t>Ramírez, Rafael</t>
  </si>
  <si>
    <t>La condición del tiempo / PN3322 .R35 .C62 / 01538-06</t>
  </si>
  <si>
    <t>Iman para fantasmas / PN1169.5 .H46 .I57 / 1410-09</t>
  </si>
  <si>
    <t>Historias fantasticas / PN3322 .K53 .H5 / 0192-015</t>
  </si>
  <si>
    <t>Relatos del Oeste californiano / PN3322 .H37 .R4 / 2950-00</t>
  </si>
  <si>
    <t>11-18-Jun-15</t>
  </si>
  <si>
    <t>Nollier, Inés</t>
  </si>
  <si>
    <t>El gran maestre de los templarios / PN3322 .N65 .G7 / 0057-06</t>
  </si>
  <si>
    <t>Antología poética/  PN1169.5 / G374. A4/ 0590-07</t>
  </si>
  <si>
    <t>Vieja ciudad de hierro / Ct93 .G84 / 0534-04</t>
  </si>
  <si>
    <t>Calera, Antonio</t>
  </si>
  <si>
    <t>Zopencos / PN3322 .C354 .Z6 / 0134-013</t>
  </si>
  <si>
    <t>Mosches, Eduardo</t>
  </si>
  <si>
    <t>Los tiempos mezquinos / PN1169.5 .M68 .T5 / 0581-95</t>
  </si>
  <si>
    <t>02-09 Jul 15</t>
  </si>
  <si>
    <t>McDonell, Nick</t>
  </si>
  <si>
    <t>Twelve / PN3322 .M433 .T94 / 0899-012</t>
  </si>
  <si>
    <t>Gonzalez, Sergio</t>
  </si>
  <si>
    <t>El centauro en el bosque / PN6140 .G664 .C46 / 01430-010</t>
  </si>
  <si>
    <t>16-23 Jul 15</t>
  </si>
  <si>
    <t>Taibo, Paco Ignacio</t>
  </si>
  <si>
    <t>La vida misma / PN3322 .T35 .V5 / 0662-04</t>
  </si>
  <si>
    <t>El autor y la escritura / PN3322 .J86 .A9 / 0256-014</t>
  </si>
  <si>
    <t>Ctulhu 2000/PN3321.2.C7/2131-01</t>
  </si>
  <si>
    <t>4-11 ago-15</t>
  </si>
  <si>
    <t>Roca Juan Manuel</t>
  </si>
  <si>
    <t>De parte de la noche/PN1169.5.R6212.P3/ 399-14</t>
  </si>
  <si>
    <t>12-19 AGO-15</t>
  </si>
  <si>
    <t>Tabucchi Antonio</t>
  </si>
  <si>
    <t>Sostiene Pereira/ PN3322.T328.56/ 981-97</t>
  </si>
  <si>
    <t>José Donoso</t>
  </si>
  <si>
    <t>Historia personal del "boom"/PN3322.D66.H5/ 1563-04</t>
  </si>
  <si>
    <t>18-25 AGO-15</t>
  </si>
  <si>
    <t>Javier Salvago</t>
  </si>
  <si>
    <t>Variaciones y reincidencias/ PN1169.5.S285.V3/ 619-013</t>
  </si>
  <si>
    <t>Vientos de cuaresma/ PN3322.P335.V5/ 00098-15</t>
  </si>
  <si>
    <t>25-1-SEP-15</t>
  </si>
  <si>
    <t>Leñero, Vicente</t>
  </si>
  <si>
    <t>Sentimiento de culpa/ PN3322.L46.R45/ 601-13</t>
  </si>
  <si>
    <t>Tus pies en la sombra y otros ineditos/ PN1169.5.N474.T87/ 058-015</t>
  </si>
  <si>
    <t>1-7-SEP-15</t>
  </si>
  <si>
    <t>Jerusalmy, Raphael</t>
  </si>
  <si>
    <t>La cofradia de los cazadores de libros/ PN3322.J47.C64/ 387-015</t>
  </si>
  <si>
    <t xml:space="preserve">Shunsui, Tamenago </t>
  </si>
  <si>
    <t>Los 47 ronin/PN3322.S498.C8/542-08</t>
  </si>
  <si>
    <t>07-14 sep 15</t>
  </si>
  <si>
    <t>7 poetas españoles de hoy/PN1016.8.S5/551-013</t>
  </si>
  <si>
    <t>Hahn, Oscar</t>
  </si>
  <si>
    <t>La primera oscuridad / pn1169.5 H355 .P75 / 116-012</t>
  </si>
  <si>
    <t>14-21-Sep-15</t>
  </si>
  <si>
    <t>El sentido de un final / PN3322 .B36 .S4 / 0157-015</t>
  </si>
  <si>
    <t xml:space="preserve">Ellroy, James </t>
  </si>
  <si>
    <t>A causa de la noche/PN3322.E575.C3/1002-13</t>
  </si>
  <si>
    <t>21-28-SEP-15</t>
  </si>
  <si>
    <t xml:space="preserve">Boorstin, Daniel J. </t>
  </si>
  <si>
    <t xml:space="preserve"> La nariz de Cleopatra : ensayos sobre lo  inesperado /PN6140.B66.N3/975-04</t>
  </si>
  <si>
    <t xml:space="preserve">Sabina, Joaquin </t>
  </si>
  <si>
    <t>Esta boca sigue siendo mía/PN1169.5.S23.E87/2064-012</t>
  </si>
  <si>
    <t>Sombra hecha de luz/PN1016.8.S65/1818-06</t>
  </si>
  <si>
    <t>Salinas, Pedro</t>
  </si>
  <si>
    <t xml:space="preserve">Poesía / PN1169.5 .S351 .P6 / 1653-97 </t>
  </si>
  <si>
    <t>12-19 DIC 15</t>
  </si>
  <si>
    <t xml:space="preserve"> Gonzalez Rodriguez, Sergio</t>
  </si>
  <si>
    <t>El vuelo/PN3322.G764.V8 /2013-12</t>
  </si>
  <si>
    <t xml:space="preserve">Bennassar, Bartolome </t>
  </si>
  <si>
    <t>Don Juan de Autria/CT21.J55.B46 200/1121-13</t>
  </si>
  <si>
    <t>Urrutia, Jorge</t>
  </si>
  <si>
    <t>Delimitaciones/PN1169.5.O778D4/628.13</t>
  </si>
  <si>
    <t xml:space="preserve">Delalande, Arnaud </t>
  </si>
  <si>
    <t>El noveno circulo/PN3322.D45.N68/561-15</t>
  </si>
  <si>
    <t xml:space="preserve"> Recogiendo poemas /PN1169.5.S32.N8/494-10</t>
  </si>
  <si>
    <t>27-FEB-05-MAR-16</t>
  </si>
  <si>
    <t xml:space="preserve"> Rodrigo Fresán</t>
  </si>
  <si>
    <t>El fondo del cielo /PN3322.F74.F66/606-13</t>
  </si>
  <si>
    <t>A través de los años /NP1169.5.T744. A22/2286-02</t>
  </si>
  <si>
    <t xml:space="preserve">Moch, Jorge </t>
  </si>
  <si>
    <t>¿Dónde estás alacrán? /PN3322.M662.D66/671-14</t>
  </si>
  <si>
    <t>Michon, Pierre</t>
  </si>
  <si>
    <t>Vidas minúsculas / PN3322 .M535 .V53 2012 / 1655-012</t>
  </si>
  <si>
    <t>Herejes / PN3322 .P335 .H4 / 097-015</t>
  </si>
  <si>
    <t>José Eugenio Sánchez</t>
  </si>
  <si>
    <t>Physical graffiti  / PN1169.5.S3596.P4 / 0848-08</t>
  </si>
  <si>
    <t>02-09 ABRIL 16</t>
  </si>
  <si>
    <t>Martin Amis</t>
  </si>
  <si>
    <t>El libro de Rachel / PN3322.A585.L53 / 1064-011</t>
  </si>
  <si>
    <t>Jacos-Wilhelm</t>
  </si>
  <si>
    <t>Cuentos completos 2 / PN3321.55.G755.V.2 / 237-013</t>
  </si>
  <si>
    <t>Antonio Campos, Marco</t>
  </si>
  <si>
    <t>Martín Briceño, Carlos</t>
  </si>
  <si>
    <t>Los martires del freeway y otras historias / PN3322.M3876.M3 / 2008-08</t>
  </si>
  <si>
    <t>El tercer personaje / PN3322.P576.T47 / 276-015</t>
  </si>
  <si>
    <t>05-12 jul 16</t>
  </si>
  <si>
    <t xml:space="preserve">Hobsbawm, Eric </t>
  </si>
  <si>
    <t>Revolucionarios/PN6140.H62.R4/1187-06</t>
  </si>
  <si>
    <t>Langagne, Eduardo</t>
  </si>
  <si>
    <t>Bloch, Robert</t>
  </si>
  <si>
    <t>El que abre el camino / PN3322.B55.E5 / 1231-08</t>
  </si>
  <si>
    <t>Montemayor, Carlos</t>
  </si>
  <si>
    <t>Poesia / PN1169.5.M663.P6 / 1135-99</t>
  </si>
  <si>
    <t>Dick, Phillip</t>
  </si>
  <si>
    <t>Cuentos completos II / PN3322.D52.C84.N.2 / 1417-09</t>
  </si>
  <si>
    <t xml:space="preserve"> Ellroy,  James</t>
  </si>
  <si>
    <t>Perfidia /PN3322.E575.P47/628-015</t>
  </si>
  <si>
    <t>23-30-JUL-16</t>
  </si>
  <si>
    <t>LIBRO MALTRATADO</t>
  </si>
  <si>
    <t>tiene que reponer el libro para que pueda volver a ser uso del servico de prestamo</t>
  </si>
  <si>
    <t>LIBRO REPUESTO</t>
  </si>
  <si>
    <t xml:space="preserve">Salvago, Javier </t>
  </si>
  <si>
    <t xml:space="preserve">Variaciones y reibcidencias/PN1169.5.S258.V3/619-013 </t>
  </si>
  <si>
    <t>17-24 sep 14</t>
  </si>
  <si>
    <t>American Noir/PN3321.2.A437/163-016</t>
  </si>
  <si>
    <t xml:space="preserve">Yalom, Irving D. </t>
  </si>
  <si>
    <t>El día que Nietzche lloró/PN3322.Y35.D5/2003-96</t>
  </si>
  <si>
    <t>24 sep-01 oct 16</t>
  </si>
  <si>
    <t xml:space="preserve">Aranguren, Felipe L. </t>
  </si>
  <si>
    <t>Memoria del no poder/PN1169.5.A734.M45/1457-09</t>
  </si>
  <si>
    <t xml:space="preserve">de Bierma, Jaime Gil </t>
  </si>
  <si>
    <t>Antología personal/PN1169.5.G54.A6/1428-99</t>
  </si>
  <si>
    <t xml:space="preserve">Katzenbach, John </t>
  </si>
  <si>
    <t>La sombra/PN3322.K327.S65/440-013</t>
  </si>
  <si>
    <t xml:space="preserve">Fajardo Herrero, Julio </t>
  </si>
  <si>
    <t>Los principios activos/PN3322.F335.P75/2109-012</t>
  </si>
  <si>
    <t>22-29 oct 16</t>
  </si>
  <si>
    <t xml:space="preserve">Panero, Juan Luis </t>
  </si>
  <si>
    <t>Poesía completa/PN1169.5.P355.P6 2000/1630-06</t>
  </si>
  <si>
    <t xml:space="preserve">Jimenez, Juan Ramon </t>
  </si>
  <si>
    <t>Antologia personal/PN1169.5.J55.A67/2047-08</t>
  </si>
  <si>
    <t>29 oct-05 nov 16</t>
  </si>
  <si>
    <t xml:space="preserve">Yalom, Irvin D. </t>
  </si>
  <si>
    <t>Un año con Schopenhauer/PN3322.Y35.A6 2004/1151-05</t>
  </si>
  <si>
    <t xml:space="preserve">Lipovestsky, Gillies </t>
  </si>
  <si>
    <t>La pantalla global/PN6140.L56.P36/776-09</t>
  </si>
  <si>
    <t xml:space="preserve">Hierro, José </t>
  </si>
  <si>
    <t>Antologia personal/PN1169.5.H54.A6/492-07</t>
  </si>
  <si>
    <t>Yalom, Irving</t>
  </si>
  <si>
    <t>El enigma espinoza / PN3322.Y35.E53 / 011-016</t>
  </si>
  <si>
    <t>03-10 DIC 16</t>
  </si>
  <si>
    <t>Antología poesia española sigloXX II / PN1016.8.A556.N2 / 734-02</t>
  </si>
  <si>
    <t>Galván, Miguel Angel</t>
  </si>
  <si>
    <t>Canciones para sobrevivir / PN1169.5.G35.C3 / 603-95</t>
  </si>
  <si>
    <t>14-20 ENE 17</t>
  </si>
  <si>
    <t>Stenenson, Robert</t>
  </si>
  <si>
    <t>Secuestrado / PN3322.S74.S4 / 015-015</t>
  </si>
  <si>
    <t>Antologia poetica (1880-2005) / PN1169.5.G374.A6 / 590-07</t>
  </si>
  <si>
    <t>21-27 ENE 17</t>
  </si>
  <si>
    <t>Fischer, Tibor</t>
  </si>
  <si>
    <t>Filosofia a mano armada / PN3322.F565.F5 / 3007-01</t>
  </si>
  <si>
    <t>El tercer reich/PN3322.B642.T47/309-010</t>
  </si>
  <si>
    <t>11-18 feb 17</t>
  </si>
  <si>
    <t xml:space="preserve">Mesa, Jaime </t>
  </si>
  <si>
    <t>Rabia/PN3322.M485.R33/1555-012</t>
  </si>
  <si>
    <t>Emilio Pacheco, José</t>
  </si>
  <si>
    <t>De algun tiempo a esta parte / PN3322.P3.A4 / 407-014</t>
  </si>
  <si>
    <t>Correy, Mason</t>
  </si>
  <si>
    <t>Rituales cotidianos/CT93.C8.R5/115-015</t>
  </si>
  <si>
    <t>El apocalipsis / PN3322.V56.A66 / 142-016</t>
  </si>
  <si>
    <t>24-FEB-04 MAR 17</t>
  </si>
  <si>
    <t>Tom morris</t>
  </si>
  <si>
    <t>Los super heroes y la filosofia / B28.S974 / 349-016</t>
  </si>
  <si>
    <t>Gonzalez O´donell, Luis</t>
  </si>
  <si>
    <t>El olor del dinero / PN3322.G745.O56 / 509-014</t>
  </si>
  <si>
    <t>03-10-mar 17</t>
  </si>
  <si>
    <t>Rey Rosa, Rodrigo</t>
  </si>
  <si>
    <t>Severino / PN3322.R485.S4 / 9747-013</t>
  </si>
  <si>
    <t xml:space="preserve">Alonso, Rodolfo </t>
  </si>
  <si>
    <t>Poesía junto/PN1169.5.A5883.P6/302-013</t>
  </si>
  <si>
    <t>10-17 mar 17</t>
  </si>
  <si>
    <t xml:space="preserve">Fuentes, Carlos </t>
  </si>
  <si>
    <t>Los años con Laura Diaz/PN3322.F83.A58/312-08</t>
  </si>
  <si>
    <t xml:space="preserve">Asensi, Matilde </t>
  </si>
  <si>
    <t>Lacobus/PN3322.A84.L23/663-14</t>
  </si>
  <si>
    <t>31 mar-07 abr 17</t>
  </si>
  <si>
    <t xml:space="preserve">Glez, Montero </t>
  </si>
  <si>
    <t>Sed de Gampan/PN3322.G584.S3/2384-07</t>
  </si>
  <si>
    <t>07-14 abr 17</t>
  </si>
  <si>
    <t>Reflexiones y maximas morales/PN3322.R635.R4/898-02</t>
  </si>
  <si>
    <t xml:space="preserve">Masoliver Rodenas, Juan Antonio </t>
  </si>
  <si>
    <t>En el bosque de Celia/PN1169.5.M374.E6/178-00</t>
  </si>
  <si>
    <t>13-20 abr 17</t>
  </si>
  <si>
    <t xml:space="preserve">Soboczynski, Adam </t>
  </si>
  <si>
    <t>El libro de los vicios/PN3322.S636.L53/64-014</t>
  </si>
  <si>
    <t xml:space="preserve">Echenoz, Jean </t>
  </si>
  <si>
    <t>Cherokee/PN3322.C34.C44/1430-09</t>
  </si>
  <si>
    <t>20-27 abr 17</t>
  </si>
  <si>
    <t xml:space="preserve">Rola, Juan Manuel </t>
  </si>
  <si>
    <t>De parte de la noche/PN1169.5.R6212.P3/399-014</t>
  </si>
  <si>
    <t xml:space="preserve">Centeno, Bosco </t>
  </si>
  <si>
    <t>Antología/PN1169.5.C465.A6/869-06</t>
  </si>
  <si>
    <t>27 abr-04 may 17</t>
  </si>
  <si>
    <t xml:space="preserve">Littell, Jonathan </t>
  </si>
  <si>
    <t>Las Benevolas/PN3322.L575.B46/87-08</t>
  </si>
  <si>
    <t>Soler, Pablo</t>
  </si>
  <si>
    <t>De batallas / PN1169.5.S65.D4 / 2662-99</t>
  </si>
  <si>
    <t>04-11 MAY 17</t>
  </si>
  <si>
    <t>Foenkinos, David</t>
  </si>
  <si>
    <t>La delicadeza / PN3322.F587.D4 / 1098-013</t>
  </si>
  <si>
    <t>Virallonga, Jordi</t>
  </si>
  <si>
    <t>Por si no puedes / PN1169.5.V569.P6 / 900-013</t>
  </si>
  <si>
    <t>11-18 may 17</t>
  </si>
  <si>
    <t>De Botton, Alain</t>
  </si>
  <si>
    <t>El arte de viajar / PN3322.B678.A74 / 426-014</t>
  </si>
  <si>
    <t>Aforismos y afines/PN1169.5.P482.A4/880-07</t>
  </si>
  <si>
    <t>18-25 may 17</t>
  </si>
  <si>
    <t xml:space="preserve">Waters, Sarah </t>
  </si>
  <si>
    <t>Falsa identidad/PN3322.W378.F35/214-010</t>
  </si>
  <si>
    <t xml:space="preserve">Doyle, Arthur Conan </t>
  </si>
  <si>
    <t>Lote N 249/PN3322.D69.L67/166-07</t>
  </si>
  <si>
    <t>25 may-01 jun 17</t>
  </si>
  <si>
    <t>La poesía del siglo XX en México/PN1016.P647.C35/370-013</t>
  </si>
  <si>
    <t xml:space="preserve">Miguel Argacia </t>
  </si>
  <si>
    <t>luces de galibo pn 1169.5. a7439.l8/ 000544-013</t>
  </si>
  <si>
    <t>1-8 jun-17</t>
  </si>
  <si>
    <t>Manuel rico</t>
  </si>
  <si>
    <t>los dias de Elsenhower PN3322.R536.R53 2001/010</t>
  </si>
  <si>
    <t xml:space="preserve">Borges, Jorge Luis </t>
  </si>
  <si>
    <t>Antología Poetica 1923-1977/PN1169.5.B67.A5/384-014</t>
  </si>
  <si>
    <t>08-15 jun 17</t>
  </si>
  <si>
    <t xml:space="preserve">Keret, Etgar </t>
  </si>
  <si>
    <t>De repente un toque en la puerta/PN3322.K465.R4/985-013</t>
  </si>
  <si>
    <t xml:space="preserve">Cuenca, Luis Alberto </t>
  </si>
  <si>
    <t>15-22 jun 17</t>
  </si>
  <si>
    <t xml:space="preserve">Otoño, Antonio </t>
  </si>
  <si>
    <t>Recursos humanos/PN3322.O778.R43/1483-08</t>
  </si>
  <si>
    <t xml:space="preserve">Ripoll, José Ramon </t>
  </si>
  <si>
    <t>El humo de los barcos/PN1169.5.R558.H5/620-013</t>
  </si>
  <si>
    <t xml:space="preserve">Ellis, Bret Easton </t>
  </si>
  <si>
    <t>American Psycho/PN3322.E565.A54/1467-08</t>
  </si>
  <si>
    <t>Baum, L. Frank</t>
  </si>
  <si>
    <t>El mago de Oz/PN3322.B396.M3/3007-00</t>
  </si>
  <si>
    <t>Jachago,Javier</t>
  </si>
  <si>
    <t>Variaciones y Reincidencias/PN1169.5.S258.V3/ 00619-013</t>
  </si>
  <si>
    <t xml:space="preserve">Onfray,Michael </t>
  </si>
  <si>
    <t>La sabiduria de la antigüedad/B29.06.S2/259-05</t>
  </si>
  <si>
    <t>Borges,Jorge Luis</t>
  </si>
  <si>
    <t>La rosa profunda/PN1169.5.B67.R6/1203-09</t>
  </si>
  <si>
    <t>01-08 agos 17</t>
  </si>
  <si>
    <t>Benítez, Felipe</t>
  </si>
  <si>
    <t>Maneras de perder/PN3322.B462.M3/3003-01</t>
  </si>
  <si>
    <t>25 Minutos en el futuro/PN3321.2.V45/035-016</t>
  </si>
  <si>
    <t>08-15-ago-17</t>
  </si>
  <si>
    <t>Ramos F.Reboiras</t>
  </si>
  <si>
    <t>El resto del mundo/PN1169.5.R39.R4/685-05</t>
  </si>
  <si>
    <t>15-22 ago 17</t>
  </si>
  <si>
    <t>Lem,Stanislav</t>
  </si>
  <si>
    <t>Vacío perfecto/PN3322-L455.V33/1587-010</t>
  </si>
  <si>
    <t xml:space="preserve"> Bonifas nuño para jóvenes/PN1169.5.B66.B6/S/F</t>
  </si>
  <si>
    <t>21-28-sep-17</t>
  </si>
  <si>
    <t>Baricco; Alessandro</t>
  </si>
  <si>
    <t>Mr. Gwin/PN3322.B355.G89/0523-017</t>
  </si>
  <si>
    <t xml:space="preserve"> Quizazté,Vicente</t>
  </si>
  <si>
    <t>Lo invencible/PN3322.Q56.I59/161-016</t>
  </si>
  <si>
    <t>28-sep-5-oct-17</t>
  </si>
  <si>
    <t xml:space="preserve"> Baricco,  Alessandro</t>
  </si>
  <si>
    <t>La esposa joven/PN3322.B355.E86/610-017</t>
  </si>
  <si>
    <t>5-12-OCT-17</t>
  </si>
  <si>
    <t xml:space="preserve">de la Peña, Ernesto </t>
  </si>
  <si>
    <t>Castillos para Homero/PN6140.P46.C37/1452-09</t>
  </si>
  <si>
    <t>Pisando los talones/PN3322.M375.P5/1151-04</t>
  </si>
  <si>
    <t>12-19-oct-17</t>
  </si>
  <si>
    <t xml:space="preserve"> Dumás, Alejandro</t>
  </si>
  <si>
    <t>Los mohicanos de Paris I/PN3322.D85.M65 V.1/250-017</t>
  </si>
  <si>
    <t>23-30-nov-17</t>
  </si>
  <si>
    <t xml:space="preserve"> King, Stephen</t>
  </si>
  <si>
    <t>Historias fantasticas /PN3322.K.H5/192-015</t>
  </si>
  <si>
    <t>7-15-dic-17</t>
  </si>
  <si>
    <t xml:space="preserve"> Hernández, Francisco</t>
  </si>
  <si>
    <t>Francisco: el corazón y su avíspero/PN1169.5.H96.C67/647-00</t>
  </si>
  <si>
    <t>14-7-21-dic-17</t>
  </si>
  <si>
    <t>La carta esferica/PN3322.P478.C3/1883-00</t>
  </si>
  <si>
    <t>07-14 may 18</t>
  </si>
  <si>
    <t>Feroces/PN1016.8.F47/1164-02</t>
  </si>
  <si>
    <t>Poesía viva de Andalucia/PN1016.8.P675/1771-06</t>
  </si>
  <si>
    <t>pascal Bruckner</t>
  </si>
  <si>
    <t>La tentación de la inocencia/PN6140.B78.T46 2005</t>
  </si>
  <si>
    <t>Jane Hawking</t>
  </si>
  <si>
    <t>Hacia el infinito/CT21.H385.H3/180-013</t>
  </si>
  <si>
    <t>Konrad Lorenz</t>
  </si>
  <si>
    <t>Cuando el hombre encontró al perro//PN6140.L67.C8/518-00</t>
  </si>
  <si>
    <t>18-25 agos 18</t>
  </si>
  <si>
    <t>25-08 18</t>
  </si>
  <si>
    <t>jJuan Menuel Roca</t>
  </si>
  <si>
    <t>De parte de la noche/PN6140.L67.C8/PN1169.5.R6212.P3/399-614</t>
  </si>
  <si>
    <t>Manuel Gutierrez</t>
  </si>
  <si>
    <t>Cuando el fio llegue al corazón/PN3322.G97A.C83/58-014</t>
  </si>
  <si>
    <t>25 agos-1sep 18</t>
  </si>
  <si>
    <t>El corazón Aventurero/PN3322.J85.C67/191-04</t>
  </si>
  <si>
    <t>Gilles Lipoventsky</t>
  </si>
  <si>
    <t>La felicidad paradójica/PN6140.L56.F45/1704-070</t>
  </si>
  <si>
    <t>22-29 sep 18</t>
  </si>
  <si>
    <t>Roberto Bolaño</t>
  </si>
  <si>
    <t>La pisya de hielo/PN3322.B642.P5/156-015</t>
  </si>
  <si>
    <t xml:space="preserve"> Ponero, Juan Luis</t>
  </si>
  <si>
    <t>Los viajes sin fin/PN1169.5.P355.V5/960-05</t>
  </si>
  <si>
    <t>29-SEP-6-OCT-18</t>
  </si>
  <si>
    <t>06-oc 18</t>
  </si>
  <si>
    <t xml:space="preserve">Bryce Echenique, Alberto </t>
  </si>
  <si>
    <t>El huerto de mi amada/PN3322.B79.H84/438-018</t>
  </si>
  <si>
    <t>Nick Hornsy</t>
  </si>
  <si>
    <t>Un gran chico/PN3322.H67.G73/1007-013</t>
  </si>
  <si>
    <t>10-17 NOV 18</t>
  </si>
  <si>
    <t>Francisco Hermández</t>
  </si>
  <si>
    <t>La isla de los breves ausentes/PN1169.5.H46.E85/972-09</t>
  </si>
  <si>
    <t>Jaime gil</t>
  </si>
  <si>
    <t>volver/PN1169.5.G54.V65/444-016</t>
  </si>
  <si>
    <t>17-24/11/2018</t>
  </si>
  <si>
    <t>Chuck Pola…</t>
  </si>
  <si>
    <t>Asfixia/PN3322.P346.A8/1945-015</t>
  </si>
  <si>
    <t>Homero, Iliada/PN3322.B355.H6/1513-05</t>
  </si>
  <si>
    <t>24-NOV-1-DIC-18</t>
  </si>
  <si>
    <t>Memorias de ultratumba/PN3322.CH37.M45/1206-06</t>
  </si>
  <si>
    <t>Droit Roger</t>
  </si>
  <si>
    <t>Genealogía de los bárbaros/PN3322.C673.O27/491-014</t>
  </si>
  <si>
    <t>12-19 ene 18</t>
  </si>
  <si>
    <t>Julio Cortázar</t>
  </si>
  <si>
    <t>Obras completas II: Cuento/PN3322.C673.O27/3390-08</t>
  </si>
  <si>
    <t>Ken Folllet</t>
  </si>
  <si>
    <t>La caida de los gigantes/PN3322.F63.L35/430-018</t>
  </si>
  <si>
    <t>García Monteru</t>
  </si>
  <si>
    <t>Antología poetica/PN1169.5.G374.A/590-07</t>
  </si>
  <si>
    <t>Luis espinosa</t>
  </si>
  <si>
    <t>Esperando a robert Capa/PN3322.F672.E86/987-010</t>
  </si>
  <si>
    <t>16-23 feb 19</t>
  </si>
  <si>
    <t xml:space="preserve">Neuman, Andrés </t>
  </si>
  <si>
    <t>El fin de la lectura/PN3322.N482.F55/139-016</t>
  </si>
  <si>
    <t>9-16-mar-19</t>
  </si>
  <si>
    <t xml:space="preserve">Saviono, Roberto </t>
  </si>
  <si>
    <t>Cero cero cero/PN3384.S385.C47/212-014</t>
  </si>
  <si>
    <t xml:space="preserve">Reston Jr., James </t>
  </si>
  <si>
    <t>Guerreros de dios/PN3384.R46.G84/1558-012</t>
  </si>
  <si>
    <t>16-23-MAR-19</t>
  </si>
  <si>
    <t xml:space="preserve">Mazower, Mark </t>
  </si>
  <si>
    <t>La ciudad de los espiritus/PN3384.M395.C58/985-010</t>
  </si>
  <si>
    <t>23-30-MAR-19</t>
  </si>
  <si>
    <t xml:space="preserve">Camilleri, Andrea </t>
  </si>
  <si>
    <t xml:space="preserve">Ansolo, Eduardo </t>
  </si>
  <si>
    <t>Monstruos/BL313.A53.M65/371-010</t>
  </si>
  <si>
    <t>6-13-abr-19</t>
  </si>
  <si>
    <t xml:space="preserve">Grandes, Almudena </t>
  </si>
  <si>
    <t>El lector de Julio Verne/PN3322.G73.L43/487-018</t>
  </si>
  <si>
    <t>13-20-abr-19</t>
  </si>
  <si>
    <t>Clara Nieto</t>
  </si>
  <si>
    <t>Los amos de la guerra/ PN3384.N535.A5/ 360-06</t>
  </si>
  <si>
    <t>20-27-ABR-19</t>
  </si>
  <si>
    <t>Viva/PN3322.D495.V58/298-016</t>
  </si>
  <si>
    <t>Gubert, Romàn</t>
  </si>
  <si>
    <t>Mascaras de la ficción/ PN6140.G83.M3/1371-03</t>
  </si>
  <si>
    <t>Hernández, Antonio</t>
  </si>
  <si>
    <t>Sagrada forma/ PN1169.5.H4763.S2/543-013</t>
  </si>
  <si>
    <t>Poemas/PN1169.5.K56.P6/958-93</t>
  </si>
  <si>
    <t>25-may-1-jun-19</t>
  </si>
  <si>
    <t xml:space="preserve">Houellebecq, Michel </t>
  </si>
  <si>
    <t>El mapa y el territorio/PN3322.H69.M36/477-018</t>
  </si>
  <si>
    <t xml:space="preserve">Kerényi, Karl </t>
  </si>
  <si>
    <t>Los héroes Griegos/BL313.K47.H47/255-015</t>
  </si>
  <si>
    <t>15-22-jun-19</t>
  </si>
  <si>
    <t>Tres veces al amanacer/PN3322.B355.T7/46-014</t>
  </si>
  <si>
    <t>22-29-JUN-19</t>
  </si>
  <si>
    <t xml:space="preserve">Hrabal, Bohumil </t>
  </si>
  <si>
    <t>La pequeña ciudad donde se detuvo el tiempo/PN3322.H73.P46/139-015</t>
  </si>
  <si>
    <t>Carlos Pereda</t>
  </si>
  <si>
    <t>Crítica de la razón arrogante/ PN6140.P47.C7/ 2869-00</t>
  </si>
  <si>
    <t>27-JUL-03-AGO-19</t>
  </si>
  <si>
    <t xml:space="preserve">Francisco Martín Moreno </t>
  </si>
  <si>
    <t>Las grandes traiciones de México/ PN3384.M3653.G7/ 1310-09</t>
  </si>
  <si>
    <t>La noche del oráculo/PN3322.A84.N6/59-05</t>
  </si>
  <si>
    <t>3-10-ago-19</t>
  </si>
  <si>
    <t xml:space="preserve">Bukowski, Charles </t>
  </si>
  <si>
    <t>Poemas del viejo indecente/PN1169.5.B85.P6/1593-06</t>
  </si>
  <si>
    <t>57 hombres y una mujer/PN1169.5.R88.C56/1631-09</t>
  </si>
  <si>
    <t>10-17-ago-19</t>
  </si>
  <si>
    <t>El héroe de las mil caras/BL313.C35.H47/1488-09</t>
  </si>
  <si>
    <t xml:space="preserve"> Utley, Robert</t>
  </si>
  <si>
    <t>Billy el niño/CT21.B555.U7/752-03</t>
  </si>
  <si>
    <t>17-24-AGO-19</t>
  </si>
  <si>
    <t xml:space="preserve">de Mauleón, Héctor </t>
  </si>
  <si>
    <t>Como nada en el mundo/PN3322.M3985.C6/394-012</t>
  </si>
  <si>
    <t>La piel del jaguar/PN1016.9.P54/799-07</t>
  </si>
  <si>
    <t xml:space="preserve">Lévy, Bernard Henry </t>
  </si>
  <si>
    <t>Las aventuras de la libertad/PN6140.L472.A8/932-99</t>
  </si>
  <si>
    <t>Juan Villoro</t>
  </si>
  <si>
    <t>Los culpables/PN3322.V56.C85/1097-08</t>
  </si>
  <si>
    <t>07-14 sep 19</t>
  </si>
  <si>
    <t>Rene Giraro</t>
  </si>
  <si>
    <t>La violencia y lo sagrado/PN6140.G57.V5/1024-13</t>
  </si>
  <si>
    <t xml:space="preserve"> Dier Rodriguez, Miguel</t>
  </si>
  <si>
    <t>Antología de la poesía española siglo XX/PN1016.8.D54.1999/343-00</t>
  </si>
  <si>
    <t xml:space="preserve"> Naipaul, V.S.</t>
  </si>
  <si>
    <t>Media vida/PN3322.N34.M4/1327-03</t>
  </si>
  <si>
    <t>Phillip K. Dick</t>
  </si>
  <si>
    <t>Sueñan los androides con ovejas electricas?/PN3322.D53.S94/95-19</t>
  </si>
  <si>
    <t>Luis Alberto de Cuenca</t>
  </si>
  <si>
    <t>La caja de plata/PN1169.5.845.C3/545-06</t>
  </si>
  <si>
    <t>Antología/PN1169.5.P355.A6/1809-06</t>
  </si>
  <si>
    <t>28-sep-5-oct-19</t>
  </si>
  <si>
    <t xml:space="preserve">Hugues, Robert </t>
  </si>
  <si>
    <t>La cultura de la queja/PN6140.H845.C8/780-07</t>
  </si>
  <si>
    <t>Rafael Catana</t>
  </si>
  <si>
    <t>Los pàjaros de la cervecerìa/PN1169.5.C397R.P35/334-018</t>
  </si>
  <si>
    <t>09-16 NOV 19</t>
  </si>
  <si>
    <t>Roger-Pol Droid</t>
  </si>
  <si>
    <t>Genealogìa de los bàrbaros/PN6140.D75.G45/491-014</t>
  </si>
  <si>
    <t>Costas extrañas/PN3322.C643.C67/615-08</t>
  </si>
  <si>
    <t>16-23-nov-19</t>
  </si>
  <si>
    <t xml:space="preserve">Salvaso, Javier </t>
  </si>
  <si>
    <t>Variaciones y reincidencias/PN1169.5.S258.V3/619-013</t>
  </si>
  <si>
    <t xml:space="preserve">Leys, Simon </t>
  </si>
  <si>
    <t>Breviario de saberes inùtiles/PN6140.L491.B74/427-17</t>
  </si>
  <si>
    <t xml:space="preserve">Talese, Gam </t>
  </si>
  <si>
    <t>Los hijos/PN3322.T354.H5/148-015</t>
  </si>
  <si>
    <t>30-nov-7-dic-19</t>
  </si>
  <si>
    <t xml:space="preserve">Aletzevicth, Svetlana </t>
  </si>
  <si>
    <t>La guerra no tiene rostro de mujer/PN3384.A44.G84/662-015</t>
  </si>
  <si>
    <t>7-14-dic-19</t>
  </si>
  <si>
    <t xml:space="preserve"> Bonnet, Jacques</t>
  </si>
  <si>
    <t>Biblioteca llena de fantasmas/PN6140.B6596.B5/1765-011</t>
  </si>
  <si>
    <t>14-21-dic-19</t>
  </si>
  <si>
    <t xml:space="preserve">Vian, Boris </t>
  </si>
  <si>
    <t>La espuma de los días/PN3322.V53.E8/1537-00</t>
  </si>
  <si>
    <t>Adán en edén/PN3322.F83.A32/135-010</t>
  </si>
  <si>
    <t>Adam Soboczynski</t>
  </si>
  <si>
    <t>28-dic-19-04-ene-20</t>
  </si>
  <si>
    <t>Pietro Citali</t>
  </si>
  <si>
    <t>Ulises y la odisea /PN6140.C57.U5/350-014</t>
  </si>
  <si>
    <t>Per Olov Enquist</t>
  </si>
  <si>
    <t>La biblioteca del capitan Nemo/PN3322.E55.B53/170-017</t>
  </si>
  <si>
    <t>Jorge Fernadez Gravados</t>
  </si>
  <si>
    <t>Los habitos de la ceniza/PN1169.5.F4637.H3/1159-08</t>
  </si>
  <si>
    <t>rosina Conde</t>
  </si>
  <si>
    <t>Bolereando el llanto/PN1169.5.C66.B6/1012-93</t>
  </si>
  <si>
    <t>Ricardo Piglia</t>
  </si>
  <si>
    <t>El camino de la Ida/PN3322.P546.C35/60-014</t>
  </si>
  <si>
    <t>Grossman, Vasili</t>
  </si>
  <si>
    <t>Eterno reposo y otras narraciones/PN3322.G78.E83/225-014</t>
  </si>
  <si>
    <t>Ningun sitio que sea mio/PN1169.5.C356.N5/880-06</t>
  </si>
  <si>
    <t>Margaret McMillan</t>
  </si>
  <si>
    <t>Las personas de la historia/PN3384.M3.P47/158-018</t>
  </si>
  <si>
    <t>Eusebio Ruvalcaba</t>
  </si>
  <si>
    <t>Las cuarentonas/PN3322.R878.C83/1614-011</t>
  </si>
  <si>
    <t>Andrés Neuman</t>
  </si>
  <si>
    <t>Vendaval de bolsillo/PN3322.N485.V45/29-016</t>
  </si>
  <si>
    <t>01-08-feb-20</t>
  </si>
  <si>
    <t>Fernando Savater</t>
  </si>
  <si>
    <t>El traspié/B29.S28.T3/84-014</t>
  </si>
  <si>
    <t>León Felipe</t>
  </si>
  <si>
    <t>Antología personal/PN1169.5.F44.A49/1452-01</t>
  </si>
  <si>
    <t>08-15-feb-20</t>
  </si>
  <si>
    <t>Andrés Barba</t>
  </si>
  <si>
    <t>La ceremonia del porno/PN6139.5.B37/1794-07</t>
  </si>
  <si>
    <t>Antonio Hernández</t>
  </si>
  <si>
    <t>Juan Eslava Galán</t>
  </si>
  <si>
    <t>Una historia de la guerra civil que no va a gustar a nadie/PN3384.E85.H57/343-018</t>
  </si>
  <si>
    <t>22-29-feb-20</t>
  </si>
  <si>
    <t>Alain Finkielkraut</t>
  </si>
  <si>
    <t>Feroces: radicales, marginales y heterodoxos en la ultima poesía española/ PN1016.8.F47/1164-02</t>
  </si>
  <si>
    <t>14-19-jun-21</t>
  </si>
  <si>
    <t>Luis Garcia Montero</t>
  </si>
  <si>
    <t>Antología poética (1980-2005)/ PN1169.5.G374.A6</t>
  </si>
  <si>
    <t>Con olor a Mozart/PN1169.5.R88.C6/58-99</t>
  </si>
  <si>
    <t>23-30-nov-21</t>
  </si>
  <si>
    <t>John Connolly</t>
  </si>
  <si>
    <t>El colmillo blanco/PN3322.C662.C35/234-10</t>
  </si>
  <si>
    <t>Francisco hernandez</t>
  </si>
  <si>
    <t>En grado de / En grado de tentativa: Poesía reunida V.1 / PN1169.5.H46.G73 / 125-17</t>
  </si>
  <si>
    <t>09-16-Mar-22</t>
  </si>
  <si>
    <t>Variaciones y reincidencias / PN1169.5.S258.V3 / 619-13</t>
  </si>
  <si>
    <t>16-Mar-23-Mar-22</t>
  </si>
  <si>
    <t>Sombra hecha de luz: Antología de poesía andaluz actual (1950-1978)/PN1016.8.S65/1818-06</t>
  </si>
  <si>
    <t>22-29-MAR-22</t>
  </si>
  <si>
    <t>Yuval Noah Harari</t>
  </si>
  <si>
    <t>De animales a dioses: Breve historia de la humanidad / PN3384.H367. A53 / 812-17</t>
  </si>
  <si>
    <t>17-24-MAY-22</t>
  </si>
  <si>
    <t xml:space="preserve"> Luis Alberto de Cuenca</t>
  </si>
  <si>
    <t>La caja de plata / PN1169.5.C845.C3 / 545-06</t>
  </si>
  <si>
    <t>Charles Bukowski</t>
  </si>
  <si>
    <t>El mundo visto desde la ventana de un 3er piso/PN1169.5.B85.M8/1794-02</t>
  </si>
  <si>
    <t>24-31-may-22</t>
  </si>
  <si>
    <t>John Irving</t>
  </si>
  <si>
    <t>La cuarta mano/PN3322.I75J.C83/1366-03</t>
  </si>
  <si>
    <t>Juan Ramon Jimenez</t>
  </si>
  <si>
    <t>Antologia personal / PN1169.5.J55.A6 / 2047-18</t>
  </si>
  <si>
    <t>31-MAY-07-JUN-22</t>
  </si>
  <si>
    <t>Jose Antonio Muñoz Rojas</t>
  </si>
  <si>
    <t>yo solo se nombrarte / PN1169.5 .M856 .Y6 / 0399-013</t>
  </si>
  <si>
    <t>14-JUN-222</t>
  </si>
  <si>
    <t>No es país para viejos / PN3322.M428.N6 Ej.2 / 633-18</t>
  </si>
  <si>
    <t>Jean Giono</t>
  </si>
  <si>
    <t>El hombre que plantaba arboles / PN3322.G56.H65 2000 / 1499-05</t>
  </si>
  <si>
    <t>14-21-JUN-22</t>
  </si>
  <si>
    <t>Virginia Nicholson</t>
  </si>
  <si>
    <t>Ellas solas / PN3384.N53.E55 / 1890-11</t>
  </si>
  <si>
    <t>John Berenot</t>
  </si>
  <si>
    <t>La ciudad de los angeles caidos / PN3322.B4685.C5 / 1678-11</t>
  </si>
  <si>
    <t>21-28-JUN-22</t>
  </si>
  <si>
    <t>Jorge Ortega</t>
  </si>
  <si>
    <t>Guia de forasteros / PN1169.5.O765.G85 / 316-16</t>
  </si>
  <si>
    <t>28-jun-05-jul-22</t>
  </si>
  <si>
    <t>Danilo Kis</t>
  </si>
  <si>
    <t>Enciclopedia de los muertos/PN3322-K55.E52/1639-10</t>
  </si>
  <si>
    <t>05-12-jul-22</t>
  </si>
  <si>
    <t>Marco Antonio Campos</t>
  </si>
  <si>
    <t>Árboles: cuadernos de aforismos/PN1169.5-C356.A7 /1877-06</t>
  </si>
  <si>
    <t>Apóstatas razonables/B29.S28.A66 2007/007-09</t>
  </si>
  <si>
    <t>12-19-jul-22</t>
  </si>
  <si>
    <t>Guillermo S. Sheridan</t>
  </si>
  <si>
    <t>Viaje al centro de mi tierra / PN61040.S547.V53 / 296-17</t>
  </si>
  <si>
    <t>19-26-JUL-22</t>
  </si>
  <si>
    <t xml:space="preserve">  Adam zagajewski</t>
  </si>
  <si>
    <t>Deseo / PN1169.5.Z34.D48 / 2010-1202</t>
  </si>
  <si>
    <t>El arte de la pobreza/PN1016.9.P67. A77/ 02196-07</t>
  </si>
  <si>
    <t>26-03-agos-22</t>
  </si>
  <si>
    <t>Irene Sola</t>
  </si>
  <si>
    <t>Canto yo y la montaña baila / PN3322.S642.C35 / 124-22</t>
  </si>
  <si>
    <t>Mario Paz</t>
  </si>
  <si>
    <t>El pacto con la serpiente / PN6140.P739.P33 / 430-19</t>
  </si>
  <si>
    <t>02-09-agos-22</t>
  </si>
  <si>
    <t>Paseos por la calle de la amargura / PN6140.S547.P374 / 0286-018</t>
  </si>
  <si>
    <t>09-16-ago-22</t>
  </si>
  <si>
    <t>Bonana Yoshimoto</t>
  </si>
  <si>
    <t>Kitchen/PN3322.Y56.K57/759-17</t>
  </si>
  <si>
    <t>16-23-ago-22</t>
  </si>
  <si>
    <t>Eric Vuilard</t>
  </si>
  <si>
    <t>El orden del dia/PN3322.V85.O73/262-18</t>
  </si>
  <si>
    <t>John Lee Anderson</t>
  </si>
  <si>
    <t>El dictador, los demonios y otras crónicas /PN3384.A53.D53 / 1397-010</t>
  </si>
  <si>
    <t>23-30-ago-22</t>
  </si>
  <si>
    <t>El idealista y el perro /PN3322.F32.I33 / 0583-019</t>
  </si>
  <si>
    <t>Martin-Lugand, Agnès</t>
  </si>
  <si>
    <t>El atelier de los deseos/PN3322.M388L.A83 /177-21</t>
  </si>
  <si>
    <t>30-ago-06-sep-22</t>
  </si>
  <si>
    <t xml:space="preserve">Klein, Richard </t>
  </si>
  <si>
    <t>Los cigarrillos son sublimes/PN6140.K546.C54 /1694-10</t>
  </si>
  <si>
    <t>Vida y destino/PN6140.G78.V53/1961-08</t>
  </si>
  <si>
    <t>06-13-sep-22</t>
  </si>
  <si>
    <t>Juan luis Panero</t>
  </si>
  <si>
    <t>Antologìa/PN1169.5.P355.A6/1809-06</t>
  </si>
  <si>
    <t>13-20-sep-22</t>
  </si>
  <si>
    <t>Huesos en el jardìn/PN3322.M375.H8/117-15</t>
  </si>
  <si>
    <t>Niccolo Ammaniti</t>
  </si>
  <si>
    <t>20-27-sep-22</t>
  </si>
  <si>
    <t>Vicente Quirarte</t>
  </si>
  <si>
    <t>Melville en Jerusalen/ PN1169.5.Q57.M45/ 22-021</t>
  </si>
  <si>
    <t>Fausto Alzati Fernández</t>
  </si>
  <si>
    <t>Acá también cómo quererte/PN1169.5.A589L.A22/0319-021</t>
  </si>
  <si>
    <t>27-SEP-04-OCT-22</t>
  </si>
  <si>
    <t>Carl Amery</t>
  </si>
  <si>
    <t>Auschwitz: ¿cómo comienza el siglo XXI?/ PN6140.N6.A2/ 1715-06</t>
  </si>
  <si>
    <t>Galaxy limited café/PN1169.5.S3596.G35/639-019</t>
  </si>
  <si>
    <t>04-11-OCT-22</t>
  </si>
  <si>
    <t>Leopoldo Brizuela</t>
  </si>
  <si>
    <t>Una misma noche/PN3322.B759.M57/044-019</t>
  </si>
  <si>
    <t>Oscar de Pablo</t>
  </si>
  <si>
    <t>Debiste haber contado otras historias/PN1169.5.P3.D4/030-07</t>
  </si>
  <si>
    <t>11-18-oct-22</t>
  </si>
  <si>
    <t>Bruce de Silva</t>
  </si>
  <si>
    <t>Rogue Island/PN3322.O477.R64/27-021</t>
  </si>
  <si>
    <t>Julian Bannes</t>
  </si>
  <si>
    <t>Nada que temer/PN3322.B36.N33/857-010</t>
  </si>
  <si>
    <t>18-25-Oct-22</t>
  </si>
  <si>
    <t>Mario Bojorquez</t>
  </si>
  <si>
    <t>Luis Felipe Fabre</t>
  </si>
  <si>
    <t>Cabaret provenza / PN1169.5.F33.C33 / 1512-09</t>
  </si>
  <si>
    <t>25-1-NOV-22</t>
  </si>
  <si>
    <t>Manuel Vicent</t>
  </si>
  <si>
    <t>El azar de la mujer rubia / PN3322.V534.A9 / 691-19</t>
  </si>
  <si>
    <t>REACTIVAR PRÉSTAMO 4-NOV-22</t>
  </si>
  <si>
    <t>Orhan House</t>
  </si>
  <si>
    <t>La mujer del pelo rojo/PN3322.P355.M85/257-98</t>
  </si>
  <si>
    <t>03-10-DIC-22</t>
  </si>
  <si>
    <t>Guillermo Sheridar</t>
  </si>
  <si>
    <t>El encarguito y otros pendientes/PN6140.S547.E6/588-17</t>
  </si>
  <si>
    <t>Dashieli Hammlett</t>
  </si>
  <si>
    <t>Solo te ahorcan una vez/PN3322.H36M.S65/206-07</t>
  </si>
  <si>
    <t>Eduardo Lizalde</t>
  </si>
  <si>
    <t>Antologia imdezsonal/PN1169.5.L59.A6/1117-96</t>
  </si>
  <si>
    <t>Jean Echenoz</t>
  </si>
  <si>
    <t>Cherokee/PN3322.E23.CH4  /  1430-09</t>
  </si>
  <si>
    <t>17-24-DIC-22</t>
  </si>
  <si>
    <t>Leonard Cohen</t>
  </si>
  <si>
    <t>Parásitos del paraíso / PN1169.5.C64.P37 2011  /  1649-012</t>
  </si>
  <si>
    <t>CuentosCompletos/pn3322.d53.c84 v.2/1417-04</t>
  </si>
  <si>
    <t>23-30-dic-22</t>
  </si>
  <si>
    <t>REACTIVAR PRÉSTAMO 5-ENE-23</t>
  </si>
  <si>
    <t>El mundo de ayer / PN3322.Z94.M86 / 1081-05</t>
  </si>
  <si>
    <t>John Steinbeck</t>
  </si>
  <si>
    <t>Hubo una vez una guerra / PN3322.S74.H8 / 179-13</t>
  </si>
  <si>
    <t>Aforismos y afines / PN1169.5.P482.A46 / 769-14</t>
  </si>
  <si>
    <t>Doug Stanton</t>
  </si>
  <si>
    <t>Soldados a caballo / PN3389.S73.S6 / 306-14</t>
  </si>
  <si>
    <t>28/ENE - 04/FEB</t>
  </si>
  <si>
    <t>Bernardo Esquinca</t>
  </si>
  <si>
    <t>Carne de ataúl / PN3322.E87.C37 / 209-20</t>
  </si>
  <si>
    <t>04/FEB - 11/FEB/23</t>
  </si>
  <si>
    <t>Ian Stewan</t>
  </si>
  <si>
    <t>Belleza y verdad / PN6140.S75.B45 / 2632-08</t>
  </si>
  <si>
    <t>Michael Frank</t>
  </si>
  <si>
    <t>Los fabulosos Frank / PN3322.F725.F33 / 104-22</t>
  </si>
  <si>
    <t>11/FEB / 18/FEB/23</t>
  </si>
  <si>
    <t>José Antonio Crespo</t>
  </si>
  <si>
    <t>Contra la historia oficial / PN3384.C74.C66 / 693-14</t>
  </si>
  <si>
    <t>Henry Roth</t>
  </si>
  <si>
    <t>Redención / PN3322.R66.R4 / 824-02</t>
  </si>
  <si>
    <t>18/FEB - 25/FEB/23</t>
  </si>
  <si>
    <t>Arte y basura / PN1169.5.S3675.A78 / 153-21</t>
  </si>
  <si>
    <t>Los rituales del caos / PN3384.M66.R52 / 3350-08</t>
  </si>
  <si>
    <t>15/ABR - 22/ABR/23</t>
  </si>
  <si>
    <t>La esposa joven / PN3322.B355.E86 / 610-017</t>
  </si>
  <si>
    <t>Alonso Sánchez Baute</t>
  </si>
  <si>
    <t>Al diablo la maldita primavera / PN3322.S255B.D53 / 1-21</t>
  </si>
  <si>
    <t>22/ABR - 29/ABR/23</t>
  </si>
  <si>
    <t>Mario Vargas Llosa</t>
  </si>
  <si>
    <t>Sables y utopías / PN3322.V37.S33 / 1669-09</t>
  </si>
  <si>
    <t>Enrique Krauze</t>
  </si>
  <si>
    <t>Textos heréticos / PN6140.K736.T49 / 2157-11</t>
  </si>
  <si>
    <t>29/ABR - 06/MAY/23</t>
  </si>
  <si>
    <t>Julio Coltázar</t>
  </si>
  <si>
    <t>Cuentos / PN3322.C673.O27 / 3388-08</t>
  </si>
  <si>
    <t>John le Carré</t>
  </si>
  <si>
    <t>El topo / PN3322.C375.T67 / 756-03</t>
  </si>
  <si>
    <t>06/MAY - 13/MAY/23</t>
  </si>
  <si>
    <t>Jared Diamond</t>
  </si>
  <si>
    <t>El mundo hasta ayer / PN6140.D53.M8 / 1152-13</t>
  </si>
  <si>
    <t>Siempre nos quedará París / PN3322.B7.S54 / 66-16</t>
  </si>
  <si>
    <t>13/MAY - 20/MAY/23</t>
  </si>
  <si>
    <t xml:space="preserve">Bonnet Jaques </t>
  </si>
  <si>
    <t xml:space="preserve">Bibliotecas llenas de fantasmas /PN6140.B6596.B5  /0015765-011 </t>
  </si>
  <si>
    <t xml:space="preserve">20/MAY-20 - 27 /MAY/23 </t>
  </si>
  <si>
    <t xml:space="preserve">Pulp /PN3322.B822.P8/ 2386-08 </t>
  </si>
  <si>
    <t xml:space="preserve">20 MAY-20 - 27 /MAY /23 </t>
  </si>
  <si>
    <t>Aquello estaba deseando ocurrir / PN3322.P335.A69 / 386-15</t>
  </si>
  <si>
    <t>27/MAY - 03/JUN/23</t>
  </si>
  <si>
    <t>Manuel Rico</t>
  </si>
  <si>
    <t>Los días de Eisenhower / PN3322.R536.D53 / 2001-10</t>
  </si>
  <si>
    <t>García Márquez</t>
  </si>
  <si>
    <t>Yo no vengo a decir un discurso / PN3322.G37M.Y6 / 2404-10</t>
  </si>
  <si>
    <t>03/JUN - 10/JUN/23</t>
  </si>
  <si>
    <t>Pedro González Calero</t>
  </si>
  <si>
    <t>Filosofía para bufones / B28.5.G66 / 84-08</t>
  </si>
  <si>
    <t>Ángeles de Irisarri</t>
  </si>
  <si>
    <t>Romance de ciego / PN3322.I73.R65 / 1934-05</t>
  </si>
  <si>
    <t>10/JUN - 17/JUN/23</t>
  </si>
  <si>
    <t>Lolito Bosch</t>
  </si>
  <si>
    <t>Hecho en México / PN3322.B677.H43 / 618-19</t>
  </si>
  <si>
    <t>Truman Capote</t>
  </si>
  <si>
    <t>Retratos / PN3322.C366.R47 / 1216-97</t>
  </si>
  <si>
    <t>24/JUN - 01/JUL/23</t>
  </si>
  <si>
    <t>De eso se trata / PN3322.V56.D4 / 149-19</t>
  </si>
  <si>
    <t>Catherine Clément</t>
  </si>
  <si>
    <t>El viaje de Teo / PN3322.C595.V53 / 2237-10</t>
  </si>
  <si>
    <t>01/JUL - 08/JUL/23</t>
  </si>
  <si>
    <t>Contacto en Cabo / PN3322.L62.C66 / 1290-09</t>
  </si>
  <si>
    <t>4-10 sep 09</t>
  </si>
  <si>
    <t>Revista</t>
  </si>
  <si>
    <t>Plan de los  pajaros 4(revista)</t>
  </si>
  <si>
    <t>13-20 ene 09</t>
  </si>
  <si>
    <t>Poemas completos de Alberto Caciro / PN1169.5.P482.P59 / 3235-01</t>
  </si>
  <si>
    <t>9-16 oct 08</t>
  </si>
  <si>
    <t>Las hojas de hipnos / PN1169.5.C938.H6 / 956-93</t>
  </si>
  <si>
    <t>7-14 nov 07</t>
  </si>
  <si>
    <t xml:space="preserve">Michaux, Henri </t>
  </si>
  <si>
    <t>En otros lugares / PN1169.5.M53.E6 / 1820-99</t>
  </si>
  <si>
    <t>28-6 feb 08</t>
  </si>
  <si>
    <t>extraviado</t>
  </si>
  <si>
    <t>Jaramillo Agudelo, Darío</t>
  </si>
  <si>
    <t>Libro de poemas. Obra reunida / PN1169.5.J36.L5 / 765-08</t>
  </si>
  <si>
    <t>22-30 ago 08</t>
  </si>
  <si>
    <t>Tablada, José Juan</t>
  </si>
  <si>
    <t xml:space="preserve">Tres libros / PN1169.5.T32.T7 / 761-06 </t>
  </si>
  <si>
    <t>Abreu Gómez</t>
  </si>
  <si>
    <t>Leyendas y consejos del antiguo Yucatán / PN3321.92.A27 / 1802-01</t>
  </si>
  <si>
    <t>Obras Selectas I / PN3322.T33.O37.VOL1 / 603-09</t>
  </si>
  <si>
    <t xml:space="preserve">Frobenius, Leo </t>
  </si>
  <si>
    <t>El decamerón negro / PN3321.95 / A45.F75</t>
  </si>
  <si>
    <t>6 - 13 oct 10</t>
  </si>
  <si>
    <t xml:space="preserve">Menhof, Carl </t>
  </si>
  <si>
    <t>Cuentos africanos / PN3322.95 / A45.C84./ 1774-04</t>
  </si>
  <si>
    <t xml:space="preserve">García Ponce, Juan </t>
  </si>
  <si>
    <t>Cuentos Completos / PN3322.G375.C8 / 2149-00</t>
  </si>
  <si>
    <t>14- 20 oct 10</t>
  </si>
  <si>
    <t>Cartucho / PN3384.C445.C3 / 639- 01</t>
  </si>
  <si>
    <t>21- 27 oct 10</t>
  </si>
  <si>
    <t>Portilla, Earl Shorris</t>
  </si>
  <si>
    <t>Antigua y nueva palabra/PN3322.92.L46/430-05</t>
  </si>
  <si>
    <t>14-23DIC-10</t>
  </si>
  <si>
    <t>Flor y oro de la poesía coreana /PN1016.95 .C6..F5</t>
  </si>
  <si>
    <t>7-16 nov 11</t>
  </si>
  <si>
    <t>El vértigo de los aires /PN1016 .V47</t>
  </si>
  <si>
    <t xml:space="preserve">Lautremond </t>
  </si>
  <si>
    <t>Los  cantos de maldoror / PN3322.L38.C31</t>
  </si>
  <si>
    <t>23-30 nov 11</t>
  </si>
  <si>
    <t>Poesía italiana del siglo XX / PA1016.P64</t>
  </si>
  <si>
    <t xml:space="preserve">Plino, El viejo </t>
  </si>
  <si>
    <t>PA6613. E8.P5 /  2039-07</t>
  </si>
  <si>
    <t>Rivas, José Luis</t>
  </si>
  <si>
    <t>Poemas de amor del antiguo egipto/PN1016.95.E6.P6</t>
  </si>
  <si>
    <t>29nov-7dic-11</t>
  </si>
  <si>
    <t>Tres poemas secretos/PN1169.5.S44.T74/1652-04</t>
  </si>
  <si>
    <t>Lem, Stanislav</t>
  </si>
  <si>
    <t>Solaris/PN3322.L455.S6/1634-00</t>
  </si>
  <si>
    <t>9-18-dic-11</t>
  </si>
  <si>
    <t>renov-27-Dic-11</t>
  </si>
  <si>
    <t>Viaje a los mundos imaginarios/PN3321.V5/249-98</t>
  </si>
  <si>
    <t>La amortajada/PN3322.B656.A6/1078-05</t>
  </si>
  <si>
    <t>18-25-Ene-12</t>
  </si>
  <si>
    <t>En brazos del amado/PN1165.5.R855.E6/1100-02</t>
  </si>
  <si>
    <t>9-17-Feb-12</t>
  </si>
  <si>
    <t>Saigyo</t>
  </si>
  <si>
    <t>Espejo de la luna/Pn1169.5.S343.E8</t>
  </si>
  <si>
    <t>Diván del Tamarit/PN1169.5.G373.D5/3249-01</t>
  </si>
  <si>
    <t>23-30-mar-12</t>
  </si>
  <si>
    <t>Reage, Pauline</t>
  </si>
  <si>
    <t>Historia de O/PN3322.R4.H5/2012-94</t>
  </si>
  <si>
    <t>8-15- May-12</t>
  </si>
  <si>
    <t>Rothemberg, Jerome</t>
  </si>
  <si>
    <t>Technicians of the sacred/PN1016.T43/161-010</t>
  </si>
  <si>
    <t>8-15-May-12</t>
  </si>
  <si>
    <t>Viaje a Ixtlan/PN3322.C379 .V5/1617-00</t>
  </si>
  <si>
    <t>26May-3Jun</t>
  </si>
  <si>
    <t>El arte de ensoñar / PN3322.C379h.A7/785-07</t>
  </si>
  <si>
    <t>4-11 Jun 12</t>
  </si>
  <si>
    <t>Frobenius, Leo</t>
  </si>
  <si>
    <t>El decamerón negro / PN3321.95.A45.F76/1239-01</t>
  </si>
  <si>
    <t>14-20 Jul 12</t>
  </si>
  <si>
    <t>Fernandez, Guillermo</t>
  </si>
  <si>
    <t xml:space="preserve">LIGHEA. Un siglo de cuento italiano/PN3321.5.L54 Vol I/1773-09 </t>
  </si>
  <si>
    <t>Diario de un seductor/PN3322.K54.D5/795-01</t>
  </si>
  <si>
    <t>06-13 Ago 12</t>
  </si>
  <si>
    <t>Cornelio Tacito</t>
  </si>
  <si>
    <t>Agricola-Germánica-Dialogo/PA6706.A3.A4/1972-02</t>
  </si>
  <si>
    <t>El conocimiento silencioso/PN3322 .C379h .C66 / 01790-03</t>
  </si>
  <si>
    <t>12-19-FEB-13</t>
  </si>
  <si>
    <t>El lado activo del infinito / PN3322 .C379h. L3 / 0127-010</t>
  </si>
  <si>
    <t>14-21-FEB-13</t>
  </si>
  <si>
    <t>Aubert, Charles</t>
  </si>
  <si>
    <t>El arte mimico/PN2019.5 .A82 / 01410-02</t>
  </si>
  <si>
    <t>La rueda del tiempo / PN3322 .C379h .R8 / 0558-09</t>
  </si>
  <si>
    <t>16-23-FEB-13</t>
  </si>
  <si>
    <t>Jayyam, Omar</t>
  </si>
  <si>
    <t>Robaiyat/PN1169.5 .J39 .R6 2007 / 01056-11</t>
  </si>
  <si>
    <t>20-27-FEB-13</t>
  </si>
  <si>
    <t>Nedjma</t>
  </si>
  <si>
    <t>La almendra:memorias eróticas de una mujer árabe /PN3322 .N436 .A56 2005 /02161-08</t>
  </si>
  <si>
    <t>27-Feb-5-Marz-13</t>
  </si>
  <si>
    <t>02-Mzo 13</t>
  </si>
  <si>
    <t>Fort, Carmina</t>
  </si>
  <si>
    <t>Conversaciones con Carlos Castaneda / PN3322 .C379h .F6 1995 / 0736-07</t>
  </si>
  <si>
    <t>02-09 Mzo 13</t>
  </si>
  <si>
    <t xml:space="preserve">Maleem, Zoubida Boughaba </t>
  </si>
  <si>
    <t>Cuentos populares del Rif / PN3321.95 .M37.C8 / 01872-05</t>
  </si>
  <si>
    <t>19-26-Mar-13</t>
  </si>
  <si>
    <t>Lázaro de Tormes</t>
  </si>
  <si>
    <t>25-Mar-01-Abr-13</t>
  </si>
  <si>
    <t>Khaled Hosseini</t>
  </si>
  <si>
    <t>Mil soles esplendidos / PN3322 .H67 .M5 / 02177-08</t>
  </si>
  <si>
    <t>02-09-Abr-13</t>
  </si>
  <si>
    <t>Gibran, Jalil</t>
  </si>
  <si>
    <t>Ninfas del valle / PN1169.5 .G53 .N5 / 01407-03</t>
  </si>
  <si>
    <t>08-15 Abr 13</t>
  </si>
  <si>
    <t>Las mejores historias sobre caballos / PN3321 .M45 / 02013-01</t>
  </si>
  <si>
    <t>Renov.22-Abr-13</t>
  </si>
  <si>
    <t>Erreguerena, Ma. Luisa</t>
  </si>
  <si>
    <t>Un día dios se metió en mi cama / PN3322 .E77 .D5 / 2634-99</t>
  </si>
  <si>
    <t>Gonzalez Cosío, Arturo</t>
  </si>
  <si>
    <t>Animales del mundo en proverbios / PN1016.A65 1999 / 1627-07</t>
  </si>
  <si>
    <t>Renov.29-Abr-13</t>
  </si>
  <si>
    <t>Miguel Leon Portilla</t>
  </si>
  <si>
    <t>Los Antiguos Mexicanos Atravez De Sus Cronicas Cantantes / PN3384 .L46 .</t>
  </si>
  <si>
    <t>22-29 Abril 13</t>
  </si>
  <si>
    <t>Lessing, Doris</t>
  </si>
  <si>
    <t>Shikasta / PN3322 .L48 .E9 / 02033-07</t>
  </si>
  <si>
    <t>02-09 May 13</t>
  </si>
  <si>
    <t>Gómez Bravo, Noemi</t>
  </si>
  <si>
    <t>Cosmovisón y ciencia de la vida del maíz / PN6140 .G674 .C68 / 02760-011</t>
  </si>
  <si>
    <t>Renov. 27-May 13</t>
  </si>
  <si>
    <t>Recek Saade, José</t>
  </si>
  <si>
    <t>Dos ensayos. El maíz y el vino / PN6140 .R47 .D6 / 0102-04</t>
  </si>
  <si>
    <t>Leon Diez, Lorenzo</t>
  </si>
  <si>
    <t>Fragmento. Diario de un adicto al sexo / PN3322 .L464 .F73 / 01515-09</t>
  </si>
  <si>
    <t>21-28 May 13</t>
  </si>
  <si>
    <t>Thomas, Dylan</t>
  </si>
  <si>
    <t>Navidad de un niño en Gales / PN1116.5 .T52 .N3 / 01119-99</t>
  </si>
  <si>
    <t>Sastring, Martha</t>
  </si>
  <si>
    <t>Caminos a la lectura / PN4193 .L4 .C35 / 01788-01</t>
  </si>
  <si>
    <t>23-30 May 13</t>
  </si>
  <si>
    <t>La danza de la realidad / PN3322 .J635 .D36 2001 / 0867-02</t>
  </si>
  <si>
    <t>3-10 Jun 13</t>
  </si>
  <si>
    <t>Renov. 24-Jun-13</t>
  </si>
  <si>
    <t xml:space="preserve">Marteau, Paul </t>
  </si>
  <si>
    <t>El Tarot de Marsella / BL313 .M375 02320-010</t>
  </si>
  <si>
    <t>19-26-Jun-13</t>
  </si>
  <si>
    <t xml:space="preserve"> Castaneda, Carlos</t>
  </si>
  <si>
    <t>Viaje a Ixtlan / PN3322 .C379h.V5 /  01617-00</t>
  </si>
  <si>
    <t>26-Jun-03-Jul-13</t>
  </si>
  <si>
    <t>Renov. 10-Jul-13</t>
  </si>
  <si>
    <t xml:space="preserve"> El arte de ensoñar / PN3322 .C379h.A7 /  0785-07</t>
  </si>
  <si>
    <t xml:space="preserve">B. Dubant </t>
  </si>
  <si>
    <t>Castaneda: El camino del guerrero /  PN3322 .C379h.D8 /  00582-013</t>
  </si>
  <si>
    <t>03-10-Jul-13</t>
  </si>
  <si>
    <t xml:space="preserve"> Relatos de poder / PN3322 .C379h.R4 / 01620-00</t>
  </si>
  <si>
    <t xml:space="preserve">Leo Dumesnil </t>
  </si>
  <si>
    <t>Quiromancia / BL313 .D8 / 00650-013</t>
  </si>
  <si>
    <t xml:space="preserve">Bernhard, Thomas </t>
  </si>
  <si>
    <t xml:space="preserve"> El frío / PN3322 .B478.F7 / 01882-99</t>
  </si>
  <si>
    <t>22-29-Agos-13</t>
  </si>
  <si>
    <t xml:space="preserve">Coelho, Paolo  </t>
  </si>
  <si>
    <t>Manual del guerrero de la luz / PN3322 .C632.M36 / 00552-011</t>
  </si>
  <si>
    <t>Holderlin, Friedrich</t>
  </si>
  <si>
    <t>Hiperión o el eremita en Grecia / PN1169.5 .H653.H56 / 01197-08</t>
  </si>
  <si>
    <t>Gurdjieff, Georges</t>
  </si>
  <si>
    <t>La vida es real solo cuando yo soy / B29 .G86 .V53 / 01200-08</t>
  </si>
  <si>
    <t>Pedro y el capitán / PN2021.5 .B463 .P43 1983 / 02145-011</t>
  </si>
  <si>
    <t>5-12 Sep 13</t>
  </si>
  <si>
    <t>Una realidad aparte / PN3322 .C379 .R3 / 01632-03</t>
  </si>
  <si>
    <t>9-16 Sep 13</t>
  </si>
  <si>
    <t>Viaje a Ixtlán / PN3322 .C379h .V5 / 01617-05</t>
  </si>
  <si>
    <t>Reid, Daniel P.</t>
  </si>
  <si>
    <t>EL tao de la salud, el sexo y la larga vida / BL1925 .R45 / 1346-08</t>
  </si>
  <si>
    <t>30-Nov-07-Dic-13</t>
  </si>
  <si>
    <t>Jung, Carl  Gustav</t>
  </si>
  <si>
    <t>Sobre el fenomeno del espiritu en el arte y en la ciencia / BF173 .J86.S63 2002  / 056-010</t>
  </si>
  <si>
    <t>28-Dic-13-04-Ene-14</t>
  </si>
  <si>
    <t>D. Goldin</t>
  </si>
  <si>
    <t xml:space="preserve"> Hijos de la primavera / PN3321.9 H54 / 01498-02</t>
  </si>
  <si>
    <t>02-09-Ene -13</t>
  </si>
  <si>
    <t>Donde mejor canta un pajaro / PN3322 .J635 .D6 / 1378-08</t>
  </si>
  <si>
    <t>Ibarguengoitia, Jorge</t>
  </si>
  <si>
    <t>El raton del supermercado / PN3322 .I2 .R3 / 245-07</t>
  </si>
  <si>
    <t>Goldin, Daniel</t>
  </si>
  <si>
    <t>Despertar del Jaguar / PN3321 .9 .D48 / 322-012</t>
  </si>
  <si>
    <t>Laurey, Joy</t>
  </si>
  <si>
    <t>Joy / PN3322 .L37 .J6 / 2052-94</t>
  </si>
  <si>
    <t>Jimenez Jimenez, Enedino</t>
  </si>
  <si>
    <t>Vocabulario Zapoteco / N35.5 .Z3 .J5 / 1165-97</t>
  </si>
  <si>
    <t>Renov. 10-Feb-14</t>
  </si>
  <si>
    <t>29-Ene-05-Feb-14</t>
  </si>
  <si>
    <t>Toker, Rudy</t>
  </si>
  <si>
    <t>Reir en ídish / PN697.5 .T65 / 1498-13</t>
  </si>
  <si>
    <t>Relatos de lo inesperado / PN3322 .D34 .R4 / 502-01</t>
  </si>
  <si>
    <t>Lloyd, Lucy</t>
  </si>
  <si>
    <t>Especimenes de folklore / PN3321.95 .A45 .E87 / 01470-09</t>
  </si>
  <si>
    <t>13-20 Mar 14</t>
  </si>
  <si>
    <t>Los hechos del Rey Arturo / PN3322 .S74 .H4 / 02318-99</t>
  </si>
  <si>
    <t>29May-05Jun 14</t>
  </si>
  <si>
    <t>Amadis de Gaula / PN697 .A5.A5 / 1882-98</t>
  </si>
  <si>
    <t>27-Jun-04-Jul-14</t>
  </si>
  <si>
    <t>Barbach, Lonnie</t>
  </si>
  <si>
    <t>Placeres / PN3321.2 .P54 / 2045-94</t>
  </si>
  <si>
    <t>Mi vida secreta / PN697.5 .M5 v.1 / 2009-94</t>
  </si>
  <si>
    <t>Mi vida secreta vol. 2 / PN697.5 .M5 1981 / 2010-94</t>
  </si>
  <si>
    <t xml:space="preserve">Garrido, Felipe  </t>
  </si>
  <si>
    <t>Manual del buen promotor / PN4193 .L4.G37 / 1523-012</t>
  </si>
  <si>
    <t>28-Jul-04-Ago-14</t>
  </si>
  <si>
    <t>01-08 Ago 14</t>
  </si>
  <si>
    <t>Symonds, John</t>
  </si>
  <si>
    <t>La gran bestia / CT21 .C7 .S9 / 0343-013</t>
  </si>
  <si>
    <t>16-23 Ago 14</t>
  </si>
  <si>
    <t>Crujera, Alfonso</t>
  </si>
  <si>
    <t>Manual del grabado electrolitico / NE975 .C78 / 207-09</t>
  </si>
  <si>
    <t>12-19-Sep-14</t>
  </si>
  <si>
    <t>Sel. Rogelio Martínez Fivee</t>
  </si>
  <si>
    <t>Poesía anónima africana  / PN1016.95 .A37.P6 / 520-013</t>
  </si>
  <si>
    <t>23-30-Sep-14</t>
  </si>
  <si>
    <t>Arsan, Emmanuelle</t>
  </si>
  <si>
    <t>Emmanuelle / PN3322 .A78 .E54 / 1996-94</t>
  </si>
  <si>
    <t>03-10-Oct-14</t>
  </si>
  <si>
    <t>Matus Manzano, Manuel</t>
  </si>
  <si>
    <t>Antologia de poesia oaxaqueña / PN1016.92 .A58 / 500-014</t>
  </si>
  <si>
    <t>16-23-Oct-14</t>
  </si>
  <si>
    <t>La educación en Oaxaca / PN3384 .M367 .E38 / 2087-012</t>
  </si>
  <si>
    <t>21-28-Oct-14</t>
  </si>
  <si>
    <t>Hurriaga, José O.</t>
  </si>
  <si>
    <t>Viajeros extranjeros en el estado de Oaxaca / PN3383.5 .I78 / 0030-10</t>
  </si>
  <si>
    <t>13-20-Nov-14</t>
  </si>
  <si>
    <t>Renán, Raúl</t>
  </si>
  <si>
    <t>Volver a las cosas / PN1169.5 .R46 .V6 / 2510-99</t>
  </si>
  <si>
    <t>15-22-Nov-14</t>
  </si>
  <si>
    <t>Parentescos / PN1169.5 .R46 .P3 / 1253-04</t>
  </si>
  <si>
    <t xml:space="preserve">Fabián, Omar  </t>
  </si>
  <si>
    <t xml:space="preserve"> Mensaje a las naciones / PN1169.5 .F29.M4 / 1055-013</t>
  </si>
  <si>
    <t>Despierto me olvido /PN1169.5 .F29.D48 / 004-08</t>
  </si>
  <si>
    <t>Tristan Shandy / PN3322 .S747 .V5 / 01673-95</t>
  </si>
  <si>
    <t>03-10-Dic-14</t>
  </si>
  <si>
    <t>Alcina, José</t>
  </si>
  <si>
    <t>Calendario y religion entre los zapotecos / N6557.23 .Z3 .A5 / 0225-010</t>
  </si>
  <si>
    <t>04-11 Dic 14</t>
  </si>
  <si>
    <t>Singer, Isaac Bashevis</t>
  </si>
  <si>
    <t>Mazel y Shlimazel / PN3322 .S56 .M 39 / 0617-014</t>
  </si>
  <si>
    <t>12-19 Ene 15</t>
  </si>
  <si>
    <t>Avel Li</t>
  </si>
  <si>
    <t xml:space="preserve"> Palabras de Opoton el viejo / PN3322 .A79.P3 / 1142-03</t>
  </si>
  <si>
    <t>13-20-Ene-15</t>
  </si>
  <si>
    <t>Gregorio Regino, Juan</t>
  </si>
  <si>
    <t>Ndoba islen / PN1169.5 .G74 .N4 / 044-05</t>
  </si>
  <si>
    <t>23-30-Ene-15</t>
  </si>
  <si>
    <t>Diario de Oaxaca / PN3384 .S22 .D5 / 0995-02</t>
  </si>
  <si>
    <t>11-18 Feb 15</t>
  </si>
  <si>
    <t>Iturriaga, José N.</t>
  </si>
  <si>
    <t>24-Feb-03-Mar-15</t>
  </si>
  <si>
    <t>Olivera, Jorge</t>
  </si>
  <si>
    <t>Los grupos indigenas del norte de Oaxaca / TR29 .D3 .T89 / 0174-010</t>
  </si>
  <si>
    <t>Casanova, Rosa</t>
  </si>
  <si>
    <t>Imaginarios y fotografia en México/ TR28 .I53 / 318-06</t>
  </si>
  <si>
    <t>19-23-Mar-15</t>
  </si>
  <si>
    <t>Carrasco, Sergio</t>
  </si>
  <si>
    <t>Geometria de la imaginación/ NK8814.6 .G46/ 208-13</t>
  </si>
  <si>
    <t>20-27-Mar-15</t>
  </si>
  <si>
    <t>Ruesch, Hans</t>
  </si>
  <si>
    <t>Pais de las sombras largas / PN3322 .R84 .P3 / 01625-05</t>
  </si>
  <si>
    <t>27Ene-03Abr 15</t>
  </si>
  <si>
    <t>Narby. Jeremy</t>
  </si>
  <si>
    <t>Chamanes a través de los tiempos / BL432 .C93 / 032-015</t>
  </si>
  <si>
    <t>11-18 Abr 15</t>
  </si>
  <si>
    <t>El despertar de la belleza / PN3321 .D47 / 467-14</t>
  </si>
  <si>
    <t>28-Abr-05-May-15</t>
  </si>
  <si>
    <t>Gessain, Robert</t>
  </si>
  <si>
    <t>Inuit / TR125 .G48 / 228-10</t>
  </si>
  <si>
    <t>28-30-Abr-15</t>
  </si>
  <si>
    <t>Pais de las sombras largas / PN3322 .R84 .P3 / 01250-</t>
  </si>
  <si>
    <t>24-Jun-01-Jul-15</t>
  </si>
  <si>
    <t>Arel-Li Artís-Gener</t>
  </si>
  <si>
    <t>Palabras de Opotón el viejo / PN3322 .A79 .P3 / 1142-03</t>
  </si>
  <si>
    <t>La escalera de los ángeles / PN6140 .J63 .E8 / 01350-08</t>
  </si>
  <si>
    <t>20-27 Jul 15</t>
  </si>
  <si>
    <t>López Austin, Alfredo</t>
  </si>
  <si>
    <t>Textos de medicina náhuatl/N6553.A9.L658/2150-012</t>
  </si>
  <si>
    <t>01-07-Ago-15</t>
  </si>
  <si>
    <t>Maeterlink, Maurice</t>
  </si>
  <si>
    <t>La vida de las abejas/PN6140.M338.V49/364-012</t>
  </si>
  <si>
    <t xml:space="preserve">Rumi, Yala ud-Din </t>
  </si>
  <si>
    <t>Rubayat/PN1169.5.R855.R8/569-13</t>
  </si>
  <si>
    <t>07-14 oct 15</t>
  </si>
  <si>
    <t xml:space="preserve">Barbach, Lonnie </t>
  </si>
  <si>
    <t>Placeres/PN3321.2.P54/2045-94</t>
  </si>
  <si>
    <t>04-11 nov 15</t>
  </si>
  <si>
    <t>Cuentos y relatos indigenas V.5/PN3321.92.C822/2359-96</t>
  </si>
  <si>
    <t xml:space="preserve"> Cárdenas, Rafael</t>
  </si>
  <si>
    <t>Habla Walt Whitman/PN1169.5.W4.H2/1169-08</t>
  </si>
  <si>
    <t>25-FEB-03-MAR-16</t>
  </si>
  <si>
    <t xml:space="preserve"> Whitman, Walt</t>
  </si>
  <si>
    <t>Hojas de hierva/PN1169.5.W4.H6/1518-11</t>
  </si>
  <si>
    <t xml:space="preserve">Estrada, Álbaro </t>
  </si>
  <si>
    <t>Vida de María Sabina. La sabia…/CT21.S23.E8 2001/1121-03</t>
  </si>
  <si>
    <t>15-22 mar 16</t>
  </si>
  <si>
    <t>M. León Portilla</t>
  </si>
  <si>
    <t>La tinta negra y roja/PN1016.92.L462 2012/112-014</t>
  </si>
  <si>
    <t>El fuego tiene vitaminas/PN3322.V56.F84/31-016</t>
  </si>
  <si>
    <t>RENOV-05-ABRIL-16</t>
  </si>
  <si>
    <t xml:space="preserve">Leon Portilla, Miguel </t>
  </si>
  <si>
    <t>Literaturas del Anahuac y del Incaro/PN523.92.L462/1341-08</t>
  </si>
  <si>
    <t xml:space="preserve">Reid, Daniel </t>
  </si>
  <si>
    <t>El libro del Chi-Kung/BL1925.R45/973-08</t>
  </si>
  <si>
    <t xml:space="preserve">Guzmán, Estuardo </t>
  </si>
  <si>
    <t>Tchod/BF121.G89/789-013</t>
  </si>
  <si>
    <t xml:space="preserve">Citati, Pietro </t>
  </si>
  <si>
    <t>La luz de la noche. Los grandes mitos/PN6140.C57.L8/236-013</t>
  </si>
  <si>
    <t>30 may - 06 jun 16</t>
  </si>
  <si>
    <t>Herodoto</t>
  </si>
  <si>
    <t>Historia 1-2 / PA4004.H58.V1 / 343-03</t>
  </si>
  <si>
    <t>14-21 JUN 16</t>
  </si>
  <si>
    <t>Historia 3-4 / PA4004.H58.N.2 / 344-03</t>
  </si>
  <si>
    <t>01-08 JUL 16</t>
  </si>
  <si>
    <t>El libro del chi kung / BL1925.R45 / 973-08</t>
  </si>
  <si>
    <t>Historia V-VI/PA404.H58.V3/345-03</t>
  </si>
  <si>
    <t>Historia VII/PA404.H58.V4/346-03</t>
  </si>
  <si>
    <t>Historia VIII-IX/PA404.H58.V5/347-03</t>
  </si>
  <si>
    <t>25-jul-01 ago 16</t>
  </si>
  <si>
    <t>Acerca de comer carne / PA4378.E8.A24 / 1502-010</t>
  </si>
  <si>
    <t>27-jul-03 ago 16</t>
  </si>
  <si>
    <t>ANTOLOGIA</t>
  </si>
  <si>
    <t>American Noir / PN3321.2.A437 / 163-16</t>
  </si>
  <si>
    <t xml:space="preserve">Werner, Edward T. C. </t>
  </si>
  <si>
    <t>Cuentos e hiatorias de la antigua China/PN3321.95.C95.W47/1951-011</t>
  </si>
  <si>
    <t xml:space="preserve">Ende, Michel </t>
  </si>
  <si>
    <t xml:space="preserve"> La historia interminable/PN3322.E583.H5/2100-00</t>
  </si>
  <si>
    <t>SUSPENDIDO: PRESTAMO A PARTIR DEL 30 DE AGOSTO DE 2016</t>
  </si>
  <si>
    <t xml:space="preserve">Hernández, Francisco </t>
  </si>
  <si>
    <t>Diario invento/PN1169.5.H46.D5/649</t>
  </si>
  <si>
    <t>Hernandez, Francisco</t>
  </si>
  <si>
    <t>Antojo de trampa / PN1169.5.H46.A6 / 691-07</t>
  </si>
  <si>
    <t>14-21 nov 16</t>
  </si>
  <si>
    <t>H.F</t>
  </si>
  <si>
    <t>Población de la máscara / PN1169.5.H46.P63 / 1510-010</t>
  </si>
  <si>
    <t>Marín, Guillermo</t>
  </si>
  <si>
    <t>Historia verdadera del México profundo / PN3384.M362.H58 / 829-09</t>
  </si>
  <si>
    <t>19-25 nov 16</t>
  </si>
  <si>
    <t>SUSPENDIDO: PRESTAMO A PARTIR DEL 15 DE DICIEMBRE DE 2016</t>
  </si>
  <si>
    <t>Margarite Youcenar</t>
  </si>
  <si>
    <t>Cuentos Orientales/PN3322.Y68.C8/630-03</t>
  </si>
  <si>
    <t>Manuel Matus</t>
  </si>
  <si>
    <t>Antología del cuento oaxaqueño/PN3321.92.A58/94-16</t>
  </si>
  <si>
    <t>Azael Rodríguez</t>
  </si>
  <si>
    <t>Informe sobre fuensanta/PN1169.5.R623.I5 2010/602-10</t>
  </si>
  <si>
    <t>?</t>
  </si>
  <si>
    <t>??</t>
  </si>
  <si>
    <t>GAI-BUF/597-758</t>
  </si>
  <si>
    <t xml:space="preserve">Arrufat, Anton </t>
  </si>
  <si>
    <t>La huella en la arena /PN1169.5.A772.H8/622-05</t>
  </si>
  <si>
    <t>El pesa nervios/PN1169.5.A77.P4/1518-05</t>
  </si>
  <si>
    <t xml:space="preserve"> Gil Albert,Juan</t>
  </si>
  <si>
    <t>Concierto en mí/PN1169.5.G535.C6/1810-06</t>
  </si>
  <si>
    <t>27-AGO.18</t>
  </si>
  <si>
    <t xml:space="preserve">Esquinca,Jorge </t>
  </si>
  <si>
    <t>Región/PN1169.5.E868.R4/2173-07</t>
  </si>
  <si>
    <t xml:space="preserve">Parra, Wicanor </t>
  </si>
  <si>
    <t>Poemas para combatir la calvicie/PN1169.5.P375.P5/1269-99</t>
  </si>
  <si>
    <t>4-11-sep-18</t>
  </si>
  <si>
    <t xml:space="preserve">Bordelois, Ivone </t>
  </si>
  <si>
    <t>Nueva correspondencia: Pizarnik/PN1169.5.P59.N84/013-03</t>
  </si>
  <si>
    <t>Juan Rulfo</t>
  </si>
  <si>
    <t>El llano en llamas/PN3322.R85.L9/803-08</t>
  </si>
  <si>
    <t>12- 19 sep 18</t>
  </si>
  <si>
    <t>Pedro Paramo/PN3322.R85.P42/1723-05</t>
  </si>
  <si>
    <t xml:space="preserve">Escarza, Manuel </t>
  </si>
  <si>
    <t>Obra poética/PN1169.5.S325.O3/1158-03</t>
  </si>
  <si>
    <t>23-30-ago-19</t>
  </si>
  <si>
    <t xml:space="preserve">Savater, Fernando </t>
  </si>
  <si>
    <t>Historia de la filosofia sin temor ni temblor/B29.S28.H58/346-010</t>
  </si>
  <si>
    <t>17-24-sep-19</t>
  </si>
  <si>
    <t>8-15-oct-19</t>
  </si>
  <si>
    <t>SUSPENSIÓN HASTA 21 DE OCTUBRE</t>
  </si>
  <si>
    <t>Historia de la filosofía sin temor ni temblor/B29.S28.H58/346-010</t>
  </si>
  <si>
    <t>22-29-OCT-19</t>
  </si>
  <si>
    <t>Foucault Michel</t>
  </si>
  <si>
    <t>El orden del discurso</t>
  </si>
  <si>
    <t>A. pizarnik</t>
  </si>
  <si>
    <t>La extraccion de la pieda de la locura</t>
  </si>
  <si>
    <t>SUSPENSIÓN HASTA 05 DE DICIEMBRE</t>
  </si>
  <si>
    <t>Poemas esotéricos / PN1169.5.P482.P585 / 233-08</t>
  </si>
  <si>
    <t>4/MAY - 11/MAY/23</t>
  </si>
  <si>
    <t xml:space="preserve">Mario Montesori </t>
  </si>
  <si>
    <t>Mario Montesori comprende la psixologí/BF173.M65.M37/049-018</t>
  </si>
  <si>
    <t>10-17 MAY-23</t>
  </si>
  <si>
    <t>Efrén Hernandez</t>
  </si>
  <si>
    <t>Obras completas I/PN3322.H43E.O273.V.1/854-0</t>
  </si>
  <si>
    <t xml:space="preserve">E.M Standing </t>
  </si>
  <si>
    <t>La revolución Montesori en la educación / BF121.S73/1262-093</t>
  </si>
  <si>
    <t>24-31-MAY-23</t>
  </si>
  <si>
    <t xml:space="preserve">Rafael Ernesto López </t>
  </si>
  <si>
    <t>El niño y su inteligencia/ BF173.P53.L66/1720-011</t>
  </si>
  <si>
    <t>Los mitos: su impacto en el mundo/BL313.C35.M57/1645-09</t>
  </si>
  <si>
    <t>29-nov-6-dic-19</t>
  </si>
  <si>
    <t>03-10-dic-21</t>
  </si>
  <si>
    <t>REACTIVAR PRÉSTAMO EL DÍA LUNES 20 DE DICIEMBRE</t>
  </si>
  <si>
    <t>Alan Watts</t>
  </si>
  <si>
    <t>Nueve meditaciones/BL1422.W37.N84 2006/1073-10</t>
  </si>
  <si>
    <t>20-27-dic-21</t>
  </si>
  <si>
    <t>REACTIVAR PRÉSTAMO EL DÍA SABADO 29 DE ENERO DEL 2022</t>
  </si>
  <si>
    <t>04-11-feb22</t>
  </si>
  <si>
    <t>Bhagavad Gita tal como es/BL1130.B45 1985/02539-99</t>
  </si>
  <si>
    <t>11-18-FEB-22</t>
  </si>
  <si>
    <t>18-25-feb-22</t>
  </si>
  <si>
    <t xml:space="preserve">Robert Graves </t>
  </si>
  <si>
    <t>Los mitos griegos 2/BL313.G73.M57 2009 V.2 /1466-010</t>
  </si>
  <si>
    <t>22-feb-01- mar-22</t>
  </si>
  <si>
    <t>Philip K. Dick</t>
  </si>
  <si>
    <t>Cuentos completos 1/PN3322.D53.C84 V.1/1416-09</t>
  </si>
  <si>
    <t>14-22-ene-22</t>
  </si>
  <si>
    <t>22-29-mar-22</t>
  </si>
  <si>
    <t>21-abrl-22</t>
  </si>
  <si>
    <t>REACTIVAR PRÉSTAMO EL DÍA SABADO 14 DE MAYO DEL 2022</t>
  </si>
  <si>
    <t>Caro, Tito Lucrecio</t>
  </si>
  <si>
    <t>De la naturaleza / PA6485.N37 / 2112-08</t>
  </si>
  <si>
    <t>17-24 nov 09</t>
  </si>
  <si>
    <t>Temporada de caza para el león negro / PN3322.M362.T45 / 617-09</t>
  </si>
  <si>
    <t>4-11 dic 09</t>
  </si>
  <si>
    <t>Los hermanos Tanner / PN3322.W36.H4 / 13012-00</t>
  </si>
  <si>
    <t>ren, 4 ene09</t>
  </si>
  <si>
    <t>Seis propuestas para el próximo milenio / PN3322.C35.J38 / 758-94</t>
  </si>
  <si>
    <t>Eros y Psique / PA6213.A56.A68 / 2862-08</t>
  </si>
  <si>
    <t>El arte de enseñar a escribir / PN3322.B44.A7.2007 / 1041-07</t>
  </si>
  <si>
    <t>15-22 ene 10</t>
  </si>
  <si>
    <t>Dickinson, Emyli</t>
  </si>
  <si>
    <t>Crónica de plata/PN1169.5.D54.C7</t>
  </si>
  <si>
    <t>11-18-jul-12</t>
  </si>
  <si>
    <t>El conocimiento silencioso/PN3322.C379h.C66/1790-03</t>
  </si>
  <si>
    <t>23-30 Jul 12</t>
  </si>
  <si>
    <t>Renv. 06-Agos-12</t>
  </si>
  <si>
    <t>Crónica de plata/PN1169.5.D54.C7/1293-02</t>
  </si>
  <si>
    <t>La rueda del tiempo/ PN3322 .C379H . R2 / 558-09</t>
  </si>
  <si>
    <t>30-Jul-06-Agos-12</t>
  </si>
  <si>
    <t>El arte de ensoñar/PN3322 .C379h .A7 / 0787-07</t>
  </si>
  <si>
    <t>13-20-Agos-12</t>
  </si>
  <si>
    <t>Renov.28-Agos-12</t>
  </si>
  <si>
    <t>Dominguez, Blanca Estela</t>
  </si>
  <si>
    <t>Contemporáneos: obra poética/PN1016.92 .C656 / 01170-07</t>
  </si>
  <si>
    <t>El don del Aguila / PN3322 .C379h .D6 / 02069</t>
  </si>
  <si>
    <t>03-10 -SEPT- 2012</t>
  </si>
  <si>
    <t xml:space="preserve">Fort, Germina </t>
  </si>
  <si>
    <t>Conversaciones con Carlos Castaneda/ PN3322 .C379h .F6 / 0786-07</t>
  </si>
  <si>
    <t>17-24-sept-12</t>
  </si>
  <si>
    <t xml:space="preserve">Marvin Willermo </t>
  </si>
  <si>
    <t>Para leer a Carlos Castaneda/ PN3322 .C379h .M37 / S/N</t>
  </si>
  <si>
    <t>Viaje a ixtlan / PN3322 .C379h .V5/ 01617-00</t>
  </si>
  <si>
    <t>26-Sept-03-Oct-12</t>
  </si>
  <si>
    <t>Relatos  de poder/ PN3322 .C379H .R4/01620-00</t>
  </si>
  <si>
    <t>Una realidad a parte / PN3322 C379h .R3 / 01632-03</t>
  </si>
  <si>
    <t>Las enseñanzas deDon  Juan /PN3322 .C379h. E6 / 02068-04</t>
  </si>
  <si>
    <t>19-26-OCT-12</t>
  </si>
  <si>
    <t>El lado activo del infinito/ PN3322 .C379h .L3 / 0127-010</t>
  </si>
  <si>
    <t>31-OCT-07-NOV-12</t>
  </si>
  <si>
    <t>Renov. 19-nov-12</t>
  </si>
  <si>
    <t>Gonzalez Torres, Armando</t>
  </si>
  <si>
    <t>Eso que ilumina al mundo / PN1169.5 .G6766 .E8 / 01935-07</t>
  </si>
  <si>
    <t>26-NOV-03-DIC-12</t>
  </si>
  <si>
    <t>30-nov-07-dic-12</t>
  </si>
  <si>
    <t>18-25-DIC-12</t>
  </si>
  <si>
    <t>El fuego interno / PN3322 .C379h .F8 / 0787-07</t>
  </si>
  <si>
    <t>07-14-ENE-13</t>
  </si>
  <si>
    <t>21-28-ene-13</t>
  </si>
  <si>
    <t>12-19-feb-13</t>
  </si>
  <si>
    <t>Jiménez, Juan Ramón</t>
  </si>
  <si>
    <t>Antología General /PN1169.5 .J555 .A62 / 0310-012</t>
  </si>
  <si>
    <t>Renov. 07-Marz-13</t>
  </si>
  <si>
    <t>Platero y yo. Trescientos poemas / PN1169.5 .J55 .P552 / 0135-011</t>
  </si>
  <si>
    <t>01-08 Abr 13</t>
  </si>
  <si>
    <t>03-10-Abr-13</t>
  </si>
  <si>
    <t>Renov. 23-Abr-13</t>
  </si>
  <si>
    <t>Cronica De Plata:Poemas Escogidos / PN1169.5.D54.C7 / 1293-02</t>
  </si>
  <si>
    <t>24-Abr-01-May-13</t>
  </si>
  <si>
    <t>Renov. 11-May-13</t>
  </si>
  <si>
    <t>04-11-May-13</t>
  </si>
  <si>
    <t>Préstamo suspendido hasta el 26 de junio de 2013</t>
  </si>
  <si>
    <t>B. Dubant</t>
  </si>
  <si>
    <t xml:space="preserve"> El camino del guerrero / PN3322 .C379h.D8 / 00582-013</t>
  </si>
  <si>
    <t>31-Jul-06-Agos-13</t>
  </si>
  <si>
    <t>Sei To</t>
  </si>
  <si>
    <t>Zen o no ser: una guía espíritual / BL1432 .Z4.S45 / 01861-011</t>
  </si>
  <si>
    <t>19-26-Agos-13</t>
  </si>
  <si>
    <t>Cosani, Armando</t>
  </si>
  <si>
    <t>El vuelo de la serpiente emplumada / PN3322 .C68 .V84 / 2281-070</t>
  </si>
  <si>
    <t>04-11-Sep-14</t>
  </si>
  <si>
    <t>Jinarajadasa, C.</t>
  </si>
  <si>
    <t>El arte y las emociones / BL1451.2 .J56 / 1984-012</t>
  </si>
  <si>
    <t>18-25-Sep-14</t>
  </si>
  <si>
    <t>Marinoff, Lou</t>
  </si>
  <si>
    <t>El poder del Tao / BL1900 .M37 / 1370-13</t>
  </si>
  <si>
    <t>Hodson, Geoffrey</t>
  </si>
  <si>
    <t>Meditaciones sobre la vida oculta / BP567 .H63 / 1591-09</t>
  </si>
  <si>
    <t>25-Sep-02-Oct-14</t>
  </si>
  <si>
    <t>Lao Tse</t>
  </si>
  <si>
    <t>Tao te king / B29 .L36 .T3 / 1022-01</t>
  </si>
  <si>
    <t>Tario</t>
  </si>
  <si>
    <t>Una violeta de más/PN3322.T37.V56/2185-011</t>
  </si>
  <si>
    <t>08-15 nov 18</t>
  </si>
  <si>
    <t>Eco, umberto</t>
  </si>
  <si>
    <t>El nombre de la rosa/PN3322.E36.N6.1/2001-05</t>
  </si>
  <si>
    <t>3-11 May-12</t>
  </si>
  <si>
    <t xml:space="preserve">Carver, Raymond </t>
  </si>
  <si>
    <t>¿Quieres hacer el favor de callarte, porfavor?/PN3322.C378.Q4 1994/0910-96</t>
  </si>
  <si>
    <t>Mondolfo, Rodolfo</t>
  </si>
  <si>
    <t>Textos y problemas de su interpretación: Heráclito /PA3998 .H4 .M66 2007 / 01131-08</t>
  </si>
  <si>
    <t>29dic12 - 05ene13</t>
  </si>
  <si>
    <t>Esquilo</t>
  </si>
  <si>
    <t>Tragedias / PA3828 .E8 .I8 / 0506-010</t>
  </si>
  <si>
    <t>Obras completas / PN3322.B67 .O2 vol 1 / 0516-92</t>
  </si>
  <si>
    <t>El sonido de la montaña / PN3322 .K39 .S6 / 1039-07</t>
  </si>
  <si>
    <t>25-Ene-01-Feb-14</t>
  </si>
  <si>
    <t>Vernant, Jean-Pierre</t>
  </si>
  <si>
    <t>Mito y tagedia en la Grecia antigua II / PA3416 .M5 .V4 v.2 / 283-013</t>
  </si>
  <si>
    <t>05-12-Feb-14</t>
  </si>
  <si>
    <t>Platon</t>
  </si>
  <si>
    <t>Dialogos III / PA4279 .D53 .N3 / 68-013</t>
  </si>
  <si>
    <t>Dialogos I / PA4279 .D52 / 67-013</t>
  </si>
  <si>
    <t>Bossi, Beatriz</t>
  </si>
  <si>
    <t>Saber gozar / B28 .B68 / 784-010</t>
  </si>
  <si>
    <t>De lagrimas y santos / B29 .C56 .D4 / 01168-02</t>
  </si>
  <si>
    <t>01-08 Abr 14</t>
  </si>
  <si>
    <t>04-11 Abr 14</t>
  </si>
  <si>
    <t>De la melancolia / PA3912.3 .A7 / 0780-94</t>
  </si>
  <si>
    <t>21-28-Jun-14</t>
  </si>
  <si>
    <t>Retórica / PA3898 .R4 .R4 / 0349-013</t>
  </si>
  <si>
    <t>El rio del tiempo / PN3322 .V568 .R5 1994 / 01688-02</t>
  </si>
  <si>
    <t>25Mar-01Abr 15</t>
  </si>
  <si>
    <t>Retórica / PA3898 .R4 .R4 / 1970-02</t>
  </si>
  <si>
    <t>13-20-Abr-15</t>
  </si>
  <si>
    <t>Tratados de lógica / PA3893 .O7 .T7 VOL 1 / 01391-94</t>
  </si>
  <si>
    <t>Tratados de lógica / PA3893 .O7 .T7 VOL 2 / 01670-94</t>
  </si>
  <si>
    <t>Política / PA3893 .P8 .P6 / 0535-04</t>
  </si>
  <si>
    <t xml:space="preserve">Meller, Ágnes </t>
  </si>
  <si>
    <t>Aristoteles y el mundo antiguo/PA3890.A6.M3 1998/294-00</t>
  </si>
  <si>
    <t>08-15-DIC-15</t>
  </si>
  <si>
    <t xml:space="preserve">Saint-Exupery, Antoine de </t>
  </si>
  <si>
    <t>El principito/PN3322.S235.P75 1994/333-015</t>
  </si>
  <si>
    <t>Investigación sobre los animales/PA3890.A6.I6/1399-99</t>
  </si>
  <si>
    <t>21-28-DIC-15</t>
  </si>
  <si>
    <t>Diálogos /PA4279.D52 V.1/067-13</t>
  </si>
  <si>
    <t>El guardian entre el  senteno</t>
  </si>
  <si>
    <t>15-22-FEB-16</t>
  </si>
  <si>
    <t>Orwells, George</t>
  </si>
  <si>
    <t>1984 / PN3322.O79.M5 / 0011-014</t>
  </si>
  <si>
    <t>07-14-ABR-16</t>
  </si>
  <si>
    <t>Tratados de logica / PA3893.O7.T7 / 1670-94</t>
  </si>
  <si>
    <t>30-abr-07 may 16</t>
  </si>
  <si>
    <t>El arco y la lira / PN1169.5.P395.A7 / 2650-92</t>
  </si>
  <si>
    <t>03-10 MAY 16</t>
  </si>
  <si>
    <t>Tackels, Bruno</t>
  </si>
  <si>
    <t>Walter Benjamin / PN6140.B468.T3 / 163-015</t>
  </si>
  <si>
    <t>Zubiri, Xavier</t>
  </si>
  <si>
    <t>Sobre la esencia / B29.Z83.S6 2008 / 1670-09</t>
  </si>
  <si>
    <t>Altazor temblor del cielo / PN1169.5.H85.A52 / 2104-00</t>
  </si>
  <si>
    <t>30-JUN-07 JUL 16</t>
  </si>
  <si>
    <t>Cheymol, Marc</t>
  </si>
  <si>
    <t>Antología: maximas francesas / PN3321.4.A67 / 2522-11</t>
  </si>
  <si>
    <t>Poetica / PA3890.A6.A72 / 2163-011</t>
  </si>
  <si>
    <t>09-16-julio 16</t>
  </si>
  <si>
    <t>Física / PA3893.P3.F5 / 549-04</t>
  </si>
  <si>
    <t>11-18-julio 16</t>
  </si>
  <si>
    <t>Tratados de logica II / PA3893.O7.T7.N2 / 1670-94</t>
  </si>
  <si>
    <t>21-28 JUL 16</t>
  </si>
  <si>
    <t>El lenguaje y la muerte / B29.A45.L46 / 356-010</t>
  </si>
  <si>
    <t>10-19 AGO 16</t>
  </si>
  <si>
    <t>Juan Antonio Nicolas-Ricardo E</t>
  </si>
  <si>
    <t>Zubiri ante Heidegger / B29.Z83.Z83 / 1170-09</t>
  </si>
  <si>
    <t>16-23 AGO 16</t>
  </si>
  <si>
    <t>María del carmen Valverde</t>
  </si>
  <si>
    <t>Sym-bolom / B28.5.S96 / 532-05</t>
  </si>
  <si>
    <t>18-25 AGO 16</t>
  </si>
  <si>
    <t xml:space="preserve">Los sueños de Akira Kurosawa/KUR-DRE/926-1155 </t>
  </si>
  <si>
    <t>03-08 sep 16</t>
  </si>
  <si>
    <t xml:space="preserve">de Saint-Exupery, Antoine </t>
  </si>
  <si>
    <t>10-17 sep 16</t>
  </si>
  <si>
    <t>Twin Peaks / LYN-TWI / VOL. 1</t>
  </si>
  <si>
    <t>15-20 sep 16</t>
  </si>
  <si>
    <t>Diez posibles razones para la tristeza del pensamineto / PN6140.S74.D54 / 1062-07</t>
  </si>
  <si>
    <t>Heller, Agnes</t>
  </si>
  <si>
    <t>Aristoteles y el mundo antiguo / PA3890.A6.N3 / 2294-00</t>
  </si>
  <si>
    <t>03-10 OCT 16</t>
  </si>
  <si>
    <t xml:space="preserve">Vigilar y castigar / PN6140.F68.V52 / 55-05  </t>
  </si>
  <si>
    <t>Versiones y diversiones / PN1016.P39 / 255-09</t>
  </si>
  <si>
    <t>Saint-Exupery</t>
  </si>
  <si>
    <t>El principito / PN3322.S235.P75 / 333-05</t>
  </si>
  <si>
    <t>15-22 OCT 16</t>
  </si>
  <si>
    <t>Kristeva, Julia</t>
  </si>
  <si>
    <t>El lenguaje ese desconocido / PN6140.K755.L4 / 406-013</t>
  </si>
  <si>
    <t>21-28 OCT 16</t>
  </si>
  <si>
    <t xml:space="preserve">Georg, Hans </t>
  </si>
  <si>
    <t>Verdad y metodo/GadamerB29.G33.V47 v.1/2866-08</t>
  </si>
  <si>
    <t>Colli, Giorgio</t>
  </si>
  <si>
    <t>Filosofia de la Expresión  / B29.C645.F5 / 856-013</t>
  </si>
  <si>
    <t>25-OCT-01 NOV 16</t>
  </si>
  <si>
    <t xml:space="preserve">Twin Peaks /LYN-TWI </t>
  </si>
  <si>
    <t>Introducción a Aristoteles / PA3890.A6.R43 / 254-016</t>
  </si>
  <si>
    <t>07-14 NOV 16</t>
  </si>
  <si>
    <t>Twin Peaks / LYN-TWI / VOL. 3</t>
  </si>
  <si>
    <t>03-08 DIC 16</t>
  </si>
  <si>
    <t>Boss, Beatriz</t>
  </si>
  <si>
    <t>07-14 DIC 16</t>
  </si>
  <si>
    <t>Twin Peaks / LYN-TWI / DISCO 3</t>
  </si>
  <si>
    <t>19-23 DIC 16</t>
  </si>
  <si>
    <t>Twin Peaks / LYN-TWI / DISCO 4</t>
  </si>
  <si>
    <t>26-30 DIC 16</t>
  </si>
  <si>
    <t>Lautréamont</t>
  </si>
  <si>
    <t>Los cantos de Maldorov/PN3322.C38.G3.1/1160-07</t>
  </si>
  <si>
    <t>30 dic 16-06 ene 17</t>
  </si>
  <si>
    <t>El fantasma de la libertad/BUÑ-FAN/243-308</t>
  </si>
  <si>
    <t>30 dic 16-04 ene 17</t>
  </si>
  <si>
    <t>El rio y la muerte / BUÑ-RIO / 248/313</t>
  </si>
  <si>
    <t>11 -16 ENE 17</t>
  </si>
  <si>
    <t>La dolce vita / FEL-DOL / 530-662</t>
  </si>
  <si>
    <t>19 -24 ENE 17</t>
  </si>
  <si>
    <t>Fisica / PA3893.P3.F5 / 549-04</t>
  </si>
  <si>
    <t>20 -27 ENE 17</t>
  </si>
  <si>
    <t>Muerte en el bosque/PN3322.D388.M84/192-010</t>
  </si>
  <si>
    <t>26 ene-02 feb 17</t>
  </si>
  <si>
    <t>Foucault</t>
  </si>
  <si>
    <t>La hermeneutica del sujeto / B29.F68.H47 / 1492-09</t>
  </si>
  <si>
    <t>02 -09 FEB 17</t>
  </si>
  <si>
    <t>Elogio del amor / GOD-ELO / 630/798</t>
  </si>
  <si>
    <t>13 -17 FEB 17</t>
  </si>
  <si>
    <t>Hanoke, Peter</t>
  </si>
  <si>
    <t>La mujer zurda / PN3322.H355.M85 / 1961-010</t>
  </si>
  <si>
    <t>13 -20 FEB 17</t>
  </si>
  <si>
    <t xml:space="preserve">Sacks, Oliver </t>
  </si>
  <si>
    <t>El hombre que confundio a su mujer con un sombrero/PN6140.S323.H6/1790-02</t>
  </si>
  <si>
    <t>France, Anatole</t>
  </si>
  <si>
    <t>Historia de comicos / PN3322.F73.H5/ 3113-00</t>
  </si>
  <si>
    <t xml:space="preserve">El laberinto del fauno/DEL-LAB/443-543 </t>
  </si>
  <si>
    <t>Kill Bill / TAR-KILL / 1567-1919</t>
  </si>
  <si>
    <t>06-10 MAR 17</t>
  </si>
  <si>
    <t>Kill Bill la venganza II/TAR-JIL2/1568-1920</t>
  </si>
  <si>
    <t>08-13 mar 17</t>
  </si>
  <si>
    <t>Akutagawa, Ryonosuke</t>
  </si>
  <si>
    <t>Kappa y los engranajes / PN3322.A493.K30 / 2103-07</t>
  </si>
  <si>
    <t>08-15 mar 17</t>
  </si>
  <si>
    <t>Vida de un loco, tres relatos / PN3322.A493.V83/ 031-02</t>
  </si>
  <si>
    <t>El biombo del infierno y otros cuentos/PN3322.A493.B56/1504-07</t>
  </si>
  <si>
    <t>13-20 mar 17</t>
  </si>
  <si>
    <t>La bailarina de Izu / PN3322.K39.B3 / 1392-06</t>
  </si>
  <si>
    <t>14-21 mar 17</t>
  </si>
  <si>
    <t>¿Cómo matar a un ruiseñor? / MUC-COM / 1154/1425</t>
  </si>
  <si>
    <t>16-23 mar 17</t>
  </si>
  <si>
    <t>El sonido de la montaña/PN3322.K39.S6/775-fecha</t>
  </si>
  <si>
    <t>23-30 mar 17</t>
  </si>
  <si>
    <t xml:space="preserve">Papini, Giovanni </t>
  </si>
  <si>
    <t>Lo tragico cotidiano/PN3322.P36.T7/1075-93</t>
  </si>
  <si>
    <t>30 mar-06 abr 17</t>
  </si>
  <si>
    <t>Buffalo´66 / GAL-BUF / 597/758</t>
  </si>
  <si>
    <t>05-10 ABR 17</t>
  </si>
  <si>
    <t>Un hombre acabado/PN3322.P36.H6/000268-013</t>
  </si>
  <si>
    <t>12-19 abr 17</t>
  </si>
  <si>
    <t>El discreto encanto de la burgesía/BUÑ-CHA/ 239/302</t>
  </si>
  <si>
    <t xml:space="preserve">13-18 abr 17 </t>
  </si>
  <si>
    <t xml:space="preserve">Ramos, Samuel </t>
  </si>
  <si>
    <t>Perfil del hombre y la cultura/ PN6140.R36.P4/ 01867-94</t>
  </si>
  <si>
    <t>Zea, Leopoldo</t>
  </si>
  <si>
    <t>América como conciencia/B28.5.Z43/02451-07</t>
  </si>
  <si>
    <t xml:space="preserve">18-25 abr 17 </t>
  </si>
  <si>
    <t>Libro del desasosiego / PN1169.5.P482.L53 / 090-014</t>
  </si>
  <si>
    <t xml:space="preserve">26 ABR-01 MAY 17 </t>
  </si>
  <si>
    <t>Ross, David</t>
  </si>
  <si>
    <t>Aristoteles / PA3890.A6.R67 / 401-015</t>
  </si>
  <si>
    <t xml:space="preserve">05-12 MAY 17 </t>
  </si>
  <si>
    <t>De Balzac, Honore</t>
  </si>
  <si>
    <t>Sarrasine / PN3322.B35.S5 / 453-013</t>
  </si>
  <si>
    <t>Guía para la navegación de Alfonso Reyes / PN6140.R49.G8 / 2283-01</t>
  </si>
  <si>
    <t>El llano en llamas / PN3322.R85.E9 / 028-09</t>
  </si>
  <si>
    <t>Ficciones obras completas de Alfonso Reyes / PN6140.R49.O2 / 530-014</t>
  </si>
  <si>
    <t>17-24 may 17</t>
  </si>
  <si>
    <t>Al cumplir ochenta/ PN3322.M55.A6/570-05</t>
  </si>
  <si>
    <t>03-10 jun 17</t>
  </si>
  <si>
    <t>The hunger/SCO-ANS/1456/1886</t>
  </si>
  <si>
    <t xml:space="preserve">05-10 jun 17 </t>
  </si>
  <si>
    <t xml:space="preserve">Teyerman, John </t>
  </si>
  <si>
    <t>Winnie de Poh y los…/PN6140.W552.W56/783-010</t>
  </si>
  <si>
    <t>06-13 jun 17</t>
  </si>
  <si>
    <t xml:space="preserve">Foucaulf, Michel </t>
  </si>
  <si>
    <t>El discurso del orden/B29.F68.O73/1735-09</t>
  </si>
  <si>
    <t>Focault, Michel</t>
  </si>
  <si>
    <t>De lenguaje y literatura/B29.F68.L45/1753-02</t>
  </si>
  <si>
    <t>10-17 jun 17</t>
  </si>
  <si>
    <t xml:space="preserve">Arendt,Hannah </t>
  </si>
  <si>
    <t>La vida del espíritu/PN6140.A74.V53/0163-015</t>
  </si>
  <si>
    <t xml:space="preserve">15- 22 jun 17 </t>
  </si>
  <si>
    <t>Granet, Marcel</t>
  </si>
  <si>
    <t>El pensamiento chino/ B28.5.G73/000262-016</t>
  </si>
  <si>
    <t xml:space="preserve">20-27 jun 17 </t>
  </si>
  <si>
    <t xml:space="preserve">Gribel, John </t>
  </si>
  <si>
    <t>Una historia oral de la infamia/ PN6140.G535.H57/ 187-016</t>
  </si>
  <si>
    <t>21-28 jun 17</t>
  </si>
  <si>
    <t>Flores Magón, Ricardo</t>
  </si>
  <si>
    <t>Obra literaria/PN3322.F584.O27/ 679-010</t>
  </si>
  <si>
    <t>Zertuche, Leonardo</t>
  </si>
  <si>
    <t>Charlas de café con Ricardo Flores Magón/CT21.F56.Z47 /0728-014</t>
  </si>
  <si>
    <t>Maupassant, Guy</t>
  </si>
  <si>
    <t>Cuentos fantásticos/PN3322.M399.C8/SF</t>
  </si>
  <si>
    <t>30 jun- 07 jul 17</t>
  </si>
  <si>
    <t>Adorno, Theodor</t>
  </si>
  <si>
    <t>Sueños/B29.A36.S84/2285-08</t>
  </si>
  <si>
    <t xml:space="preserve">03- 10 jul 17 </t>
  </si>
  <si>
    <t>H.G. Wells</t>
  </si>
  <si>
    <t>Doce historias y un sueño/PN3322.W45.D5/2537-01</t>
  </si>
  <si>
    <t>Sloterdijk</t>
  </si>
  <si>
    <t>Normas para el parque humano/B29.S56.N67/11222-09</t>
  </si>
  <si>
    <t>06-13 jul 17</t>
  </si>
  <si>
    <t>Henry Thoreau</t>
  </si>
  <si>
    <t>Desobediencia civil y otros textos/B29.T495.D45/00173-015</t>
  </si>
  <si>
    <t>Las tortugas pueden volarGHO-TOR/614/780</t>
  </si>
  <si>
    <t>14-19-jul-17</t>
  </si>
  <si>
    <t>Oliver Sacks</t>
  </si>
  <si>
    <t>El hombre que cionfundió a su mujer con un sombrero/PN6140-S323.H6/1790-02</t>
  </si>
  <si>
    <t>14-21-jul-17</t>
  </si>
  <si>
    <t>KNUT HAMSUN</t>
  </si>
  <si>
    <t>Pan/PN3322.H35.P36/562-010</t>
  </si>
  <si>
    <t>15-22-JUL-17</t>
  </si>
  <si>
    <t>Forzán, José Antonio</t>
  </si>
  <si>
    <t>Cine y filosofía/PN1115.C55/ S/F</t>
  </si>
  <si>
    <t>Benjamín, Walter</t>
  </si>
  <si>
    <t>La obra de arte en la época/PN1995.B4557/ 901-02</t>
  </si>
  <si>
    <t xml:space="preserve"> Beckett, Samuel</t>
  </si>
  <si>
    <t xml:space="preserve"> Film/PN1998.3.B43F3/</t>
  </si>
  <si>
    <t>24-31/07/2017</t>
  </si>
  <si>
    <t>Henri Bergson</t>
  </si>
  <si>
    <t>La Risa/B29.B47.R58/2406-99</t>
  </si>
  <si>
    <t>Joubert, Laurent</t>
  </si>
  <si>
    <t>Tratado sobre la risa/BF173.J68.T73/340-016</t>
  </si>
  <si>
    <t>29 jul-05 agos 17</t>
  </si>
  <si>
    <t>Mayer, Hans</t>
  </si>
  <si>
    <t>De la literatura alemana contempo…/PN523.55.M39/1297-01</t>
  </si>
  <si>
    <t>02-09 ago 17</t>
  </si>
  <si>
    <t>Correspondencia/PN6140.A74.C67/941-00</t>
  </si>
  <si>
    <t xml:space="preserve">07-14 ago 17 </t>
  </si>
  <si>
    <t>El arte de la fuga/ PN3322.P576.A7/S/F</t>
  </si>
  <si>
    <t xml:space="preserve">08-15 ago 17 </t>
  </si>
  <si>
    <t xml:space="preserve"> Granel,Marcel</t>
  </si>
  <si>
    <t>El pensamiento chino/B28.5.673/2062-016</t>
  </si>
  <si>
    <t>10-17-ago-17</t>
  </si>
  <si>
    <t>De Quincey, Thomás</t>
  </si>
  <si>
    <t xml:space="preserve"> Confesiones de un inglés comedor de opio/PN3322.D4Q/251-397</t>
  </si>
  <si>
    <t>Del vino y el hachís/PN1169.5.B383.D45/624-012</t>
  </si>
  <si>
    <t>14-21 AGO17</t>
  </si>
  <si>
    <t>Hugo Hiriart</t>
  </si>
  <si>
    <t>Cómo leer y escribir poesía/PN1031.H57/1493-09</t>
  </si>
  <si>
    <t>14-21 AGO18</t>
  </si>
  <si>
    <t xml:space="preserve">Cocteau, Jean </t>
  </si>
  <si>
    <t>Opio. Diario de una desintoxicación/PN3322.C627.O6/1971-01</t>
  </si>
  <si>
    <t xml:space="preserve">18-25 ago 17 </t>
  </si>
  <si>
    <t>Jean Jacques Robrieux</t>
  </si>
  <si>
    <t>Élements de Retórique et dÁrgumentation/PN6140.R635.E5/1656-001</t>
  </si>
  <si>
    <t>23-30 ago 17</t>
  </si>
  <si>
    <t>Pavese</t>
  </si>
  <si>
    <t>El diablo en las colinas/PN3322.P39.D48/1594-99</t>
  </si>
  <si>
    <t>24-31 ago 18</t>
  </si>
  <si>
    <t>Zaid, Gabriel</t>
  </si>
  <si>
    <t>Leer/PN6140.Z345.L44/0-013</t>
  </si>
  <si>
    <t>Ciau Masino/PN3322.P39.C5/51-99</t>
  </si>
  <si>
    <t>26 ago-02 sep 17</t>
  </si>
  <si>
    <t>Calvino Italo</t>
  </si>
  <si>
    <t>La nube de smog/PN3322.C336.N88/647-014</t>
  </si>
  <si>
    <t>Veintidós poetas italianoS/PN1016.5.V45/512-010</t>
  </si>
  <si>
    <t>09-16 sep 17</t>
  </si>
  <si>
    <t>Fuerte, Victor</t>
  </si>
  <si>
    <t>Los mundos de Buñuel/PN1998.3.B865.F8/1189-03</t>
  </si>
  <si>
    <t>18-25 sep 17</t>
  </si>
  <si>
    <t>Ibuse, Masuje</t>
  </si>
  <si>
    <t>Lluvia negra/PN3322.I235.L58/0767-08</t>
  </si>
  <si>
    <t>23-30 sep-17</t>
  </si>
  <si>
    <t>Heidegger, Martiin</t>
  </si>
  <si>
    <t>Conferencias y artículos/B29.H45.C6/200-03</t>
  </si>
  <si>
    <t>25-sep-2-oct-17</t>
  </si>
  <si>
    <t>Fantastic Planet/LAL-PLA/948-1182</t>
  </si>
  <si>
    <t>27 sep- 02 oct 17</t>
  </si>
  <si>
    <t>Cabrera, Julio</t>
  </si>
  <si>
    <t>Cine: 100 años de filosofía/PN1995.C325/1008-02</t>
  </si>
  <si>
    <t>06-13 oct 17</t>
  </si>
  <si>
    <t>11-18 oct 17</t>
  </si>
  <si>
    <t>Seminario de la bestia y el soberano/B29.D47.S46/641-017</t>
  </si>
  <si>
    <t>Ensayos filosóficos japoneses/B28.S.E6/2486-01</t>
  </si>
  <si>
    <t>21-28 oct 17</t>
  </si>
  <si>
    <t>Keene Donald</t>
  </si>
  <si>
    <t>La literatura japonesa/PN523.95.J36.K4/1290-01</t>
  </si>
  <si>
    <t>Shiguesuki, Taira</t>
  </si>
  <si>
    <t>El código del samurái/BL2222.B8.S45/974-08</t>
  </si>
  <si>
    <t>23-30 oct 17</t>
  </si>
  <si>
    <t>Gran Escuela/SAL-GRAN/1414-1714</t>
  </si>
  <si>
    <t>26-31 oct 17</t>
  </si>
  <si>
    <t xml:space="preserve">Bonifáz , Ruben </t>
  </si>
  <si>
    <t>De otro modo lo mismo/PN1169.5B66.D4/1444-94</t>
  </si>
  <si>
    <t>28-oct-4-nov-17</t>
  </si>
  <si>
    <t>La luna y las fogatas/PN3322.P39.L86/650-012</t>
  </si>
  <si>
    <t xml:space="preserve">03-10 nov 17 </t>
  </si>
  <si>
    <t>Kikis/MIY-KIK/1131/1401</t>
  </si>
  <si>
    <t>Obras completas I/ PN3322.C344 .O2 /888-96</t>
  </si>
  <si>
    <t>El discreto encanto/BUÑ-CHA/239-302</t>
  </si>
  <si>
    <t>10-15 nov 17</t>
  </si>
  <si>
    <t>El oficio de vivir/PN3322.P39-04/1325-03</t>
  </si>
  <si>
    <t>15-22 nov 17</t>
  </si>
  <si>
    <t>Nuestra música/GOD-NOD/633-801</t>
  </si>
  <si>
    <t>17-22 nov 17</t>
  </si>
  <si>
    <t>Cartografía…/PN3321.92.C372/184-014</t>
  </si>
  <si>
    <t>17-24 nov 17</t>
  </si>
  <si>
    <t>Beuchot, Maurice</t>
  </si>
  <si>
    <t>La semiótica(PN6140.B483.S45/1653-010</t>
  </si>
  <si>
    <t>22-29 NOV 17</t>
  </si>
  <si>
    <t xml:space="preserve">Vila-Matas, Enrique </t>
  </si>
  <si>
    <t>Suicidios ejemplares/PN3322.V54.S8/3003-08</t>
  </si>
  <si>
    <t>25 nov-02 dic 17</t>
  </si>
  <si>
    <t>Giovanni Reale</t>
  </si>
  <si>
    <t>Introducción a Aristóteles/PA3890.A6.R43/254-016</t>
  </si>
  <si>
    <t>27 nov-04 dic 17</t>
  </si>
  <si>
    <t>Gordon Bowker</t>
  </si>
  <si>
    <t>Perseguido por los demonios/PN3322.L96.B64/SF</t>
  </si>
  <si>
    <t>01-08 dic 17</t>
  </si>
  <si>
    <t>Lowry, Malcom</t>
  </si>
  <si>
    <t>Bajo el volcán/PN3322.L69.B3/1189-08</t>
  </si>
  <si>
    <t>Obra 1 vol.2/PN6140.B468.O27/968-010</t>
  </si>
  <si>
    <t>Bayart, Jean</t>
  </si>
  <si>
    <t>Africa en el espejo/PN6140.B39.A37/271-017</t>
  </si>
  <si>
    <t>18-25 dic 17</t>
  </si>
  <si>
    <t>Juicios a las brujas y otras catástrofes…/PN6140.B46.J85/80-010</t>
  </si>
  <si>
    <t>Wotton, David</t>
  </si>
  <si>
    <t>La invención de las ciencias/PN3384.W667.I59/779-017</t>
  </si>
  <si>
    <t>Los caballeros de la mesa…/JON-CAB/1821-1026</t>
  </si>
  <si>
    <t>29 dic 17-03 ene 18</t>
  </si>
  <si>
    <t>09-13 ene 18</t>
  </si>
  <si>
    <t>Hosbwan, Eric</t>
  </si>
  <si>
    <t>La era de la revolución/PN6140.H62.E63/2233-07</t>
  </si>
  <si>
    <t>10-17 ene 18</t>
  </si>
  <si>
    <t>El sentido de la vida/JON-NOM/823-103</t>
  </si>
  <si>
    <t xml:space="preserve">20-25 ene 18 </t>
  </si>
  <si>
    <t>La condición obrera/PN6140.W45.C65/327-014</t>
  </si>
  <si>
    <t>25 ene- 01 feb 18</t>
  </si>
  <si>
    <t>La vida de Brian/JON-VID/1828-1034</t>
  </si>
  <si>
    <t>27-ene-1-feb-18</t>
  </si>
  <si>
    <t>Marx, Karl</t>
  </si>
  <si>
    <t>Manifiesto comunista/B29.M379.M3/802-10</t>
  </si>
  <si>
    <t xml:space="preserve">06-13 feb 18 </t>
  </si>
  <si>
    <t>Luchas de jóvenes/PN3322.P39.L79/1013-011</t>
  </si>
  <si>
    <t xml:space="preserve">19-26 feb 18 </t>
  </si>
  <si>
    <t>La literatura norteamericana…/PN6140.P3795.L57/3161-08</t>
  </si>
  <si>
    <t>01-08 mar 18</t>
  </si>
  <si>
    <t>Ottavi, Antoni</t>
  </si>
  <si>
    <t>La literatura italiana/PN523.5.O77/148-014</t>
  </si>
  <si>
    <t>02-09 mar 18</t>
  </si>
  <si>
    <t>Frazes, james george</t>
  </si>
  <si>
    <t>La rama dorada/BL313.F73.R33/052-09</t>
  </si>
  <si>
    <t>15-22 mar 18</t>
  </si>
  <si>
    <t>Reproducción sobre los animales/PA3890.A6.R46/503-01</t>
  </si>
  <si>
    <t>Flaubert, Gustav</t>
  </si>
  <si>
    <t>Madame Bovary/PN3322.F59.M35/SF</t>
  </si>
  <si>
    <t>04-11 abr 18</t>
  </si>
  <si>
    <t>Cara de guerra/KUB-CAR/916-1139</t>
  </si>
  <si>
    <t>05-09 abril 18</t>
  </si>
  <si>
    <t>2001 A space odyssey/KUB-2001/913/11335-1136</t>
  </si>
  <si>
    <t>09-14 abril 18</t>
  </si>
  <si>
    <t>Las preguntas de la vida/B29.S28.P7/243-09</t>
  </si>
  <si>
    <t>10-17 abril 18</t>
  </si>
  <si>
    <t>Le mythe de Sisyphe/PN3322.C349.M97/704-013</t>
  </si>
  <si>
    <t>13-20 abr 18</t>
  </si>
  <si>
    <t>Belle de Jour/BUÑ-BEL/23730</t>
  </si>
  <si>
    <t>13-18 abr 18</t>
  </si>
  <si>
    <t>Putnam, Hilary</t>
  </si>
  <si>
    <t>La trenza de tres cabos/B29.P87.T7/1797-02</t>
  </si>
  <si>
    <t>16-27 abril 18</t>
  </si>
  <si>
    <t>Notre Musique/GOD-NOT/632-800</t>
  </si>
  <si>
    <t>18-25 abril 18</t>
  </si>
  <si>
    <t>La felicidad paradógica//PN6140.L56.F45/1704-010</t>
  </si>
  <si>
    <t xml:space="preserve">26 abr-03 may 18 </t>
  </si>
  <si>
    <t>El perfil del hombre y la cultura en México/PN6140.R35.P4/1867-94</t>
  </si>
  <si>
    <t>Under the skin/GLA-UND/2237</t>
  </si>
  <si>
    <t>16-20 may 18</t>
  </si>
  <si>
    <t>Lacan</t>
  </si>
  <si>
    <t>La psicosis 3/BF173.L3.S46/1481-09</t>
  </si>
  <si>
    <t>18-25 may 18</t>
  </si>
  <si>
    <t>22-27 may 18</t>
  </si>
  <si>
    <t>prestamo hasta el 04 junio 18</t>
  </si>
  <si>
    <t>Santiafo Beruete</t>
  </si>
  <si>
    <t>Jardinosofía/B29.B478.J37/264-016</t>
  </si>
  <si>
    <t>09-16 JUN 18</t>
  </si>
  <si>
    <t>Cosip Villegas, Daniel</t>
  </si>
  <si>
    <t>La sucesión presidencial/PN3384.C68.S8/668-013</t>
  </si>
  <si>
    <t>13-20 jun 18</t>
  </si>
  <si>
    <t>varios autores</t>
  </si>
  <si>
    <t>Historia de las mujeres XX/ PN6139.5.H57/835-01</t>
  </si>
  <si>
    <t>Alfonso Reyes</t>
  </si>
  <si>
    <t>México/PN6140.R49.M49/792-017</t>
  </si>
  <si>
    <t>19-26 jun 18</t>
  </si>
  <si>
    <t>Bailando en la oscuridad/ VON-BAI/1668-2035</t>
  </si>
  <si>
    <t>22-27 JUN 18</t>
  </si>
  <si>
    <t>La potencia del pensmaiento/B29.A45.P67/18-013</t>
  </si>
  <si>
    <t>25 jun -02 jul 18</t>
  </si>
  <si>
    <t>Muñoz Ramírez</t>
  </si>
  <si>
    <t>20 y10 el fuego y la palabra/PN3384.M86.E9/1876-013</t>
  </si>
  <si>
    <t>03-10 jul 18</t>
  </si>
  <si>
    <t>Bartolomé de las casas</t>
  </si>
  <si>
    <t>Brevísima Relación-PN3384.C379.B74-17-014</t>
  </si>
  <si>
    <t>9-16 JUL 18</t>
  </si>
  <si>
    <t>historia de las mujeres XX/ PN6139.5.H57/835-01</t>
  </si>
  <si>
    <t xml:space="preserve">11-18 jul18 </t>
  </si>
  <si>
    <t>Hilda López</t>
  </si>
  <si>
    <t>Autoritarismo y cultura/PN523.93.A7.L6/</t>
  </si>
  <si>
    <t>14-31 JUL 18</t>
  </si>
  <si>
    <t>El rey se inclina y mata/PN3322.M85.R49/2049.011</t>
  </si>
  <si>
    <t>30-6 ago 18</t>
  </si>
  <si>
    <t>Historia de las mujeres/PN6139.5.H57/835-01</t>
  </si>
  <si>
    <t>01-08 ago 18</t>
  </si>
  <si>
    <t>Los grandes momentos del indigenismo/PN3384.V555.G73/194-010</t>
  </si>
  <si>
    <t>8-15-AGO-18</t>
  </si>
  <si>
    <t>16-23 agos 18</t>
  </si>
  <si>
    <t>Sor Juan Ines de la Cruz</t>
  </si>
  <si>
    <t>Primero Sueño y otros escritos/PN1196.5.C78.P75/1173-07</t>
  </si>
  <si>
    <t>14-21 sep 18</t>
  </si>
  <si>
    <t>Obras completas/ PN1169.5 P395 .O2 v.5 / 633-99</t>
  </si>
  <si>
    <t>Fando y lis/Jod-fan/</t>
  </si>
  <si>
    <t>18-23-SEP-18</t>
  </si>
  <si>
    <t>Sor Juana Inésde la Cruz</t>
  </si>
  <si>
    <t>Carta a sor Filotea/PN1169.5.C78.C3/569-05</t>
  </si>
  <si>
    <t>20-27- 09-2018</t>
  </si>
  <si>
    <t xml:space="preserve">  </t>
  </si>
  <si>
    <t>Hegel</t>
  </si>
  <si>
    <t>Hegel II/B29.H44.G46/486-015</t>
  </si>
  <si>
    <t>28 sep-5 oct 18</t>
  </si>
  <si>
    <t>Clavijero</t>
  </si>
  <si>
    <t>Historia antigua de México/PN3384.C532.H57/302-017</t>
  </si>
  <si>
    <t>11-18 oct 18</t>
  </si>
  <si>
    <t>18-25 oct 18</t>
  </si>
  <si>
    <t>Hery George Ward</t>
  </si>
  <si>
    <t>México en 1827/PN3384.W37/2505-10</t>
  </si>
  <si>
    <t>22-29-oct-18</t>
  </si>
  <si>
    <t>Katherine Howe</t>
  </si>
  <si>
    <t>El libro de las brujas/PN3383.L53/652-017</t>
  </si>
  <si>
    <t>Acerca de comer carne/PA4378.E8.A24/1502-010</t>
  </si>
  <si>
    <t>Danilo Kiš</t>
  </si>
  <si>
    <t>Lecciones de anatomía/PN3322.K565.L4/367-013</t>
  </si>
  <si>
    <t>13-20 nov 18</t>
  </si>
  <si>
    <t>Historia de la filosofía: la filosofía en el siglo XIX/B28.5.F553/1269-06</t>
  </si>
  <si>
    <t>15-22-nov-18</t>
  </si>
  <si>
    <t>Anatomía del mexicano/PN6140.B375.A52/766-017</t>
  </si>
  <si>
    <t>17-24 nov 18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</si>
  <si>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</si>
  <si>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baudelaire</t>
  </si>
  <si>
    <t>Obra poética completa/PN1169.5.B383.03/294-07</t>
  </si>
  <si>
    <t>La jaula de la melancolía/PN6140.B375.J38/77-09</t>
  </si>
  <si>
    <t>29-06 dic 18</t>
  </si>
  <si>
    <t>11-18 dic 18</t>
  </si>
  <si>
    <t>Bladimir Jankélévitch</t>
  </si>
  <si>
    <t>La música y lo inefable/ML3800.J36/1922-08</t>
  </si>
  <si>
    <t>29 dic 18-05 ene 19</t>
  </si>
  <si>
    <t xml:space="preserve">Muschg, Walter </t>
  </si>
  <si>
    <t>Historia trágica de la literatura/PN523.55.M88/1478-09</t>
  </si>
  <si>
    <t>04-11-ene-19</t>
  </si>
  <si>
    <t xml:space="preserve">Frady, Marsholl </t>
  </si>
  <si>
    <t>Martin luther King/CT21.K56.F7/417-05</t>
  </si>
  <si>
    <t>Douglass</t>
  </si>
  <si>
    <t>Vida de un esclavo americano/CT21.D68.V53/883-017</t>
  </si>
  <si>
    <t>08-15 ene 18</t>
  </si>
  <si>
    <t>Bonefoy</t>
  </si>
  <si>
    <t>El siglo de Baudelaire/PN1169.5.B664.S54/230-018</t>
  </si>
  <si>
    <t>9-16-ene-18</t>
  </si>
  <si>
    <t>Elogio del amor/GOD-ELO/630-798</t>
  </si>
  <si>
    <t>11-16-ene-19</t>
  </si>
  <si>
    <t xml:space="preserve">Donoso, José </t>
  </si>
  <si>
    <t>El lugar sin límites/PN3322.D665.L84/1199-97</t>
  </si>
  <si>
    <t>11-18-ene-19</t>
  </si>
  <si>
    <t>Un septimo hombre/PN3322.B47.S46/1385-011</t>
  </si>
  <si>
    <t>26 2 feb 19</t>
  </si>
  <si>
    <t>SUSPENSIÓN HASTA EL 10 DE FEBRERO DEL 2019</t>
  </si>
  <si>
    <t>Sartori</t>
  </si>
  <si>
    <t>Qué es la democracia?/PN6140.S374.Q4/2639-011</t>
  </si>
  <si>
    <t>11-18 FEB 19</t>
  </si>
  <si>
    <t>David Wootton</t>
  </si>
  <si>
    <t>La invención de la ciencia/PN3384.W667.I59/779-017</t>
  </si>
  <si>
    <t>14-21 FEB 19</t>
  </si>
  <si>
    <t>Manuel Alejandro Guerrero</t>
  </si>
  <si>
    <t>Mexico: La paradoja de su democracia/PN3384.G84.M94/302-018/</t>
  </si>
  <si>
    <t>23-2 MAR-19</t>
  </si>
  <si>
    <t>Benjamin Walter</t>
  </si>
  <si>
    <t>Obras libro I/PN6140.B468.O27/986-010</t>
  </si>
  <si>
    <t>La filosofía del siglo XIX/B28.5.F353/1269-06</t>
  </si>
  <si>
    <t>11-18-mar-19</t>
  </si>
  <si>
    <t xml:space="preserve">Fromm, Erich </t>
  </si>
  <si>
    <t>Del tener al ser/BF173.F86.D43/1927-01</t>
  </si>
  <si>
    <t>5-12-abr-19</t>
  </si>
  <si>
    <t>¿Tener o ser?/BF173.F86.T4/1960-05</t>
  </si>
  <si>
    <t>SUSPENSIÓN HASTA 21 DE MAYO DE 2019</t>
  </si>
  <si>
    <t>José Manuel Mirales Valverde</t>
  </si>
  <si>
    <t>Todos somos autodefensas/ PN3384.M574.T65/ 567-018</t>
  </si>
  <si>
    <t>11-18-JUN-19</t>
  </si>
  <si>
    <t>La presidencia imperial/ PN3384.K74.P74/ 244-017</t>
  </si>
  <si>
    <t>11-18-JUN-20</t>
  </si>
  <si>
    <t>Camille Paglia</t>
  </si>
  <si>
    <t>Feminismo pasado y presente/ PN6140.P346.F45/ 165-019</t>
  </si>
  <si>
    <t xml:space="preserve">de Saussure, Ferdinand </t>
  </si>
  <si>
    <t>Curso de lingüística general/PN121.S38/658-017</t>
  </si>
  <si>
    <t>12-19-jun-19</t>
  </si>
  <si>
    <t xml:space="preserve">Zubiri, Xavier </t>
  </si>
  <si>
    <t>Sobre la esencia/B29.Z83.S6/1670-09</t>
  </si>
  <si>
    <t>29-JUN-6-JUL-19</t>
  </si>
  <si>
    <t>La invenciòn de la ciencia/PN3384.W667.I59/779-017</t>
  </si>
  <si>
    <t>13-20 sep 19</t>
  </si>
  <si>
    <t>Marques de Sade</t>
  </si>
  <si>
    <t>las 120 jornadas de Sodoma/PN3322.S233.C5/187-08</t>
  </si>
  <si>
    <t>09-16-oct-19</t>
  </si>
  <si>
    <t>Sade</t>
  </si>
  <si>
    <t>Las 120 jornadas de Sodoma /PN3322.S233.C51/1670-08</t>
  </si>
  <si>
    <t>06-13-nov-19</t>
  </si>
  <si>
    <t>David Wootoon</t>
  </si>
  <si>
    <t>La invencion de la ciencia/PN3384.W667.I59/779-017</t>
  </si>
  <si>
    <t>11-18-DIC-19</t>
  </si>
  <si>
    <t>El laberinto de la soledad/PN1169.5.P395.L3 2002/490-03</t>
  </si>
  <si>
    <t>Tomás Moro</t>
  </si>
  <si>
    <t>Utopía/PN6140.M679.U7/1019-06</t>
  </si>
  <si>
    <t>Ben Dupré</t>
  </si>
  <si>
    <t>50 cosas que hay que saber sobre la filosofía/B28.D86/24-016</t>
  </si>
  <si>
    <t>11-18-feb-20</t>
  </si>
  <si>
    <t>Thomas Hobbes</t>
  </si>
  <si>
    <t>Leviatan o la materia, forma y poder de una…/B29.H63.L48/1084-08</t>
  </si>
  <si>
    <t>Las 120 jornadas de Sodoma/PN3322.S233.C5/1670-08</t>
  </si>
  <si>
    <t>25-feb-3-mar-20</t>
  </si>
  <si>
    <t>Poética /PA3890.A6.A72 /2163-011</t>
  </si>
  <si>
    <t>31-AGO-07-SEP-22</t>
  </si>
  <si>
    <t>Sor Juana Inés de la Cruz /PN1169.5/633-99</t>
  </si>
  <si>
    <t>Renovación hasta el sábado 10</t>
  </si>
  <si>
    <t xml:space="preserve">Thoreau, Henry David </t>
  </si>
  <si>
    <t>Desobediencia civil y otros textos/B29.T495.D45 2014/0173-015</t>
  </si>
  <si>
    <t>23-30-NOV-22</t>
  </si>
  <si>
    <t>Ferdinand de Sausure</t>
  </si>
  <si>
    <t>Curso de lingüística general / PN121.S38 / 658-017</t>
  </si>
  <si>
    <t>23/FEB - 02/MAR/23</t>
  </si>
  <si>
    <t>REACTIVACIÓN HASTA EL DIA 7 DE MARZO DEL 2023</t>
  </si>
  <si>
    <t>La verdad de las mentiras / PN6140.V37.V4 / 1233-04</t>
  </si>
  <si>
    <t>27-4 ene 11</t>
  </si>
  <si>
    <t>Huxley Aldous</t>
  </si>
  <si>
    <t>Un mundo feliz/PN3322.H.89.M8/1531-97</t>
  </si>
  <si>
    <t>3-14-ene-11</t>
  </si>
  <si>
    <t>Obra Reunida / PN3322.B44.O3 / 0676-06</t>
  </si>
  <si>
    <t>16-23 May 13</t>
  </si>
  <si>
    <t>Chartier, Roger</t>
  </si>
  <si>
    <t>Historia de la lectuta en el mundo occidental / PN4193 .L4 .H58 / 01812-02</t>
  </si>
  <si>
    <t>Lyotard, Jean Francois</t>
  </si>
  <si>
    <t>La condición postmoderna / B29 .L96 .C6 / 0205-00</t>
  </si>
  <si>
    <t>Bourdieu, Pierre</t>
  </si>
  <si>
    <t>La miseria del mundo / PN6139.5 .M58</t>
  </si>
  <si>
    <t>Sociología y cultura / PN6140 .B68 .S6 / 0722-07</t>
  </si>
  <si>
    <t>9-16 Jul 13</t>
  </si>
  <si>
    <t>Renov. 22-Jul-13</t>
  </si>
  <si>
    <t xml:space="preserve">Giovanni Sartori </t>
  </si>
  <si>
    <t>La sociedad multiétnica: pluralismo, multiculturalismo y extranjeros /  PN6140 .S374.S6 2001 / 00703-04</t>
  </si>
  <si>
    <t>15-22-Jul-13</t>
  </si>
  <si>
    <t>García Pelayo, Ramón</t>
  </si>
  <si>
    <t>Pequeño Larousse ilustrado 1990 / C N34 .P46 1998</t>
  </si>
  <si>
    <t xml:space="preserve">Hernández, Natalio  </t>
  </si>
  <si>
    <t>De la exclusión al diálogo intercultural con los pueblos indígenas / PN6140 .H466.D4 / 01471-00</t>
  </si>
  <si>
    <t>08-15-Jul-13</t>
  </si>
  <si>
    <t>La miseria del mundo / PN6139.5 .M58 / 0913-03</t>
  </si>
  <si>
    <t>Renov. 18-Dic-13</t>
  </si>
  <si>
    <t>La condición humana / PN6140 .A74 .C6 / 01039-00</t>
  </si>
  <si>
    <t>Renov. 27-Ene-13</t>
  </si>
  <si>
    <t>Levi, Primo</t>
  </si>
  <si>
    <t>Los hundidos y los salvados / PN3322 .L49 .H8 / 02022-01</t>
  </si>
  <si>
    <t>Movimiento popular y politico en Oaxaca / P3384 .M367 .M68 / 1763-010</t>
  </si>
  <si>
    <t>15-22-Mar-14</t>
  </si>
  <si>
    <t>Cano, Arturo Augusto</t>
  </si>
  <si>
    <t>La ley de Derechos de los Pueblos y Comunidades indígenas… / PN3384 .C365.L49 / 0155-14</t>
  </si>
  <si>
    <t>Lo obvio y lo obtuso / PN1425 .B37</t>
  </si>
  <si>
    <t>15-22 Jul 15</t>
  </si>
  <si>
    <t xml:space="preserve">Bourdieu, Pierre </t>
  </si>
  <si>
    <t>La dominación masculina/PN6140.B68.D6/1747-02</t>
  </si>
  <si>
    <t>30 NOV-07 DIC 15</t>
  </si>
  <si>
    <t>Bueno para comer/PN6140.H377.B8/2152-99</t>
  </si>
  <si>
    <t>02-09 ene 16</t>
  </si>
  <si>
    <t xml:space="preserve">Bunge, Mario </t>
  </si>
  <si>
    <t>Epistemologia/B29.B86.E65 1997/066-012</t>
  </si>
  <si>
    <t xml:space="preserve">Tolstói, León </t>
  </si>
  <si>
    <t>León Tolstói fabulas/PN3322.T65.F3/233-014</t>
  </si>
  <si>
    <t>16-23 ene 16</t>
  </si>
  <si>
    <t>El valor de educar/B29.S28.V36 2010/1435-012</t>
  </si>
  <si>
    <t>Ginzburg, Carlo</t>
  </si>
  <si>
    <t>El queso y los gusanos / PN6140.G56.Q4 / 1188-08</t>
  </si>
  <si>
    <t>30 JUL-06 AGO 16</t>
  </si>
  <si>
    <t>El arte de enseñar a escribir / PN3322.B44.A7 / 1041-07</t>
  </si>
  <si>
    <t>06-13 AGO 16</t>
  </si>
  <si>
    <t>13-20 AGO 16</t>
  </si>
  <si>
    <t xml:space="preserve">Emili, Durkheim </t>
  </si>
  <si>
    <t>El suicidio/B29.D87.S8/1439-04</t>
  </si>
  <si>
    <t>27 ago-03 sep 16</t>
  </si>
  <si>
    <t>Durkheim, Emile</t>
  </si>
  <si>
    <t>Las formas elementales de la vida religiosa / B29.D87.F6 / 1901-05</t>
  </si>
  <si>
    <t>10-17 SEP 16</t>
  </si>
  <si>
    <t>Gardner, Howard</t>
  </si>
  <si>
    <t>Inteligencias múltiples/PN6140.G37.I67/1945-010</t>
  </si>
  <si>
    <t>21-28 ABR 17</t>
  </si>
  <si>
    <t>Frank, Viktorl</t>
  </si>
  <si>
    <t>El hombre en busca de sentido/BF173.F73.H65/2364-011</t>
  </si>
  <si>
    <t>Edward De Bono</t>
  </si>
  <si>
    <t>Manual de creatividad/PN6140.B6597.P4/2244-010</t>
  </si>
  <si>
    <t>05-12 jul 18</t>
  </si>
  <si>
    <t>John Holloway</t>
  </si>
  <si>
    <t>Cambiar el mundo sin tomar el poder/PN6140-H653.C3/2329-02</t>
  </si>
  <si>
    <t>01-08 agos 18</t>
  </si>
  <si>
    <t>Paulo Coélho</t>
  </si>
  <si>
    <t>El alquimista/PN3322.C642P.A46/1109-02</t>
  </si>
  <si>
    <t>Coelho, Paulo</t>
  </si>
  <si>
    <t>Manual del guerrero de la luz/PN3322.C642P.M35/552-011</t>
  </si>
  <si>
    <t xml:space="preserve">From, Erich </t>
  </si>
  <si>
    <t>El arte de amar/BF173.F86.A772/416-010</t>
  </si>
  <si>
    <t xml:space="preserve">De Bono, Edward </t>
  </si>
  <si>
    <t>El pensamiento lateral/PN6140.B6597.P4/2244-010</t>
  </si>
  <si>
    <t>12-19-sep-18</t>
  </si>
  <si>
    <t xml:space="preserve">Gardner, Howard </t>
  </si>
  <si>
    <t>Ryszard Kapúscinski</t>
  </si>
  <si>
    <t>El mundo de hoy/PN3384.K36.M8/1659-05</t>
  </si>
  <si>
    <t>El hombre que plantaba árboles/PN3322.G55.H65.2012/700-014</t>
  </si>
  <si>
    <t xml:space="preserve">Amòs Comenio, Juan </t>
  </si>
  <si>
    <t>Didactica Magna/PN6140.A612.D5/2330-010</t>
  </si>
  <si>
    <t>8-16-mar-19</t>
  </si>
  <si>
    <t xml:space="preserve">Bachelard, Gaston </t>
  </si>
  <si>
    <t>La formación del espirítu científico/PN6140.B32.F67/1765-09</t>
  </si>
  <si>
    <t>15-22-abr-19</t>
  </si>
  <si>
    <t>El oficio de científico/PN6140.B68.O45/2976-08</t>
  </si>
  <si>
    <t>6-13-jul-19</t>
  </si>
  <si>
    <t>20-27-jul-19</t>
  </si>
  <si>
    <t>26-jul-2-ago-19</t>
  </si>
  <si>
    <t>N.Abbagnano</t>
  </si>
  <si>
    <t>Historia de la pedagogia/B29.A22.H58/524-013</t>
  </si>
  <si>
    <t>03-10-ene-20</t>
  </si>
  <si>
    <t>Rolf Wiggersshaus</t>
  </si>
  <si>
    <t>La escuela de Francfort/B28.5.W54/67-012</t>
  </si>
  <si>
    <t>18-25-feb-20</t>
  </si>
  <si>
    <t>REACTIVAR CREDENCIAL EL 03 DE MARZO DEL 2020</t>
  </si>
  <si>
    <t>Umberto Eco</t>
  </si>
  <si>
    <t>Como se hace una tesis/PN6140.E26.C6 2001/3004-08</t>
  </si>
  <si>
    <t>8M</t>
  </si>
  <si>
    <t>RENOVACION DE CREDENCIAL 2022</t>
  </si>
  <si>
    <t>Michel Foucault</t>
  </si>
  <si>
    <t>El orden del discurso / B29.F68.O73/ 1735-09</t>
  </si>
  <si>
    <t>01-08-JUL-22</t>
  </si>
  <si>
    <t>Jacques Derrida</t>
  </si>
  <si>
    <t>De la gramatología/B29.D47.D4 2000/2909-08</t>
  </si>
  <si>
    <t>La republica / PA4279.R4 / 2001-07</t>
  </si>
  <si>
    <t>28-04-AGOS-22</t>
  </si>
  <si>
    <t>Mario Bunge</t>
  </si>
  <si>
    <t>Epistemología / B29.B86.E65 1997 / 066-12</t>
  </si>
  <si>
    <t>Federico Nietzsche</t>
  </si>
  <si>
    <t>Así habla Zaratustra / B29.N54.A79 2001 / 1491-12</t>
  </si>
  <si>
    <t>Historia de la sexualidad / B29.F68.H577 2017 / 630-21</t>
  </si>
  <si>
    <t>04/MAR - 11/MAR/23</t>
  </si>
  <si>
    <t>Pierre Bordieu</t>
  </si>
  <si>
    <t>El oficio de científico / PN6140.B68.O45 / 2976-08</t>
  </si>
  <si>
    <t>14/MAR - 21/MAR/23</t>
  </si>
  <si>
    <t>El tarot de Marsella / BL313.M375 / 2320-010</t>
  </si>
  <si>
    <t xml:space="preserve">Callejo, Manuel del </t>
  </si>
  <si>
    <t>Antequera o el paraiso/PN3322.C335.A67/1177-013</t>
  </si>
  <si>
    <t>La vida breve / PN3322.O564.V53 / 3273-08</t>
  </si>
  <si>
    <t>29-DIC-05 ENE 17</t>
  </si>
  <si>
    <t>Onetti, Carlos</t>
  </si>
  <si>
    <t>Cuando ya no importe / PN3322.O564.C83 / 997-013</t>
  </si>
  <si>
    <t>Paris no se acaba nunca / PN3322.V54.P3 / 213-07</t>
  </si>
  <si>
    <t>Respiración artificial / PN3322.P546.R48 / 1495-09</t>
  </si>
  <si>
    <t>Radiguet, Raymond</t>
  </si>
  <si>
    <t>El diablo en el cuerpo / PN3322.R342.D5 / 791-02</t>
  </si>
  <si>
    <t xml:space="preserve">Nothomb, Amélie </t>
  </si>
  <si>
    <t>Antichrista/PN3322.N685.A6/1838-05</t>
  </si>
  <si>
    <t xml:space="preserve">Goldman, Francisco </t>
  </si>
  <si>
    <t>Di su nombre/PN3322.G666.D5/136-013</t>
  </si>
  <si>
    <t>El baile del conde de orgel / PN3322.R342.B35 / 553-08</t>
  </si>
  <si>
    <t>25-ENE-01 FEB 17</t>
  </si>
  <si>
    <t>Nothomb, Amelié</t>
  </si>
  <si>
    <t>Antichrista / PN3322.N685.A6 / 1838-05</t>
  </si>
  <si>
    <t>Colegiala / PN3322.D39.C65 / 206-014</t>
  </si>
  <si>
    <t>01-08 FEB 17</t>
  </si>
  <si>
    <t>Aqua viva/PN3322.L58.A38/2175-08</t>
  </si>
  <si>
    <t>Amélie</t>
  </si>
  <si>
    <t>Metafísica de los tubos/PN3322.N685.M4/836-02</t>
  </si>
  <si>
    <t>Los adioses / PN3322.O564.A35 / 3321-08</t>
  </si>
  <si>
    <t>Meridiano de sangre / PN3322.M428.M47 / 629-08</t>
  </si>
  <si>
    <t>Las enfermedades y sus metaforas / PN6140.S66.E6 / 1475-99</t>
  </si>
  <si>
    <t xml:space="preserve">01 jun-08 jun 17 </t>
  </si>
  <si>
    <t>Para una tumba sin nombre/ PN3322.M428.M47/2629-08</t>
  </si>
  <si>
    <t>Las ciudades invisibles/PN3322.C336.C5/683-08</t>
  </si>
  <si>
    <t>30 jun-07 jul 17</t>
  </si>
  <si>
    <t>Müller, Herta</t>
  </si>
  <si>
    <t>La bestia del corazón/PN3322.M85.B48/145-010</t>
  </si>
  <si>
    <t>14-21 jul 17</t>
  </si>
  <si>
    <t>Océano mar/PN3322.B355.034 2009/1844-09</t>
  </si>
  <si>
    <t>26-JUL-17-4-AGO-17</t>
  </si>
  <si>
    <t>Feyerbarand, Paul</t>
  </si>
  <si>
    <t>Tratado contra el método/B29.F49.T7/1360-00</t>
  </si>
  <si>
    <t>26-JUL-17-4-AGO-18</t>
  </si>
  <si>
    <t xml:space="preserve"> Arenas, Reinaldo    </t>
  </si>
  <si>
    <t>Gombrowics,Witold</t>
  </si>
  <si>
    <t>Ferdydurke/PN3322.G67.F4.2002/854-02</t>
  </si>
  <si>
    <t xml:space="preserve">Barnes,Djuana </t>
  </si>
  <si>
    <t>La pasión y otros relatos/PN3322.B3</t>
  </si>
  <si>
    <t>29 ago-05 sep 17</t>
  </si>
  <si>
    <t xml:space="preserve">Alberto, Eliseo  </t>
  </si>
  <si>
    <t>Caracol Beach /PN3322.A516.C3/327-99</t>
  </si>
  <si>
    <t>La vida nueva/PN3322.P355.V53/1679-09</t>
  </si>
  <si>
    <t>Muller, Herta</t>
  </si>
  <si>
    <t>El hombre es un gran faisán…/PN3322.M85.H6</t>
  </si>
  <si>
    <t>27 sep-04 oct 17</t>
  </si>
  <si>
    <t xml:space="preserve">Azahua, Mariana </t>
  </si>
  <si>
    <t>Ausencia compartida /PN6140.A92.A9/0210-015</t>
  </si>
  <si>
    <t>04-11 oct 17</t>
  </si>
  <si>
    <t xml:space="preserve"> Bolaño, Roberto</t>
  </si>
  <si>
    <t xml:space="preserve"> El tercer Reich/PN3322.B643.T97/309-019</t>
  </si>
  <si>
    <t>7-14-oct-17</t>
  </si>
  <si>
    <t xml:space="preserve"> Rosales, Guillermo</t>
  </si>
  <si>
    <t>La casa de los naúfragos/PN3322.R654.C38/494-010</t>
  </si>
  <si>
    <t>14-21-nov-17</t>
  </si>
  <si>
    <t xml:space="preserve">Duras, Marguerite </t>
  </si>
  <si>
    <t>Cést tout/ es todo/PN3322.D88.C47/2572-00</t>
  </si>
  <si>
    <t>17-24-nov-17</t>
  </si>
  <si>
    <t>21--nov-17</t>
  </si>
  <si>
    <t>Rigioni,Mario</t>
  </si>
  <si>
    <t>Vanidad/PN3322.R546.V36/SF</t>
  </si>
  <si>
    <t>21-28 nov-17</t>
  </si>
  <si>
    <t xml:space="preserve"> Di Benedetto, Antonio</t>
  </si>
  <si>
    <t>Zama/PN3322.B461.Z3/01806-07</t>
  </si>
  <si>
    <t>21-28 nov 17</t>
  </si>
  <si>
    <t>28-nov-5-dic-17</t>
  </si>
  <si>
    <t>Incesto/PN3322.N56.I63/53-010</t>
  </si>
  <si>
    <t>04-11 dic 17</t>
  </si>
  <si>
    <t>El grito silencioso/PN3322.O4.G7/204-014</t>
  </si>
  <si>
    <t>SUSPENDIDA HASTA EL 16-ene-18</t>
  </si>
  <si>
    <t>Fragmentos de un discurso amoroso/PN6140.B37.F7/3591-03</t>
  </si>
  <si>
    <t>18-25 ene 18</t>
  </si>
  <si>
    <t>Contra la interpretación/PN6140.S66.C6/1013-00</t>
  </si>
  <si>
    <t xml:space="preserve">Lévi, Claude </t>
  </si>
  <si>
    <t>Tristes trópicos/PN6140.L477.T7/1084-93</t>
  </si>
  <si>
    <t>Ada o el ardor/PN3322.N3.A2/SF</t>
  </si>
  <si>
    <t>13-20 feb 18</t>
  </si>
  <si>
    <t xml:space="preserve"> Mijailovich Dostoievski, Fiódor</t>
  </si>
  <si>
    <t>Memorias del subsuelo/PN3322.D682.M46/1048-05</t>
  </si>
  <si>
    <t>27-feb 06-mar-18</t>
  </si>
  <si>
    <t>Tumbuctú/PN3322.A89.T6/SF</t>
  </si>
  <si>
    <t>06-13 abr 18</t>
  </si>
  <si>
    <t>Cinco esquinas/PN3322.V37.C55/571-017</t>
  </si>
  <si>
    <t>Oé Kenzaburo</t>
  </si>
  <si>
    <t>La presa/PN3322.O4.P7/1023-05</t>
  </si>
  <si>
    <t>23-30-ABR-18</t>
  </si>
  <si>
    <t>La usuaria trajo libro para reposición* el día 21-may-18</t>
  </si>
  <si>
    <t>Modiano Patrick</t>
  </si>
  <si>
    <t>Calle de las tiendas obscuras/PN3322.M63.C35/855-09</t>
  </si>
  <si>
    <t>Elías Canetti</t>
  </si>
  <si>
    <t>Auto de fe/PN3322.C354.A8/1391-99</t>
  </si>
  <si>
    <t>18-25 jun 18</t>
  </si>
  <si>
    <t>14 dias de retraso</t>
  </si>
  <si>
    <t>F. Goldman</t>
  </si>
  <si>
    <t>25 jun 02 jul 18</t>
  </si>
  <si>
    <t xml:space="preserve">SUSPENDIDA HASTA EL 30 DE JULIO </t>
  </si>
  <si>
    <t xml:space="preserve"> Cavafis, Constantino</t>
  </si>
  <si>
    <t>Poesía completa/PN1159.5.C4.P647.2003/3320-08</t>
  </si>
  <si>
    <t>27-DIC-3-ENE-19</t>
  </si>
  <si>
    <t xml:space="preserve">de Andrade, Eugénio </t>
  </si>
  <si>
    <t>Lugares de la cumbre/PN1169.5.A595.L8/1830-07</t>
  </si>
  <si>
    <t xml:space="preserve">Plath, Sylvia </t>
  </si>
  <si>
    <t>La campana de cristal/PN3322.P597.C35/2234-08</t>
  </si>
  <si>
    <t>22-29-ENE-19</t>
  </si>
  <si>
    <t xml:space="preserve"> Levertov, Denise</t>
  </si>
  <si>
    <t>Antología poética/PN1169.5.L48.A6/2642-01</t>
  </si>
  <si>
    <t>17-24-abr-19</t>
  </si>
  <si>
    <t xml:space="preserve"> Abe,  Abe</t>
  </si>
  <si>
    <t>El rostro ajeno/PN3322.A2.R6.2007/2200-07</t>
  </si>
  <si>
    <t xml:space="preserve">Soseki, Natsume </t>
  </si>
  <si>
    <t>Kokoro/PN3322.S667.K64/384-015</t>
  </si>
  <si>
    <t xml:space="preserve">son - Won, Lee </t>
  </si>
  <si>
    <t>Reflexiones sobre una medusa/PN3322.S663.R4/1929-05</t>
  </si>
  <si>
    <t>*32</t>
  </si>
  <si>
    <t>Los detectives salvajes / PN3322.B642.D4 / 2234-010</t>
  </si>
  <si>
    <t>17-24 AGO 16</t>
  </si>
  <si>
    <t>Una cuestion personal / PN3322.O4.C8 / 1060-97</t>
  </si>
  <si>
    <t>29 AGO 05 SEP 16</t>
  </si>
  <si>
    <t>Gómez Dávila, Nicolás</t>
  </si>
  <si>
    <t>Escolios a un texto implícito / B29.G66D.E82 / 334-013</t>
  </si>
  <si>
    <t>05-12 SEP 16</t>
  </si>
  <si>
    <t>Leonardo Dajandra</t>
  </si>
  <si>
    <t>Entrecruzamientos / PN3322.J36.E6 / 498-96</t>
  </si>
  <si>
    <t>Roberto Artl</t>
  </si>
  <si>
    <t>Cuentos completos / PN3322.A748.C84 / 238-015</t>
  </si>
  <si>
    <t xml:space="preserve">Burton, Robert </t>
  </si>
  <si>
    <t>Anatomía de la melancolia/PN6140.B87.A63/2547-010</t>
  </si>
  <si>
    <t xml:space="preserve">Da Jandra, Leonardo </t>
  </si>
  <si>
    <t>Entrecruzamientos I, II, III/PN3322.J36.K62/774-05</t>
  </si>
  <si>
    <t xml:space="preserve">Sanz, Marta </t>
  </si>
  <si>
    <t>Daniela Astor y la caja negra/PN3322.S269.D35/055-014</t>
  </si>
  <si>
    <t>30 se-07 oct 16</t>
  </si>
  <si>
    <t>elena Garro</t>
  </si>
  <si>
    <t>La casa junto al rio / PN3322.G379.C3 / s/f</t>
  </si>
  <si>
    <t>Inés / PN3322.G379.I6 / 1832-95</t>
  </si>
  <si>
    <t>Lezama, José</t>
  </si>
  <si>
    <t>Paradiso / PN3322.L498.P3 / 239-96</t>
  </si>
  <si>
    <t>Anatomía de la melancolía  / PN6140.B87.A63 / 2547-010</t>
  </si>
  <si>
    <t>Hesse, Hermann</t>
  </si>
  <si>
    <t>El lobo estepario / PN3322.H54.L6 / 3248-08</t>
  </si>
  <si>
    <t>Sobre la divinidad / B29.H89.S6 / 1418-05</t>
  </si>
  <si>
    <t>Entrecruzamientos I, II, III / PN3322.S36.E62 / 774-05</t>
  </si>
  <si>
    <t>Meridianos de sangre / PN3322.M428.M47 / 2629-08</t>
  </si>
  <si>
    <t>2666 / PN3322.B642.D6 / 1942-04</t>
  </si>
  <si>
    <t>Poniatowska, Elena</t>
  </si>
  <si>
    <t>Hasta no verte Jesús mío / PN3322.P65.H3 / 667-09</t>
  </si>
  <si>
    <t xml:space="preserve">Poniatowsca, Elena </t>
  </si>
  <si>
    <t>La noche de Tlatelolco/PN3322.P65.N6/345-03</t>
  </si>
  <si>
    <t>25 nov-02 dic 16</t>
  </si>
  <si>
    <t xml:space="preserve">Murakami, Ryu </t>
  </si>
  <si>
    <t>Azul casi transparente/PN3322.M8645.A9 2007/1102-09</t>
  </si>
  <si>
    <t>29 dic 16-02 ene 17</t>
  </si>
  <si>
    <t>La apariencia de las cosas / PN6140.B472.A63 / 133-016</t>
  </si>
  <si>
    <t>Yo, etcétera / PN3322.S66.Y6 / 1761-99</t>
  </si>
  <si>
    <t>04-11 ENE 17</t>
  </si>
  <si>
    <t>El grito silencioso / PN3322.O4.G7 / 009-014</t>
  </si>
  <si>
    <t>Memorias de abajo / PN3322.C376.M45 / 1167-98</t>
  </si>
  <si>
    <t>08-15 FEB 17</t>
  </si>
  <si>
    <t>Rilke, Rainer María</t>
  </si>
  <si>
    <t>Primavera sagrada y otros cuentos de Bohemia / PN3322.R55.P75 / 1912-07</t>
  </si>
  <si>
    <t>Agustin, José</t>
  </si>
  <si>
    <t>De perfil / PN3322.A47.P4 / 1917-98</t>
  </si>
  <si>
    <t>15-22 FEB 17</t>
  </si>
  <si>
    <t>Un hilito de sangre / PN3322.R878.H5 / 613-010</t>
  </si>
  <si>
    <t>La mexicanidad: fiesta y rito / PN3322.J36.M49 / 1583-012</t>
  </si>
  <si>
    <t>22 FEB -01 MAR 17</t>
  </si>
  <si>
    <t>Sergio Tamayo, Kathrin Widner</t>
  </si>
  <si>
    <t>Identidades urbanas / PN6139.5.I34 / 226-011</t>
  </si>
  <si>
    <t xml:space="preserve">Watanabe, José </t>
  </si>
  <si>
    <t>Poesía completa/PN1169.5.W37.P64/878-09</t>
  </si>
  <si>
    <t xml:space="preserve">Benjamin, Walter </t>
  </si>
  <si>
    <t>Dirección única/PN6140.B468.D5/2711-92</t>
  </si>
  <si>
    <t>Cuando ya no importe  / PN3322.O564.C83 / 997-013</t>
  </si>
  <si>
    <t>04-11 MAR 17</t>
  </si>
  <si>
    <t>La cámara lúcida / PN6140.B37.C35/ 126-016</t>
  </si>
  <si>
    <t xml:space="preserve">Unamuno, Miguel </t>
  </si>
  <si>
    <t>Del sentimiento trágico /PN6140.U63.D4/2404-05</t>
  </si>
  <si>
    <t>25-01 ABR 17</t>
  </si>
  <si>
    <t>Frankl, Viktorl</t>
  </si>
  <si>
    <t>Jaeger, Wegner</t>
  </si>
  <si>
    <t>Paideía /B29.J34.P35 /1173-08</t>
  </si>
  <si>
    <t xml:space="preserve">04-11 ABR 17 </t>
  </si>
  <si>
    <t>Amor líquido / PN6140.B3797.A7 / 1632-02</t>
  </si>
  <si>
    <t xml:space="preserve">10-17 ABR 17 </t>
  </si>
  <si>
    <t>Descola, philippe</t>
  </si>
  <si>
    <t>Las lanzas del crepusculo / PN3384.D48.L36 / 1042-07</t>
  </si>
  <si>
    <t xml:space="preserve">Sontag, Susan </t>
  </si>
  <si>
    <t>La enfermedad y sus metaforas/PN6140.S66.E6/1475-99</t>
  </si>
  <si>
    <t>05-12 may 17</t>
  </si>
  <si>
    <t>L a interpretación de los sueños I/BF173.F85.I6 v.1/15-99</t>
  </si>
  <si>
    <t>Ruiz, Pergentino Josè</t>
  </si>
  <si>
    <t>Hormigas rojas / PN3322.R8497.H6 / 2082-012</t>
  </si>
  <si>
    <t>16-23 may 17</t>
  </si>
  <si>
    <t>El llano en llamas / PN3322.R85.J9 / 803-08</t>
  </si>
  <si>
    <t>Bajo el volcan / PN3322.L69.B3 / 1189-08</t>
  </si>
  <si>
    <t>Foucault, Michael</t>
  </si>
  <si>
    <t>Historia de la sexualidad/B29.F68.H57/ 1116-94</t>
  </si>
  <si>
    <t xml:space="preserve">16-23 jun 17 </t>
  </si>
  <si>
    <t>Goldman, Francisco</t>
  </si>
  <si>
    <t>Di su nombre/ PN3322.G666.D5/ 136-013</t>
  </si>
  <si>
    <t>Dávila, Amparo</t>
  </si>
  <si>
    <t>Muerte en el bosque/ PN3322.D386.M84/192-016</t>
  </si>
  <si>
    <t>13-20 jul 17</t>
  </si>
  <si>
    <t>Fantastic planet/LAL-PLA/948-1182</t>
  </si>
  <si>
    <t>21-25 sep 17</t>
  </si>
  <si>
    <t>Un cuarto propio/PN3322.W66.C83/SF</t>
  </si>
  <si>
    <t>03-10 abr-18</t>
  </si>
  <si>
    <t>Arnau, Juan</t>
  </si>
  <si>
    <t>Antropología del budismo/BL1420.A765/796-10</t>
  </si>
  <si>
    <t xml:space="preserve">Garro,Elena </t>
  </si>
  <si>
    <t>Inés/PN3322.G386.I53/1852-95</t>
  </si>
  <si>
    <t>21-28-mar-19</t>
  </si>
  <si>
    <t>La casa junto al río/PN3322.G386.G37/17-98</t>
  </si>
  <si>
    <t>Cervantes Francisco</t>
  </si>
  <si>
    <t>El libro de Nicole/Pn1169.5.C478.L5</t>
  </si>
  <si>
    <t>24-31 May-11</t>
  </si>
  <si>
    <t>Cantado para nadie/PN1169.5.C478.c3</t>
  </si>
  <si>
    <t>Pierre Bourdieu</t>
  </si>
  <si>
    <t>Las reglas del arte / PN6140 .B68.R44 / 02312-99</t>
  </si>
  <si>
    <t>30-Jul-06-Agos-13</t>
  </si>
  <si>
    <t>Los demasiados libros  / PN6140 .Z345 .D4 / 1402-96</t>
  </si>
  <si>
    <t>12-19 Mar-11</t>
  </si>
  <si>
    <t>26-Mar-114</t>
  </si>
  <si>
    <t>Practica mortal / PN1169.5 .Z35 .P7 / 452-95</t>
  </si>
  <si>
    <t>15-22-Sep-14</t>
  </si>
  <si>
    <t>Canciones de Vidyapati / PN116935 .Z35 .C36 / 2015-00</t>
  </si>
  <si>
    <t>Leer Poesía / PN6140 .S345 .L4 / 1193-99</t>
  </si>
  <si>
    <t>08-15-Jun-15</t>
  </si>
  <si>
    <t>El arte de enseñar a escribir / PN3322 .B44 .A7 / 3283</t>
  </si>
  <si>
    <t>29Jun-06Jul 15</t>
  </si>
  <si>
    <t>Variaciones sobre la literatura/PN6140.B37.V3/1328-06</t>
  </si>
  <si>
    <t>14-21 Jul 15</t>
  </si>
  <si>
    <t>Coord. Federico Patán</t>
  </si>
  <si>
    <t>Raíces en la tierra/PN6139.5.R35/544-05</t>
  </si>
  <si>
    <t>21-28 SEP 15</t>
  </si>
  <si>
    <t>Renov. 05-oct-15</t>
  </si>
  <si>
    <t>monsivais, carlos</t>
  </si>
  <si>
    <t>a ustedes les consta / PN3384.R966.A2 / 01156-94</t>
  </si>
  <si>
    <t>Viajes con Herodoto / PN3384.K36.V5 / 558-07</t>
  </si>
  <si>
    <t>13-20 ene 16</t>
  </si>
  <si>
    <t>Leer poesia / PN6140-Z345.L4 / 1193-99</t>
  </si>
  <si>
    <t>20-27 ene 16</t>
  </si>
  <si>
    <t>a ustedes les consta / PN3384.M66.A2 / 348-09</t>
  </si>
  <si>
    <t>García Marquez, Gabriel</t>
  </si>
  <si>
    <t>Retrato de un naúfrago/PN3322.G375.R4/158-97</t>
  </si>
  <si>
    <t>23-30-ENE-16</t>
  </si>
  <si>
    <t>Los demasiados libros / PN6140.Z345.D4 / 1402-96</t>
  </si>
  <si>
    <t>12-19-ABR-16</t>
  </si>
  <si>
    <t>Prestamo suspendido para el  07 de mayo  2016</t>
  </si>
  <si>
    <t>23-30-ENE-17</t>
  </si>
  <si>
    <t>13-20-FEB-17</t>
  </si>
  <si>
    <t xml:space="preserve">05-12 jun 17 </t>
  </si>
  <si>
    <t>Montaigne</t>
  </si>
  <si>
    <t>Ensayos/PN6140.M667.E58/2302-99</t>
  </si>
  <si>
    <t xml:space="preserve">Arreola, Juan José </t>
  </si>
  <si>
    <t>Narrativa completa/PN3322.A77.N3/0120-014</t>
  </si>
  <si>
    <t xml:space="preserve"> Alexiévich, Suetlana</t>
  </si>
  <si>
    <t>Voces de Chernóbyl/PN3384.A44.V43/663-015</t>
  </si>
  <si>
    <t>29-05-NOV-18</t>
  </si>
  <si>
    <t>Pequeños cuentos misóginos / PN3322.H56.P4 / 2239-03</t>
  </si>
  <si>
    <t>9-16 nov 09</t>
  </si>
  <si>
    <t>Palou, Pedro Ángel</t>
  </si>
  <si>
    <t>Con la muerte en los puños / PN3322.P35.C62 / 1441-03</t>
  </si>
  <si>
    <t>Cuentos completos / PN3322.C373.C8.2006 / 2804-08</t>
  </si>
  <si>
    <t>Los perros ladran / PN3322.C373.P4.1999 / 355-00</t>
  </si>
  <si>
    <t>Barley, Nigel</t>
  </si>
  <si>
    <t>Bailando sobre la tumba / PN3322.B367.B3 / 1117-07</t>
  </si>
  <si>
    <t>15-22 dic 09</t>
  </si>
  <si>
    <t>La canción del verdugo / PN3322.M359.C3 / 722-95</t>
  </si>
  <si>
    <t>Relatos / PN3322.F38.R4 / 943-99</t>
  </si>
  <si>
    <t>renov 2 dic</t>
  </si>
  <si>
    <t>22-29 dic 09</t>
  </si>
  <si>
    <t>Roth, Philip</t>
  </si>
  <si>
    <t>El lamento de Portnoy / PN3322.R675.L3 / 478-98</t>
  </si>
  <si>
    <t>Hoffman, E.T.A.</t>
  </si>
  <si>
    <t>Opiniones del gato Murr / PN3322.H64.O6 / 1536-97</t>
  </si>
  <si>
    <t>2-9 ene 09</t>
  </si>
  <si>
    <t>Fitzgerald, Scott</t>
  </si>
  <si>
    <t>Cuentos 1 / PN3322.F57.C8.V1 / 1205-03</t>
  </si>
  <si>
    <t>6-13 ene 10</t>
  </si>
  <si>
    <t>Los cuadernos de don Rigoberto / PN3322.V37.C8 / 371-03</t>
  </si>
  <si>
    <t>26-3 feb 10</t>
  </si>
  <si>
    <t>El hombre ilustrado / PN33B7.H6 / 736-02</t>
  </si>
  <si>
    <t>29-5 feb 10</t>
  </si>
  <si>
    <t xml:space="preserve">El libro del frio / PN1169.5.G354.L5 / </t>
  </si>
  <si>
    <t>29-5 jul 10</t>
  </si>
  <si>
    <t>renov 26 jul</t>
  </si>
  <si>
    <t xml:space="preserve">McCarthy, Corman </t>
  </si>
  <si>
    <t>29-6 jul 10</t>
  </si>
  <si>
    <t>24-31 Ene 11</t>
  </si>
  <si>
    <t>renov 8feb</t>
  </si>
  <si>
    <t>Scheffler, lilian</t>
  </si>
  <si>
    <t>Cuentos y leyendas de mexico / PN3321.92.S34 /612-09</t>
  </si>
  <si>
    <t>renov 8 Feb</t>
  </si>
  <si>
    <t>Grandes, Almudena</t>
  </si>
  <si>
    <t>Las edades de lulu / PN3322.G787.E2 1998/ 1859-99</t>
  </si>
  <si>
    <t>Orwell,George</t>
  </si>
  <si>
    <t>Escritos 1940-1948 / PN6140.O773.E8 / 2526-01</t>
  </si>
  <si>
    <t>No es país para viejos/Pn3322.M428.N6/520-07</t>
  </si>
  <si>
    <t>19-26-jul-11</t>
  </si>
  <si>
    <t>renov-3agos</t>
  </si>
  <si>
    <t>El leviatán/PN3322.R67.L4/176-93</t>
  </si>
  <si>
    <t>Infancia / PN3322.C64.I6 / 2644-02</t>
  </si>
  <si>
    <t>20-28 jul 11</t>
  </si>
  <si>
    <t>Ana Karenina/PN3322.T65.A61999/454-01</t>
  </si>
  <si>
    <t>renov-02-ene-12</t>
  </si>
  <si>
    <t>Júnger, Ernst</t>
  </si>
  <si>
    <t>Acercamientos/PN3322.J86.A3/2074-01</t>
  </si>
  <si>
    <t>11-18-ene-11</t>
  </si>
  <si>
    <t>Todos los hermosos caballos/PN3322.M428.T63/2040-08</t>
  </si>
  <si>
    <t>23-30-Ene-12</t>
  </si>
  <si>
    <t>renov-5-feb-12</t>
  </si>
  <si>
    <t>La carretera/PN3322.M428.C37/2348-07</t>
  </si>
  <si>
    <t>9-16-Feb-12</t>
  </si>
  <si>
    <t>La espuma de los días / PN3322 .V53 .E8 / 01537-00</t>
  </si>
  <si>
    <t>24-31 Dic 12</t>
  </si>
  <si>
    <t>Teoria de las catástrofes / PN3322 .M362 .T46 / 01828-012</t>
  </si>
  <si>
    <t>03-10-ENE-13</t>
  </si>
  <si>
    <t>Tres guineas / PN6140 .W66 .T6 1993 / 0116-95</t>
  </si>
  <si>
    <t>07-14 Ene-13</t>
  </si>
  <si>
    <t>Historia de amor / PN3322 .F66 .H5 / 1306-Fecha</t>
  </si>
  <si>
    <t>20-27-Dic-14</t>
  </si>
  <si>
    <t>Escohotado, Antonio</t>
  </si>
  <si>
    <t>Historia elemental de las drogas / PN6140 .E836 .H58 / 752-010</t>
  </si>
  <si>
    <t>Americanpsycho / PN3322 .E565 .A54 / 1467-08</t>
  </si>
  <si>
    <t>04-11-Feb-15</t>
  </si>
  <si>
    <t>Beauvori, Simone</t>
  </si>
  <si>
    <t>La mujer rota / PN3322 .B42 .M8 2013 / 0279-014</t>
  </si>
  <si>
    <t>13-20 Feb 15</t>
  </si>
  <si>
    <t>Rowley, Hazel</t>
  </si>
  <si>
    <t>Sartre y Beaovoir / B29 .S27 .R6 / 0286-07</t>
  </si>
  <si>
    <t>24-02-Mar-15</t>
  </si>
  <si>
    <t>Segundo sexo I / PN6140 .B43 .S8 v1</t>
  </si>
  <si>
    <t>Crónicas marcianas / PN3322 .B7 .C7 / 861-02</t>
  </si>
  <si>
    <t>15-22-Abr-15</t>
  </si>
  <si>
    <t>Memorias de una jóven formal / PN3322 .B42 .M45 / 1456-08</t>
  </si>
  <si>
    <t>La feria / PN3322 .A77 .F4 / 211-99</t>
  </si>
  <si>
    <t>04-10-May-15</t>
  </si>
  <si>
    <t>Lolita /PN3322 .N3 .L6 / 1975-93</t>
  </si>
  <si>
    <t>Collins, Warwick</t>
  </si>
  <si>
    <t>Caballeros/PN3322.C645.C3/0329-03</t>
  </si>
  <si>
    <t>Cuentos reunidos / PN3322 .L58 .C8 / 0274-06</t>
  </si>
  <si>
    <t>Saki</t>
  </si>
  <si>
    <t>Crónicas de Cloris / PN3322 .S239 .C7 / 0530-06</t>
  </si>
  <si>
    <t>19-26-May-15</t>
  </si>
  <si>
    <t>Las mejores historias sobre gatos / PN3321 .M451 / 2119-01</t>
  </si>
  <si>
    <t>Mi tío Osvald / PN3322 .D34 .M5 2005 / 01694-09</t>
  </si>
  <si>
    <t>09-16 Jun 15</t>
  </si>
  <si>
    <t>Mizumura, Minde</t>
  </si>
  <si>
    <t>Una novela real / PN3322 .M59 .N68 / 0148-09</t>
  </si>
  <si>
    <t>Confesiones de una máscara / PN3322 .M58 .C6 2005 / 01627-05</t>
  </si>
  <si>
    <t>La campana de cristal / PN3322 .P597 .C35 / 02234-08</t>
  </si>
  <si>
    <t>Yoshimoto, Banana</t>
  </si>
  <si>
    <t>Tsugumi / PN3322 .Y56 .T88 / 02178-08</t>
  </si>
  <si>
    <t>Un antropologo en Marte / PN3322 .S215 .A67 2006 / 01405-010</t>
  </si>
  <si>
    <t>Frazen, Jonathan</t>
  </si>
  <si>
    <t>Libertad/PN3322.F732.L5/962-13</t>
  </si>
  <si>
    <t>02-9-SEPT-15</t>
  </si>
  <si>
    <t xml:space="preserve">Wallace, Foster </t>
  </si>
  <si>
    <t>Entrevistas breves con hombres repulsivos/PN3322.W3453.E5/984-013</t>
  </si>
  <si>
    <t>Libertad/PN3322.F732.L5/962-013</t>
  </si>
  <si>
    <t>Sexualidad y poder/ PN6140.F68.S49/711-09</t>
  </si>
  <si>
    <t>19-26-NOV- 15</t>
  </si>
  <si>
    <t>La famosa invasión de sicilia por los osos /PN3322.B89.F3/1067-07</t>
  </si>
  <si>
    <t>Historia de la sexualidad/PN6140.F68.H55 N1/1110-94</t>
  </si>
  <si>
    <t>24 nov-01 dic 15</t>
  </si>
  <si>
    <t>Seda/PN3322.B355.S4/258-01</t>
  </si>
  <si>
    <t xml:space="preserve">Franzen, Jonathan </t>
  </si>
  <si>
    <t>Las correcciones/PN3322.F732.C6/160-015</t>
  </si>
  <si>
    <t>01-08 dic 15</t>
  </si>
  <si>
    <t xml:space="preserve">Maldonado, Tryno </t>
  </si>
  <si>
    <t>Metales pesados/PN3322.M362.M4/558-014</t>
  </si>
  <si>
    <t>Un amor/PN3322.B89.A6 2005/1481-05</t>
  </si>
  <si>
    <t>Cuentos completos / PN3322.L58.C8. / 274-06</t>
  </si>
  <si>
    <t>27 DIC-03 ENE 17</t>
  </si>
  <si>
    <t>Nothomb, Amélie</t>
  </si>
  <si>
    <t>Antichrista / PN3322.N685.A6 / 1835-05</t>
  </si>
  <si>
    <t>Hemingway, Ernst</t>
  </si>
  <si>
    <t>The short stories of EH/PN3322.H45.S56/159-01</t>
  </si>
  <si>
    <t>14-21 may 18</t>
  </si>
  <si>
    <t>Historias de Cronopios y fantasmas/PN3322.C673.H57/958-99</t>
  </si>
  <si>
    <t>21-28 may 18</t>
  </si>
  <si>
    <t>28-04 ju-18</t>
  </si>
  <si>
    <t>SUSPENDIDA HASTA 21 JULIO 18</t>
  </si>
  <si>
    <t xml:space="preserve">Schopenhauer,Arthur </t>
  </si>
  <si>
    <t>El mundo como voluntad y representaciòn/B29.S35.M8  / 1992-05</t>
  </si>
  <si>
    <t>16- 23-jul 18</t>
  </si>
  <si>
    <t xml:space="preserve"> Heidegger, Martín</t>
  </si>
  <si>
    <t>El ser y el tiempo /B29.H45.S4/982-03</t>
  </si>
  <si>
    <t>Nombre del usuario:_x000D_
González García, Isabel</t>
  </si>
  <si>
    <t>González García, Isabel</t>
  </si>
  <si>
    <t>Eros y Psique/PA6213.A56.A68/2862-08</t>
  </si>
  <si>
    <t>11-18 marzo 16</t>
  </si>
  <si>
    <t>Politicas de la amistad / B29.D47.P6 / 138-05</t>
  </si>
  <si>
    <t>Conferencias y articulos / B29.H45.C6 / 200-03</t>
  </si>
  <si>
    <t>06-13 may 16</t>
  </si>
  <si>
    <t>Dostoyevski. F.M</t>
  </si>
  <si>
    <t>Noches blancas, el pequeño heroe, un episodio v./PN3322.D68.N6/688</t>
  </si>
  <si>
    <t>31-MAY-07 JUN 16</t>
  </si>
  <si>
    <t>Ramón jimenez, Juan</t>
  </si>
  <si>
    <t>Antología poética / PN1169.5.J55.A6 / 1093-99</t>
  </si>
  <si>
    <t>10-17 JUN 16</t>
  </si>
  <si>
    <t>Nietsche, Friedich</t>
  </si>
  <si>
    <t>La geneología de la moral / B29.N54.G4 / 1553-97</t>
  </si>
  <si>
    <t>Los cantos de Maldorov/PN3322.L38.G3.1 2004/1160-07</t>
  </si>
  <si>
    <t>13-20 ene 17</t>
  </si>
  <si>
    <t xml:space="preserve">Melville, Herman </t>
  </si>
  <si>
    <t>Moby-Dick/PN3322.M458.M6 2009/332-014</t>
  </si>
  <si>
    <t>Muerte en el bosque / PN3322.D388.M84 / 192-010</t>
  </si>
  <si>
    <t>Diálogos VII/PA4279.D52/01516-94</t>
  </si>
  <si>
    <t>Vegetti, Mario</t>
  </si>
  <si>
    <t>Platón/PA4279.V44/400-015</t>
  </si>
  <si>
    <t>La filial del imfierno en la tierra/PN3322.R67.F5/0027-05</t>
  </si>
  <si>
    <t>19-26 jun 17</t>
  </si>
  <si>
    <t xml:space="preserve">Magris, Claudio </t>
  </si>
  <si>
    <t>Lejos de donde/PN6140.M342.L45/882-08</t>
  </si>
  <si>
    <t>Judios errantes/PN6140.R678.J8/1855-08</t>
  </si>
  <si>
    <t>03- 10 jul 17</t>
  </si>
  <si>
    <t>La cripta de los capuchinos / PN3322.R67.C7 / 1001-05</t>
  </si>
  <si>
    <t xml:space="preserve">03-10 jul 17 </t>
  </si>
  <si>
    <t>Henry David Thoreau</t>
  </si>
  <si>
    <t>El deber de la desobediencia civil/B29.T495.D4/52-5</t>
  </si>
  <si>
    <t>10-17 jul17</t>
  </si>
  <si>
    <t>Pietro Ameglio Patella</t>
  </si>
  <si>
    <t>Gandhi y la desobediencia civil/CT.21.G28.A56/0233-03</t>
  </si>
  <si>
    <t>Artaud, Antonin</t>
  </si>
  <si>
    <t>El cine/PN1995.A75/226-03</t>
  </si>
  <si>
    <t>Thoreau, David</t>
  </si>
  <si>
    <t xml:space="preserve">18-25 jul 17 </t>
  </si>
  <si>
    <t xml:space="preserve">Conrad, Joseph </t>
  </si>
  <si>
    <t>Notas de vida y letras/PN3322.C663.N673/2583-00</t>
  </si>
  <si>
    <t>La obra de arte en la época…/ PN1995.B455/SF</t>
  </si>
  <si>
    <t>Dupré, Ben</t>
  </si>
  <si>
    <t>50 cosas que hay que saber sobre filosofía7B28.D86/024-016</t>
  </si>
  <si>
    <t>31 ago-07 sep 17</t>
  </si>
  <si>
    <t>Díaz, Erwin</t>
  </si>
  <si>
    <t>Poesía chilena de hoy/PN1016.93.C95.P64/2180-07</t>
  </si>
  <si>
    <t>Juan José Arreola</t>
  </si>
  <si>
    <t>Estas páginas mías/PN3322.A77.E8.1/0171-06</t>
  </si>
  <si>
    <t>14-21 sep 17</t>
  </si>
  <si>
    <t>Fernando del paso</t>
  </si>
  <si>
    <t>Memoria y olvido. Vida de Juan José Arreola/PN3322.A77.P37/638-015</t>
  </si>
  <si>
    <t>El perseguidor/PN3322.C673.P47/SF</t>
  </si>
  <si>
    <t>02-09 ene 18</t>
  </si>
  <si>
    <t>Si mi biblioteca ardiera…/PN3322.H89.B53/00156-014</t>
  </si>
  <si>
    <t>Strauss, Leo</t>
  </si>
  <si>
    <t>La filosofía politíca de Hobbes/B29.H63.S87/SF</t>
  </si>
  <si>
    <t>09-16 ene 18</t>
  </si>
  <si>
    <t>Juicios a las brujas y otras catástrofes/PN6140. B468. J85/080-016</t>
  </si>
  <si>
    <t>Tudesq, Andre</t>
  </si>
  <si>
    <t xml:space="preserve"> Historia de la radio y la televisión/PN4725. A53/2509-01</t>
  </si>
  <si>
    <t>El conocimiento/B28.5.C656/1723-010</t>
  </si>
  <si>
    <t>Elizondo,Salvador Elizondo</t>
  </si>
  <si>
    <t>Teoría del infirno y otros ensayos/PN6140.E53.T4/962-04</t>
  </si>
  <si>
    <t>27-03 mar 18</t>
  </si>
  <si>
    <t xml:space="preserve">Minois, Georges </t>
  </si>
  <si>
    <t>Historias del infierno/BT834.M56/1098-04</t>
  </si>
  <si>
    <t>Los orígenes del totalitarismo/PN6140.A74.O7/649-015</t>
  </si>
  <si>
    <t>Popper, Karl</t>
  </si>
  <si>
    <t>La sociedad abierta.../B29.P66.S6/1088-06</t>
  </si>
  <si>
    <t>Las preguntas de la vida/B29.S28.P7/1477-13</t>
  </si>
  <si>
    <t>10-17 abr 18</t>
  </si>
  <si>
    <t>s/a</t>
  </si>
  <si>
    <t>Giros y reveses/BF121.G57/1526-012</t>
  </si>
  <si>
    <t>24 abr -01 may 18</t>
  </si>
  <si>
    <t>Las venas abiertas…/PN6140.G34.V4/1325-03</t>
  </si>
  <si>
    <t>30-abr-07 may 18</t>
  </si>
  <si>
    <t>Catellanos, Rosario</t>
  </si>
  <si>
    <t>Sobre cultura femenina/PN3322.C385R.S62/1036-05</t>
  </si>
  <si>
    <t xml:space="preserve">13-20 jun 18 </t>
  </si>
  <si>
    <t xml:space="preserve">Della Mirandola, Giovanni Pico </t>
  </si>
  <si>
    <t>Discurso sobre la dignidad del hombre/B29.P5.D5/555-05</t>
  </si>
  <si>
    <t>Política/PA3893.P8.P6/535-04</t>
  </si>
  <si>
    <t>10-17-ene-19</t>
  </si>
  <si>
    <t xml:space="preserve">Schlögel, Karl </t>
  </si>
  <si>
    <t>En el espacio leemos el tiempo / PN6140 .S394 .E6 / 1216-010</t>
  </si>
  <si>
    <t>Cuaderno flotante/PN6140.A593.C83/190-013</t>
  </si>
  <si>
    <t>11-18 jul 16</t>
  </si>
  <si>
    <t>El peatón inmóvil/PN6140.S593.P43/330-015</t>
  </si>
  <si>
    <t>Enrique Vila-Matas</t>
  </si>
  <si>
    <t>Bartleby y compañía/PN3322.V54.B3/1522-05</t>
  </si>
  <si>
    <t>05-12 oct 18</t>
  </si>
  <si>
    <t xml:space="preserve">Gaton Bachelard </t>
  </si>
  <si>
    <t>La tierra y los sueños de la voluntad / PN6140.B32.T5/ 235-01</t>
  </si>
  <si>
    <t>17-24-MAY-19</t>
  </si>
  <si>
    <t>El tunél / PN3322.S2.T8 / 2909-00</t>
  </si>
  <si>
    <t>22-29 jul 16</t>
  </si>
  <si>
    <t>Revueltas</t>
  </si>
  <si>
    <t>Conversaciones con José Revueltas / PN3322.R48.C6 / 2457-01</t>
  </si>
  <si>
    <t>02-09 AGO 16</t>
  </si>
  <si>
    <t>Morrison, Toni</t>
  </si>
  <si>
    <t>Beloved / PN3322.M697.B45 / 1722-08</t>
  </si>
  <si>
    <t>13-20 SEP 16</t>
  </si>
  <si>
    <t>Said, Edwuard</t>
  </si>
  <si>
    <t>Orientalismo  / PN6140.S33.O7 / 2139-03</t>
  </si>
  <si>
    <t>Gargallo, Francesca</t>
  </si>
  <si>
    <t>Manantial de dos fuentes / PN3322.G3777D.M3 / 1244-05</t>
  </si>
  <si>
    <t>Obra completa I/PN3322.T37.O27/641-015</t>
  </si>
  <si>
    <t>08-15 dic 17</t>
  </si>
  <si>
    <t>Hughes,Langston</t>
  </si>
  <si>
    <t>The Big sea/PN3322.H825.B54/1713-08</t>
  </si>
  <si>
    <t>Ishmael Reed</t>
  </si>
  <si>
    <t>Mumbo Jumbo/PN3322.R445.M86/2277-010</t>
  </si>
  <si>
    <t>21-28 abr 18</t>
  </si>
  <si>
    <t>Langston Hughes</t>
  </si>
  <si>
    <t>Selected poems/PN1169.5.H846.S45/1566-012</t>
  </si>
  <si>
    <t>Morrinson, Toni</t>
  </si>
  <si>
    <t>17-24-abr-18</t>
  </si>
  <si>
    <t xml:space="preserve"> Felipe, León</t>
  </si>
  <si>
    <t>Canto a mi mismo/PN1169.5.F44.C36/1489-011</t>
  </si>
  <si>
    <t>8-15-abr-19</t>
  </si>
  <si>
    <t>La carta robada/PN3322.P64.C3.1987/339-98</t>
  </si>
  <si>
    <t>Hojas de hierba/PN1169.5.W55.H6.1972/1518-011</t>
  </si>
  <si>
    <t>22-29-abr-19</t>
  </si>
  <si>
    <t>Li, Bo</t>
  </si>
  <si>
    <t>Copa en mano, pregunto a la luna/PN1169.5.L5.C6/1987-97</t>
  </si>
  <si>
    <t xml:space="preserve">Pound, Ezra </t>
  </si>
  <si>
    <t>Personae: Los poemas breves/PN1169.5.P68.P4/1472-05</t>
  </si>
  <si>
    <t>Cincuenta poemas/PN1169.5.L5.C5/1248-99</t>
  </si>
  <si>
    <t>3-10-may-19</t>
  </si>
  <si>
    <t>Jaime Reyes</t>
  </si>
  <si>
    <t>Isla de raíz amarga, insome rañiz/PN1164.5.R47.A5/724-15</t>
  </si>
  <si>
    <t>23-30-sep-19</t>
  </si>
  <si>
    <t>Jose Revueltas</t>
  </si>
  <si>
    <t xml:space="preserve"> Las evocaciones requeridas/ PN3322.R48.O72-vol.7/010-015</t>
  </si>
  <si>
    <t>07-14-ene-20</t>
  </si>
  <si>
    <t>Charles Olson</t>
  </si>
  <si>
    <t>Los poemas de Maximus/PN1169.5.O58.P64/2317-010</t>
  </si>
  <si>
    <t>Robert Creeley</t>
  </si>
  <si>
    <t>Autobiografía y otros textos/PN1169.5.C744.A9/201-015</t>
  </si>
  <si>
    <t>Ezra Pound</t>
  </si>
  <si>
    <t>Cantares completos tomo 1/PN1169.5.P68.C3 vol. 1/1828-97</t>
  </si>
  <si>
    <t>Jack Kerouac</t>
  </si>
  <si>
    <t>Visiones de Gerard / PN322.K47.V57 / 07-015</t>
  </si>
  <si>
    <t>11-18-MAR-22</t>
  </si>
  <si>
    <t>18-25-MAR-22</t>
  </si>
  <si>
    <t>Hugo Garcia Manriquez</t>
  </si>
  <si>
    <t>Anti-Humlboldt / PN1169.5.G365H.A58 / 201-16</t>
  </si>
  <si>
    <t>09-16-JUN-22</t>
  </si>
  <si>
    <t>Obras completas : I Cuentos / PN3322.T37.O27 / 641-15</t>
  </si>
  <si>
    <t>22-29-JUN-22</t>
  </si>
  <si>
    <t>María Luisa Puga</t>
  </si>
  <si>
    <t>Diario del dolor / PN3322.P84.D53 / 32-13</t>
  </si>
  <si>
    <t>16/JUN - 23/JUN/23</t>
  </si>
  <si>
    <t>Elena Poniatowska</t>
  </si>
  <si>
    <t>La noche de Tlatelolco / PN3322.P65.N6 EJ. 2 / 2264-04</t>
  </si>
  <si>
    <t>11/JUL - 18/JUL/23</t>
  </si>
  <si>
    <t>Las olas / PN3322 .W66 .O5 / 0475-98</t>
  </si>
  <si>
    <t>01-08 Feb 13</t>
  </si>
  <si>
    <t>Madame Bovary / PN3322 .F574 .M3 2007 / 03247-08</t>
  </si>
  <si>
    <t>Renov. 15-feb-13</t>
  </si>
  <si>
    <t>Beauvoir, Simone de</t>
  </si>
  <si>
    <t>El segundo sexo / PN6140 .B43 .S8 / 0652-99</t>
  </si>
  <si>
    <t>25Feb-04Mzo 13</t>
  </si>
  <si>
    <t>04-Mzo 13</t>
  </si>
  <si>
    <t>Toole, John Kennedy</t>
  </si>
  <si>
    <t>La biblia de Neón / PN3322 .T565. B5 / 01139-05</t>
  </si>
  <si>
    <t>11-18-Mar-13</t>
  </si>
  <si>
    <t>Renov. 25-Mar-13</t>
  </si>
  <si>
    <t>22-Mzo 13</t>
  </si>
  <si>
    <t xml:space="preserve"> Beauvoir, Simone de</t>
  </si>
  <si>
    <t>La nausea / PN3322 .S277 .N3 / 0712-96</t>
  </si>
  <si>
    <t>22-29 Mar 13</t>
  </si>
  <si>
    <t>Cruz, Sor Juana Inés de la</t>
  </si>
  <si>
    <t>Poesía, teatro y pensamiento / PN1169.5 .C78 .P632 / 0438-06</t>
  </si>
  <si>
    <t>Una muerte muy dulce / PN3322 .B42 .M75 2006 / 02485-08</t>
  </si>
  <si>
    <t>12-19 Abr 13</t>
  </si>
  <si>
    <t>Jorge Luis BorgeS,Obras Completas / PN3322.B67.02 / 344-07</t>
  </si>
  <si>
    <t>24 Abr-01 May 13</t>
  </si>
  <si>
    <t>Obras completas Cuentos /PN3322 .C676 .C822 / 03388-08</t>
  </si>
  <si>
    <t>03-10 May 13</t>
  </si>
  <si>
    <t>Renov 20 May 13</t>
  </si>
  <si>
    <t>Libertad bajo palabra / PN1169.5 .P395 .L5 1968 / 0216-06</t>
  </si>
  <si>
    <t>Mensaje / PN1169.5 .P482 .R4 / 02277-97</t>
  </si>
  <si>
    <t>PN3322 .C67 .R3 1992 / 03257-08</t>
  </si>
  <si>
    <t>15-22 Jul 13</t>
  </si>
  <si>
    <t>Altazor / PN1169.5 .H85 .A52 2000 / 02104-00</t>
  </si>
  <si>
    <t>Poesía completa / PN1169.5 .R553 .P6 / 01590-94</t>
  </si>
  <si>
    <t xml:space="preserve">Eliot, Thomas Steams </t>
  </si>
  <si>
    <t>Función de la poesía y función de la crítica / PN1169.5 .E55.F8 / 00905-99</t>
  </si>
  <si>
    <t xml:space="preserve"> Confabulario  / PN3322 .A77.C6 1993 / 00976-00</t>
  </si>
  <si>
    <t>Bradbury , Ray</t>
  </si>
  <si>
    <t xml:space="preserve"> Crónicas marcianas / PN3322 .B7.C7 / 00861-02</t>
  </si>
  <si>
    <t>Yourcenar, Margueritte</t>
  </si>
  <si>
    <t>Memorias de Adriano / PN3322 .Y68 .M4 / 1255-03</t>
  </si>
  <si>
    <t>Suspendida hasta el 30 de Marzo de 2014</t>
  </si>
  <si>
    <t>El ruido y la furia / PN3322 .F38 .R8 / 1476-09</t>
  </si>
  <si>
    <t>10-17-Sep-14</t>
  </si>
  <si>
    <t>Lawrence, D. H.</t>
  </si>
  <si>
    <t>Tú me acariciaste / PN3322 .L39 .T8 / 0865-07</t>
  </si>
  <si>
    <t>06-13-Nov-14</t>
  </si>
  <si>
    <t>El extranjero / PN3322 .C358 .E9 1997 / 1504-00</t>
  </si>
  <si>
    <t>27-Nov-04-Dic-14</t>
  </si>
  <si>
    <t xml:space="preserve">Beauvoir, Simone de </t>
  </si>
  <si>
    <t>Una muerte muy dulce/PN3322.B42.M79 2006/2485-08</t>
  </si>
  <si>
    <t>Agua viva/ PN3322.L58.A38/ 2175-08</t>
  </si>
  <si>
    <t xml:space="preserve">25 abr- 02 may 17 </t>
  </si>
  <si>
    <t>Ciudad sitiada/ PN3322.L58.C58/618-010</t>
  </si>
  <si>
    <t>Lodo/ PN3322.F33.L63/444-09</t>
  </si>
  <si>
    <t>Dos siglos de poesía mexicana/PN1016.92.D68/166-06</t>
  </si>
  <si>
    <t>Pizarnik, Alejandra</t>
  </si>
  <si>
    <t xml:space="preserve">30 may- 06 jun </t>
  </si>
  <si>
    <t>SUSPENDIDA HASTA 20 DE JUNIO 2017</t>
  </si>
  <si>
    <t>Lobo/PN3322.F33.L63/444-09</t>
  </si>
  <si>
    <t xml:space="preserve">12- 19 jul-17 </t>
  </si>
  <si>
    <t>Guadalupe Nettel</t>
  </si>
  <si>
    <t>Petalos y otras historias incomodas/PN3322.N48.P47/1447-08</t>
  </si>
  <si>
    <t>12- 19 jul-18</t>
  </si>
  <si>
    <t>El huésped/PN3322.N48.H84/2385-07</t>
  </si>
  <si>
    <t>12- 19 jul-19</t>
  </si>
  <si>
    <t>Cuando ya no importe/PN3322.O564.C83/993-013</t>
  </si>
  <si>
    <t>26-jul-17-2-ago-17</t>
  </si>
  <si>
    <t>Piglia,Ricardo</t>
  </si>
  <si>
    <t>Blanco Nocturno/PN3322.P54.B5/0970-013</t>
  </si>
  <si>
    <t xml:space="preserve">Flaubert, Gustav   </t>
  </si>
  <si>
    <t xml:space="preserve"> La educación sentimental/PN3322.F574.E3/SF</t>
  </si>
  <si>
    <t>Albercas/PN3322.V56.A55/695-05</t>
  </si>
  <si>
    <t xml:space="preserve"> Arlt,Roberto</t>
  </si>
  <si>
    <t xml:space="preserve"> Los siete locos/PN332.A748.S5/244-03</t>
  </si>
  <si>
    <t>8-15-ago-17</t>
  </si>
  <si>
    <t>Panabiere,Louis</t>
  </si>
  <si>
    <t>La nouvelle contemporaine au Mexique/PN3321.92.N685/1618-011</t>
  </si>
  <si>
    <t xml:space="preserve">Rimbaud,Arthur </t>
  </si>
  <si>
    <t>IluminacionesPN1169.5.R555.I5/62687-92</t>
  </si>
  <si>
    <t xml:space="preserve">Elvard,Paul </t>
  </si>
  <si>
    <t>Últimos poemas de amor/PN1169.5.E558.V57/626-010</t>
  </si>
  <si>
    <t>Caruso, Igor</t>
  </si>
  <si>
    <t>La separacion de los amantes/BF173.C37.S46/2516-011</t>
  </si>
  <si>
    <t>9-16-SEP-17</t>
  </si>
  <si>
    <t>Rivera Garza, Cristina</t>
  </si>
  <si>
    <t>La castañeda/PN3384.R58.C38/1487-010</t>
  </si>
  <si>
    <t>Nadie me verá llorar/PN3322.R589.N34/432-017</t>
  </si>
  <si>
    <t>26-sep-3-oct-17</t>
  </si>
  <si>
    <t>Dolerse/PN3322.R589.D65/2143-012</t>
  </si>
  <si>
    <t xml:space="preserve">Muriel Barbery </t>
  </si>
  <si>
    <t>La elegancia del erizo/ PN3322.B3534 / 480-018</t>
  </si>
  <si>
    <t>08-mar-15-19</t>
  </si>
  <si>
    <t xml:space="preserve">Alvaro Enrigue </t>
  </si>
  <si>
    <t>Muerte súbita / PN3322.B3534.E43 / 480-018</t>
  </si>
  <si>
    <t>20-27-mar-19</t>
  </si>
  <si>
    <t xml:space="preserve">Ezra Pound </t>
  </si>
  <si>
    <t>II Mare/ PN1169.5 P68.M3 / 1756-06</t>
  </si>
  <si>
    <t>Alfonsina Storni</t>
  </si>
  <si>
    <t>La caricia perdida/PN1169.5.S75.C37/323-18</t>
  </si>
  <si>
    <t>30-06-mar-19</t>
  </si>
  <si>
    <t>Ferdidurke</t>
  </si>
  <si>
    <t>Witold Gombrowicz/PN3322.G65.F47 1984/1419-99</t>
  </si>
  <si>
    <t>SUSPENSIÓN HASTA 12 DE ABRIL DE 2019</t>
  </si>
  <si>
    <t xml:space="preserve">María Luisa Bombal </t>
  </si>
  <si>
    <t>La amortajada/  PN3322.B656.A6 / 1078-05</t>
  </si>
  <si>
    <t>03-10-JUN-19</t>
  </si>
  <si>
    <t xml:space="preserve">Gombrowicz, Witold </t>
  </si>
  <si>
    <t>Contra los poetas/PN3322.G65.C5/1074-08</t>
  </si>
  <si>
    <t>5-12-AGO-19</t>
  </si>
  <si>
    <t>Pornografía/PN3322.G65.P67/952-05</t>
  </si>
  <si>
    <t>Anne Carson</t>
  </si>
  <si>
    <t>La belleza del marido/PN1169.5.C3725.B45/385-19</t>
  </si>
  <si>
    <t>20-27-sep-19</t>
  </si>
  <si>
    <t>SUSPENSIÓN HASTA  10 DE OCTUBRE DE 2019</t>
  </si>
  <si>
    <t xml:space="preserve"> Luiselli, Valeria</t>
  </si>
  <si>
    <t>Papeles falsos/PN6140.L655.P36/1764-011</t>
  </si>
  <si>
    <t>Los ingrávidos/PN3322.L855.I5/1000-013</t>
  </si>
  <si>
    <t>Confabulario/PN3322.A77.C6 2016/417-016</t>
  </si>
  <si>
    <t>29-oct-05-nov-19</t>
  </si>
  <si>
    <t>El benefactor/PN3322.S66.B4/2255-97</t>
  </si>
  <si>
    <t>16-23-ene-20</t>
  </si>
  <si>
    <t>Ante el dolor de los demas/PN3322.S66.A6/1100-04</t>
  </si>
  <si>
    <t>SUSPENSIÓN HASTA EL 04 DE FEBRERO DEL 2020</t>
  </si>
  <si>
    <t>Patricio Pron</t>
  </si>
  <si>
    <t>El espiritu de mis padres sigue subiendo en la lluvia/PN3322.P757.E8/953-13</t>
  </si>
  <si>
    <t>3-8-may-21</t>
  </si>
  <si>
    <t>El libro tachado/PN3322.P757.L53/74-16</t>
  </si>
  <si>
    <t>Distancia de rescate/PN3322.S368.D57/107-16</t>
  </si>
  <si>
    <t>17-22-may-21</t>
  </si>
  <si>
    <t>Leonora/PN3322.P65.L46 Ej.2/295-18</t>
  </si>
  <si>
    <t>15-19-jun-21</t>
  </si>
  <si>
    <t>31-jun-21</t>
  </si>
  <si>
    <t>Fernanda Melchor</t>
  </si>
  <si>
    <t>Temporada de huracanes /  PN3322.M44.T45 / 507-21</t>
  </si>
  <si>
    <t>21-28-FEB-22</t>
  </si>
  <si>
    <t>28-feb-07-mar-22</t>
  </si>
  <si>
    <t xml:space="preserve"> Marguerite Yourcenar</t>
  </si>
  <si>
    <t>Alexis o el tratado de lo inutil / PM3322.Y65.A5 / 971-98</t>
  </si>
  <si>
    <t>J.M Coetzee</t>
  </si>
  <si>
    <t>Desgracia / PN3322.C643.D47 / 1048-02</t>
  </si>
  <si>
    <t>28-FEB-07-MAR-22</t>
  </si>
  <si>
    <t>Ficciones / PN3322.B67.F53 / 387-19</t>
  </si>
  <si>
    <t>07-14-MAR-22</t>
  </si>
  <si>
    <t>Michelle Houellebecq</t>
  </si>
  <si>
    <t>El mapa y el territorio / PN3322.H69.M36 / 161-20</t>
  </si>
  <si>
    <t xml:space="preserve"> Alejandra Pizarnik</t>
  </si>
  <si>
    <t>Poesía completa / PN1169.5.P59.P6 / 1153-13</t>
  </si>
  <si>
    <t>28-MAR-04-ABRIL-22</t>
  </si>
  <si>
    <t>Reactivar prestamo hasta el 09 de abril 2022</t>
  </si>
  <si>
    <t>Taylor Cadwell</t>
  </si>
  <si>
    <t>La abuela y los sacerdotes / PN3322.C332T.A28 / 1175-10</t>
  </si>
  <si>
    <t>03-10-MAY-22</t>
  </si>
  <si>
    <t>Pedro Juan Gutierrez</t>
  </si>
  <si>
    <t>El insaciable hombre araña / PN3322.G92P.I58 / 994-03</t>
  </si>
  <si>
    <t>Ángeles Mastretta</t>
  </si>
  <si>
    <t>Mal de amores/PN3322.M393m.M3 2007/94-21</t>
  </si>
  <si>
    <t>30-Mayo al 6-Junio del 2022</t>
  </si>
  <si>
    <t>Un antropólogo en Marte : Siete relatos paradójicos/PN6140.S323.A67 2006/1405-10</t>
  </si>
  <si>
    <t xml:space="preserve">Glantz Margo </t>
  </si>
  <si>
    <t>El rastro/PN3322.G57.R37 Ej. 2/156-21</t>
  </si>
  <si>
    <t>6-Junio al 13 de Junio del 2022</t>
  </si>
  <si>
    <t>Reactivar prestamo hasta el 22 de Junio 2022</t>
  </si>
  <si>
    <t>Susan Suntag</t>
  </si>
  <si>
    <t>El benefactor / PN3322.S66.B4 / 2255-97</t>
  </si>
  <si>
    <t>24-01-JUL-22</t>
  </si>
  <si>
    <t>Reactivar prestamo hasta el 5 de Julio 2022</t>
  </si>
  <si>
    <t>Margo Glantz</t>
  </si>
  <si>
    <t>El rastro/PN3322.G57.R37 E/156-21</t>
  </si>
  <si>
    <t>11-18-jul-22</t>
  </si>
  <si>
    <t>19-25-jul22</t>
  </si>
  <si>
    <t>Las genealogías / PN3322.G57.G45 / 1102-06</t>
  </si>
  <si>
    <t>20-27-ago-22</t>
  </si>
  <si>
    <t>Reactivar prestamo hasta el 15  de septiembre  2022</t>
  </si>
  <si>
    <t>Ines Arredondo</t>
  </si>
  <si>
    <t>Río subterraneo/PN3322.A76.R5/ 0131-011</t>
  </si>
  <si>
    <t>03-10-OCT-22</t>
  </si>
  <si>
    <t>Hasta no verte, Jesús mío/ PN3322P65.H43 2014/798-15</t>
  </si>
  <si>
    <t>Reactiva préstamo el sabado 15 de octubre</t>
  </si>
  <si>
    <t>Rio Subterráneo</t>
  </si>
  <si>
    <t>27-03-NOV-22</t>
  </si>
  <si>
    <t>Reactivar préstamo el 13/nov/ 22</t>
  </si>
  <si>
    <t>La última niebla / PN3322.B656.U57 / 1421-012</t>
  </si>
  <si>
    <t>18-25-NOV-22</t>
  </si>
  <si>
    <t>Elisa Ramírez Castañeda</t>
  </si>
  <si>
    <t>Mitos / PN3321.92.R35.M57 / 354-015</t>
  </si>
  <si>
    <t>Reactiva préstamo el lunes 05 de Diciembre</t>
  </si>
  <si>
    <t>Adolfo Biuy Casares</t>
  </si>
  <si>
    <t>La invención de Morel/PN3322.R56.I582/1452-012</t>
  </si>
  <si>
    <t>13-20-FEB-23</t>
  </si>
  <si>
    <t>20/02/20223</t>
  </si>
  <si>
    <t>Alguien camina sobre tu tumba/PN3384.G573.A43/0465-22</t>
  </si>
  <si>
    <t>Antologia de la literatura fantastica/PN3321.B.1999/2314-99</t>
  </si>
  <si>
    <t>20-27-FEB-23</t>
  </si>
  <si>
    <t>Reactiva préstamo el sábado 4 de Marzo</t>
  </si>
  <si>
    <t>Fernando Lobo</t>
  </si>
  <si>
    <t>La insurreción transmitida/PN3322.l62.I58/111-19</t>
  </si>
  <si>
    <t>06-13-MAR-23</t>
  </si>
  <si>
    <t>Rosario Ferré</t>
  </si>
  <si>
    <t>A la sombra de tu nombre/PN6140.F48.A2/863-02</t>
  </si>
  <si>
    <t>10-17-MAR-23</t>
  </si>
  <si>
    <t>Reactivar préstamo el 22 de Marzo del 2023</t>
  </si>
  <si>
    <t>Almudena Grandes</t>
  </si>
  <si>
    <t>Las edades de Lulú</t>
  </si>
  <si>
    <t>04-11-ABR-23</t>
  </si>
  <si>
    <t>Socorro Venegas</t>
  </si>
  <si>
    <t>La risa de las azucenas / PN3322.V46.R5 / 2174-97</t>
  </si>
  <si>
    <t>14/ABR - 21/ABR/23</t>
  </si>
  <si>
    <t>REACTIVAR PRÉSTAMO EL 3 DE MAYO DEL 2023</t>
  </si>
  <si>
    <t>Daniela Bojorquez</t>
  </si>
  <si>
    <t>Lágrimas de Newton/PN3322.B635.L3/2167-07</t>
  </si>
  <si>
    <t xml:space="preserve">Véronica Berber </t>
  </si>
  <si>
    <t>Mudanza/PN6140.G465.M83.2017/636-014</t>
  </si>
  <si>
    <t xml:space="preserve">Silvia Plath </t>
  </si>
  <si>
    <t>La campana de cristal/ PN1169.5.P595.C35.2018/101-019</t>
  </si>
  <si>
    <t>28-05-JULIO-23</t>
  </si>
  <si>
    <t>Valeria Luiselli</t>
  </si>
  <si>
    <t>REACTIVAR PRÉSTAMO EL 17 DE JULIO DEL 2023</t>
  </si>
  <si>
    <t>El caballero inexistente / PN3322.C35.C28 / 987-94</t>
  </si>
  <si>
    <t xml:space="preserve">renov 5 abr </t>
  </si>
  <si>
    <t>Perec, George</t>
  </si>
  <si>
    <t>Pensar, clasificar / PN6140.P466.P4 / 1156-02</t>
  </si>
  <si>
    <t>3-10 jun 10</t>
  </si>
  <si>
    <t>renov 17 jun</t>
  </si>
  <si>
    <t>El vizconde demediado / PN3322.C35.V5. / 988-94</t>
  </si>
  <si>
    <t xml:space="preserve">19-26 jun 10 </t>
  </si>
  <si>
    <t>Calvino, Italo (ed.)</t>
  </si>
  <si>
    <t>Cuentos fantásticos del s. XIX / PN3321.C82.2005 / 1272-06</t>
  </si>
  <si>
    <t>26-3 jul 10</t>
  </si>
  <si>
    <t>renova 10 ju   9 de jul--10</t>
  </si>
  <si>
    <t>El castillo de los destinos cruzados / PN3322.C35.C38 / 1184-99</t>
  </si>
  <si>
    <t>7-14 oct 10</t>
  </si>
  <si>
    <t xml:space="preserve">Joseph Roth </t>
  </si>
  <si>
    <t>El leviatán / PN3322.R67.L4 / 176 - 93</t>
  </si>
  <si>
    <t xml:space="preserve">30 oct - 6 nov 10 </t>
  </si>
  <si>
    <t>renov 15 nov</t>
  </si>
  <si>
    <t>La leyenda del santo bebedor / PN3322.R67.L44 / 1955-99</t>
  </si>
  <si>
    <t>25-2 dic 10</t>
  </si>
  <si>
    <t xml:space="preserve">Flaubert, Gustave </t>
  </si>
  <si>
    <t>La tentación de San Antonio / PN3322.F574.T46 / 745-94</t>
  </si>
  <si>
    <t>renov 9 dic</t>
  </si>
  <si>
    <t xml:space="preserve">Cosmos / PN3322. Gb7.C62 / 2118 - 10 </t>
  </si>
  <si>
    <t xml:space="preserve">2 - 9 dic 10 </t>
  </si>
  <si>
    <t>27-dic renov</t>
  </si>
  <si>
    <t xml:space="preserve">Bernal, Rafael </t>
  </si>
  <si>
    <t>13-20 dic 10</t>
  </si>
  <si>
    <t>renov 27-dic</t>
  </si>
  <si>
    <t>La hora de la estrella / PN3322.L58.H6 / 00931-93</t>
  </si>
  <si>
    <t>22-29 Ene 11</t>
  </si>
  <si>
    <t>El último encuentro /PN3322.M385a.O6 2008 /1661-09</t>
  </si>
  <si>
    <t>13-20 Ene 11</t>
  </si>
  <si>
    <t>Renov 9 feb</t>
  </si>
  <si>
    <t>Carpeinter, Alejo</t>
  </si>
  <si>
    <t>Concierto Barroco / PN3322.C374.C6 / 569-06</t>
  </si>
  <si>
    <t>09-16 Feb 11</t>
  </si>
  <si>
    <t>SEBALD, W. G.</t>
  </si>
  <si>
    <t>El paseante solitario / PN3322 . S43 .P38 /630-08</t>
  </si>
  <si>
    <t>21-28 FEB 11</t>
  </si>
  <si>
    <t>ROTH, Joseph</t>
  </si>
  <si>
    <t xml:space="preserve">Walser, Robert  </t>
  </si>
  <si>
    <t>El bandido / PN3322.W36.B36. / 91-10</t>
  </si>
  <si>
    <t>2-9 mar 11</t>
  </si>
  <si>
    <t xml:space="preserve">Basho, Matsuo </t>
  </si>
  <si>
    <t>La senda de Oku / PN1169.5.B38.S3- 511-98</t>
  </si>
  <si>
    <t>2 - 9 mar 11</t>
  </si>
  <si>
    <t>CALVINO, Italo</t>
  </si>
  <si>
    <t>PERICOLI, Tullio</t>
  </si>
  <si>
    <t>El alma del rostro / NC830 .P47 .A55 / 2409-10</t>
  </si>
  <si>
    <t>El paseo/PN3322.W36.P38/2008</t>
  </si>
  <si>
    <t>18-25 MAYO 11</t>
  </si>
  <si>
    <t>ren 1 jun 11</t>
  </si>
  <si>
    <t>Revista Humboldt 132</t>
  </si>
  <si>
    <t>Goethe Institut</t>
  </si>
  <si>
    <t>25-30 my 11</t>
  </si>
  <si>
    <t>15-22 jun 11</t>
  </si>
  <si>
    <t>3 ags 11</t>
  </si>
  <si>
    <t>Institute of cultural inquiry</t>
  </si>
  <si>
    <t>Searching for sebald/PN3322 543.543/933-08</t>
  </si>
  <si>
    <t>20-27 jun-11</t>
  </si>
  <si>
    <t>la invenciion de la/PN3322.A89.I 1998/129-06</t>
  </si>
  <si>
    <t>22-29 oct 11</t>
  </si>
  <si>
    <t>Los anillos de Saturno/PN3322.S43.A6/2218-02</t>
  </si>
  <si>
    <t>22-28-Feb-12</t>
  </si>
  <si>
    <t>29-feb-6-mar-12</t>
  </si>
  <si>
    <t>Palomar/PN3322.C35.P3/619-93</t>
  </si>
  <si>
    <t>29feb-6mar-12</t>
  </si>
  <si>
    <t>Salinger, J.D</t>
  </si>
  <si>
    <t>El guardian entre el centeno/PN3322.S253.68/827-94</t>
  </si>
  <si>
    <t>14-21-may-12</t>
  </si>
  <si>
    <t>Por qué leer los clásicos/PN3322.C35.P5/1239-93</t>
  </si>
  <si>
    <t>Henri Stendhal</t>
  </si>
  <si>
    <t>El sindrome del viajero, diarios de florencia/PN3322 .S745 .S56 /2495-011</t>
  </si>
  <si>
    <t>10-18-Agos-12</t>
  </si>
  <si>
    <t>D. H. Lawrence</t>
  </si>
  <si>
    <t>El hombre que amanba las islas / PN3322 .L39 .H6 / 0938-07</t>
  </si>
  <si>
    <t>Paul Auste</t>
  </si>
  <si>
    <t>Experimentos de la verdad/PN3322 .A89 .E9 / 0352-04</t>
  </si>
  <si>
    <t>Renov. 27-nov-12</t>
  </si>
  <si>
    <t>Lee, Vernon</t>
  </si>
  <si>
    <t>La voz maligna / PN3322 .L447 .V68 / 0821-010</t>
  </si>
  <si>
    <t xml:space="preserve">Huidobro, Vicente  </t>
  </si>
  <si>
    <t>Altazor. Temblor de cielo / PN1169.5 .H85.A52  2000 / 2104-00</t>
  </si>
  <si>
    <t>26-Ago-03-Oct-14</t>
  </si>
  <si>
    <t>Chuang-Tzu / PN1169.5 .P395 .C48 / 1402-98</t>
  </si>
  <si>
    <t>Desobediencia civil / B29 .T495 .D42 / 1766-012</t>
  </si>
  <si>
    <t>13-20-Feb-15</t>
  </si>
  <si>
    <t>Diccionario filosófico / B29 .S28 .D5 / 541</t>
  </si>
  <si>
    <t>14-21-May-15</t>
  </si>
  <si>
    <t>Auge, Marc</t>
  </si>
  <si>
    <t>El metro revisitado / PN6140 .A85 .M47 / 0501-014</t>
  </si>
  <si>
    <t>Karl, Schlögel</t>
  </si>
  <si>
    <t>30May-06Jun 15</t>
  </si>
  <si>
    <t>Marx, Ursula</t>
  </si>
  <si>
    <t>Archivos de Walter Benjamin/ PN6140.B468.A73/ 0331-14</t>
  </si>
  <si>
    <t>21-28-ago-15</t>
  </si>
  <si>
    <t>El fuego de los filósofos/PN6140.H375.F84/594-11</t>
  </si>
  <si>
    <t>18-25-FEB-16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</si>
  <si>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</si>
  <si>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El enigma de la luz /PN3322.N667.E65/2586-10</t>
  </si>
  <si>
    <t>P. K. Dick</t>
  </si>
  <si>
    <t>Cuentos completos/PN3322.D52.C84 v.3/1418-09</t>
  </si>
  <si>
    <t>26 feb-04 mar 16</t>
  </si>
  <si>
    <t xml:space="preserve">Marai, Sandor </t>
  </si>
  <si>
    <t>La hermana/PN3322.M385A.H47/1040-07</t>
  </si>
  <si>
    <t>29 nov-06 dic 16</t>
  </si>
  <si>
    <t xml:space="preserve"> Walser, Robert</t>
  </si>
  <si>
    <t>Jakob Von Gunten/PN3322.W36.J3/2254-03</t>
  </si>
  <si>
    <t>11-18-JUL-19</t>
  </si>
  <si>
    <t>Jeronimo de Alcalà</t>
  </si>
  <si>
    <t>Relacion de Michoacan/PN3384.A422.R45/448-19</t>
  </si>
  <si>
    <t xml:space="preserve">De Sahagun, Bernardino </t>
  </si>
  <si>
    <t>Historia general de las cosas de la nueva España/PN3384.S34.H5/05-014</t>
  </si>
  <si>
    <t>28-AGO-4-SEP-18</t>
  </si>
  <si>
    <t xml:space="preserve">Motorivia, Fray Toribio </t>
  </si>
  <si>
    <t>Historia de los indios de Nueva España/PN3384.B442.H58/380-010</t>
  </si>
  <si>
    <t>7-14-may-19</t>
  </si>
  <si>
    <t>Bruno, Giordano</t>
  </si>
  <si>
    <t>La expulsión de la bestia triunfante/B29.B78.E9/SF</t>
  </si>
  <si>
    <t>Cuentos completos/PN3322.A85.C82/1022-010</t>
  </si>
  <si>
    <t>27 dic-03 ene 17</t>
  </si>
  <si>
    <t>Cuentos I/PN3322.964.C8/1998-99</t>
  </si>
  <si>
    <t>05-12 mar 17</t>
  </si>
  <si>
    <t>Cuentos completos I/PN3322.A85.C82 V.1/1022-010</t>
  </si>
  <si>
    <t xml:space="preserve">Taylor,Chasles </t>
  </si>
  <si>
    <t>Fuentes del yo/B29.T385.F84/583-015</t>
  </si>
  <si>
    <t>Antología de Alfonso Reyes/PN6140.R49.A67/2632-01</t>
  </si>
  <si>
    <t>23-30 abr 18</t>
  </si>
  <si>
    <t xml:space="preserve"> Foucault,Michel</t>
  </si>
  <si>
    <t>07-14-may-18</t>
  </si>
  <si>
    <t>La hermeneutica de sujeto/ B29.F68.H47/ 1492-09</t>
  </si>
  <si>
    <t>Eugen Fink</t>
  </si>
  <si>
    <t>La filosofía de Nietzsche/B29.N54.F5 1985/1157-02</t>
  </si>
  <si>
    <t>14-21 jun 18</t>
  </si>
  <si>
    <t>Luis E. de Santiago</t>
  </si>
  <si>
    <t>Arte y Poder/b29.N54.S26/1688-010</t>
  </si>
  <si>
    <t>Discurso y verdad en la antigua Grecia/B29.F68.D57/1062-010</t>
  </si>
  <si>
    <t>07-14 JUL 18</t>
  </si>
  <si>
    <t>Obras esenciales /B29.F68.028/875-011</t>
  </si>
  <si>
    <t>Yvon B.</t>
  </si>
  <si>
    <t>La filosofia alemana de Leibriz a Hegel/B29.5.F537 1992/1183-01</t>
  </si>
  <si>
    <t>RECIBE YOSHI</t>
  </si>
  <si>
    <t>José Ortega</t>
  </si>
  <si>
    <t>La idea de principio de Leibriz/B29.O77.I3 1967/001-03</t>
  </si>
  <si>
    <t>Eugin Fink</t>
  </si>
  <si>
    <t>Diálogos leyes/ PA4279.D52.N8/449-010</t>
  </si>
  <si>
    <t>La república/PA4279.R4/2001-07</t>
  </si>
  <si>
    <t>28 agos-04sep 18</t>
  </si>
  <si>
    <t>La carta robada/PN3322.P64.C3/339-98</t>
  </si>
  <si>
    <t>1-8 SEP 18</t>
  </si>
  <si>
    <t>Horacio de Sanguinetti</t>
  </si>
  <si>
    <t>Rousseau: su pensamiento político/B29.R68.S26/3064-01</t>
  </si>
  <si>
    <t>08-15 sep 18</t>
  </si>
  <si>
    <t>Michéle du Chet</t>
  </si>
  <si>
    <t>Antropología e historia en el siglo de las luces/PN6140.O834.A5/785-013</t>
  </si>
  <si>
    <t>10-17 sep 18</t>
  </si>
  <si>
    <t xml:space="preserve">                  </t>
  </si>
  <si>
    <t>22-29-sep-18</t>
  </si>
  <si>
    <t xml:space="preserve">Duchet, Michéle </t>
  </si>
  <si>
    <t>Antropología e historia del siglo de las luces/PN6140.O834-A5/785-013</t>
  </si>
  <si>
    <t xml:space="preserve"> Belaval, Yvon</t>
  </si>
  <si>
    <t>La filosofía alemana de Leibaiz a Hegel/B28.5.F537/1183-01</t>
  </si>
  <si>
    <t>29-sep-6-oct-18</t>
  </si>
  <si>
    <t xml:space="preserve">Grimsley, Ronald </t>
  </si>
  <si>
    <t>La filosofía de Rosseau/B29.R68.G7/1019-01</t>
  </si>
  <si>
    <t xml:space="preserve">Strauss, Lévi </t>
  </si>
  <si>
    <t>Presencia de Rosseau/B29.R68.P7/136-05</t>
  </si>
  <si>
    <t>6-13-oct-18</t>
  </si>
  <si>
    <t xml:space="preserve">Stewart, Jon </t>
  </si>
  <si>
    <t>La unidad de la fenomenología del espíritu/B29.H44.S84/ 468-017</t>
  </si>
  <si>
    <t xml:space="preserve"> Gomez Caffarena, José</t>
  </si>
  <si>
    <t>Diez lecciones sobre Kant/B29.K36.G65/1686-010</t>
  </si>
  <si>
    <t xml:space="preserve"> Schopenhauer, Arthur</t>
  </si>
  <si>
    <t>El mundo como voluntad y representación II/B29.S35.M8/1993-05</t>
  </si>
  <si>
    <t>Cuentos completos I/PN3322.A85.C82/1022-010</t>
  </si>
  <si>
    <t>05-12 NOV 18</t>
  </si>
  <si>
    <t>De Luppé, Robert</t>
  </si>
  <si>
    <t>Albert Camus/PN3322.C349.L86/376-017</t>
  </si>
  <si>
    <t>9-16-nov-18</t>
  </si>
  <si>
    <t xml:space="preserve"> Camus, albert</t>
  </si>
  <si>
    <t>obras 3/PN3322.C358.O2 N3/1034-97</t>
  </si>
  <si>
    <t>Michele Duchet</t>
  </si>
  <si>
    <t>Antropología e historia en el siglo de las luces/ PN6140. D834.A5 /785-013</t>
  </si>
  <si>
    <t>21-28-nov-18</t>
  </si>
  <si>
    <t>Philippe Sollers</t>
  </si>
  <si>
    <t>Sade  /PN6140. S647.S23  /1204-09</t>
  </si>
  <si>
    <t xml:space="preserve"> Colli, Georgio</t>
  </si>
  <si>
    <t>Platón político/B29.C645.P53/1068-011</t>
  </si>
  <si>
    <t>Soren Kierkergaard</t>
  </si>
  <si>
    <t>In vino veritasB29.K54.I5/151-015</t>
  </si>
  <si>
    <t xml:space="preserve">Kieskegaard, Soren </t>
  </si>
  <si>
    <t>Estética y ética/B29.K54.E8/2518-07</t>
  </si>
  <si>
    <t xml:space="preserve"> Cassirer, Ernst</t>
  </si>
  <si>
    <t>Kant, vida y doctrína/B29.K36.C38/2381-011</t>
  </si>
  <si>
    <t>José Gómez Caffarona</t>
  </si>
  <si>
    <t>21-28 dic 18</t>
  </si>
  <si>
    <t>Belval</t>
  </si>
  <si>
    <t>Racionalismo, Empirismo, Ilustración/B28.5.R33/1268-06</t>
  </si>
  <si>
    <t>Werner Jaeger</t>
  </si>
  <si>
    <t>Paideia: los ideales de la cultura griega/B29.J34.P35/1173-08</t>
  </si>
  <si>
    <t>06-13 FEB 19</t>
  </si>
  <si>
    <t>Mario Vegetti</t>
  </si>
  <si>
    <t>8-15 feb 19</t>
  </si>
  <si>
    <t>Desnudez/B29.A45.D4/332-93</t>
  </si>
  <si>
    <t>11-18 feb 19</t>
  </si>
  <si>
    <t>Onfray</t>
  </si>
  <si>
    <t>Los ultras de las luces/B29.O6.U57/714-010</t>
  </si>
  <si>
    <t>19-26-feb-19</t>
  </si>
  <si>
    <t xml:space="preserve"> Hobbes, Thomas</t>
  </si>
  <si>
    <t>Tratado sobre el cuerpo/B29.H63.T73/2855-08</t>
  </si>
  <si>
    <t>2-9-MAR-19</t>
  </si>
  <si>
    <t>Kant II/ B29.K36.C65 / 406-015</t>
  </si>
  <si>
    <t>07-14-Mar-19</t>
  </si>
  <si>
    <t xml:space="preserve"> de Tocqueville, Alexis</t>
  </si>
  <si>
    <t>La democracia en America/PN3384.T63.D45/356-017</t>
  </si>
  <si>
    <t>La gran extranjera/B29.F68.G75/162-016</t>
  </si>
  <si>
    <t>12-19-abr-19</t>
  </si>
  <si>
    <t xml:space="preserve">Sartre, Jean Paul </t>
  </si>
  <si>
    <t>Verdad y existencia/B29.S27.V47/1478-07</t>
  </si>
  <si>
    <t>20-27-abr-19</t>
  </si>
  <si>
    <t>23-30-abr-19</t>
  </si>
  <si>
    <t xml:space="preserve">Ricoeur, Paul </t>
  </si>
  <si>
    <t>Ser, esencia y sustancia en platón y Aristóteles/PN6140.R525.S4/1158-013</t>
  </si>
  <si>
    <t>Taylor, Charles</t>
  </si>
  <si>
    <t>Gómez Caffarena, José</t>
  </si>
  <si>
    <t>En defensa de la ilustración/B29.K36.E6/874-07</t>
  </si>
  <si>
    <t xml:space="preserve"> A. Szlezák, Thomas</t>
  </si>
  <si>
    <t>Leer a Platón/PA4279.S95/3011-08</t>
  </si>
  <si>
    <t>10-17-jul-19</t>
  </si>
  <si>
    <t xml:space="preserve">Platón </t>
  </si>
  <si>
    <t>Dálogos III/ PA4279.D52.N3/ 068-013</t>
  </si>
  <si>
    <t>30-JUL-06-AGO-19</t>
  </si>
  <si>
    <t xml:space="preserve">de Unamuno, Miguel </t>
  </si>
  <si>
    <t>Vida de don Quijote y Sancho/PN3322.U56.V53/1366-011</t>
  </si>
  <si>
    <t>14-21-ago-19</t>
  </si>
  <si>
    <t xml:space="preserve">de Riquer, Martin </t>
  </si>
  <si>
    <t>Aproximaciones del Quijote/PN3322.C478.R53/879-01</t>
  </si>
  <si>
    <t xml:space="preserve"> Américo,  Castro</t>
  </si>
  <si>
    <t>Españolidad y Europeización del Quijjote/PN3322.C478.C37/361-013</t>
  </si>
  <si>
    <t>Para leer a Cervantes/PN3322.C478.R56/2217-03</t>
  </si>
  <si>
    <t>17-24-ago-19</t>
  </si>
  <si>
    <t xml:space="preserve">Riley, E.C. </t>
  </si>
  <si>
    <t>Introducción al Quijote/PN6140.R55.I6/904-05</t>
  </si>
  <si>
    <t>26-ago-2-sep-19</t>
  </si>
  <si>
    <t>Defender la sociedad/ B29.F68.D44/ 2759-00</t>
  </si>
  <si>
    <t>Miguel de Cervantes</t>
  </si>
  <si>
    <t>Don Quijote de la Mancha/PN3322.C478.D65 2001/2598-010</t>
  </si>
  <si>
    <t>Martin Heidegger</t>
  </si>
  <si>
    <t>Ser y tiempo/B29.H45.54 2009/453-015</t>
  </si>
  <si>
    <t>15-22-nov-19</t>
  </si>
  <si>
    <t>14-21-DIC-19</t>
  </si>
  <si>
    <t xml:space="preserve"> Rosa Pérez, Ana</t>
  </si>
  <si>
    <t>La muerte en el pensamiento de Albert Camus/PN3322.C349.P46/2257-010</t>
  </si>
  <si>
    <t>Albert Camus</t>
  </si>
  <si>
    <t>Obras 1; Albert Camus/PN3322.C349.O2 N1/888-96</t>
  </si>
  <si>
    <t>19-26-dic-19</t>
  </si>
  <si>
    <t xml:space="preserve"> Ale</t>
  </si>
  <si>
    <t xml:space="preserve"> Herbert Marcuse</t>
  </si>
  <si>
    <t xml:space="preserve"> El hombre unidimensional/B29.M375.H65</t>
  </si>
  <si>
    <t xml:space="preserve"> 02-09-ene-19</t>
  </si>
  <si>
    <t>J. M. Castellet</t>
  </si>
  <si>
    <t>Lectura de marcuse/B29.M375.C3/1010-01</t>
  </si>
  <si>
    <t>08-15-ene-20</t>
  </si>
  <si>
    <t>La filosofia de Nietzsche/B29.N54.F5 1985/1157-02</t>
  </si>
  <si>
    <t>30-ene-06-feb-20</t>
  </si>
  <si>
    <t>Gulles Deleuze</t>
  </si>
  <si>
    <t>Nietzsche y la filosofia/B29.N54.D45 1994/2248-97</t>
  </si>
  <si>
    <t>Obras 1/PN3322.C349.O2 v1/888-96</t>
  </si>
  <si>
    <t>Infierno / PN3322.S77.J6 / 2093-05</t>
  </si>
  <si>
    <t>Roussel, Raymond</t>
  </si>
  <si>
    <t>Impresiones de África / PN3322.R678.I6</t>
  </si>
  <si>
    <t>6-9 nov 09</t>
  </si>
  <si>
    <t>Serafita / PN3322.B35.S4 / 891-02</t>
  </si>
  <si>
    <t>Michael Kohlhaas /PN3322.K586.M5.2006 / 1943-08</t>
  </si>
  <si>
    <t>Singer, Isac Bashevis</t>
  </si>
  <si>
    <t>Amor y exilio / PN3322.S56.A56 / 1798-03</t>
  </si>
  <si>
    <t>Gógol, Nicolai</t>
  </si>
  <si>
    <t>El capote / PN3322.G65.C36 / 786-09</t>
  </si>
  <si>
    <t>26-3 dic 09</t>
  </si>
  <si>
    <t>Gestas y opiniones del doctor Faustroll, patafísico / PN3322.J377.G48 / 1826-09</t>
  </si>
  <si>
    <t>Satán en Goray / PN3322.S56.S3 / 1099-01</t>
  </si>
  <si>
    <t>1-3 dic 09</t>
  </si>
  <si>
    <t>Raymond Roussel / PN3322.R678.F68.2007 / 921-09</t>
  </si>
  <si>
    <t>El buitre / PN3322.K34.B8.1988 / 932-93</t>
  </si>
  <si>
    <t>Lem, Stanislaw</t>
  </si>
  <si>
    <t>Solaris / PN3322.L455.S6 / 1634-00</t>
  </si>
  <si>
    <t>5-12 dic 09</t>
  </si>
  <si>
    <t>Contra Sainte-Beauve / PN3322.P76.C6 / 527-06</t>
  </si>
  <si>
    <t>Diario de Golondrina / PN3322.N685.D53 / 1449-08</t>
  </si>
  <si>
    <t>9-16 dic 09</t>
  </si>
  <si>
    <t>Ni de Eva ni de Adán / PN3322.M685.N5 / 392-09</t>
  </si>
  <si>
    <t>Harún y el Mar de las Historias / PN3322.R87.H3 / 3036-00</t>
  </si>
  <si>
    <t>16-23 dic 09</t>
  </si>
  <si>
    <t>Bulgákov, Mijaíl</t>
  </si>
  <si>
    <t>Aventuras de Chichikov / PN3322.B83.A84 / 115-08</t>
  </si>
  <si>
    <t>18-26 dic 09</t>
  </si>
  <si>
    <t>La trompetilla acústica / PN3322.C376.T7 / 27609</t>
  </si>
  <si>
    <t>El sétimo caballo / PN3322.C376.S4 / 151-93</t>
  </si>
  <si>
    <t>Sebald, W. G.</t>
  </si>
  <si>
    <t>Los emigrados / PN3322.S43.E6.2003 / 1081-04</t>
  </si>
  <si>
    <t>Relato soñado / PN3322.S289.R4 / 2338-00</t>
  </si>
  <si>
    <t>Hocus Pocus / PN3322.V67.H6 / 1585-03</t>
  </si>
  <si>
    <t>24-4 ene 10</t>
  </si>
  <si>
    <t>Cuentos de hadas victorianos / PN3321.2.C79.1997 / 2191-00</t>
  </si>
  <si>
    <t>Melville, Herman</t>
  </si>
  <si>
    <t>Bartleby and Benito Cereno / PN3322.M458.B3 / 1114-96</t>
  </si>
  <si>
    <t>26-4 ene 10</t>
  </si>
  <si>
    <t xml:space="preserve">Miller, Henry </t>
  </si>
  <si>
    <t>Opus pistorum / PN3322.M55.O6.1992 / 2124-01</t>
  </si>
  <si>
    <t>El pecho / PN3322.R675.P4 / 160-06</t>
  </si>
  <si>
    <t>El teniente Gustl / PN3322.S289.T4.I / 1470-07</t>
  </si>
  <si>
    <t>Cocteau, Jean</t>
  </si>
  <si>
    <t>El libro blanco / PN3322.C627.L5 / 1814-91</t>
  </si>
  <si>
    <t>5-12 ene 10</t>
  </si>
  <si>
    <t>El asno de oro / PN6207.M47.2006 / 89-010</t>
  </si>
  <si>
    <t>Obras completas 1 / PN3322.B67.O2.Vol1 / 4516-92</t>
  </si>
  <si>
    <t>Señor y perro / PN3322.M378.S3 / 939-00</t>
  </si>
  <si>
    <t>16-18 ene 10</t>
  </si>
  <si>
    <t>Basile, Gianbattista</t>
  </si>
  <si>
    <t>El cuento de los cuentos / PN3322.B37.C8.VOL1 / 44-99</t>
  </si>
  <si>
    <t>25-2 feb 10</t>
  </si>
  <si>
    <t>La palabra disfrazada de carne / PN3322.J455.P35 / 2038-07</t>
  </si>
  <si>
    <t>Relatos autobiográficos / PN3322.B478.R15 / 1058-09</t>
  </si>
  <si>
    <t>3-10 feb 10</t>
  </si>
  <si>
    <t>Obsesión / PN3322.J455.O2 / 1951-05</t>
  </si>
  <si>
    <t>4-11 feb 10</t>
  </si>
  <si>
    <t>Las amantes / PN3322.J455.A52 / 1044-07</t>
  </si>
  <si>
    <t>5-12 feb 10</t>
  </si>
  <si>
    <t>Schneider, Luis Mario</t>
  </si>
  <si>
    <t>El estridentismo / PN523.92.S35 / 864-99</t>
  </si>
  <si>
    <t>11-18 feb 10</t>
  </si>
  <si>
    <t>Letters and Drawings / PN6130.S38.L4 / 1978-99</t>
  </si>
  <si>
    <t>22-29 feb 10</t>
  </si>
  <si>
    <t>29 feb 10</t>
  </si>
  <si>
    <t>Tsvietáieva, Marina</t>
  </si>
  <si>
    <t>El diablo / PN3322.T737.D5 / 2080-03</t>
  </si>
  <si>
    <t>8-15 mar 10</t>
  </si>
  <si>
    <t>Obra completa / PN3322.S35.O2 / 463-94</t>
  </si>
  <si>
    <t>13-20 mar 10</t>
  </si>
  <si>
    <t>La rosa / PN3322.W36.R6 / 2292-03</t>
  </si>
  <si>
    <t xml:space="preserve">13-20 mar 10 </t>
  </si>
  <si>
    <t>Diario / PN3322.K34.D5 / 1830-97</t>
  </si>
  <si>
    <t>26-2 abr 10</t>
  </si>
  <si>
    <t>El sanatorio de la clepsidra / PN3322.S35.S2.I / 1396-07</t>
  </si>
  <si>
    <t>29-5 abr 10</t>
  </si>
  <si>
    <t>Rosendorfer, Herbert</t>
  </si>
  <si>
    <t>El constructor de ruinas / PN3322.R6545.C6 / 763-010</t>
  </si>
  <si>
    <t>Una dedicatoria / PN3322.T737E.D4 / 1022-08</t>
  </si>
  <si>
    <t>5-12 abr 10</t>
  </si>
  <si>
    <t>Cartas a la Amazona / PN3322.T78.C3 / 1900-01</t>
  </si>
  <si>
    <t>Viaje al Oeste / PN3322.W68.S5.I / 593-06</t>
  </si>
  <si>
    <t>6-13 abr 10</t>
  </si>
  <si>
    <t>Obras completas 2 / PN3322.K34.O27.VOL2 / 315-01</t>
  </si>
  <si>
    <t xml:space="preserve">Quignard, Pascal </t>
  </si>
  <si>
    <t>Todas las mañanas del mundo / PN3322.Q54.T63 / 1046-09</t>
  </si>
  <si>
    <t>La espuma de los días / PN3322.V53.E8 / 1537-00</t>
  </si>
  <si>
    <t>8-15 abr 10</t>
  </si>
  <si>
    <t>Hernández, Efrén</t>
  </si>
  <si>
    <t>Obras completas I / PN3322.H48.O22.VOL1 / 854-07</t>
  </si>
  <si>
    <t>Los excluidos / PN3322.J455.E9 / 665-05</t>
  </si>
  <si>
    <t>12-19 abr 10</t>
  </si>
  <si>
    <t>Escritos pornográficos / PN3322.V53.E83 / 806-09</t>
  </si>
  <si>
    <t>Döblin, Alfred</t>
  </si>
  <si>
    <t>Berlin Alexanderplatz / PN3322.D62.B4 / sf</t>
  </si>
  <si>
    <t>21-28 abr 10</t>
  </si>
  <si>
    <t>Narraciones incompletas / PN3322.H482.N3 / sf</t>
  </si>
  <si>
    <t>Céline, Louis Ferdinand</t>
  </si>
  <si>
    <t>Semmelweis / PN3322.C46.S45 / 1549-09</t>
  </si>
  <si>
    <t>26-3 may 10</t>
  </si>
  <si>
    <t>Diccionario jázaro / PN3322.P392.D532 / 601-010</t>
  </si>
  <si>
    <t>5-12 may 10</t>
  </si>
  <si>
    <t>Circo Familiar / PN3322.K565.C57/ 2120-08</t>
  </si>
  <si>
    <t>10-17 may 10</t>
  </si>
  <si>
    <t>Siete pecados capitales / PN3322.P393.S5 / 284-05</t>
  </si>
  <si>
    <t>11-18 may 10</t>
  </si>
  <si>
    <t>Benni, Stefano</t>
  </si>
  <si>
    <t>La Cofradía de los Celestinos / PN3322.B4665.C6 / 66-010</t>
  </si>
  <si>
    <t>13-20 may 10</t>
  </si>
  <si>
    <t>Nuestros antepasados / PN3322.C35.N8 / 3559-01</t>
  </si>
  <si>
    <t>Ghelderode, Michael de</t>
  </si>
  <si>
    <t>Sortilegios / PN3322.G46.S6 / 723-94</t>
  </si>
  <si>
    <t>Morfina / PN3322.B83.M8 / 2849-01</t>
  </si>
  <si>
    <t>29-5 jun 10</t>
  </si>
  <si>
    <t>El cementerio peligroso / PN695.A5.C4 / 64-07</t>
  </si>
  <si>
    <t>Perlesvaus o El alto libro del Graal / PN697.A5.P47 / 1227-010</t>
  </si>
  <si>
    <t>10-17 jun 10</t>
  </si>
  <si>
    <t xml:space="preserve">Larsson, Stieg </t>
  </si>
  <si>
    <t>Los hombres que no amaban a las mujeres / PN3322.L368.H65 / 563-05</t>
  </si>
  <si>
    <t>11-18 jun 10</t>
  </si>
  <si>
    <t>14-21 jun 10</t>
  </si>
  <si>
    <t>16-23 jun 10</t>
  </si>
  <si>
    <t>Paasilina, Arto</t>
  </si>
  <si>
    <t>La dulce envenenadora / PN3322.P22D85 / 3400-08</t>
  </si>
  <si>
    <t>18-25 jun 10</t>
  </si>
  <si>
    <t>Burgess, Anthony</t>
  </si>
  <si>
    <t>Vacilación / PN3322.H46.V33 / 605-010</t>
  </si>
  <si>
    <t>McGrath, Patrick</t>
  </si>
  <si>
    <t>Grotesco / PN3322.M437.G7 / 879-05</t>
  </si>
  <si>
    <t>23- 30 jun 10</t>
  </si>
  <si>
    <t>26-2 jul 10</t>
  </si>
  <si>
    <t>Cuentos fantásticos del XIX / PN3322.C82.VOL1 / 937-93</t>
  </si>
  <si>
    <t>5-12 jul 10</t>
  </si>
  <si>
    <t>Fante, John</t>
  </si>
  <si>
    <t>Espera a la primavera, Bandini / PN3322.F36.E8 / 1893-05</t>
  </si>
  <si>
    <t>8-15 jul 10</t>
  </si>
  <si>
    <t>El fiord / PN3322.L354.F56 / 1376-010</t>
  </si>
  <si>
    <t>12-19 jul 10</t>
  </si>
  <si>
    <t>Snicket, Lemony</t>
  </si>
  <si>
    <t>La habitación de los reptiles / PN3322.S568.H33 / 1452-010</t>
  </si>
  <si>
    <t>Wallace, Marjorie</t>
  </si>
  <si>
    <t>Las gemelas que no hablaban / PN3322.W354.G46 / 1448-010</t>
  </si>
  <si>
    <t>Enquist, Per Olov</t>
  </si>
  <si>
    <t>La montaña de las tres cuevas / PN3322.E587.M66 / 817-010</t>
  </si>
  <si>
    <t>19-26 jul 10</t>
  </si>
  <si>
    <t>Sueños de Bunker Hill / PN3322.F36.S6 / 528-06</t>
  </si>
  <si>
    <t>Bartolini, Luigi</t>
  </si>
  <si>
    <t>El ladrón de bicicletas / PN3322.B368.C3 / 1875-94</t>
  </si>
  <si>
    <t xml:space="preserve">Blackburn, Julia </t>
  </si>
  <si>
    <t xml:space="preserve">Con Billie Holliday / ML420. H65. B53. / 1405- 08 </t>
  </si>
  <si>
    <t xml:space="preserve">21- 29 jul 10 </t>
  </si>
  <si>
    <t>24-31 jul 10</t>
  </si>
  <si>
    <t>Trilogía del vagabundo / PN3322.H35.T75 / 582-08</t>
  </si>
  <si>
    <t>Diarios / PN3322.K34.D5 / 1830-97</t>
  </si>
  <si>
    <t>28-4 ago 10</t>
  </si>
  <si>
    <t>Jakob von Gunten / PN3322.W36.J3 / 2254-03</t>
  </si>
  <si>
    <t>Diccionario de nombres propios / PN3322.M685.D53 / 1450-010</t>
  </si>
  <si>
    <t>29-5 ago 10</t>
  </si>
  <si>
    <t>Paseos con Robert Walser / PN3322.W366.S4 / 2208-02</t>
  </si>
  <si>
    <t>Snuff / PN3322.P346.S68 / 1475-010</t>
  </si>
  <si>
    <t>11-18 ago 10</t>
  </si>
  <si>
    <t>Madurar hacia la infancia / PN3322.S35.M33 / 518-09</t>
  </si>
  <si>
    <t>12-19 ago 10</t>
  </si>
  <si>
    <t>Victoria / PN3322.H35.V53 / 1588-010</t>
  </si>
  <si>
    <t>17-24 ago 10</t>
  </si>
  <si>
    <t>Vacío perfecto / PN3322.L455.V33 / 1587-010</t>
  </si>
  <si>
    <t>23-30 ago 10</t>
  </si>
  <si>
    <t>Swedenborg, Emanuel</t>
  </si>
  <si>
    <t>El habitante de dos mundos / PN6140.S94.H3 / 151-07</t>
  </si>
  <si>
    <t>31-7 sep 10</t>
  </si>
  <si>
    <t>1-8 sep 10</t>
  </si>
  <si>
    <t>Bambilandia / PN3322.J455.B35 / 1420-06</t>
  </si>
  <si>
    <t>3-10 sep 10</t>
  </si>
  <si>
    <t>La muerte y la doncella / PN3322.J455.M8 / 2490-08</t>
  </si>
  <si>
    <t>4-11 sep 10</t>
  </si>
  <si>
    <t>El tío Tungsteno / PN3322.S215.T56 / 4-010</t>
  </si>
  <si>
    <t>6-13 sep 10</t>
  </si>
  <si>
    <t>Todo Sherlock Holmes / PN3322.D69.T63 / 1228-010</t>
  </si>
  <si>
    <t>Los amores difíciles / PN3322.C35.A56 / 2349-96</t>
  </si>
  <si>
    <t>20-27 sep 10</t>
  </si>
  <si>
    <t>25-2 oct 10</t>
  </si>
  <si>
    <t>Opio / PN3322.C627.O6 / 1971-01</t>
  </si>
  <si>
    <t>28-5 oct 10</t>
  </si>
  <si>
    <t>Obra completa / PN3322.L38.O2 / 775-96</t>
  </si>
  <si>
    <t>30-7 oct 10</t>
  </si>
  <si>
    <t>Rimbaud, Jean-Arthur</t>
  </si>
  <si>
    <t>Una temporada en el infierno. Iluminaciones / PN1169.5R555.T6 / 564-06</t>
  </si>
  <si>
    <t>5-12 oct 10</t>
  </si>
  <si>
    <t>Sollers, Phillipe</t>
  </si>
  <si>
    <t>L'oeil de Proust / PN3322.P76.S65 / 1693-09</t>
  </si>
  <si>
    <t>Chateaubriand, Francois de</t>
  </si>
  <si>
    <t>Memorias de ultratumba I-XXIV / PN3322.C898.M4.VOL 1 / 1206-06</t>
  </si>
  <si>
    <t>15-22 oct 10</t>
  </si>
  <si>
    <t>18-25 oct 10</t>
  </si>
  <si>
    <t>Cicerón, Marco Tulio</t>
  </si>
  <si>
    <t>El sueño de Escipión / PA6304.S7.A38 / 1489-010</t>
  </si>
  <si>
    <t>Chesterton, Gilbert Keith</t>
  </si>
  <si>
    <t>Los relatos del padre Brown / PN3322.C948.R45 / 1049-09</t>
  </si>
  <si>
    <t>25-1 nov 10</t>
  </si>
  <si>
    <t>El Napoleón de Nothing Hill / PN3322.C948.N3 / 322-04</t>
  </si>
  <si>
    <t>27-3 nov 10</t>
  </si>
  <si>
    <t>28-4 nov 10</t>
  </si>
  <si>
    <t>18 -29 nov 10</t>
  </si>
  <si>
    <t>La encantadora de Venecia / PN3322.R87.E63 / 1422-09</t>
  </si>
  <si>
    <t>27-4 dic 10</t>
  </si>
  <si>
    <t>Tras los pasos de Ripley / PN3322.H56.F7 / 512-01</t>
  </si>
  <si>
    <t>Panizza, Oskar</t>
  </si>
  <si>
    <t>Diario de un perro / PN6140.P365.D5 / 2036-08</t>
  </si>
  <si>
    <t>2-9 dic 10</t>
  </si>
  <si>
    <t>Daumal, René</t>
  </si>
  <si>
    <t>El monte análogo / PN3322.D385.M6 / 1709-06</t>
  </si>
  <si>
    <t>Tremain, Rose</t>
  </si>
  <si>
    <t>Música y silencio / PN3322.T737D.M8 / 1118-06</t>
  </si>
  <si>
    <t>6-13 dic 10</t>
  </si>
  <si>
    <t>Trevor, William</t>
  </si>
  <si>
    <t>La historia de Juliet / PN3322.T7375.H5 / 1346-09</t>
  </si>
  <si>
    <t>Eden / PN3322.L455.E34 / 1404-010</t>
  </si>
  <si>
    <t>7-14 dic 10</t>
  </si>
  <si>
    <t>----------------</t>
  </si>
  <si>
    <t>En nadar-dos-pájaros / PN3322.O19.E6 / 2464-010</t>
  </si>
  <si>
    <t>8-15 dic 10</t>
  </si>
  <si>
    <t>Kaplan, Gilbert</t>
  </si>
  <si>
    <t>The Mahler Album / ML410.M345.M3 / 994-94</t>
  </si>
  <si>
    <t>11-18 dic 10</t>
  </si>
  <si>
    <t>Cuentos 2 / PN3322.P64.C8.VOL2 / 1999-99</t>
  </si>
  <si>
    <t>15-22 dic 10</t>
  </si>
  <si>
    <t>Prus, Boleslaw</t>
  </si>
  <si>
    <t>La muñeca / PN3322.P78.M86 / 2551-010</t>
  </si>
  <si>
    <t>18-27 dic 10</t>
  </si>
  <si>
    <t>Chesterfield, Lord</t>
  </si>
  <si>
    <t>Cartas a su hijo / PN6130.C5.C37 / 639-010</t>
  </si>
  <si>
    <t>20-27 dic 10</t>
  </si>
  <si>
    <t>Operación Shylock / PN3322.R675.O6 / 773-01</t>
  </si>
  <si>
    <t>21-28 dic 10</t>
  </si>
  <si>
    <t>27-3 ene 11</t>
  </si>
  <si>
    <t xml:space="preserve">Forster, E. M. </t>
  </si>
  <si>
    <t>Aspectos de la novela / PN3322. F68.A8 / 792-00</t>
  </si>
  <si>
    <t>Plinio el viejo</t>
  </si>
  <si>
    <t>Historia natural, libros I-II / PA6613.E8.P5.VOL1 / 2039-07</t>
  </si>
  <si>
    <t>28-4 ene 11</t>
  </si>
  <si>
    <t xml:space="preserve">Moll Flanders / PN3322.D44.M6 / 2525-97 </t>
  </si>
  <si>
    <t>29-5 ene 11</t>
  </si>
  <si>
    <t>Investigación sobre los animales / PA3890.A6.I6 / 1399-99</t>
  </si>
  <si>
    <t>30-6 ene 11</t>
  </si>
  <si>
    <t>Acerca de la generación y la corrupción / PA3890.A6.A15 / 1873-02</t>
  </si>
  <si>
    <t>Shultz, Bruno</t>
  </si>
  <si>
    <t>Madurar hacia la infancia /PN3322.S35.M33/518-09</t>
  </si>
  <si>
    <t>10-17 ene 11</t>
  </si>
  <si>
    <t>---</t>
  </si>
  <si>
    <t>Antology of the Ancient Literature / PN523.C95.A67 / 140 - 011</t>
  </si>
  <si>
    <t>20 - 27 ene 11</t>
  </si>
  <si>
    <t xml:space="preserve">Hodgson Burnett, Frances </t>
  </si>
  <si>
    <t>El jardín secreto / PN3322.H635.J3 / 1552-09</t>
  </si>
  <si>
    <t>De Bolla, Alain</t>
  </si>
  <si>
    <t>How proust cou your life/PN3322.P76.B67/230-011</t>
  </si>
  <si>
    <t>Farabeuf / PN3322.E558.F37 / 556-09</t>
  </si>
  <si>
    <t>18-25 Feb 11</t>
  </si>
  <si>
    <t>Historia de los Animales / PA3890.A6.H5 / 1316-06</t>
  </si>
  <si>
    <t>03-10 Mar 11</t>
  </si>
  <si>
    <t>El relato de Soniecka / PN3322.T737.R4 / 2045-98</t>
  </si>
  <si>
    <t>23-mar-30 mar 11</t>
  </si>
  <si>
    <t>Al oeste de Roma / PN3322.F36.A5 / 1773-07</t>
  </si>
  <si>
    <t>28 mar-5 abr 11</t>
  </si>
  <si>
    <t>Goethe W. Johann</t>
  </si>
  <si>
    <t>Obras completas IV / PN3322.G63.O2 Vol. 4 / 758-98</t>
  </si>
  <si>
    <t>18-25 Abr 11</t>
  </si>
  <si>
    <t>Garcia Lorca, Federico</t>
  </si>
  <si>
    <t>Canciones / PN1169.5.G373.C3 / 3257-01</t>
  </si>
  <si>
    <t>Viaje a Rusia/PN3322.S74.V5/1395-07</t>
  </si>
  <si>
    <t>10-18 MAY 11</t>
  </si>
  <si>
    <t>Historia I-II/PA4004.HS8.V7/343-03</t>
  </si>
  <si>
    <t>19-26 MAY 11</t>
  </si>
  <si>
    <t>Historia III-IV/PA4004.HS8.V2/343-03</t>
  </si>
  <si>
    <t xml:space="preserve">Capek, Karel </t>
  </si>
  <si>
    <t>Nueve cuentos / PN3322. C377.N8. / 2281-04</t>
  </si>
  <si>
    <t>8-15 jun 11</t>
  </si>
  <si>
    <t>Afanasiev, Alexander</t>
  </si>
  <si>
    <t>El anillo mágico/Pn3322.75.A65/814-08</t>
  </si>
  <si>
    <t>Apócrifos / PN3322.C377.A66</t>
  </si>
  <si>
    <t>3-10 ags 11</t>
  </si>
  <si>
    <t>Gestas/PN3322.377.G4/650-00</t>
  </si>
  <si>
    <t>Bulgakov, Mijail</t>
  </si>
  <si>
    <t>La guardia blanca/PN3322.B83.G83/1919-07</t>
  </si>
  <si>
    <t>29ago-5 sep 11</t>
  </si>
  <si>
    <t>El sanatorio de la clepsidra/PN3322.S35.S2.1</t>
  </si>
  <si>
    <t>30sep-7oct-11</t>
  </si>
  <si>
    <t>Tragedias/PA3828.E8.18/506-010</t>
  </si>
  <si>
    <t>7-14-nov-11</t>
  </si>
  <si>
    <t>Eratóstenes</t>
  </si>
  <si>
    <t>Mitologia del firmamento/PA3970.E4.M57/1058-010</t>
  </si>
  <si>
    <t>Mi Pushkin/PN3322.T737m5/2582-011</t>
  </si>
  <si>
    <t>16-23-nov-11</t>
  </si>
  <si>
    <t>El habitante del otoño/PN1169.Sp86.H3/1577-05</t>
  </si>
  <si>
    <t>Dostoyevski, Fiodor</t>
  </si>
  <si>
    <t>El doble/PN3322.D68.D6/1392-99</t>
  </si>
  <si>
    <t>22-29nov-11</t>
  </si>
  <si>
    <t>22-29-nov-11</t>
  </si>
  <si>
    <t>Cuentos reunidos/PN3322.H482.C84/2057-011</t>
  </si>
  <si>
    <t>5-12-dic-11</t>
  </si>
  <si>
    <t>Calvino Italo (ed)</t>
  </si>
  <si>
    <t>Cuentos populares Italianos/PN3321.5.C88 Vol.1 1185-99</t>
  </si>
  <si>
    <t>06-13-Dic-11</t>
  </si>
  <si>
    <t>Cuentos populares Italianos/PN3321.5.C86 Vol.2 1186-99</t>
  </si>
  <si>
    <t>6-13 ene 11</t>
  </si>
  <si>
    <t>Lagërlof, Selma</t>
  </si>
  <si>
    <t>Novelas escogidas/PN3322.L34.N681959/1188-011</t>
  </si>
  <si>
    <t>2-9-Feb-12</t>
  </si>
  <si>
    <t>Pobre gente/PN3322.D68.P63/1065-011</t>
  </si>
  <si>
    <t>10-17-Feb12</t>
  </si>
  <si>
    <t>No vendrá el diluvio tras nosotros/PN1169.5.B76.N6/1777-01</t>
  </si>
  <si>
    <t>Obras completas/PN3322.H48.022/854-07</t>
  </si>
  <si>
    <t>23feb-1mar-12</t>
  </si>
  <si>
    <t>10-17 may 13</t>
  </si>
  <si>
    <t>Tesla, Nikola</t>
  </si>
  <si>
    <t>Yo y la energía / PN6140.T476.Y6 / 1848-12</t>
  </si>
  <si>
    <t>Waugh, Alexander</t>
  </si>
  <si>
    <t>La familia Wittgenstein / CT21 .W57 .W38 2010 / 01762-11</t>
  </si>
  <si>
    <t>Lagerlof, Selma</t>
  </si>
  <si>
    <t>8-15 jun 13</t>
  </si>
  <si>
    <t>La epopeya de Gilgamesh / PN1016.E66 / 606-95</t>
  </si>
  <si>
    <t>11-15 jun 13</t>
  </si>
  <si>
    <t>Los amores difíciles / PN3322.C35.A56 / 075-08</t>
  </si>
  <si>
    <t>Hoysmans, Joris-Karl</t>
  </si>
  <si>
    <t>Alla lejos / PN3322 .H895 .A55 / 735 -P.lista</t>
  </si>
  <si>
    <t>17-24-Ene-14</t>
  </si>
  <si>
    <t>Golem XIV / PN3322 .L455 .G6 / 870-013</t>
  </si>
  <si>
    <t>24-31-Ene-14</t>
  </si>
  <si>
    <t>Mercier y Camier  / PN3322 .B43.M4 / 1139-13</t>
  </si>
  <si>
    <t>Mi tío Oswald / PN3322 .D34 .M5 / 01694-09</t>
  </si>
  <si>
    <t>30Ene-06Feb 14</t>
  </si>
  <si>
    <t>Sonia Bueno</t>
  </si>
  <si>
    <t>El rival de prometeo / PN6139.5 .R58 / 871-13</t>
  </si>
  <si>
    <t>04-11-Feb-14</t>
  </si>
  <si>
    <t>Kaku, Michio</t>
  </si>
  <si>
    <t>Universos paralelos / PN6140 .K358 .U8 / 0333-013</t>
  </si>
  <si>
    <t>08-15 Feb 14</t>
  </si>
  <si>
    <t>Python, Monty</t>
  </si>
  <si>
    <t>Monty Python la autobiografía / PN1998.3 .M66 .M66 / 0363-14</t>
  </si>
  <si>
    <t>La receta del tiranosauro / PN6140 .A79 .R4 v.1 / 1596-06</t>
  </si>
  <si>
    <t>24-Feb-03-Mar-14</t>
  </si>
  <si>
    <t>26-Feb-05-Mar-14</t>
  </si>
  <si>
    <t>28-Feb-07-Mar-14</t>
  </si>
  <si>
    <t>Gargantua y pantacruel / PN3322 . R34 .G3 / 1140-013</t>
  </si>
  <si>
    <t>Godwin, Joscelyn</t>
  </si>
  <si>
    <t>Armonia de las esferas / ML3797 .A75 / 01799-011</t>
  </si>
  <si>
    <t>Las cosmicomicas / PN3322 .C35 .C68 / 762-96</t>
  </si>
  <si>
    <t>10-17-Mar-14</t>
  </si>
  <si>
    <t>El cementerio de praga / PN3322 .E36 .C45 / 15-11</t>
  </si>
  <si>
    <t>Buber, Martin</t>
  </si>
  <si>
    <t>Cuentos Jasedicos / BM107 .B8 v.2 / 1456-00</t>
  </si>
  <si>
    <t>Los anormales / PN6140 .F68 .A6 / 8666-04</t>
  </si>
  <si>
    <t>Sahagun, Bernardino</t>
  </si>
  <si>
    <t>Historia general de las cosas de la nueva españa / PN3384 .S34 .H5 / 005-014</t>
  </si>
  <si>
    <t>27-Mar-03-Abr-14</t>
  </si>
  <si>
    <t>Campbell, Jeremy</t>
  </si>
  <si>
    <t>Gramatical man / PN6140 .C2 / 881-08</t>
  </si>
  <si>
    <t>05-12-Abr-14</t>
  </si>
  <si>
    <t>Alucinaciones / PN3322 .S323 .A5 / 049-014</t>
  </si>
  <si>
    <t>12-19-Abr-14</t>
  </si>
  <si>
    <t>Hayes, Malcolm</t>
  </si>
  <si>
    <t>Anton von Webern / ML410 .W43 .H39 / 841-98</t>
  </si>
  <si>
    <t>22-29-Abr-14</t>
  </si>
  <si>
    <t>Pizzeria Kamikase / PN3322 .K465 .P59 / 2187-12</t>
  </si>
  <si>
    <t>Cuentos populares italianos / PN3321.5 .C86 v1 / 1185-99</t>
  </si>
  <si>
    <t>Schwartz, K. Robert</t>
  </si>
  <si>
    <t>Minimalists / ML3780 .S345 / 846-98</t>
  </si>
  <si>
    <t>Cuentos completos I / PN3322 .A85 .C8 2009 / 1022-10</t>
  </si>
  <si>
    <t>Cirlot, Victoria</t>
  </si>
  <si>
    <t>Vida y viciones de Hildegard von Bingen / BX4700 .B56 .V5 / 1394-06</t>
  </si>
  <si>
    <t>17-24-May-14</t>
  </si>
  <si>
    <t>Las ciudades invisibles / PN3322 .C35 .C5 / 683-08</t>
  </si>
  <si>
    <t>El arranca corazones / PN3322 .V53 .A77 / 749-09</t>
  </si>
  <si>
    <t>27-May-03-Abr-14</t>
  </si>
  <si>
    <t>Dazai, Osamo</t>
  </si>
  <si>
    <t>Cuentos de cabecera / PN3322 .D34 .C8 / 249-014</t>
  </si>
  <si>
    <t>31-May-07-Jun-14</t>
  </si>
  <si>
    <t>Los disidentes del universo / A593 .D582 / 0701-014</t>
  </si>
  <si>
    <t>Colegiala / PN3322 .D39 .C65 / 206-014</t>
  </si>
  <si>
    <t>Tolstoi</t>
  </si>
  <si>
    <t>Cuentos rusos / PN3321.75 .C842 / 2055-11</t>
  </si>
  <si>
    <t>El cocodrilo / PN3322 .D68 .C6 / 0234-014</t>
  </si>
  <si>
    <t>Doderer, Heimito Von</t>
  </si>
  <si>
    <t>Un asesinato que todos cometemos / PN3322 .D63 .A8 / 253-014</t>
  </si>
  <si>
    <t>06-13-Jun-14</t>
  </si>
  <si>
    <t>La escuela del aburrimiento / PN6140 .A585 .E7 / 372-13</t>
  </si>
  <si>
    <t>Flush / PN3322 .W66 .F55 / 949-03</t>
  </si>
  <si>
    <t>Wittgenstein, Ludwig</t>
  </si>
  <si>
    <t>Tractatus Logico-Philosophicus / B29 .W57 .T7 / 357-07</t>
  </si>
  <si>
    <t>Massin, Brigette</t>
  </si>
  <si>
    <t>Franz Schubert / ML410 .S335 .M38 v.1 / 1776-96</t>
  </si>
  <si>
    <t>20-28-Jun-14</t>
  </si>
  <si>
    <t>Hernandez, Efren</t>
  </si>
  <si>
    <t>Obras / PN3322 .H48 .O2 /890-96</t>
  </si>
  <si>
    <t>Harson, Diane</t>
  </si>
  <si>
    <t>The big book of legs / TR674 .H36 / 055-011</t>
  </si>
  <si>
    <t>Bitner, Jason</t>
  </si>
  <si>
    <t>Found polarois / TR139 .F68 / 2082-08</t>
  </si>
  <si>
    <t>23-30-Jun-14</t>
  </si>
  <si>
    <t>Boffin, Fraser</t>
  </si>
  <si>
    <t>Stolen glances / TR675 .S76 / 382-12</t>
  </si>
  <si>
    <t>24-Jun-01-Jul-14</t>
  </si>
  <si>
    <t>Müller, Jüngen</t>
  </si>
  <si>
    <t>Cine de los 30 / PN1993.5 .C544 / 399-08</t>
  </si>
  <si>
    <t>25-Jun-02-Jul-14</t>
  </si>
  <si>
    <t>La hierba roja / PN3322 .V53 .H5 / 1829-97</t>
  </si>
  <si>
    <t>28-Jun-05-Jul-14</t>
  </si>
  <si>
    <t>Bernard, Bruce</t>
  </si>
  <si>
    <t>Century / TR691 .C46 1999 / 114-04</t>
  </si>
  <si>
    <t>05-12-Jul-14</t>
  </si>
  <si>
    <t>Boswell, Peter</t>
  </si>
  <si>
    <t>The photomontages of Hannah Höch / TR140 .H63 .P5 / 70-10</t>
  </si>
  <si>
    <t>11-18-Jul-14</t>
  </si>
  <si>
    <t>A tiro limpio / PN3322 .V53 .A2 / 1190-10</t>
  </si>
  <si>
    <t>Sputnik / TR695 .S98 / 139-99</t>
  </si>
  <si>
    <t>Castoriadis, Cornelius</t>
  </si>
  <si>
    <t>La institucion imaginaria de la sociedad / PN6140 .C389 .I5 / 311-014</t>
  </si>
  <si>
    <t>La hora de la estrella / PN3322 .L58 .H6 / 931-93</t>
  </si>
  <si>
    <t>Notas en los puños / PN3322 .B83 .N6 2009 / 312-014</t>
  </si>
  <si>
    <t>22-29-Jul-14</t>
  </si>
  <si>
    <t>Cuentos completos III / PN3322 .A85.C82 / 1021-10</t>
  </si>
  <si>
    <t>26-Jul-02-Agos-14</t>
  </si>
  <si>
    <t>El maestro y Margarita / PN3322 .B83 .M3 / 824-03</t>
  </si>
  <si>
    <t>Leibowtz, René</t>
  </si>
  <si>
    <t>La evolución de la música de Bash a Schonberg / ML196 .L45 1980 / 2362-07</t>
  </si>
  <si>
    <t>Fisica / PA3893 .P3 .F5 / 549-04</t>
  </si>
  <si>
    <t>Russell, Bertrant</t>
  </si>
  <si>
    <t>Investigación sobre el significado y la verdad / B29 .R88 .I6 / 1448-06</t>
  </si>
  <si>
    <t>Cuentos jasedicos / BM107 .B8 v.1 / 1456-00</t>
  </si>
  <si>
    <t>O´Brien Flann</t>
  </si>
  <si>
    <t>El tercer policía/PN3322.O184.T47/43-10</t>
  </si>
  <si>
    <t>Problemas actuales en teoria linguistica / PN6140 .C964 .P76 / 1060-10</t>
  </si>
  <si>
    <t>Schwarberg, Günther</t>
  </si>
  <si>
    <t>In the Ghetto of Warsau / TR140 .J68 .S34 / 366-12</t>
  </si>
  <si>
    <t>23-25-Ago-14</t>
  </si>
  <si>
    <t>Quilis, Antonio</t>
  </si>
  <si>
    <t>Métrica española / Pn6140 .Q55 .M4 / 1767-02</t>
  </si>
  <si>
    <t>26-Ago-02-Sep-14</t>
  </si>
  <si>
    <t>Abad, Federico</t>
  </si>
  <si>
    <t>¿Dore que? / MT1 .A22 / 2080-07</t>
  </si>
  <si>
    <t>Ades, Dawn</t>
  </si>
  <si>
    <t>Fotomontaje / TR685 .A44 / 902-02</t>
  </si>
  <si>
    <t>27-Ago-03-Sep-14</t>
  </si>
  <si>
    <t>Alorca, Emilio</t>
  </si>
  <si>
    <t>Gramatica de la lengua española / C N34 .A53 / 01740-00</t>
  </si>
  <si>
    <t>29Ago-5Sep 14</t>
  </si>
  <si>
    <t>Hofstader, Douglas R.</t>
  </si>
  <si>
    <t>Gödel, Escher, Bach / PN6140 .H64 .G63 / 1014-11</t>
  </si>
  <si>
    <t>01-08-Sep-14</t>
  </si>
  <si>
    <t>Metrica española / PN6140 .Q55 .M4 / 1767-02</t>
  </si>
  <si>
    <t>06-13-Sep-14</t>
  </si>
  <si>
    <t>Zen en el arte de escribir / PN3322 .B7 .Z46 / 117-12</t>
  </si>
  <si>
    <t>09-17-Sep-14</t>
  </si>
  <si>
    <t>El reino de Dios esta en vosotros / PN3322 .T65 .R45 / 1726-10</t>
  </si>
  <si>
    <t>11-18-Sep-14</t>
  </si>
  <si>
    <t>Los cuadernos de Fritzkocher / PN3322 .W36 .C83 / 975-11</t>
  </si>
  <si>
    <t>Kazuro, Okakura</t>
  </si>
  <si>
    <t>The book of tea / PN6140 .K2 .T3 / 1233-08</t>
  </si>
  <si>
    <t>Doger Zanji, Eihei</t>
  </si>
  <si>
    <t>Instrucciones al cocinero / BL1473 .D64 .I68</t>
  </si>
  <si>
    <t>Desobediencia civil / B29 .T495 .D42 / 1129-13</t>
  </si>
  <si>
    <t>Bach, Ana Magdalena</t>
  </si>
  <si>
    <t>La pequeña cronica / ML410 .B325 .P4 / 1029-99</t>
  </si>
  <si>
    <t>22-29-Sep-14</t>
  </si>
  <si>
    <t>Isaacson, Walter</t>
  </si>
  <si>
    <t>Einstein: su vida y su universal / CT21 .E56 .I86 / 723-14</t>
  </si>
  <si>
    <t>Tragedias/PA3828.E8.18/ 383-13</t>
  </si>
  <si>
    <t>26-Sep-03-Oct-14</t>
  </si>
  <si>
    <t>27-Sep-04-Oct-14</t>
  </si>
  <si>
    <t>Crumb, Robert</t>
  </si>
  <si>
    <t>Kafka / PN3322 .K34 .C78 / 499-014</t>
  </si>
  <si>
    <t>Memorias de una joven formal / PN3322 .B42 .M45 / 1456-08</t>
  </si>
  <si>
    <t>Lacan, Jacques</t>
  </si>
  <si>
    <t>El seminario de Lacan, libro 19 / BF173 .L3 .S46 v19 / 505-014</t>
  </si>
  <si>
    <t>Un cuento propio / PN3322 .W66 .C83 / 280-014</t>
  </si>
  <si>
    <t>Ulysses / PN3322 .J69 .U55 / 62-09</t>
  </si>
  <si>
    <t>06-13-Oct-14</t>
  </si>
  <si>
    <t>Guedj, Denis</t>
  </si>
  <si>
    <t>El teorema del loro / PN3322 .G8433 .T46 / 2366-11</t>
  </si>
  <si>
    <t>El hombre lobo / PN3322 .V53 .L6 / 2536-97</t>
  </si>
  <si>
    <t>14-21-Oct-14</t>
  </si>
  <si>
    <t>Queneau, Raymond</t>
  </si>
  <si>
    <t>En los confines de las tinieblas / PN3322 .Q4 .E5 / 1457-07</t>
  </si>
  <si>
    <t>20-27-Oct-14</t>
  </si>
  <si>
    <t>San Agustín</t>
  </si>
  <si>
    <t>Sobre la música / BX4700 .A79 .S63 / 0424-010</t>
  </si>
  <si>
    <t>23-30-Oct-14</t>
  </si>
  <si>
    <t>Steward, Ian</t>
  </si>
  <si>
    <t>Historia de las matemáticas / PN6140.S75.H58 / 44-13</t>
  </si>
  <si>
    <t>25Oct - 01Nov 14</t>
  </si>
  <si>
    <t>Cuentos completos I / PN3322 .A85 .C8 / 252-10</t>
  </si>
  <si>
    <t>Ray, Satyajit</t>
  </si>
  <si>
    <t>Las aventuras de Feluda / PN3322 .R38 .A8 / 02363-00</t>
  </si>
  <si>
    <t>28Oct-04Nov 14</t>
  </si>
  <si>
    <t>Tratados de lógica / PA3893 .O7 .T7 v1 / 1391-94</t>
  </si>
  <si>
    <t>29Oct-05-Nov 14</t>
  </si>
  <si>
    <t>07-14-Nov-14</t>
  </si>
  <si>
    <t>08-15-Nov-14</t>
  </si>
  <si>
    <t>Seminario I: los escritos técnicos de Freud / BF173 .L3 .S446 / 1490-01</t>
  </si>
  <si>
    <t>10-17-Nov-14</t>
  </si>
  <si>
    <t>La reticencia de lady Anne / PN3322 .S239 .R4 1998 / 797-94</t>
  </si>
  <si>
    <t>19-26-Nov-14</t>
  </si>
  <si>
    <t>Wallace, David Foster</t>
  </si>
  <si>
    <t>El rey palido / PN3322 .W3453 .R4 / 964-13</t>
  </si>
  <si>
    <t>22-29-Nov-14</t>
  </si>
  <si>
    <t>Fellini, Federico</t>
  </si>
  <si>
    <t>Hacer una pelicula / PN1998.3 .F45 .H3 / 630-00</t>
  </si>
  <si>
    <t>Seminario 2: El yo en la teoria / BF173 .L3 .S447 / 1491-09</t>
  </si>
  <si>
    <t>02-09-Dic-14</t>
  </si>
  <si>
    <t>Obras completas III / BF173 .F85 .E62 V.3 / 1404-02</t>
  </si>
  <si>
    <t xml:space="preserve">Zizek, </t>
  </si>
  <si>
    <t>¿Quién dijo totalismo? / B29 .Z59 .Q54 / 2982-08</t>
  </si>
  <si>
    <t>Obras completas 1 / BF173.F85.E62. V.1/1402-02</t>
  </si>
  <si>
    <t>Bey, Hakim</t>
  </si>
  <si>
    <t>Caos / PN6140 .B49 .C36 / 1136-10</t>
  </si>
  <si>
    <t>23-30-Dic14</t>
  </si>
  <si>
    <t>Las psicosis / BF173 .L3 .S46 / 1481-09</t>
  </si>
  <si>
    <t>03-10-Ene-15</t>
  </si>
  <si>
    <t>En busca del tiempo perdido 2 / PN3322 .P76 .E5 / 01713-011</t>
  </si>
  <si>
    <t>Shah, Idhieh</t>
  </si>
  <si>
    <t>Los convenciones del increible Mulá / BP189 .S53 / 0920-08</t>
  </si>
  <si>
    <t>16-23 Ene 15</t>
  </si>
  <si>
    <t>Obras completas 3 / BF173 .F85 .E62 v.3 / 1404-02</t>
  </si>
  <si>
    <t>22-29-Ene-15</t>
  </si>
  <si>
    <t>Relacion de Objeto / BF173 .L3 .S452 / 01932-010</t>
  </si>
  <si>
    <t>27Ene-03Feb 15</t>
  </si>
  <si>
    <t>Mazel y Shlimazel / PN3322 .S56 .M39 / 617-14</t>
  </si>
  <si>
    <t>Obras completas 2 / BF173 .F85 .E62 v.2 / 1403-02</t>
  </si>
  <si>
    <t>12-19-Feb-15</t>
  </si>
  <si>
    <t>Roudinesco, Elizabeth</t>
  </si>
  <si>
    <t>Lacan / BF173 .L3 .R68 / 496-06</t>
  </si>
  <si>
    <t>18-26-Feb-15</t>
  </si>
  <si>
    <t>El semeniario 5 / BF173 .L3 .S456 / 01548-010</t>
  </si>
  <si>
    <t>19-26 Feb 15</t>
  </si>
  <si>
    <t>El chiste y su relacion con el inconsciente / BF173 .F85 .C95 / 399-09</t>
  </si>
  <si>
    <t xml:space="preserve">Hawking, Stephen W. </t>
  </si>
  <si>
    <t>Historia del tiempo / CT21 .H38 .H5 / 844-13</t>
  </si>
  <si>
    <t>06-13-Abr-15</t>
  </si>
  <si>
    <t>Obras completas de Sally Mara / PN3322 .Q4 .O2 / 106-015</t>
  </si>
  <si>
    <t>Hussel, Edmund</t>
  </si>
  <si>
    <t>Lecciones de fenología de la conciencia interna del tiempo / B29 .H88 .L43 / 2904-08</t>
  </si>
  <si>
    <t>16-23-Abr-15</t>
  </si>
  <si>
    <t xml:space="preserve">Bergman, Igmar </t>
  </si>
  <si>
    <t>Persona / PN1998.3.B47 .P47 / 01115-01</t>
  </si>
  <si>
    <t>18-25-Abr-15</t>
  </si>
  <si>
    <t>Nyman, Michael</t>
  </si>
  <si>
    <t>Música experimental de John Cage / ML3780 .N95 / 1649-09</t>
  </si>
  <si>
    <t>21-28-Abr-15</t>
  </si>
  <si>
    <t>La epopeya de Gilgamesh: El gran hombre que no queria / PN1016.E662.2007 / 132-08</t>
  </si>
  <si>
    <t>02-09-MAY15</t>
  </si>
  <si>
    <t>Todos los muertos tienen la misma piel / PN3322 .V53 .T8 / 02208-08</t>
  </si>
  <si>
    <t>09-16 May 15</t>
  </si>
  <si>
    <t>Jung, Carl</t>
  </si>
  <si>
    <t>La vida simbolica / BF173 .J86 .V5 / 0542-014</t>
  </si>
  <si>
    <t>Sagan, Carl</t>
  </si>
  <si>
    <t>El mundo y sus demonios / PN6140 .S325 .M8 / 1749-02</t>
  </si>
  <si>
    <t>18-25-May-15</t>
  </si>
  <si>
    <t>Sebeok, Thomas A.</t>
  </si>
  <si>
    <t>Estilo del lenguaje / PN6140 .S438 .E88 / 664-13</t>
  </si>
  <si>
    <t>25-May-01-Jun-15</t>
  </si>
  <si>
    <t>29-May-05-Jun-15</t>
  </si>
  <si>
    <t>Brunel, Henri</t>
  </si>
  <si>
    <t>Humor Zen / BL1432 .Z4 .B782 / 771-09</t>
  </si>
  <si>
    <t>Cartas a Milena / PN6130 .K34 .C262 / 0730-05</t>
  </si>
  <si>
    <t>Belleza y verdad / PN6140 .S75 .B45 / 2632-08</t>
  </si>
  <si>
    <t>La cuadratura del cuadrado / PN6140 .S75 .C83 / 01440-011</t>
  </si>
  <si>
    <t>Máscara / PN3322 .L455 .M37 / 0234-015</t>
  </si>
  <si>
    <t>Zollini, Paolo</t>
  </si>
  <si>
    <t>La rebelión del número / PN6140 .Z45 .R43 / 01410-010</t>
  </si>
  <si>
    <t>10-17 Jul 15</t>
  </si>
  <si>
    <t>Obras completas I / PN3322 .H48 .O22 VOL 1 / 0854-07</t>
  </si>
  <si>
    <t xml:space="preserve"> Wittgenstein, Ludwig</t>
  </si>
  <si>
    <t>Gramatica filosofica / B29.W57.G73/753-10</t>
  </si>
  <si>
    <t>25-JUL-01-AGOS-15</t>
  </si>
  <si>
    <t>Cuadernos/PN6140.W445.C83/1685-10</t>
  </si>
  <si>
    <t>01-08-ago-15</t>
  </si>
  <si>
    <t>renov. 04-sept-15</t>
  </si>
  <si>
    <t>Martín, Consuelo</t>
  </si>
  <si>
    <t xml:space="preserve">Bhagavad Gitá/BL1130.B45/2268-97 </t>
  </si>
  <si>
    <t>03-10 sep 15</t>
  </si>
  <si>
    <t xml:space="preserve"> Diarios: Conferencias/B29.W57.D59</t>
  </si>
  <si>
    <t>Los cuadernos azul y marrón/B29.W57.C8/117-08</t>
  </si>
  <si>
    <t>4 al 11- sep-15</t>
  </si>
  <si>
    <t>Poemas seguido de Venecia salvada/B29.W445.P64/2011-07</t>
  </si>
  <si>
    <t>08-15 sep 15</t>
  </si>
  <si>
    <t>renov. 18-sept-15</t>
  </si>
  <si>
    <t>Tadeys /PN3322.L354.T33/1219-10</t>
  </si>
  <si>
    <t>Papini, Giovanni</t>
  </si>
  <si>
    <t xml:space="preserve"> Un hombre acabado /PN3322.P36.H6/268-13</t>
  </si>
  <si>
    <t>17-24-SEP-15</t>
  </si>
  <si>
    <t>G. Hegel</t>
  </si>
  <si>
    <t>Fenomenología del espiritu/B29.H44.F46 /1253-08</t>
  </si>
  <si>
    <t>22-29 sep 15</t>
  </si>
  <si>
    <t>Obras completas 1923-1949 I/PN3322.B67.O2.V1/4516-92</t>
  </si>
  <si>
    <t xml:space="preserve">Diálogos/PA4279.D5 1991/628-93 </t>
  </si>
  <si>
    <t>08-15 OCT 15</t>
  </si>
  <si>
    <t>Obras completas I/PN3322.K34.O27 V1/270-00</t>
  </si>
  <si>
    <t>15-22 oct 15</t>
  </si>
  <si>
    <t>G.W.F. Hegel</t>
  </si>
  <si>
    <t>Fenomenología del espiritu/B29.H44.F46/1253-08</t>
  </si>
  <si>
    <t>Diálogos/PA4279.D5 1991/628-93</t>
  </si>
  <si>
    <t>22-29 OCT 15</t>
  </si>
  <si>
    <t>26-OCT-03-NOV-15</t>
  </si>
  <si>
    <t>Leibniz, Gogofredo G.</t>
  </si>
  <si>
    <t>Discurso de metafísica/B29.L45.D58 2003/943-10</t>
  </si>
  <si>
    <t>Critica de la razon pura/B29.K36.C7 2000/2862-00</t>
  </si>
  <si>
    <t>El castillo/PN3322.K34.C3 1999/1172-98</t>
  </si>
  <si>
    <t xml:space="preserve">Lacan, Jacques </t>
  </si>
  <si>
    <t>Escritos 2/BF173.L3.E82/594-015</t>
  </si>
  <si>
    <t>13-20 NOV 15</t>
  </si>
  <si>
    <t xml:space="preserve">Tario, Francisco </t>
  </si>
  <si>
    <t>17-24 nov 15</t>
  </si>
  <si>
    <t>Los cuarenta y nueve escalones/PN6140.C349.C8/991-05</t>
  </si>
  <si>
    <t>23-30 nov 15</t>
  </si>
  <si>
    <t>Crítica de la razón pura/B29.K36.C7 2000/2862-00</t>
  </si>
  <si>
    <t>RENV.08-DIC-15</t>
  </si>
  <si>
    <t xml:space="preserve">Tomasi di Lampedusa , Giuseppe </t>
  </si>
  <si>
    <t>El profesor y la sirena/PN3322.L36.P7/173-93</t>
  </si>
  <si>
    <t>02-09 dic 15</t>
  </si>
  <si>
    <t>Rainer, Maria Rilke</t>
  </si>
  <si>
    <t>Cartas sobre Cézanne/PN3322.R55.C3/281-014</t>
  </si>
  <si>
    <t>Dialogos / PA4279.D52 / 1394-03</t>
  </si>
  <si>
    <t>09-16 dic 15</t>
  </si>
  <si>
    <t>12-19 dic 15</t>
  </si>
  <si>
    <t xml:space="preserve">D´Hondt, Jacques </t>
  </si>
  <si>
    <t>Hegel/B29.H44.D4/209-013</t>
  </si>
  <si>
    <t>14-21 dic 15</t>
  </si>
  <si>
    <t>16-23 dic 15</t>
  </si>
  <si>
    <t>Retorno de las estrellas/PN3322.L45.R47/636-15</t>
  </si>
  <si>
    <t>26-DIC-15- 02-ENE-16</t>
  </si>
  <si>
    <t>Hegel G.W.F</t>
  </si>
  <si>
    <t>Fenomenologia del espiritu/B29.H44.F46/1253-08</t>
  </si>
  <si>
    <t>29-DIC-15- 05-ENE-16</t>
  </si>
  <si>
    <t>07-14 ene 16</t>
  </si>
  <si>
    <t>13-20 ENE 16</t>
  </si>
  <si>
    <t>Aira, Cesar</t>
  </si>
  <si>
    <t>Como me hice monja / PN3322.A49.C6 / 1202-97</t>
  </si>
  <si>
    <t>Kant, Emmanuel</t>
  </si>
  <si>
    <t>Critica de la razon pura / B29.K36.C7  / 2862-00</t>
  </si>
  <si>
    <t>20-27 ENE 16</t>
  </si>
  <si>
    <t>30-ENE-06-FEB-16</t>
  </si>
  <si>
    <t xml:space="preserve">Laercio, Diógenes </t>
  </si>
  <si>
    <t>Vidas de los filósofos más ilustres/PA3965.D6.V53/2858-08</t>
  </si>
  <si>
    <t>Critica de la razon pura / B29.K36.C7/2862-00</t>
  </si>
  <si>
    <t>17-24 feb 16</t>
  </si>
  <si>
    <t>Mis chistes, mi filosofia/B29.Z59.C57/03-016</t>
  </si>
  <si>
    <t>24 feb-02 mar 16</t>
  </si>
  <si>
    <t xml:space="preserve">Bulgákov, Mijail </t>
  </si>
  <si>
    <t>Salmo y otros cuento ineditos/PN3322.B83.S25/02-016</t>
  </si>
  <si>
    <t>29 feb-07 mar 16</t>
  </si>
  <si>
    <t>03-10-Mar-16</t>
  </si>
  <si>
    <t>Hernández,  Efrén</t>
  </si>
  <si>
    <t xml:space="preserve">Monterroso, Augusto </t>
  </si>
  <si>
    <t>Antologia personal/PN3322.M667.A67/2355-011</t>
  </si>
  <si>
    <t>08-15 mar 16</t>
  </si>
  <si>
    <t>09-16 mar 16</t>
  </si>
  <si>
    <t>Jakob von Gunten/PN3322.W36.T3 2000/2254-03</t>
  </si>
  <si>
    <t>29 mar-05 abr 16</t>
  </si>
  <si>
    <t>Confesiones/BX4700.A47.C6 1991/106-95</t>
  </si>
  <si>
    <t>Obras Completas 2/PN3322.B67.O2/4517-92</t>
  </si>
  <si>
    <t>30-ABR-07 MAY 16</t>
  </si>
  <si>
    <t>13-20 may 16</t>
  </si>
  <si>
    <t xml:space="preserve">Canetti, Elías </t>
  </si>
  <si>
    <t>Antorcha al oído/PN3322.C37.A57/1169-098</t>
  </si>
  <si>
    <t xml:space="preserve">Botul, Jean-Baptiste </t>
  </si>
  <si>
    <t>La vida sexual de Immanuel Kant/B29.K36.B68/554-05</t>
  </si>
  <si>
    <t>18-25 jun 16</t>
  </si>
  <si>
    <t>21-28 jun 16</t>
  </si>
  <si>
    <t>La República/PA4279.R4/2001-07</t>
  </si>
  <si>
    <t>Critica de la razon pura / B29.K36.C7 2000/ 2862-00</t>
  </si>
  <si>
    <t>G. W. F. Hegel</t>
  </si>
  <si>
    <t>06-13 ago 16</t>
  </si>
  <si>
    <t>anonimo</t>
  </si>
  <si>
    <t>Epopeya de gilgamesh / PN1016.E662 / 1460-05</t>
  </si>
  <si>
    <t>19-26 ago 16</t>
  </si>
  <si>
    <t>Fenomelogia del espiritu / B29.H44.F46 / 1253-08</t>
  </si>
  <si>
    <t>26 AGO-02 SEP 16</t>
  </si>
  <si>
    <t>Bnouver</t>
  </si>
  <si>
    <t>Nueva biblia de Jerusalén  / BS226.5.B5.1975 / 713-93</t>
  </si>
  <si>
    <t>Escritos de londres y ultimas cartas / PN6140.W445.E8 / 1913-01</t>
  </si>
  <si>
    <t>La conciencia del dolor / PN6140.W445.C66 / 1007-011</t>
  </si>
  <si>
    <t>Fenomenologia del espiritu / B29.H44.F46 / 1253-08</t>
  </si>
  <si>
    <t>15-22 SEP 16</t>
  </si>
  <si>
    <t>Fiori, Gabriella</t>
  </si>
  <si>
    <t>Simone Weil: Una mujer absoluta  / PN6140.W445.F56 / 646-15</t>
  </si>
  <si>
    <t>30-SEP-07 OCT 16</t>
  </si>
  <si>
    <t>Cuadernos / PN6140.W445.C83 / 1685-10</t>
  </si>
  <si>
    <t>07-14 OCT 16</t>
  </si>
  <si>
    <t>Simone de Beauvoir</t>
  </si>
  <si>
    <t>11-18 OCT 16</t>
  </si>
  <si>
    <t>14-21 OCT 16</t>
  </si>
  <si>
    <t>Kierkegaard, Sören Aabye</t>
  </si>
  <si>
    <t>Temor y temblor / B29.K54.T4 / 610-09</t>
  </si>
  <si>
    <t>25-oct-01 nov 16</t>
  </si>
  <si>
    <t>26-oct-02 nov 16</t>
  </si>
  <si>
    <t>Reina Vaeva</t>
  </si>
  <si>
    <t>Santa biblia / BS226.B5.1983 / 1576-03</t>
  </si>
  <si>
    <t>Metafisica / PA3890.A6.M4 / 1874-02</t>
  </si>
  <si>
    <t>11-18 NOV 16</t>
  </si>
  <si>
    <t>25-NOV-02 DIC 16</t>
  </si>
  <si>
    <t>Poe, Edgar</t>
  </si>
  <si>
    <t>Obras completas / PN3322.P64.O2 / 181-95</t>
  </si>
  <si>
    <t>09-16 DIC 16</t>
  </si>
  <si>
    <t>21-28 DIC 16</t>
  </si>
  <si>
    <t>Kant</t>
  </si>
  <si>
    <t>Kant II / B29.K36.C65 / 406-015</t>
  </si>
  <si>
    <t>27-ENE-03 FEB 17</t>
  </si>
  <si>
    <t>Fenomenología del espiritu / B29.H44.F46 / 1253-08</t>
  </si>
  <si>
    <t>17-24 FEB 17</t>
  </si>
  <si>
    <t>03-10 MAR 17</t>
  </si>
  <si>
    <t>07-14 ABR 17</t>
  </si>
  <si>
    <t>28 ABR- 05 MAY 17</t>
  </si>
  <si>
    <t xml:space="preserve">Israëls, Han </t>
  </si>
  <si>
    <t>El caso Freud/BF173.F85.I8/1704-02</t>
  </si>
  <si>
    <t>26 may-02 jun 17</t>
  </si>
  <si>
    <t>Los escritos técnicos de Freud/BF173.L3.S466 /1490-09</t>
  </si>
  <si>
    <t>Bronte, Charlotte</t>
  </si>
  <si>
    <t>Jane Eyre/PN3322.B765.J36.1994/276-17</t>
  </si>
  <si>
    <t>Bronte, Anne</t>
  </si>
  <si>
    <t>La inquilina de Wilfell Hall/PN3322.B764.I6/3030-00</t>
  </si>
  <si>
    <t>07-14-ago 17</t>
  </si>
  <si>
    <t>22-29 ago 17</t>
  </si>
  <si>
    <t>30 ago-06 sep 17</t>
  </si>
  <si>
    <t>T.S. Eliot</t>
  </si>
  <si>
    <t>The waste land and other poems/PN1169.E55.W38/04-012</t>
  </si>
  <si>
    <t>Un cuarto propio / PN3322 .W66 .C83 / 280-014</t>
  </si>
  <si>
    <t>04-11 sep 17</t>
  </si>
  <si>
    <t>Momentos de vida/PN3322.W66.M65</t>
  </si>
  <si>
    <t>12-19 sep17</t>
  </si>
  <si>
    <t>Escritos historícos y políticos/PN6140.W445.E82/1171-07</t>
  </si>
  <si>
    <t>Darwin, Charles</t>
  </si>
  <si>
    <t>El origen de las especies/CT21.D37.O7/2868-01</t>
  </si>
  <si>
    <t xml:space="preserve">02-09 oct 17 </t>
  </si>
  <si>
    <t>Poems/PN1169.5.D54.P622/1412-11</t>
  </si>
  <si>
    <t>Las olas/PN3322.W66.O5/475-98</t>
  </si>
  <si>
    <t>07-14 nov 17</t>
  </si>
  <si>
    <t>Cumbres borrascosas/PN3322.B766.C8/1170-99</t>
  </si>
  <si>
    <t>Emma/PN3322. A887.E5/1063-09</t>
  </si>
  <si>
    <t>28 nov-05 dic 17</t>
  </si>
  <si>
    <t>Oryx y Crake/PN322.A8855.O7/3186-08</t>
  </si>
  <si>
    <t>2-9-feb-18</t>
  </si>
  <si>
    <t>Schulberg, Budd</t>
  </si>
  <si>
    <t>El desencantado / PN3322.S34.D48 / 1837-09</t>
  </si>
  <si>
    <t>25-1 abr 10</t>
  </si>
  <si>
    <t>johnson, Denis</t>
  </si>
  <si>
    <t>Ángeles derrotados / PN3322.J638.A64 / 723-010</t>
  </si>
  <si>
    <t>1-7 abr 10</t>
  </si>
  <si>
    <t xml:space="preserve">Roth, Philp </t>
  </si>
  <si>
    <t>Indignación/ PN332.R75.I63</t>
  </si>
  <si>
    <t>7-14 abr 10</t>
  </si>
  <si>
    <t>Antología del cuento norteamericano / PN3321.2.A67 / 1642-02</t>
  </si>
  <si>
    <t>Marías,Javier</t>
  </si>
  <si>
    <t xml:space="preserve">Vidas escritas / PN3322. M386.V53./ 2085-97 </t>
  </si>
  <si>
    <t>17 -24 abr 10</t>
  </si>
  <si>
    <t>Conolly, John</t>
  </si>
  <si>
    <t>Todo lo que muere / PN3322.C6495.T6 / 1044-010</t>
  </si>
  <si>
    <t>3-8 may 10</t>
  </si>
  <si>
    <t>Wilde, Oscar</t>
  </si>
  <si>
    <t>El arte de conversar / PN3322.W55.A72 / 135-08</t>
  </si>
  <si>
    <t>15-20 may 10</t>
  </si>
  <si>
    <t>Confesión / PN3322.T65.C66. / 01871-08</t>
  </si>
  <si>
    <t xml:space="preserve">27-5 jun 10 </t>
  </si>
  <si>
    <t xml:space="preserve">Hawthorne, Nathaniel </t>
  </si>
  <si>
    <t xml:space="preserve">Cuadernos norteamericanos  / PN3322. H39. C83 </t>
  </si>
  <si>
    <t xml:space="preserve">22- 29 jun 10 </t>
  </si>
  <si>
    <t>Regimiento Lolita / PN3322.F33.R44 / 1309-10</t>
  </si>
  <si>
    <t>Wells, H. G.</t>
  </si>
  <si>
    <t>Las puertas en el muro / PN3322.W45.P8.1988</t>
  </si>
  <si>
    <t>Aristóteles / Hipócrates</t>
  </si>
  <si>
    <t>De la melancolía / PN3912.3.A7 / 7880-94</t>
  </si>
  <si>
    <t>Lispector, Clarise</t>
  </si>
  <si>
    <t>La hora de la estrella / PN3322.L58.H6 / 931-93</t>
  </si>
  <si>
    <t xml:space="preserve">3-10 jul 10 </t>
  </si>
  <si>
    <t>8 de jul-2010</t>
  </si>
  <si>
    <t xml:space="preserve">Los mejores  cuentos policiales/ PN3321.M4/ 381- 99  14- 21 jul </t>
  </si>
  <si>
    <t xml:space="preserve">14-21 jul 10 </t>
  </si>
  <si>
    <t xml:space="preserve">Campagnon, Antoine </t>
  </si>
  <si>
    <t xml:space="preserve">Para qué sirve la literatura? PN6140. C654. P37 425-09 14- 21 jul 10 </t>
  </si>
  <si>
    <t>Casa desolada / PN3322.D53.C38 / 159-010</t>
  </si>
  <si>
    <t>27-4 ago 10</t>
  </si>
  <si>
    <t>Savinio, Alberto</t>
  </si>
  <si>
    <t>Nueva enciclopedia / PN3322.S288.N84 / 1707-10</t>
  </si>
  <si>
    <t>Chesterton, G. K</t>
  </si>
  <si>
    <t>Dickens / PN3322.D53.C94 / 1461-00</t>
  </si>
  <si>
    <t>Memoria para el olvido / PN6140.S748.M45 / 2267-08</t>
  </si>
  <si>
    <t xml:space="preserve">A.A.V.V. </t>
  </si>
  <si>
    <t>Ensayistas ingleses / PN6140.E68. / 675- 93</t>
  </si>
  <si>
    <t>18- 25 sep 10</t>
  </si>
  <si>
    <t>Prefacio a Shakespeare / PN2021.5.S53.J6</t>
  </si>
  <si>
    <t xml:space="preserve">Handke, Peter </t>
  </si>
  <si>
    <t>2-9 oct 10</t>
  </si>
  <si>
    <t>Elogio de la sombra / PN3322.T355.E56 / 3236- 00</t>
  </si>
  <si>
    <t>6 - 12 oct 10</t>
  </si>
  <si>
    <t>Las manzanas doradas / PN3322.W46.M3 / 2313-03</t>
  </si>
  <si>
    <t>9-16 oct 10</t>
  </si>
  <si>
    <t>El mejor humor inglés / PN3321.2.M45 / 2108-10</t>
  </si>
  <si>
    <t xml:space="preserve">Saer, Juan José </t>
  </si>
  <si>
    <t>El concepto de ficción / PN6140.S324.C6 / 56-06</t>
  </si>
  <si>
    <t xml:space="preserve">20-27 nov 10 </t>
  </si>
  <si>
    <t xml:space="preserve">Cicerón </t>
  </si>
  <si>
    <t xml:space="preserve">El sueño de Escipión / PA6304.S7.A38 / 1489-010 </t>
  </si>
  <si>
    <t>Banville john</t>
  </si>
  <si>
    <t>los infinitos/pn3322b3516.159 z449-10</t>
  </si>
  <si>
    <t>7-18dic-10</t>
  </si>
  <si>
    <t>Diderot Denis</t>
  </si>
  <si>
    <t>El sobrino de Rameau/PN3322D54.S6/1035-04</t>
  </si>
  <si>
    <t>17-28DIC-10</t>
  </si>
  <si>
    <t>Alatorre, Antonio</t>
  </si>
  <si>
    <t>Flores de sonetos / PN1116.5.A53 / 2415-010</t>
  </si>
  <si>
    <t>17-28 dic 10</t>
  </si>
  <si>
    <t>Vecchoni Roberto</t>
  </si>
  <si>
    <t xml:space="preserve">El librero de Sclinunte/PN3322V43.L53/107-10 </t>
  </si>
  <si>
    <t>27-4-ENE-11</t>
  </si>
  <si>
    <t>Zweig, stefan</t>
  </si>
  <si>
    <t>15-30 Ene 11</t>
  </si>
  <si>
    <t xml:space="preserve">El mar de las iguanas / PN6140.G53.M37 / 2619-010 </t>
  </si>
  <si>
    <t>18-25 feb 11</t>
  </si>
  <si>
    <t>Del sentimiento trágico de la vida / PN6140.U63.S41</t>
  </si>
  <si>
    <t>Muunro, Alice</t>
  </si>
  <si>
    <t>Hateship,friendship…/PN3322.M854.H37/2587-08</t>
  </si>
  <si>
    <t>18-30 abri 11</t>
  </si>
  <si>
    <t>Amis Martin</t>
  </si>
  <si>
    <t>El segundo avión/PN3322.A585.S44/</t>
  </si>
  <si>
    <t>6-12 May-11</t>
  </si>
  <si>
    <t>sin trama y sin final/PN3322.C94.556 2007/977-011</t>
  </si>
  <si>
    <t>2-9 May-11</t>
  </si>
  <si>
    <t>Apuntes/PN3322.C37.A6</t>
  </si>
  <si>
    <t>9-19 May-11</t>
  </si>
  <si>
    <t>renov30jul-11</t>
  </si>
  <si>
    <t>V.A</t>
  </si>
  <si>
    <t>La librería de los escritores/ PN523.75.086/1030-08</t>
  </si>
  <si>
    <t>13-20 MAY-11</t>
  </si>
  <si>
    <t>El libro de la imaginación/PN3321.L5</t>
  </si>
  <si>
    <t>20-27 May-11</t>
  </si>
  <si>
    <t>Burroughs y Ginsberg</t>
  </si>
  <si>
    <t>Cartas del yagé/PN6130.B87.C3/2947-01</t>
  </si>
  <si>
    <t>31May-6jun-11</t>
  </si>
  <si>
    <t>Servín J.M</t>
  </si>
  <si>
    <t>Periodismo Charter/Pn3322.5469.P4/1811-09</t>
  </si>
  <si>
    <t>1-9 jul-11</t>
  </si>
  <si>
    <t xml:space="preserve">Frisch, Max </t>
  </si>
  <si>
    <t xml:space="preserve">Barbazul-PN3322.F75.B3 </t>
  </si>
  <si>
    <t>18-25 jul 11</t>
  </si>
  <si>
    <t>renov1ago-11</t>
  </si>
  <si>
    <t>Goethe, Institut</t>
  </si>
  <si>
    <t>Humboldt 151</t>
  </si>
  <si>
    <t>30jul-8ago-11</t>
  </si>
  <si>
    <t>Humboldt 138</t>
  </si>
  <si>
    <t>Hesse, Herman</t>
  </si>
  <si>
    <t>El lobo estepario/PN3322.H54.L6/770-03</t>
  </si>
  <si>
    <t>22-29 AGO 11</t>
  </si>
  <si>
    <t>Aforsimos/PN3322.C948.A46/260-010</t>
  </si>
  <si>
    <t>24-31 ago 11</t>
  </si>
  <si>
    <t>DF 52 obras en un acto/PN2021.5/C37.D4/692-010</t>
  </si>
  <si>
    <t>22-29 AGO11</t>
  </si>
  <si>
    <t>Cstaneda, Carlos</t>
  </si>
  <si>
    <t>La rueda del tiempo/PN3322.C379h.R8</t>
  </si>
  <si>
    <t>31-7 sep 11</t>
  </si>
  <si>
    <t>Waugh Evelyn</t>
  </si>
  <si>
    <t>Merienda de negros/PN3322.W38.H4/1990/01130</t>
  </si>
  <si>
    <t>3-10 sep 11</t>
  </si>
  <si>
    <t>Clasicos lit.francesa/PN3321.4/C54.1992/01213-94</t>
  </si>
  <si>
    <t>1ago-8 ago 11</t>
  </si>
  <si>
    <t>Deniz Gerardo</t>
  </si>
  <si>
    <t>Paños menores/PN3322.D48.P3/1085-04</t>
  </si>
  <si>
    <t xml:space="preserve">La imaginación literaria / PN3322.J35.I53 </t>
  </si>
  <si>
    <t>26 nov-2 dic 11</t>
  </si>
  <si>
    <t>da jandra, Leonardo</t>
  </si>
  <si>
    <t xml:space="preserve">Distopía / PN3322.J36.D58 </t>
  </si>
  <si>
    <t>Pritchett V.S.</t>
  </si>
  <si>
    <t>El viaje literario/PN6140-P75V53-Z643-11</t>
  </si>
  <si>
    <t xml:space="preserve">González, Arturo / </t>
  </si>
  <si>
    <t>Animales del mundo / PN1016.A65.</t>
  </si>
  <si>
    <t>8-15 feb 12</t>
  </si>
  <si>
    <t>El guardavías/PN3322.D53.G8/1673-02</t>
  </si>
  <si>
    <t>Malamud, Bernard</t>
  </si>
  <si>
    <t>Retratos de Fidelman/Pn3322.M36.R4</t>
  </si>
  <si>
    <t>17-24-mar-12</t>
  </si>
  <si>
    <t>Alejandro ya devolvió el libro que debía el 30 de Octubre de 2012   Suspendido por 4 meses*</t>
  </si>
  <si>
    <t>Grass, Günter</t>
  </si>
  <si>
    <t>Artículos y opiniones / PN6140 .G73 .A77 / 0585-08</t>
  </si>
  <si>
    <t>08-15 Mzo 13</t>
  </si>
  <si>
    <t>Mis mujeres muertas / PN3322 .F33 .M58 / 02184-012</t>
  </si>
  <si>
    <t>27mzo - 04 abr 13</t>
  </si>
  <si>
    <t>Segovia, Tomás</t>
  </si>
  <si>
    <t>Ensayos I / PN3322 .S449 .E68 / 05-012</t>
  </si>
  <si>
    <t>04-11 Abr 13</t>
  </si>
  <si>
    <t>La vida breve / PN3322 O.564 .V53 / 3273-08</t>
  </si>
  <si>
    <t>Ren 27 Abr 13</t>
  </si>
  <si>
    <t>Shakespeare,William</t>
  </si>
  <si>
    <t>Hamlet /PN2021.5.S53.H3 / 723-612</t>
  </si>
  <si>
    <t>20-27 Abr 13</t>
  </si>
  <si>
    <t>Paisaje aproximado / PN3322 .S728 .P35 / 0706-010</t>
  </si>
  <si>
    <t>Lluvia del cielo / PN3322 .S728 .L58 / 0645-010</t>
  </si>
  <si>
    <t>Rock springs / PN3322 .F67 .R63 / 080-09</t>
  </si>
  <si>
    <t>14-21 May 13</t>
  </si>
  <si>
    <t>Kierkegaard, Soren</t>
  </si>
  <si>
    <t>O lo uno o lo otro, un fragmento de la vida / B29 .K54 .O2 / 01466-07</t>
  </si>
  <si>
    <t>Grandin, Jean</t>
  </si>
  <si>
    <t>Del sentido de la vida / B29 .G76 .D45 / 02934-08</t>
  </si>
  <si>
    <t>27may-03jun 13</t>
  </si>
  <si>
    <t>Leer / PN6140 .Z345 .L44 / 010-013</t>
  </si>
  <si>
    <t>18-25 Jun 13</t>
  </si>
  <si>
    <t>Desembalo mi biblioteca / PN6140 .B468 .D4 / 0452-013</t>
  </si>
  <si>
    <t>Alvarado, José</t>
  </si>
  <si>
    <t>Visiones mexicanas / PN6140 .A576 .V58 / 0225-010</t>
  </si>
  <si>
    <t>20-27 Jun 13</t>
  </si>
  <si>
    <t>Gnoli, Antonio</t>
  </si>
  <si>
    <t>El dios de los ácidos / PN3384 .H64 .G66 / 0513-013</t>
  </si>
  <si>
    <t>21-28 Jun 13</t>
  </si>
  <si>
    <t>Auden, W.H.</t>
  </si>
  <si>
    <t>El pensamiento vivo de Kierkergaaard / B29 .K54 .P4 / 0473-013</t>
  </si>
  <si>
    <t>29jun-06jul 13</t>
  </si>
  <si>
    <t>Morfina / PN3322 .B83 .M8 / 02849-01</t>
  </si>
  <si>
    <t>02-09 Jul 13</t>
  </si>
  <si>
    <t>El museo de la inocencia / PN3322 .P335 .M88 / 0694-010</t>
  </si>
  <si>
    <t>11-18 Jul 13</t>
  </si>
  <si>
    <t>Latinas candentes 6 / PN3322 .L62 .L3 / 0347-013</t>
  </si>
  <si>
    <t>Revista UNAM julio 2013</t>
  </si>
  <si>
    <t xml:space="preserve"> Mitologías / PN6140 .B37.M57 / 0494-013 </t>
  </si>
  <si>
    <t xml:space="preserve">Haruki Murakami </t>
  </si>
  <si>
    <t xml:space="preserve"> De que hablo cuando hablo de correr / PN3322 .M864.D4 / 01277-010</t>
  </si>
  <si>
    <t>Field, Eugene</t>
  </si>
  <si>
    <t>Los amores de un bibliomano / PN3322 .F5 .A4 / 087-014</t>
  </si>
  <si>
    <t>Bunker, Edward</t>
  </si>
  <si>
    <t>No hay bestia tan feroz / PN3322 .B835 .N6 / 095-014</t>
  </si>
  <si>
    <t>La transmigracion de los cuerpos / PN3322 .H497 .T7 / 01001-013</t>
  </si>
  <si>
    <t>Baker, Bill</t>
  </si>
  <si>
    <t>Extra life / PN6139.5 .E97 / 01094-013</t>
  </si>
  <si>
    <t>Olañeta, José</t>
  </si>
  <si>
    <t>La enseñanza de los árboles / PN6139.5 .G685 / 01798-011</t>
  </si>
  <si>
    <t>Lázaro, Fernando</t>
  </si>
  <si>
    <t>El dardo en la palabra / PN6140 .L348 .D3 2001 / 01719-03</t>
  </si>
  <si>
    <t xml:space="preserve">Cruz, Sor Juana Ines de la  </t>
  </si>
  <si>
    <t>Poesía, teatro, pensamiento/ PN1169.5   .C78 .P632 / 438-06</t>
  </si>
  <si>
    <t>21-28-May-14</t>
  </si>
  <si>
    <t>Feroces / PN1016.8 .F47 / 01164-02</t>
  </si>
  <si>
    <t>Bonsaí / PN3322 .Z35 .B6 / 0982-013</t>
  </si>
  <si>
    <t>Leopardi / PN3322 .L47 .C57 / 0217-014</t>
  </si>
  <si>
    <t>Renov. 05-Jul-14</t>
  </si>
  <si>
    <t>Zbigniew, Herbert</t>
  </si>
  <si>
    <t>Poesía completa / PN1169.5 .Z35 .P6 / 0242-014</t>
  </si>
  <si>
    <t>Valiente clase media / PN3322 .G5885 .V35 / 048-014</t>
  </si>
  <si>
    <t>04-11 Ago 14</t>
  </si>
  <si>
    <t>Señor y perro / PN3322 .M378 .S3 / 0939-00</t>
  </si>
  <si>
    <t>+</t>
  </si>
  <si>
    <t>Cuentos y cuentistas / PN3322 .B556 .C84 / 0423-010</t>
  </si>
  <si>
    <t>20-27 Ago 14</t>
  </si>
  <si>
    <t>Fonseca, Rubén</t>
  </si>
  <si>
    <t>Los mejores cuentos / PN3322 .F66 .N14 / 600-P.lista</t>
  </si>
  <si>
    <t>Diario del primer amor / PN3322 .L47 .D53 / 01702-09</t>
  </si>
  <si>
    <t>Prosas morales /  PN3322 .L47.P7 /  465-01</t>
  </si>
  <si>
    <t>17-24-Sep-14</t>
  </si>
  <si>
    <t>Zibaldone de  pensamientos / PN1169.5 .L464.Z5 2000 /  1339-04</t>
  </si>
  <si>
    <t>Ungarreti, Giuseppe</t>
  </si>
  <si>
    <t>Ensayos literarios / PN1169.5 .V65 .E6 / 0472-01</t>
  </si>
  <si>
    <t>Ed. Jorge Herralde</t>
  </si>
  <si>
    <t>El mejor humor inglés / PN3321.2 .M45 / 2108-010</t>
  </si>
  <si>
    <t>10-17-Oc-14</t>
  </si>
  <si>
    <t>Los mejores relatos  / PN3322 .F66.M4 / 600-p. lista</t>
  </si>
  <si>
    <t>Andere M., Eduardo</t>
  </si>
  <si>
    <t>La escuela rota / PN6140 .A613 .E8 / 548-13</t>
  </si>
  <si>
    <t>Urbina, Luis</t>
  </si>
  <si>
    <t>La vida literaria de México / PN523.92 .U7 1986 / 01349-98</t>
  </si>
  <si>
    <t>Sambrano, Oscar</t>
  </si>
  <si>
    <t>Literatura hispaniamericana II / PN523.9 .S25 vol 2 / 02318-01</t>
  </si>
  <si>
    <t>De lo sublime / PA4245 .L65 .S8 / 051-014</t>
  </si>
  <si>
    <t>Saborit, Antonio</t>
  </si>
  <si>
    <t>Literatura siglo XIX y XX / PN523.92 .L57 / 0028-014</t>
  </si>
  <si>
    <t>25-Nov-02-Dic-14</t>
  </si>
  <si>
    <t>Batis, Humberto</t>
  </si>
  <si>
    <t>Critica bajo presion / PN523.92 .B37 / 0612-010</t>
  </si>
  <si>
    <t>Rühle, Ulrich</t>
  </si>
  <si>
    <t>Locos por la musica / ML3797 .U557 / 0467-03</t>
  </si>
  <si>
    <t xml:space="preserve">Andere, Eduardo </t>
  </si>
  <si>
    <t xml:space="preserve"> La escuela rota  / PN3322 .A613.E8 / 548-13</t>
  </si>
  <si>
    <t>12-19-Nov-14</t>
  </si>
  <si>
    <t xml:space="preserve">Martinez Vasquez, Víctor Manuel </t>
  </si>
  <si>
    <t>La educación en Oaxaca 1825-2010  / PN3384 .H367.E38 / 2087-012</t>
  </si>
  <si>
    <t>Knausgärd, Karl Ove</t>
  </si>
  <si>
    <t>Un hombre enamorado / PN3322 .K587 .H6 / 0524-014</t>
  </si>
  <si>
    <t>23-30 Dic 14</t>
  </si>
  <si>
    <t xml:space="preserve">Martinez, Víctor Manuel </t>
  </si>
  <si>
    <t>14-21 Ene 15</t>
  </si>
  <si>
    <t>Petronio, Giuseppe</t>
  </si>
  <si>
    <t>Historia de la literatura italiana / PN523.5 .S47 2009 / 01092-09</t>
  </si>
  <si>
    <t>09-16 Feb 15</t>
  </si>
  <si>
    <t>Grondin, Jean</t>
  </si>
  <si>
    <t>14-21 Feb 15</t>
  </si>
  <si>
    <t>El alma del rostro / NC880 .P47 .A55 / 02409-010</t>
  </si>
  <si>
    <t>Rosa Casanova</t>
  </si>
  <si>
    <t>Imagnarios y Fotografía en México</t>
  </si>
  <si>
    <t>De que hablo cuando hablo de correr</t>
  </si>
  <si>
    <t>19-MAR-15-26-MAR</t>
  </si>
  <si>
    <t>31Mar-07Abr 15</t>
  </si>
  <si>
    <t>Rubio, Carlos</t>
  </si>
  <si>
    <t>El Japón de Murakami / PN3322 .M864 .R8 / 0619-014</t>
  </si>
  <si>
    <t>Von Kleist, Heinrich</t>
  </si>
  <si>
    <t>Relatos completos / PN3322 .K586 .R45 / 0220-014</t>
  </si>
  <si>
    <t>20-27 May 15</t>
  </si>
  <si>
    <t>La marca del editor / PN3322 .C34 .M37 / 233-015</t>
  </si>
  <si>
    <t>30-May-06-Jun-15</t>
  </si>
  <si>
    <t>Colegiala / PN3322 .D39 .C65 / 0206-014</t>
  </si>
  <si>
    <t>Iwasaki, Fernando</t>
  </si>
  <si>
    <t>Arte de introducir / PN3322 .I88 .A7 / 0325-014</t>
  </si>
  <si>
    <t>Los amigos de los amigos / PN3322 .J35 .A5 / 0110-08</t>
  </si>
  <si>
    <t>26Jun-03 Jul 15</t>
  </si>
  <si>
    <t>Historia de los animales / PA3890 .A6 .H5 / 01316-06</t>
  </si>
  <si>
    <t>Cronicas marcianas/PN3322.B7.C7/0861/02</t>
  </si>
  <si>
    <t>11-18 Jul-15</t>
  </si>
  <si>
    <t>Simenon, George</t>
  </si>
  <si>
    <t>Los vecinos de enfrente / PN3322 .S55 .V4 / 0626-95</t>
  </si>
  <si>
    <t>24-31 Jul 15</t>
  </si>
  <si>
    <t>El género epistolar / PN3384 .M66 .G4 / 00208-015</t>
  </si>
  <si>
    <t>01-08 ago-15</t>
  </si>
  <si>
    <t>Jean Coctenau</t>
  </si>
  <si>
    <t>El libro blanco/ PN3322.C627.L5/ 1814-17</t>
  </si>
  <si>
    <t>12-19 ago-15</t>
  </si>
  <si>
    <t>Duras Marguerite</t>
  </si>
  <si>
    <t>Escribir/ PN3322.D87.E8/ 2198-00</t>
  </si>
  <si>
    <t>18-25 ago-15</t>
  </si>
  <si>
    <t xml:space="preserve"> de Quincey,Thomas </t>
  </si>
  <si>
    <t xml:space="preserve">La muerte de los filosofos/PN6140.D419.D41/ 945-013 </t>
  </si>
  <si>
    <t>2-9-SEP-15</t>
  </si>
  <si>
    <t>Illich, Iván</t>
  </si>
  <si>
    <t>El mensaje de la choza de Gandhi y otros textos / PN6140 .I545 .M45 / 175-15</t>
  </si>
  <si>
    <t>12-19-SEP-15</t>
  </si>
  <si>
    <t xml:space="preserve">Dazai, Osamu </t>
  </si>
  <si>
    <t>Obras completas &amp; algo +/PN1169.5.P375.O2.V1/616.08</t>
  </si>
  <si>
    <t xml:space="preserve">Gogol, Nikolai </t>
  </si>
  <si>
    <t>El inspector/PN2021.5.G644.I5/74-014</t>
  </si>
  <si>
    <t>15-22-OCT-15</t>
  </si>
  <si>
    <t>Autobiografía/ PN3322.B67.A98/460-015</t>
  </si>
  <si>
    <t>17-24-NOV-15</t>
  </si>
  <si>
    <t xml:space="preserve">Muriel Spark </t>
  </si>
  <si>
    <t xml:space="preserve">La intromisión </t>
  </si>
  <si>
    <t>20-27-NOV-15</t>
  </si>
  <si>
    <t xml:space="preserve">García Ana Bergua </t>
  </si>
  <si>
    <t>La bomba de San Jose/ PN3322.G3715.B6/000906-013</t>
  </si>
  <si>
    <t>24NOV-1-DIC-15</t>
  </si>
  <si>
    <t>Colette</t>
  </si>
  <si>
    <t>Lo puro y lo impuro/PN3322.C639.L6/2737-06</t>
  </si>
  <si>
    <t>Hauden</t>
  </si>
  <si>
    <t>El arte de leer / PN6140.A83.A7 / 00079/15</t>
  </si>
  <si>
    <t>23-30-DIC-15</t>
  </si>
  <si>
    <t>Una soledad demasiado ruinosa / PN3322.H73.S6 / 00229-015</t>
  </si>
  <si>
    <t>18-25-ENE-16</t>
  </si>
  <si>
    <t xml:space="preserve">Mulamud, Bernardo </t>
  </si>
  <si>
    <t>Las vidas de Dubín/PN3322.M36.V53/590-015</t>
  </si>
  <si>
    <t xml:space="preserve">S.T. Coleridge </t>
  </si>
  <si>
    <t>Biographia literaria/PN1169.5.C65.B56/00302-015</t>
  </si>
  <si>
    <t>17-24/ feb-16</t>
  </si>
  <si>
    <t>RENOV.02-MAR-16</t>
  </si>
  <si>
    <t>20-27-ABR-16</t>
  </si>
  <si>
    <t>RENOV.04-MAY-16</t>
  </si>
  <si>
    <t>PRESTAMO A PARTIR DEL 3 DE JUNIO</t>
  </si>
  <si>
    <t>El apredizaje del escritor / PN3322.B67.A67 / 128-016</t>
  </si>
  <si>
    <t>01-08-JUL-16</t>
  </si>
  <si>
    <t>El banquero anarquista / PN1169.5.P482.B36 / 2512-01</t>
  </si>
  <si>
    <t>06-13-JUL-16</t>
  </si>
  <si>
    <t>Foster, Thomas</t>
  </si>
  <si>
    <t>Leer como un profesor / PN6140.F67.L44 / 085-016</t>
  </si>
  <si>
    <t>09-16-AGO-16</t>
  </si>
  <si>
    <t>RENOV.23-AGO-16</t>
  </si>
  <si>
    <t>De lo sublime / PA4245 .L65 .S8 / 0551-014</t>
  </si>
  <si>
    <t>13-20-AGO-16</t>
  </si>
  <si>
    <t>RENOV.27-AGO-16</t>
  </si>
  <si>
    <t xml:space="preserve">Kristera, Julia </t>
  </si>
  <si>
    <t>El porvenir de una vuelta/PN6140.K755.P6/943-00</t>
  </si>
  <si>
    <t>02-09 sep 16</t>
  </si>
  <si>
    <t xml:space="preserve">Foster, Thomas C. </t>
  </si>
  <si>
    <t>Leer como profesor/PN6140.F67.L44/85-016</t>
  </si>
  <si>
    <t xml:space="preserve">Hadot, Pierre </t>
  </si>
  <si>
    <t>08-15 oct 16</t>
  </si>
  <si>
    <t>Kraus, Karl</t>
  </si>
  <si>
    <t>24-31 oct 16</t>
  </si>
  <si>
    <t>Kafka/PN3322.K34.S7/222-04</t>
  </si>
  <si>
    <t>17-24 dic 16</t>
  </si>
  <si>
    <t>RENOV.02-ene-17</t>
  </si>
  <si>
    <t>Horacio</t>
  </si>
  <si>
    <t>XX odas / PA6400.V45 / 854-010</t>
  </si>
  <si>
    <t>El arbol / PN3322.F69.A72 / 294-016</t>
  </si>
  <si>
    <t>Extra-life / PN6139.5.E97 / 1094-13</t>
  </si>
  <si>
    <t>02-09 ENE 17</t>
  </si>
  <si>
    <t>RENOV.16-ene-17</t>
  </si>
  <si>
    <t>Fragmentos / PN6140.S74.F73 / 333-016</t>
  </si>
  <si>
    <t>La lectura, los libros y otros ensayos/B29.S35.L42 2001/1181-06</t>
  </si>
  <si>
    <t>17-24 ene 17</t>
  </si>
  <si>
    <t>De la colina, José</t>
  </si>
  <si>
    <t>Miradas al cine / PN1995.C65 / 1611-98</t>
  </si>
  <si>
    <t>Hadot, Pierre</t>
  </si>
  <si>
    <t>La ciudadela interior / PA6500.M69.H33 / 509-015</t>
  </si>
  <si>
    <t>RENOV.22-FEB-17</t>
  </si>
  <si>
    <t>Schor, Juliet</t>
  </si>
  <si>
    <t>Nacidos para comprar / PN6140.S396.N33 / 874-014</t>
  </si>
  <si>
    <t>Recordando a los clasicos / PN523.R49 / 1846-05</t>
  </si>
  <si>
    <t>RENOV.27-FEB-17</t>
  </si>
  <si>
    <t>Szymborska, W.</t>
  </si>
  <si>
    <t>Poesia no completa / PN1169.5.S97.P64 / 3197-08</t>
  </si>
  <si>
    <t>Ramon Andrés</t>
  </si>
  <si>
    <t>Semper dolens / PN6140.A627.S46 / 258-016</t>
  </si>
  <si>
    <t>Von Hofmannsthal, Hugo</t>
  </si>
  <si>
    <t>Carta de Lord Chandos/ PN3322.H645.C37/07-010</t>
  </si>
  <si>
    <t xml:space="preserve">02- 09 may 17 </t>
  </si>
  <si>
    <t>Recordando a los clasicos / PA3416.A1.R49 / 812-CASA</t>
  </si>
  <si>
    <t>13-20 MAY 17</t>
  </si>
  <si>
    <t>Rinpoche, Sogyal</t>
  </si>
  <si>
    <t>Meditacion / BL1475.M43.R56 / 2095-012</t>
  </si>
  <si>
    <t>16-23 MAY 17</t>
  </si>
  <si>
    <t>24-31 may 17</t>
  </si>
  <si>
    <t>Hijo de Dios/ PN3322. M428.H3/696-05</t>
  </si>
  <si>
    <t>29 may-05 Jun 17</t>
  </si>
  <si>
    <t>Hearn, Lafcadio</t>
  </si>
  <si>
    <t>Cuentos fantásticos del Japón/ PN3321.95.J36.H43/45-08</t>
  </si>
  <si>
    <t>Beruete, Santiago</t>
  </si>
  <si>
    <t>Jardinisofía/B29.B478.J37/0264-016</t>
  </si>
  <si>
    <t xml:space="preserve"> Proust, Marcel</t>
  </si>
  <si>
    <t>Aforismos/ PN3322.P76.M39/321-010</t>
  </si>
  <si>
    <t>El satiricón/PA5558.AE8/01376-94</t>
  </si>
  <si>
    <t>04-11 jun 17</t>
  </si>
  <si>
    <t>Inventario/PN3322.P3.I597 SF</t>
  </si>
  <si>
    <t>22-29 jul 17</t>
  </si>
  <si>
    <t xml:space="preserve">Goytisolo, Juan </t>
  </si>
  <si>
    <t>El lucernario/PN3322.G78.L8/ SF</t>
  </si>
  <si>
    <t>Leys, Simon</t>
  </si>
  <si>
    <t>Brevario de saberes…/PN6140.L491.B74</t>
  </si>
  <si>
    <t>Los solteros/PN3322.S72.S6/137-015</t>
  </si>
  <si>
    <t>Bonnet, Jacques</t>
  </si>
  <si>
    <t>Bibliotecas llenas de fantasmas/PN6140.B659.B5/1765-01</t>
  </si>
  <si>
    <t>Simon Levy</t>
  </si>
  <si>
    <t>Breviario de saberes inútiles/PN6140.L491.B74/427-017</t>
  </si>
  <si>
    <t>Blanchot, Maurice</t>
  </si>
  <si>
    <t>Los intelectuales en cuestión/PN6140.B553.I6/1419-06</t>
  </si>
  <si>
    <t>30 ago- 06 sep 17</t>
  </si>
  <si>
    <t>La eternidad de un día/PN4731.E83/561-017</t>
  </si>
  <si>
    <t>2 sep- 09 sep 17</t>
  </si>
  <si>
    <t>Razones y osadías/PN6130. F574.R3/0435-06</t>
  </si>
  <si>
    <t>Maupassant</t>
  </si>
  <si>
    <t>Todo lo que quería decir sobre Flaubert/PN332.M399.T6/3713-09</t>
  </si>
  <si>
    <t>14-21-sep-17</t>
  </si>
  <si>
    <t>A. Zviguilsky</t>
  </si>
  <si>
    <t>Correspondencias Flaubert-Turg/PN3322.F574.C67/1335-011</t>
  </si>
  <si>
    <t>19-26-sep-17</t>
  </si>
  <si>
    <t>G. Leopardi</t>
  </si>
  <si>
    <t>Zibaldone/PN1169.5.L464/2000</t>
  </si>
  <si>
    <t>renovaciòn</t>
  </si>
  <si>
    <t>Antonio Negri</t>
  </si>
  <si>
    <t>Espinoza Subversivo/B29.S65.N44/170-018</t>
  </si>
  <si>
    <t>Joseph Roth</t>
  </si>
  <si>
    <t>Crónicas berlinescas/PN3322.R67.C75/319-06</t>
  </si>
  <si>
    <t>06 -13 jul 18</t>
  </si>
  <si>
    <t>Aldo Schiavone</t>
  </si>
  <si>
    <t>IUS/PN3384.S35A.I98/659-015</t>
  </si>
  <si>
    <t>10-07 JUL 18</t>
  </si>
  <si>
    <t>NGWNAN</t>
  </si>
  <si>
    <t>Acerca de la idea de la universidad/PN6140.N48.A23/208-018</t>
  </si>
  <si>
    <t>24-31 JUL 18</t>
  </si>
  <si>
    <t>Sonia Hernández</t>
  </si>
  <si>
    <t>El hombre y se creía Vicente Rojo/PN3322.H475.H65/615-017</t>
  </si>
  <si>
    <t>28 jul-04ag 18</t>
  </si>
  <si>
    <t>Chistina Stead</t>
  </si>
  <si>
    <t>El hombre que amaba a los niños/PN3322.S732.H6/185-015</t>
  </si>
  <si>
    <t>02-09 agos 18</t>
  </si>
  <si>
    <t>La universidad cercada/PN6139.5V53/063-014</t>
  </si>
  <si>
    <t>9-16-ago-18</t>
  </si>
  <si>
    <t>Newman, J.H.</t>
  </si>
  <si>
    <t>Acerca de la universidad/PN6140.N48.A23/208-018</t>
  </si>
  <si>
    <t>La eternidad de un día/PN4731.E83/561-017/651-017</t>
  </si>
  <si>
    <t>18-25 ago 18</t>
  </si>
  <si>
    <t>Nicolas Gómez Dávila</t>
  </si>
  <si>
    <t>Escolios y un texto implicito/B29.G66D.E82/334-013</t>
  </si>
  <si>
    <t>Shakespeare and company/PN3384.B33.S43/2819-011</t>
  </si>
  <si>
    <t>19-26-sep-18</t>
  </si>
  <si>
    <t xml:space="preserve">Carrión,Jorge </t>
  </si>
  <si>
    <t>Librerías/PN6140.C3775.L5/038-014</t>
  </si>
  <si>
    <t>suspensión hasta 13 oct 18</t>
  </si>
  <si>
    <t>Goméz Davila</t>
  </si>
  <si>
    <t>escolios a untexto implicito/B29.G660.E82/334-013</t>
  </si>
  <si>
    <t>V.S. Naipaul</t>
  </si>
  <si>
    <t>El escritor y el mundo/PN3322.N34.E85/586-018</t>
  </si>
  <si>
    <t>12-19/11/2018</t>
  </si>
  <si>
    <t>Cronicas Berlinesas/PN3322.R67.C75/1319-06</t>
  </si>
  <si>
    <t>24nov-3 dic 18</t>
  </si>
  <si>
    <t>Nabokov</t>
  </si>
  <si>
    <t>Releer a Rilke/PN3322.R55.Z34/148-018</t>
  </si>
  <si>
    <t>08-15 dic 18</t>
  </si>
  <si>
    <t xml:space="preserve">Beurete, Santiago </t>
  </si>
  <si>
    <t>Jardinosofia/B29.B478.S37/264-016</t>
  </si>
  <si>
    <t>Rilke</t>
  </si>
  <si>
    <t>Cartas entorno a un jardín/PN6130.R47.C322/854-09</t>
  </si>
  <si>
    <t>17-24 dic 18</t>
  </si>
  <si>
    <t xml:space="preserve"> Ginzburg,Natalia</t>
  </si>
  <si>
    <t>Antón Chejov/PN3322.CH45.G55.EJ.3/1372-08</t>
  </si>
  <si>
    <t>19-26-DIC-18</t>
  </si>
  <si>
    <t>19-24-DIC-18</t>
  </si>
  <si>
    <t>Chéjov</t>
  </si>
  <si>
    <t>Sin trama y sin final/PN3322.CH45.T73/977-011</t>
  </si>
  <si>
    <t>24-31 dic 18</t>
  </si>
  <si>
    <t>Berlín Alexanderplatz/FAS-VER 524/644-655</t>
  </si>
  <si>
    <t>24- 29 dic 18</t>
  </si>
  <si>
    <t>Soma Horgenstern</t>
  </si>
  <si>
    <t>Huida y fin de Joseph Roth/PN3322.R67.M67/1803-011</t>
  </si>
  <si>
    <t>29-dic 18- 05 dic 18</t>
  </si>
  <si>
    <t>Nicolás</t>
  </si>
  <si>
    <t>Escolios a un texto implicito/B29.G660.E82/334-013</t>
  </si>
  <si>
    <t xml:space="preserve">Troyat, Henri </t>
  </si>
  <si>
    <t>Chéjov/PN3322.CH45.T76/1654-94</t>
  </si>
  <si>
    <t>16-23-ene-19</t>
  </si>
  <si>
    <t>Las pequeñas virtudes/PN3322.G55.P46/3050-08</t>
  </si>
  <si>
    <t>28-04 feb 19</t>
  </si>
  <si>
    <t>El libro tachado/PN3322.P757.L53/74-016</t>
  </si>
  <si>
    <t>31-7 feb 19</t>
  </si>
  <si>
    <t xml:space="preserve"> Gómez Dávila, Nicolás</t>
  </si>
  <si>
    <t>Escolios a un texto ímplicito/B29.G66D.E82/334-013</t>
  </si>
  <si>
    <t>8-15-feb-19</t>
  </si>
  <si>
    <t>V.V.A.A</t>
  </si>
  <si>
    <t>Antología catedra de las letras universales/PN1016.A57/350-015</t>
  </si>
  <si>
    <t>14-21-feb 19</t>
  </si>
  <si>
    <t xml:space="preserve"> Galeano, Eduardo</t>
  </si>
  <si>
    <t>Las venas abiertas de Amèrica Latina/PN6140,G35,V4/1325-99</t>
  </si>
  <si>
    <t xml:space="preserve">Marzo, Alessandro </t>
  </si>
  <si>
    <t>Los primeros editores/PN6140.M399.P75/593-018</t>
  </si>
  <si>
    <t>23-30-may-19</t>
  </si>
  <si>
    <t>No hay bestia tan feroz/PN3322.B835.N6/95-014</t>
  </si>
  <si>
    <t>6--jun-19</t>
  </si>
  <si>
    <t xml:space="preserve">Guicciardini, Francesco </t>
  </si>
  <si>
    <t>Aforismos politícos/B29.G84.A46/2003-010</t>
  </si>
  <si>
    <t>30-May-06-Jun-19</t>
  </si>
  <si>
    <t>Chejov/PN3322.CH45.T76/1654-94</t>
  </si>
  <si>
    <t>SUSPENSIÓN HASTA 21 DE JUNIO</t>
  </si>
  <si>
    <t xml:space="preserve">Cioran, Emil </t>
  </si>
  <si>
    <t>Breviario de pobredumbre/B29.C56.B74/103-015</t>
  </si>
  <si>
    <t>24-JUN-1-JUL-19</t>
  </si>
  <si>
    <t>Los sueños/KUR-DRE/1155</t>
  </si>
  <si>
    <t>26-jun-1-jul-19</t>
  </si>
  <si>
    <t>SUSPENSIÓN HASTA 15 DE JULIO DE 2019</t>
  </si>
  <si>
    <t xml:space="preserve">Lau, Meri </t>
  </si>
  <si>
    <t>Las sirenas/BL313.L36.S57/1781-95</t>
  </si>
  <si>
    <t>17-24-jul-19</t>
  </si>
  <si>
    <t>24-31-jul-19</t>
  </si>
  <si>
    <t>Cuentos/PN3322.CH45.C84/1127-09</t>
  </si>
  <si>
    <t xml:space="preserve"> Michelle Dean</t>
  </si>
  <si>
    <t>Agudas/ PN6140-D4194.A39 / 0386-019</t>
  </si>
  <si>
    <t>05-12-ago-19</t>
  </si>
  <si>
    <t xml:space="preserve">France, Anatole </t>
  </si>
  <si>
    <t>Los dioses tienen sed/PN3322.F72.D56/994-96</t>
  </si>
  <si>
    <t>6-13-AGO-19</t>
  </si>
  <si>
    <t xml:space="preserve">Carson, Anne </t>
  </si>
  <si>
    <t>La belleza del marido/PN1169.5.C3725.B45/383-019</t>
  </si>
  <si>
    <t>19-26-ago-19</t>
  </si>
  <si>
    <t>Michelle Dean</t>
  </si>
  <si>
    <t>Agudas/PN6140.D4194.A39/ 386-19</t>
  </si>
  <si>
    <t>22-29-ago-19</t>
  </si>
  <si>
    <t xml:space="preserve"> Nothomb, Amélie</t>
  </si>
  <si>
    <t>Biografía del hambre/PN3322.N685.B5/699-06</t>
  </si>
  <si>
    <t>Escolios a un texto implícito/B29.G66.E82/334-013</t>
  </si>
  <si>
    <t>2-9-SEP-19</t>
  </si>
  <si>
    <t xml:space="preserve"> Dean, Michelle</t>
  </si>
  <si>
    <t>Cartas/PN3322.K32.O27/379-014</t>
  </si>
  <si>
    <t>Miguel Leòn Portilla</t>
  </si>
  <si>
    <t>15 poetas del mundo nahuatt/PN1016.92.L46 eje.2/1295-00</t>
  </si>
  <si>
    <t>08-15-oct-19</t>
  </si>
  <si>
    <t>Vision de los vencidos/PN3383.5.V58 2009/601-014</t>
  </si>
  <si>
    <t>11-11-oct-19</t>
  </si>
  <si>
    <t>Los héroes griegos/BL313.K47.H47/255-015</t>
  </si>
  <si>
    <t>SUSPENSIÓN HASTA EL 16 DE NOVIEMBRE DE 2019</t>
  </si>
  <si>
    <t xml:space="preserve"> Barrow, R.H.</t>
  </si>
  <si>
    <t>Los romanos/PA6019.B37/831-013</t>
  </si>
  <si>
    <t>Catilinarius/PA6279.C27/571-015</t>
  </si>
  <si>
    <t>Paul Ricoeur</t>
  </si>
  <si>
    <t>Teorìa de la interpretaciòn/PN6140.R525.T4/786-02</t>
  </si>
  <si>
    <t>22-29 nov 19</t>
  </si>
  <si>
    <t>Del texto a la acciòn/PN6140.R525.D45/2648-11</t>
  </si>
  <si>
    <t>Marc Fumaroli</t>
  </si>
  <si>
    <t>La republica de las letras/PN6140.f853.R46/115-014</t>
  </si>
  <si>
    <t>29-nov-06-dic-19</t>
  </si>
  <si>
    <t>Juliano</t>
  </si>
  <si>
    <t>Contra los Galileos/PA6445.J5/1388-94</t>
  </si>
  <si>
    <t>La diplomacia del ingenio/PN6140.F853.D5/223-015</t>
  </si>
  <si>
    <t>06-13-dic-19</t>
  </si>
  <si>
    <t>Nicolas Gomez Davila</t>
  </si>
  <si>
    <t>escolios a un texto implicito/B29.G66D.E82/334-013</t>
  </si>
  <si>
    <t>Thomas Bernhard</t>
  </si>
  <si>
    <t>Las posesiones</t>
  </si>
  <si>
    <t>SUSPENDIDO HASTA EL 04 DE FEBRERO DEL 2020</t>
  </si>
  <si>
    <t>Alejandra Pizarnik</t>
  </si>
  <si>
    <t>Poesía completa/PN1169.5.P59.P6/1153-013</t>
  </si>
  <si>
    <t>Nicolás Gómez Dávila</t>
  </si>
  <si>
    <t>Escolio a un texto implícito/B29.G66D.E82/334-013</t>
  </si>
  <si>
    <t>Edward Bunker</t>
  </si>
  <si>
    <t>10-15-may-21</t>
  </si>
  <si>
    <t>Escolios a un texto implícito/B29.G66D.E82/334-013</t>
  </si>
  <si>
    <t>La eternidad de un dia: Clasicos del periodismo literario aleman 1823-1934/PN4731.E83/561-17</t>
  </si>
  <si>
    <t>31-may-05-junio</t>
  </si>
  <si>
    <t>Diego Enrique Osorno</t>
  </si>
  <si>
    <t>Oaxaca sitiada/PN3384.O86.O2/1025-07</t>
  </si>
  <si>
    <t>Benjamin Constant</t>
  </si>
  <si>
    <t>Adolphe/PN3322.C665.A35/825-10</t>
  </si>
  <si>
    <t>Sí/PN3322.B478.S5 1989/400-00</t>
  </si>
  <si>
    <t>02-junio-09-junio-22</t>
  </si>
  <si>
    <t>LOUISE LABÉ</t>
  </si>
  <si>
    <t>Sonetos y elegías/PN1169.5.L33.S582/2581-11</t>
  </si>
  <si>
    <t>09-16-jun-22</t>
  </si>
  <si>
    <t>El arte de callar/PN6140.D56.A77 2008/647-00</t>
  </si>
  <si>
    <t>Anton Chéjov</t>
  </si>
  <si>
    <t>Chéjov. La estepa. En el barranco/PN3322.CH45.E88 2001/1127-07</t>
  </si>
  <si>
    <t>SUSPENDIDO HASTA EL 08 DE JULIO DEL 2022</t>
  </si>
  <si>
    <t>Simone Weill</t>
  </si>
  <si>
    <t>8-15-JUL-22</t>
  </si>
  <si>
    <t>E.M Cioran</t>
  </si>
  <si>
    <t>Antología del retrato/B29.C56.A58/332-016</t>
  </si>
  <si>
    <t>SUSPENDIDO HASTA EL 21 de Julio</t>
  </si>
  <si>
    <t>Antonio Pacheco Zarate</t>
  </si>
  <si>
    <t>Centraleros / PN3322.P32Z.C45 / 427-22</t>
  </si>
  <si>
    <t>03-agos-022</t>
  </si>
  <si>
    <t>Antologia del retrato / B29.C56.A58 / 332-16</t>
  </si>
  <si>
    <t>11-agos-022</t>
  </si>
  <si>
    <t>Eros y psique/PN6213.A56.A68/2862-08</t>
  </si>
  <si>
    <t>03-10-agos-022</t>
  </si>
  <si>
    <t xml:space="preserve">Omar Khayyam </t>
  </si>
  <si>
    <t>Rubaiyat/PN1169.5.K48.R8 2018/375-019</t>
  </si>
  <si>
    <t>09-16-AGO-22</t>
  </si>
  <si>
    <t>10-17-ago-22</t>
  </si>
  <si>
    <t>F. Uzcanga M.</t>
  </si>
  <si>
    <t>La eternidad de un día /PN4731.E83 / 0561-017</t>
  </si>
  <si>
    <t>Pascal Bruckner</t>
  </si>
  <si>
    <t>El vértigo de Babel /PN6140.B78.V47 / 058-018</t>
  </si>
  <si>
    <t>Suspendido hasta el mièrcoles 7 de septiembre</t>
  </si>
  <si>
    <t>La familia Cats. Caballos fantasmas /PN3322 /1873-98</t>
  </si>
  <si>
    <t>07-14-SEP-22</t>
  </si>
  <si>
    <t>W. G. Sebald</t>
  </si>
  <si>
    <t>El paseante solitario / PN3322.S43.P38 / 0630-08</t>
  </si>
  <si>
    <t>12-19-sep-22</t>
  </si>
  <si>
    <t>Anna María Ortese</t>
  </si>
  <si>
    <t>Silencio en Milán /PN3322.O7.S5</t>
  </si>
  <si>
    <t>suspendido hasta el lunes 3 de octubre</t>
  </si>
  <si>
    <t>Bret Easton Ellis</t>
  </si>
  <si>
    <t>American psycho/PN3322.E45.A43/1467-08</t>
  </si>
  <si>
    <t>10-17-oct-22</t>
  </si>
  <si>
    <t>Zen en el arte de escribir/PN3322.B7.Z46/117-12</t>
  </si>
  <si>
    <t>19-26-oct-22</t>
  </si>
  <si>
    <t>suspendido hasta el lunes 7 de Noviembre</t>
  </si>
  <si>
    <t>Josè Luis Martinez</t>
  </si>
  <si>
    <t>Documentos Cartesianos/CT21.C67.D63 V1/454-016</t>
  </si>
  <si>
    <t>08-15-nov-22</t>
  </si>
  <si>
    <t>Marel Prousi</t>
  </si>
  <si>
    <t>Maximas y pensamiento/PN3322.P76.M34/321-10</t>
  </si>
  <si>
    <t>15-22-NOV-22</t>
  </si>
  <si>
    <t>Toni Morrison</t>
  </si>
  <si>
    <t>Belored/PN3322.M697.B4/1426-93</t>
  </si>
  <si>
    <t>22-29-NOV-22</t>
  </si>
  <si>
    <t>Cuentos/PN3322.C445.C84/1127-09</t>
  </si>
  <si>
    <t>05-12-DIC-22</t>
  </si>
  <si>
    <t>Sosamund Bartlett</t>
  </si>
  <si>
    <t>Chèjov:Escenas de una vida/PN3322.CH45.B37</t>
  </si>
  <si>
    <t>12-19-DIC-22</t>
  </si>
  <si>
    <t>Berlin, Isaiah</t>
  </si>
  <si>
    <t>Pensadores rusos/ PN6140.B475.P4/321-19</t>
  </si>
  <si>
    <t>19-26-DIC-22</t>
  </si>
  <si>
    <t>26-02-ENE-23</t>
  </si>
  <si>
    <t>Virginia Wolf</t>
  </si>
  <si>
    <t>horas en una biblioteca/PN3322.W66.H67/2935-08</t>
  </si>
  <si>
    <t>30-06-ene-23</t>
  </si>
  <si>
    <t>Georg Christoph Lichtenberg</t>
  </si>
  <si>
    <t>Cuadernos / PN6140.L53.C83 / 643/15</t>
  </si>
  <si>
    <t>Virgilio Piñera</t>
  </si>
  <si>
    <t>La carne de René / PN3322.P555.C3 / 1628-06</t>
  </si>
  <si>
    <t>Mr. Pushkin / PN3322.T7378.M5 2009 / 2582-11</t>
  </si>
  <si>
    <t>09/FEB - 16/FEB/23</t>
  </si>
  <si>
    <t>Guillermo Santos</t>
  </si>
  <si>
    <t>El siglo solitario / PN6140.S366.S54 / 58-22</t>
  </si>
  <si>
    <t>Ludwing Wittgenstein</t>
  </si>
  <si>
    <t>Luz y sombra / B29.W57.L8 / 868-07</t>
  </si>
  <si>
    <t>15/FEB - 22/FEB/23</t>
  </si>
  <si>
    <t>suspendido hasta el lunes 27 de febrero 2023</t>
  </si>
  <si>
    <t>Marcel Proust</t>
  </si>
  <si>
    <t>Sobre la lectura / PN3322.P76.I65 / 544-06</t>
  </si>
  <si>
    <t>Omar Khayyán</t>
  </si>
  <si>
    <t>Las Rubaiats / PN1169.5.K48.R853 / 83-23</t>
  </si>
  <si>
    <t>suspendido hasta el lunes 03 de abril 2023</t>
  </si>
  <si>
    <t>Antón P. Chéjov</t>
  </si>
  <si>
    <t>Cuentos / PN3322.CH45.C84 / 432-07</t>
  </si>
  <si>
    <t>10-13-ABR-13</t>
  </si>
  <si>
    <t>Igor W. Sujij</t>
  </si>
  <si>
    <t>Chéjov en vida / PN3322.CH45.S85 / 338-14</t>
  </si>
  <si>
    <t>10-17-ABR-23</t>
  </si>
  <si>
    <t>Historia de un contrabajo / PN3322.CH45.H57 / 1199-98</t>
  </si>
  <si>
    <t>17/ABR - 24/ABR/23</t>
  </si>
  <si>
    <t>suspendido hasta el sábado 29 de abril del 2023</t>
  </si>
  <si>
    <t>Jhumpa Lahiri</t>
  </si>
  <si>
    <t>El atuendo de los libros / PN3322.L346.A89 / 140-23</t>
  </si>
  <si>
    <t>04/MAY - 11-MAY/23</t>
  </si>
  <si>
    <t>Chejov</t>
  </si>
  <si>
    <t>Cartas 1902-1904/PN3322.CH45.C37/2433-010</t>
  </si>
  <si>
    <t>08-15-MAY-23</t>
  </si>
  <si>
    <t>Cuentos / PN3322.CH45.C84 / 1127-09</t>
  </si>
  <si>
    <t>11/MAY - 18/MAY/23</t>
  </si>
  <si>
    <t>suspendido hasta el sábado 03 de junio del 2023</t>
  </si>
  <si>
    <t>Pedro Páramo / PN3322.R8.P42 2005 / 544-19</t>
  </si>
  <si>
    <t>08/JUN - 15/JUN/23</t>
  </si>
  <si>
    <t>Libro repuesto el 22 de Febrero</t>
  </si>
  <si>
    <t>Los de abajo / PN3322 .A99 .L6.1 / 830-07</t>
  </si>
  <si>
    <t>La madre / PN2021.5 .B74 .M33 / 0159-013</t>
  </si>
  <si>
    <t>Renov. 11-Dic-14</t>
  </si>
  <si>
    <t>Galey, Matthieu</t>
  </si>
  <si>
    <t>Conversaciones con  Marguerite Yourcenar, Con los ojos abiertos / PN3322.Y68.C66 1995/1040-00</t>
  </si>
  <si>
    <t>Sun Tzu</t>
  </si>
  <si>
    <t>El arte de la guerra/PN6140.S86.A7 2011/269-012</t>
  </si>
  <si>
    <t>La republica/PA4279.R4/2001-07</t>
  </si>
  <si>
    <t>10-17 NOV 15</t>
  </si>
  <si>
    <t xml:space="preserve">Balzac, Honorato de </t>
  </si>
  <si>
    <t>Papá Goriot/PN3322.B35.P36/735-08</t>
  </si>
  <si>
    <t>12-19 NOV 15</t>
  </si>
  <si>
    <t xml:space="preserve">Palahniuk, Chuck </t>
  </si>
  <si>
    <t>Asfixia/PN3322.P346.A8/1945-05</t>
  </si>
  <si>
    <t>Leviatan, o la materia, forma y poder/B29.H63.L48/1064-08</t>
  </si>
  <si>
    <t>03-10 abr 17</t>
  </si>
  <si>
    <t xml:space="preserve">Stanislavski, Constantin </t>
  </si>
  <si>
    <t xml:space="preserve">Un actor se prepara/ PN2019.5.S738/0630-06 </t>
  </si>
  <si>
    <t>13-2o jul 17</t>
  </si>
  <si>
    <t>Poética/PA3890.A6.A7/SF</t>
  </si>
  <si>
    <t xml:space="preserve">Dalton, Roque </t>
  </si>
  <si>
    <t>Las historias prohibidas de purgarcito/PN1169.5.D347.H5/1858-01</t>
  </si>
  <si>
    <t xml:space="preserve">Neruda, Pablo </t>
  </si>
  <si>
    <t>Canto general/PN1169.5.N474.C28/499-013</t>
  </si>
  <si>
    <t>Demóstenes</t>
  </si>
  <si>
    <t>Sobre la corona/PA3950.C6/1124-08</t>
  </si>
  <si>
    <t xml:space="preserve">22-29 nov 17 </t>
  </si>
  <si>
    <t>Canto general/PN1169.5.N474.C28/2283-97</t>
  </si>
  <si>
    <t>25 may- 01 jun 18</t>
  </si>
  <si>
    <t>10-17 Oct 14</t>
  </si>
  <si>
    <t>Toussaint Alcazar, Florence</t>
  </si>
  <si>
    <t>¿Televisión públiaca en México? / PN4725 .T45 / 599-95</t>
  </si>
  <si>
    <t>24-31-Oct-14</t>
  </si>
  <si>
    <t>Glockner, Julio</t>
  </si>
  <si>
    <t>La realidad alterna / PN6139.5 .R43 / 1111-06</t>
  </si>
  <si>
    <t>21-28 Nov 14</t>
  </si>
  <si>
    <t>26-Dic-02-Ene-15</t>
  </si>
  <si>
    <t>La institucion imaginaria de la sociedad / PN6140 .C389 .I5 / 0311-014</t>
  </si>
  <si>
    <t>02-09 Ene 15</t>
  </si>
  <si>
    <t>16-23-Ene-15</t>
  </si>
  <si>
    <t>Ventana al caos / PN6140 .C389 .V46 / 03105-98</t>
  </si>
  <si>
    <t>30Ene-06Feb 15</t>
  </si>
  <si>
    <t>El orden del discurso / PN6140 .F68 .O73 / 1735-09</t>
  </si>
  <si>
    <t>17-24-Abr-15</t>
  </si>
  <si>
    <t>Cioran, E. M.</t>
  </si>
  <si>
    <t>Breviario de podredumbre / B29 .C56 .B74 / 00103-015</t>
  </si>
  <si>
    <t>Ricoeur, Paul</t>
  </si>
  <si>
    <t>La metafora viva / PN6140 .R528 .M47 / 0430-09</t>
  </si>
  <si>
    <t>Bernhardt, Jean</t>
  </si>
  <si>
    <t>¿Qué sé? Hobbes/B29.H63.B4/1451-99</t>
  </si>
  <si>
    <t>22-29 jul 15</t>
  </si>
  <si>
    <t>La filosofia politica de Hobbes/B29.H63.S87/309-015</t>
  </si>
  <si>
    <t>4-11 ago 15</t>
  </si>
  <si>
    <t>renov-18-ago-15</t>
  </si>
  <si>
    <t>Geymonat, Ludovico</t>
  </si>
  <si>
    <t>La libertad / B29 .G49 .L53 / 2929-08</t>
  </si>
  <si>
    <t>05-12-Nov-15</t>
  </si>
  <si>
    <t>RENOV.19-NOV-15</t>
  </si>
  <si>
    <t>19-26-Nov-15</t>
  </si>
  <si>
    <t>renov. 04-dic-15</t>
  </si>
  <si>
    <t>7-14-DIC-15</t>
  </si>
  <si>
    <t>viento del exilio / PN1169.B46.V5 / 3258-08</t>
  </si>
  <si>
    <t>05-12-ENE-16</t>
  </si>
  <si>
    <t>Gauner, Paul</t>
  </si>
  <si>
    <t>Porfirio Díaz / CT21.D53.G3 / 1448-03</t>
  </si>
  <si>
    <t>03-10 oct 16</t>
  </si>
  <si>
    <t>Krauzer, Enrique</t>
  </si>
  <si>
    <t>Mistico de la autoridad / CT21D53.K7 / 001-010</t>
  </si>
  <si>
    <t xml:space="preserve">Portal, Marta </t>
  </si>
  <si>
    <t>Proceso narrativo de la revolucion mexicana/PN6140.P677.P7/1284-01</t>
  </si>
  <si>
    <t xml:space="preserve">Strauss, Leo </t>
  </si>
  <si>
    <t>La filosofía politica de Hobbes/B29.H63.S87/309-015</t>
  </si>
  <si>
    <t>17-24 feb 17</t>
  </si>
  <si>
    <t xml:space="preserve">Reale, Giovanni </t>
  </si>
  <si>
    <t>Por una nueva interpretación de Platón/B29.R43.P6/335-013</t>
  </si>
  <si>
    <t>29 abr-06 may 17</t>
  </si>
  <si>
    <t>Filial del infierno en…/PN3322.R67.F5/027-05</t>
  </si>
  <si>
    <t xml:space="preserve">Alberoni, Francesco </t>
  </si>
  <si>
    <t>La amistad/PN6140.A532.A5/0827-07</t>
  </si>
  <si>
    <t>Sallinger, JD</t>
  </si>
  <si>
    <t>El guardián entre el centeno/PN3322.S253.G8/827-94</t>
  </si>
  <si>
    <t>John Womack J.R.</t>
  </si>
  <si>
    <t>Zapata y la revolución/CT21.Z36.W6/0806-03</t>
  </si>
  <si>
    <t>26-may-02-jun-18</t>
  </si>
  <si>
    <t>DEVOLUCIÓN 02/06/18</t>
  </si>
  <si>
    <t>Escucha la canción del viento y Pinball / PN3322.M864.E82 / 550-15</t>
  </si>
  <si>
    <t>5-12/ENE/23</t>
  </si>
  <si>
    <t>Los años de peregrinación del chico sin color / PN3322.M864.A6 / 1013-13</t>
  </si>
  <si>
    <t>12-19/ENE/23</t>
  </si>
  <si>
    <t>Julio Ramón Ribeyro</t>
  </si>
  <si>
    <t>La tentación del fracaso / PN3322.R53.T46 2004 / 1364-08</t>
  </si>
  <si>
    <t>18-25/ENE/23</t>
  </si>
  <si>
    <t>Los geniecillos dominicales / PN3322.R53.G46 / 1473-09</t>
  </si>
  <si>
    <t>01 - 08/FEB/23</t>
  </si>
  <si>
    <t xml:space="preserve">Sin Autor </t>
  </si>
  <si>
    <t>El Libro de Urantia/B28.L53/442-010</t>
  </si>
  <si>
    <t>11-18/FEB/23</t>
  </si>
  <si>
    <t>18-25-FEB-23</t>
  </si>
  <si>
    <t>En la carretera / PN3322.K47.C38 / 762-09</t>
  </si>
  <si>
    <t>20/FEB - 27/FEB/23</t>
  </si>
  <si>
    <t>02/MAR - 09/MAR/23</t>
  </si>
  <si>
    <t>Blomm, Harold</t>
  </si>
  <si>
    <t>Cómo leer y por qué/PN6140.B556.C6 2000/795-02</t>
  </si>
  <si>
    <t>09-16-MAR-23</t>
  </si>
  <si>
    <t>RETENIDA HASTA EL 28/MAR/23</t>
  </si>
  <si>
    <t>Jorge Ibargüengoitia</t>
  </si>
  <si>
    <t>Instrucciones para vivir en México / PN3322.I24.I58 / 1229-97</t>
  </si>
  <si>
    <t>01/ABR - 08/ABR/23</t>
  </si>
  <si>
    <t>Crónicas / PN3322.C374.O27 / 1105-03</t>
  </si>
  <si>
    <t>10/ABR - 17/ABR/23</t>
  </si>
  <si>
    <t>Crónicas de grupo / PN3321.9.C76 / 156-23</t>
  </si>
  <si>
    <t>13/ABR - 20/ABR/23</t>
  </si>
  <si>
    <t>Fernanda Mechor</t>
  </si>
  <si>
    <t>Temporada de huracanes / PN3322.M444.T45 / 507-21</t>
  </si>
  <si>
    <t>18/ABR - 25/ABR/23</t>
  </si>
  <si>
    <t>Todos los hermosos caballos / PN3322.M428.T63 / 2040-08</t>
  </si>
  <si>
    <t>25/ABR - 02/MAY/23</t>
  </si>
  <si>
    <t>RETENIDA HASTA EL DÍA 12 DE MAYO 2023</t>
  </si>
  <si>
    <t>Nathaniel Hawthorne</t>
  </si>
  <si>
    <t>La letra escarlata / PN3322.H397.L57 1996 / 667-97</t>
  </si>
  <si>
    <t>12/MAY - 19/MAY/23</t>
  </si>
  <si>
    <t>Las enseñanzas de don Juan / PN3322.C383.E5 1974 / 10-14</t>
  </si>
  <si>
    <t>25/MAY - 01/JUN/23</t>
  </si>
  <si>
    <t>El oso una historia de un rey destronado /PN6140.P37.O76/ 584-015</t>
  </si>
  <si>
    <t>19-26-jul-16</t>
  </si>
  <si>
    <t>El sur de México / PN3383.5.O2.V.8 / 576-015</t>
  </si>
  <si>
    <t>28-DIC-04-ENE-17</t>
  </si>
  <si>
    <t>El sur de México / sin clasificacion</t>
  </si>
  <si>
    <t>¿Cuánta tierra necesita un hombre?/PN3322.T65.C83/1997-011</t>
  </si>
  <si>
    <t>El llano en llamas/PN3322.R55.L9/CaSa</t>
  </si>
  <si>
    <t>El ritual de la serpiente/PN6140.W37.R5/1959-04</t>
  </si>
  <si>
    <t xml:space="preserve"> Arte del idioma ZapotecoC.OAX35.5.Z3.C6/37--03</t>
  </si>
  <si>
    <t>6-13-sep-17</t>
  </si>
  <si>
    <t>Entregado y corroborado en fisíco 24-feb-18</t>
  </si>
  <si>
    <t>Descubrimientos/PN3322.L53.D47/275-016</t>
  </si>
  <si>
    <t>Hermes el conductor de almas/BL313.K47.I42/959-011</t>
  </si>
  <si>
    <t>Historia mundial de los desastres/PN3384.W57/17802-09</t>
  </si>
  <si>
    <t>La vida en la ruta de la seda/PN3384.W45.V5/81-06</t>
  </si>
  <si>
    <t>500 años de desastres/PN3383.5.95/205-018</t>
  </si>
  <si>
    <t>Una noche oscura/PN1169.5.N33.T5 / 1525.07</t>
  </si>
  <si>
    <t>Para leer a Carlos Castaneda/ PN3322.C383.M37/ 0685-015</t>
  </si>
  <si>
    <t xml:space="preserve">Amor líquido / PN6140.B3797.A5/ 1632-012 </t>
  </si>
  <si>
    <t xml:space="preserve">Vocabulario zapoteco del Istmo/ CN35.5.Z3.V6/ 77-010 </t>
  </si>
  <si>
    <t>Pastoureau, Michel</t>
  </si>
  <si>
    <t>Covarrubias, Miguel</t>
  </si>
  <si>
    <t>Covarrubias, M.</t>
  </si>
  <si>
    <t xml:space="preserve">Rulfo, Juan </t>
  </si>
  <si>
    <t>Warbug, Aby</t>
  </si>
  <si>
    <t>de Cordova, Juan</t>
  </si>
  <si>
    <t xml:space="preserve"> Clarice, Lispector</t>
  </si>
  <si>
    <t xml:space="preserve"> Kerényi, Karl</t>
  </si>
  <si>
    <t xml:space="preserve">Withington, Jonh </t>
  </si>
  <si>
    <t>Whitfield, Susan</t>
  </si>
  <si>
    <t>González, Hector</t>
  </si>
  <si>
    <t xml:space="preserve">Pancho Nacar </t>
  </si>
  <si>
    <t xml:space="preserve">Guillermo Marin </t>
  </si>
  <si>
    <t xml:space="preserve">Zygmunt Bauman </t>
  </si>
  <si>
    <t>Velma Pickett (compilador)</t>
  </si>
  <si>
    <t>Cuentos completos/PN3322. L49.C84/991-010</t>
  </si>
  <si>
    <t>31 oct-07 nov 17</t>
  </si>
  <si>
    <t>Mediterráneo/SAL-MED/1428-1729</t>
  </si>
  <si>
    <t>31 oct-05 nov 17</t>
  </si>
  <si>
    <t>Un verano con Mónica/VER-SOM/174-227</t>
  </si>
  <si>
    <t>07-12 nov 17</t>
  </si>
  <si>
    <t>Le Mépris /GOD-MEP/631-795</t>
  </si>
  <si>
    <t>13-18 nov 17</t>
  </si>
  <si>
    <t>Pedro Páramo/PN3322.R85.P42/SF</t>
  </si>
  <si>
    <t>Los 400 golpes1598-1951TRU-QUA/1598-1951</t>
  </si>
  <si>
    <t>18-22-NOV-17</t>
  </si>
  <si>
    <t>Las estaciones de la vida/KID-EST/881-1089</t>
  </si>
  <si>
    <t>24-28-NOV-17</t>
  </si>
  <si>
    <t>Pelicula DVD</t>
  </si>
  <si>
    <t>Caminantes/LEO-CAM/981-1219</t>
  </si>
  <si>
    <t>27-NOV-1-DIC-17</t>
  </si>
  <si>
    <t>Anología literaria fantástica/PN3321-B6/627-95</t>
  </si>
  <si>
    <t>27-NOV-04-DIC-17</t>
  </si>
  <si>
    <t>Corazón de ángel/PAR-COR/1234-1515</t>
  </si>
  <si>
    <t>02-07 dic 17</t>
  </si>
  <si>
    <t>SUSPENSIÓN HASTA 16 DICIEMBRE 2017</t>
  </si>
  <si>
    <t>Disparen al pianista/TRU-DIS/1949</t>
  </si>
  <si>
    <t>19-24-ene-18</t>
  </si>
  <si>
    <t>Vásquez Montalban, Manuel</t>
  </si>
  <si>
    <t>La rosa de Alejandría/PN3322.V39.R67/88-018</t>
  </si>
  <si>
    <t>28 mar-04 abril 18</t>
  </si>
  <si>
    <t>Yo maté a Kenedy/PN3322.V39.Y6/2351-99</t>
  </si>
  <si>
    <t>los perros de Riga/PN3322.M375.P47/1761-09</t>
  </si>
  <si>
    <t>Vásquez Montalbán, Manuel</t>
  </si>
  <si>
    <t>tatuaje/PN3322.V39.T3/2376-99</t>
  </si>
  <si>
    <t>Dostoiesvki</t>
  </si>
  <si>
    <t>Los demonios/PN3322.D45.D45/2053-01</t>
  </si>
  <si>
    <t>Coetzee</t>
  </si>
  <si>
    <t>La edad de hierro / PN3322 .C34 .E39 / 0100-03</t>
  </si>
  <si>
    <t>renov27may-3jun11</t>
  </si>
  <si>
    <t>Tony Cohan</t>
  </si>
  <si>
    <t>On mexican time/PN3322.C644.06/1181-013</t>
  </si>
  <si>
    <t>09-16 oct 18</t>
  </si>
  <si>
    <t>El hombre del tren/LEC-HOM/1124</t>
  </si>
  <si>
    <t>16-21-oct-18</t>
  </si>
  <si>
    <t xml:space="preserve">Autores, Varios </t>
  </si>
  <si>
    <t>Textos paralelos I/PN3321.2.T4.VI/1055-93</t>
  </si>
  <si>
    <t xml:space="preserve">Munro, Alice </t>
  </si>
  <si>
    <t>El amor de una mujer generosa/PN33322.M854.A46/1094-013</t>
  </si>
  <si>
    <t>4-11-dic-18</t>
  </si>
  <si>
    <t>De qué hablo cuando hablo de escribir / PN3322-M864.H33 / 425 - 017</t>
  </si>
  <si>
    <t>12-19-dic-18</t>
  </si>
  <si>
    <t>Carlos Pellicer</t>
  </si>
  <si>
    <t>Colores en el mar y otros poemas/PN1169.5.P45.C58/1653-94</t>
  </si>
  <si>
    <t>Teoria de las catàstrofes/PN3322.M362.T46/475-012</t>
  </si>
  <si>
    <t>Viaje a Portugal/PN3322.S27.V53/767-98</t>
  </si>
  <si>
    <t>25-mar-1-abr-19</t>
  </si>
  <si>
    <t>Rafael F. Muñoz</t>
  </si>
  <si>
    <t>Que me maten de una vez/ PN3322.M861.M8 / 139-013</t>
  </si>
  <si>
    <t>09-16-ABR-19</t>
  </si>
  <si>
    <t>Poesìas completas/PN1169.5.P389.P62/2350-99</t>
  </si>
  <si>
    <t>24-abr-1-may-19</t>
  </si>
  <si>
    <t xml:space="preserve">De qué hablo cuando hablo de escribir / PN3322-M864.H33 / 425 -017 </t>
  </si>
  <si>
    <t>5-12-jul-19</t>
  </si>
  <si>
    <t xml:space="preserve">Le Clézio, J.M.G </t>
  </si>
  <si>
    <t>El pez dorado/PN3322.L4.P49/191-09</t>
  </si>
  <si>
    <t xml:space="preserve"> Rothenberg, Jerome</t>
  </si>
  <si>
    <t>María Sabina: Selections/CT21.S23.M37/1129-010</t>
  </si>
  <si>
    <t>9-16-AGO-19</t>
  </si>
  <si>
    <t xml:space="preserve"> Glantz, Margo</t>
  </si>
  <si>
    <t>La desnudez como naufragio/PN3322.G57.D47/1063-08</t>
  </si>
  <si>
    <t xml:space="preserve">Leonora carrington </t>
  </si>
  <si>
    <t>El septimo caballo y otros cuentos/ PN3322.C376.S4/ 774-09</t>
  </si>
  <si>
    <t>27-AGO-03-SEP-19</t>
  </si>
  <si>
    <t xml:space="preserve">Le Clezio </t>
  </si>
  <si>
    <t>Desierto/ PN3322.L4.D4/ 825-94</t>
  </si>
  <si>
    <t>Ted Hughes</t>
  </si>
  <si>
    <t>Cuervo : de la vida y las canciones del  cuervo/ PN1169.5.H847.C8/ 1890-99</t>
  </si>
  <si>
    <t>03-10-sep-19</t>
  </si>
  <si>
    <t>Monica Lavin</t>
  </si>
  <si>
    <t>Yo la peor/ PN3322.L385.Y6/ 01392-09</t>
  </si>
  <si>
    <t>10-17-SEP-019</t>
  </si>
  <si>
    <t>Hateship, friendship, courtship, loveship, marriage/ PN3322.M854.H37/ 2587-08</t>
  </si>
  <si>
    <t>24-SEP-01-OCT-19</t>
  </si>
  <si>
    <t>Las lunas de Júpiter/PN3322.M854.L8/ 956-13</t>
  </si>
  <si>
    <t>Hora de junio/PN1169.5.P45.H6/725-015</t>
  </si>
  <si>
    <t>20-27-feb-20</t>
  </si>
  <si>
    <t>Enmicar credencial: Reactivar préstamo el 02-mar-20</t>
  </si>
  <si>
    <t>Pétale y otras historias incómodas/PN3322.N48.P47/1447-08</t>
  </si>
  <si>
    <t>Rosario Castellanos</t>
  </si>
  <si>
    <t>Mujer que sabe latín/PN3322.C385R.M85 1997/71-19</t>
  </si>
  <si>
    <t>15-22-dic-21</t>
  </si>
  <si>
    <t>REACTIVAR PRÉSTAMO EL DÍA SÁBADO 27 DE DICIEMBRE DEL 2021</t>
  </si>
  <si>
    <t>El huèsped/PN3322.N48.H84/2385-07</t>
  </si>
  <si>
    <t>25-feb-04-mar-22</t>
  </si>
  <si>
    <t>04-11-MAR-22</t>
  </si>
  <si>
    <t>REACTIVAR PRÉSTAMO EL 22 DE MARZO DEL 2022</t>
  </si>
  <si>
    <t>David Malouf</t>
  </si>
  <si>
    <t>Dream Stuff/PN3322.M3635.D7/1550-08</t>
  </si>
  <si>
    <t>24-31-mar-22</t>
  </si>
  <si>
    <t>31-mar-22-07-abr-22</t>
  </si>
  <si>
    <t>José Saramago</t>
  </si>
  <si>
    <t>Viaje a Portugal/PN3322.S27.V5 1997/767-98</t>
  </si>
  <si>
    <t>07-13-ABR-22</t>
  </si>
  <si>
    <t>Susan Sotang</t>
  </si>
  <si>
    <t>Ante el dolor de los demàs/PN3322.S66.A6/1100-04</t>
  </si>
  <si>
    <t>REACTIVAR PRÉSTAMO HASTA EL DÍA MARTES 10 DE MAYO DEL 2022</t>
  </si>
  <si>
    <t>Carlo Ginzburg</t>
  </si>
  <si>
    <t>El queso y los gusanos/PN6140.G56.O4/1145-95</t>
  </si>
  <si>
    <t>26-MAY-02-JUN-22</t>
  </si>
  <si>
    <t xml:space="preserve">José María, Arguedas </t>
  </si>
  <si>
    <t>La amante de la cultura. La amante del condor = L´ amante de la couleubre. L´ amante du condor / PN3322.A74.A54 / 854-99</t>
  </si>
  <si>
    <t>02-09-JUN-22</t>
  </si>
  <si>
    <t>Joseph Connolly</t>
  </si>
  <si>
    <t>Embrassez qui vouz voudrez/PN3322.C662J.V33/1975-010</t>
  </si>
  <si>
    <t>08-15-jun-22</t>
  </si>
  <si>
    <t>15-22-JUN-22</t>
  </si>
  <si>
    <t>Oz, Amos</t>
  </si>
  <si>
    <t>Hasta la muerte/PN3322.O9.H37/073-22</t>
  </si>
  <si>
    <t>29-06-jul-22</t>
  </si>
  <si>
    <t>REACTIVAR PRESTAMO HASTA EL 30 DE JULIO DE 2022</t>
  </si>
  <si>
    <t>Isabel allende</t>
  </si>
  <si>
    <t>Paula / PN3322.A53.P3 1995  / 1856-95</t>
  </si>
  <si>
    <t>11-18-Ago-22</t>
  </si>
  <si>
    <t>De amor y de sombra / PN3322.A53.A45 EJ.2 / 059-19</t>
  </si>
  <si>
    <t>11-18-nov-22</t>
  </si>
  <si>
    <t>Eva Luna / PN3322.A53.E92 2011 / 1858-95</t>
  </si>
  <si>
    <t>Antologia Breve/PN1169.5.P45.A6 1993/1815-01</t>
  </si>
  <si>
    <t>25-nov-02-dic-22</t>
  </si>
  <si>
    <t>La Grieta/PN3322.L48.G75.2014/205-014</t>
  </si>
  <si>
    <t>17-24-Feb-23</t>
  </si>
  <si>
    <t>Diario de Golondrina/PN3322.N685.D53/1449-08</t>
  </si>
  <si>
    <t>27-ago-3-sep-19</t>
  </si>
  <si>
    <t>El reino de este mundo / PN3322 .C374 .R4 / 01524-95</t>
  </si>
  <si>
    <t>08-15 Ene 13</t>
  </si>
  <si>
    <t>Poesía completa / PN1169.5 .P593 .P64 / 0851-09</t>
  </si>
  <si>
    <t>Millet, Catherine</t>
  </si>
  <si>
    <t>La vida sexual de Catherine Millet /PN3322 .M557 .V5 2002</t>
  </si>
  <si>
    <t>11-18 May 13</t>
  </si>
  <si>
    <t>Trópico de cáncer / PN3322 .M55 .T68 / 0689-93</t>
  </si>
  <si>
    <t>30may-6jun 13</t>
  </si>
  <si>
    <t>13-20 Jun 13</t>
  </si>
  <si>
    <t>El tiro de gracia / PN3322 .Y68 .T5 / 01805-99</t>
  </si>
  <si>
    <t>Trópico de cápricornio / PN3322 .M55 .T7 / 0690-93</t>
  </si>
  <si>
    <t>Renov. 09-jul-13</t>
  </si>
  <si>
    <t>Momentos de vida / PN3322 .W66 .M65 / 02478-08</t>
  </si>
  <si>
    <t>10-17 Jul 13</t>
  </si>
  <si>
    <t>Samorini, Giorgio</t>
  </si>
  <si>
    <t>Los alucinógenos en el mito / PN6140 .S26 .A4 / 0694-013</t>
  </si>
  <si>
    <t>25jul-01ago 13</t>
  </si>
  <si>
    <t>El genio femenino: la vida, la locura, las palabras / PN6140 .K755.G46 / 02645-011</t>
  </si>
  <si>
    <t>05-12-Agos-13</t>
  </si>
  <si>
    <t>21-28 Ago 13</t>
  </si>
  <si>
    <t>Una habitación propia / PN6140 .W66 .H3 / 0175-02</t>
  </si>
  <si>
    <t>La extracción de la piedra de locura / PN1169.5 .P59 .E9 / 01723-02</t>
  </si>
  <si>
    <t xml:space="preserve">Nin, Anais </t>
  </si>
  <si>
    <t>Henry y June / PN3322 .N56.H4 / 1080-00</t>
  </si>
  <si>
    <t>07-14-Ago-14</t>
  </si>
  <si>
    <t>Renov. 23/08/2014</t>
  </si>
  <si>
    <t>Incesto / PN3322 .N56 .I63 2006 / 053-010</t>
  </si>
  <si>
    <t>22-29 Ago 14</t>
  </si>
  <si>
    <t>Diario II / PN3322 .N56 .D5 / 01318-08</t>
  </si>
  <si>
    <t>08-15 Ene 14</t>
  </si>
  <si>
    <t>24-31 Ene 15</t>
  </si>
  <si>
    <t>Freixas, Laura</t>
  </si>
  <si>
    <t>Clarice Lispector / PN3322 .L58 .F7 / 02019-01</t>
  </si>
  <si>
    <t>07-14 Abr 15</t>
  </si>
  <si>
    <t>La pasión según G.H / PN3322 -L58 .P3 / 01206-99</t>
  </si>
  <si>
    <t>La hora de la estrella / PN3322 .L58 .H6 / 0931-93</t>
  </si>
  <si>
    <t>Fragmentos de un discurso amoroso / PN6140 .B37 .F7 2001 / 03591-03</t>
  </si>
  <si>
    <t>05-12 ago 15</t>
  </si>
  <si>
    <t>Lawrence/Miller</t>
  </si>
  <si>
    <t>Pornografia y obscenidad / PN6140.L39.P6 / 1388-06</t>
  </si>
  <si>
    <t>12-19 ENE 17</t>
  </si>
  <si>
    <t>Adler, Laure</t>
  </si>
  <si>
    <t>Marguerite Duras  / PN3322.D87.A25 /  2104-01</t>
  </si>
  <si>
    <t>19-26 ENE 17</t>
  </si>
  <si>
    <t>Anis Vin/Diario II/PN3322/.N56.D5/1318-08</t>
  </si>
  <si>
    <t>26-02 ABR 18</t>
  </si>
  <si>
    <t>Cerca del Corazón Salvaje/PN3322/.L58.C4/1909-05</t>
  </si>
  <si>
    <t>Katherin Mansfield</t>
  </si>
  <si>
    <t>Diario/PN3322.M38.D5/899-02</t>
  </si>
  <si>
    <t>4-11 jun 18</t>
  </si>
  <si>
    <t>D.H. Lawrewnce</t>
  </si>
  <si>
    <t>Tu me acariciaste/PN3322.L39.T8/0865-07</t>
  </si>
  <si>
    <t>Patrici Highsmith</t>
  </si>
  <si>
    <t>Una aficción peligrosa/PN3322.H53.A33/1443-03</t>
  </si>
  <si>
    <t>16-23 JUN 18</t>
  </si>
  <si>
    <t>George Send</t>
  </si>
  <si>
    <t>Ella y él/PN3322.S2595.E5/1489-06</t>
  </si>
  <si>
    <t>Marguerite Duras</t>
  </si>
  <si>
    <t>Los ojos azules pelo negro/PN3322.D88.O35/995-00</t>
  </si>
  <si>
    <t>23-30 JUN 18</t>
  </si>
  <si>
    <t>Diarios/PN1169.5.P59.D5/1095-07</t>
  </si>
  <si>
    <t>06-13 jul 18</t>
  </si>
  <si>
    <t>Patricia Hidhsmith</t>
  </si>
  <si>
    <t>El diario de Edith/PN3322.H53.D53/2146-010</t>
  </si>
  <si>
    <t>01-08 feb 19</t>
  </si>
  <si>
    <t>Opio: diario de una desintoxicación/PN3322.C627.O6/1971-01</t>
  </si>
  <si>
    <t>13-20-feb-19</t>
  </si>
  <si>
    <t>2666/PN3322.B642.D6/1972-04</t>
  </si>
  <si>
    <t>Ursula Fuentesberain</t>
  </si>
  <si>
    <t>Esa membrana finisima/PN3322.F835.M45/603-018</t>
  </si>
  <si>
    <t>22-feb- 01-mar-19</t>
  </si>
  <si>
    <t>SUSPENSIÓN HASTA EL 15 DE MARZO DE 2019</t>
  </si>
  <si>
    <t xml:space="preserve">Nin, Anáis </t>
  </si>
  <si>
    <t>Corazón Cuarteado/PN3322.N56.C67/2316-011</t>
  </si>
  <si>
    <t>16-23-ago-19</t>
  </si>
  <si>
    <t xml:space="preserve">Kundera, Milan </t>
  </si>
  <si>
    <t>La insoportable levedad/PN3322.K85.I62/013-08</t>
  </si>
  <si>
    <t>10-17 oct 17</t>
  </si>
  <si>
    <t>Howe, Katherine</t>
  </si>
  <si>
    <t>El libro de las brujas/PN3383.L53/652-17</t>
  </si>
  <si>
    <t xml:space="preserve">24-31 oct 17 </t>
  </si>
  <si>
    <t>Canclini, Bonfil et. Al</t>
  </si>
  <si>
    <t>Políticas culturales en A.L./PN6139.5.P66/2824-01</t>
  </si>
  <si>
    <t xml:space="preserve">Moisés Ladrón </t>
  </si>
  <si>
    <t>Políticas culturales en México/PN6139.5.P65/1840-07</t>
  </si>
  <si>
    <t>Byung-Chul har</t>
  </si>
  <si>
    <t>La sociedad del casancio/B29.H353.S63/658-015</t>
  </si>
  <si>
    <t>04-11 ago 18</t>
  </si>
  <si>
    <t>La caida en el tiempo/B29.C56.C3/2072-99</t>
  </si>
  <si>
    <t>Clarissa Pinkola estés</t>
  </si>
  <si>
    <t>Mujeres que corren con lobos/BF121.P55/083-014</t>
  </si>
  <si>
    <t>22-29 ago 18</t>
  </si>
  <si>
    <t>SUSPENSIÓN HASTA 9-OCT-18</t>
  </si>
  <si>
    <t>El paraíso de los gatos</t>
  </si>
  <si>
    <t>El paraíso de los gatos/PN3322.Z65.P32/1415-012</t>
  </si>
  <si>
    <t>Guillermo Cabrera</t>
  </si>
  <si>
    <t>Las mejores historias sobre gatos/PN3321.M451/211-01</t>
  </si>
  <si>
    <t>08-15 FEB 19</t>
  </si>
  <si>
    <t xml:space="preserve">Descartes, René </t>
  </si>
  <si>
    <t>Meditaciones metafisicas/B29.D48.M4/1016-01</t>
  </si>
  <si>
    <t>suspensión hasta 10 de junio de 2019</t>
  </si>
  <si>
    <t>Nothomb, Amèlie</t>
  </si>
  <si>
    <t>Biografìa del hambre/PN1998.3.G38.R6/ 699-06</t>
  </si>
  <si>
    <t>Roberto Gavaldón : director de cine/ PN1998.3.G38.R6/1384-01</t>
  </si>
  <si>
    <t>SUSPENSIÓN HASTA 25 DE JULIO DE 2019</t>
  </si>
  <si>
    <t>Ni de eva ni de adán/PN3322.N685.N5/392-09</t>
  </si>
  <si>
    <t>1-8-ago-19</t>
  </si>
  <si>
    <t>suspensiòn hasta 05 de octubre de 2019</t>
  </si>
  <si>
    <t>Jane Austen</t>
  </si>
  <si>
    <t>05-12 oct 19</t>
  </si>
  <si>
    <t xml:space="preserve">Nothomb,Amelie </t>
  </si>
  <si>
    <t>Antichista/PN3322.N685.A6/1838-05</t>
  </si>
  <si>
    <t>10-17-oct-19</t>
  </si>
  <si>
    <t>Atentado/PN3322.N685.A7/1110-06</t>
  </si>
  <si>
    <t>14-21-OCT-19</t>
  </si>
  <si>
    <t>Amelie Nothomb</t>
  </si>
  <si>
    <t>Cosmetica del enemigo/PN3322.N685.C6/645-03</t>
  </si>
  <si>
    <t>21-28-oct-19</t>
  </si>
  <si>
    <t>Clarice Lizpector</t>
  </si>
  <si>
    <t>31-oct-07-Nov-19</t>
  </si>
  <si>
    <t>El sabotaje amoroso/PN3322.N685.S2/173-06</t>
  </si>
  <si>
    <t>Muriel Barbery</t>
  </si>
  <si>
    <t>La elegacia del erizo/PN3322.B3534.E43/480-018</t>
  </si>
  <si>
    <t>17-24-dic-19</t>
  </si>
  <si>
    <t>Natsume Soseki</t>
  </si>
  <si>
    <t>Ficciones/ PN3322.B67.F53/387-019</t>
  </si>
  <si>
    <t>24-31-dic-19</t>
  </si>
  <si>
    <t>suspensión hasta el 13 de enero del 2020</t>
  </si>
  <si>
    <t>Tokio Blues/PN3322.M864.T6/1480-05</t>
  </si>
  <si>
    <t>14-21 ene 20</t>
  </si>
  <si>
    <t>Los mitos de CTHULHU/PN3322.L68.M5/183-04</t>
  </si>
  <si>
    <t>21-28-ene-20</t>
  </si>
  <si>
    <t>Sputnik, mi amor/PN3322.M864.S68/1953-011</t>
  </si>
  <si>
    <t>27-feb-05-mar-20</t>
  </si>
  <si>
    <t>Los sueños de Helena/PN6140.G35.S94/403-017</t>
  </si>
  <si>
    <t>7-14-mar-20</t>
  </si>
  <si>
    <t>reactivacion de credencial:16-mar-20</t>
  </si>
  <si>
    <t>After Dark/PN3322.M864.A47/3126-08</t>
  </si>
  <si>
    <t>Devuelto</t>
  </si>
  <si>
    <t>Las olas/PN3322.W66.O5/60-020</t>
  </si>
  <si>
    <t>21-28-mar-20</t>
  </si>
  <si>
    <t>Juan Arnau</t>
  </si>
  <si>
    <t>Antropología del budismo/BL1420.A765/796-010</t>
  </si>
  <si>
    <t>Milán Kundera</t>
  </si>
  <si>
    <t>La insoportable levedad del ser/PN3322.K85.I58/3013-08</t>
  </si>
  <si>
    <t>Ángeles Mastreta</t>
  </si>
  <si>
    <t>Árrancame la vida/PN3322.M393M.A7</t>
  </si>
  <si>
    <t>Wolff, Tobias</t>
  </si>
  <si>
    <t>La noche en cuestión / PN3322.W656.N6 / 1938-04</t>
  </si>
  <si>
    <t>Carver, Mariann Burk</t>
  </si>
  <si>
    <t>Así fueron las cosas / PN3322.C378.C37 / 578-08</t>
  </si>
  <si>
    <t>Si me necesitas llámame / PN3322.C378.S5 / 1907-01</t>
  </si>
  <si>
    <t xml:space="preserve">Bloy, Leon                               </t>
  </si>
  <si>
    <t xml:space="preserve">En tibieblas/ PN3322.B57.T56 / 71-010 </t>
  </si>
  <si>
    <t xml:space="preserve">19-26 ene 10 </t>
  </si>
  <si>
    <t xml:space="preserve">K. Dick, Philip                         </t>
  </si>
  <si>
    <t xml:space="preserve">El hombre en el castillo / PN3322. D52.H6 / 638-06   </t>
  </si>
  <si>
    <t xml:space="preserve">El fin del mundo y un despiadado país de las maravillas / PN3322.M864.F56 / </t>
  </si>
  <si>
    <t>Diarios / PN3322.W66.D5 / 785-97</t>
  </si>
  <si>
    <t>El Lector común / PN3322.W66.L43/ 1701-09</t>
  </si>
  <si>
    <t xml:space="preserve">2- 9 feb 10 </t>
  </si>
  <si>
    <t xml:space="preserve">Bernhard, Thomas  </t>
  </si>
  <si>
    <t xml:space="preserve">Relatos autobiográficos / PN3322. B478.R45 </t>
  </si>
  <si>
    <t xml:space="preserve">5-12 mar 10 </t>
  </si>
  <si>
    <t>27 de mar 10</t>
  </si>
  <si>
    <t>La leyenda del santo bebedor/ PN3322.R67.L4/ 1955/ 99</t>
  </si>
  <si>
    <t>27 mar-3 abr</t>
  </si>
  <si>
    <t>Doctor Pasavento / PN3322.V54.D63/ 2513-08</t>
  </si>
  <si>
    <t xml:space="preserve">Zambrano, María </t>
  </si>
  <si>
    <t>Séneca/ PA6673. E8. Z3. / 02272-03</t>
  </si>
  <si>
    <t>Gide, Andre</t>
  </si>
  <si>
    <t>Diario / PN3322.G523.D5 / 2498-01</t>
  </si>
  <si>
    <t>Rawls, John</t>
  </si>
  <si>
    <t>Teoría de la justicia / B29.R39.T46 / 954-010</t>
  </si>
  <si>
    <t>Simon, Claude</t>
  </si>
  <si>
    <t>La acacia / PN3322.S556.A3 / 2257-03</t>
  </si>
  <si>
    <t>21-28 may 10</t>
  </si>
  <si>
    <t xml:space="preserve">entregado </t>
  </si>
  <si>
    <t>El colombre / PN3322.B89.C65 / 165-09</t>
  </si>
  <si>
    <t>29-6 jun 10</t>
  </si>
  <si>
    <t>Paisaje aproximado / PN3322.S728.P35 / 706-010</t>
  </si>
  <si>
    <t>Cartas: 1911-1939 / PN6130.R67.C37 / 847-09</t>
  </si>
  <si>
    <t>12-19 jun 10</t>
  </si>
  <si>
    <t>Canetti, Elías</t>
  </si>
  <si>
    <t>La lengua salvada: obra completa 3 / PN3322.C37.L4 / 1543-06</t>
  </si>
  <si>
    <t>Fiasco / PN3322K48.F5 357-04</t>
  </si>
  <si>
    <t>10-17 JUL 10</t>
  </si>
  <si>
    <t>Schmidt, Arno</t>
  </si>
  <si>
    <t>La república de los sabios / PN3322.S2875.R4 / 1402-010</t>
  </si>
  <si>
    <t>17-23 jul 10</t>
  </si>
  <si>
    <t>Diarios / PN3322.C423.D53 / 3044-00</t>
  </si>
  <si>
    <t>De qué hablo cuando hablo de correr / PN3322.M864.S4 / 1277-010</t>
  </si>
  <si>
    <t>Diarios / PN3322.B57.D53 / 1477-07</t>
  </si>
  <si>
    <t>La antorcha al oído / PN3322.C37.A57 / 1169-98</t>
  </si>
  <si>
    <t xml:space="preserve">Oscuridad exterior / PN3322.M428.08 / 938- 06 </t>
  </si>
  <si>
    <t>Sterling, Bruce</t>
  </si>
  <si>
    <t>Mirrorshade  / PN3321.2. M57. / 1229- 10</t>
  </si>
  <si>
    <t xml:space="preserve">11- 18 sep 10 </t>
  </si>
  <si>
    <t>Lluvia de hielo / PN3322.S728.L58 / 645-010</t>
  </si>
  <si>
    <t>Dick, P. K.</t>
  </si>
  <si>
    <t>Cuentos completos 1 / PN3322.D52.C84 / 1418-09</t>
  </si>
  <si>
    <t xml:space="preserve">Diarios / PN3322.M88.D53. / 1872 - 08 </t>
  </si>
  <si>
    <t xml:space="preserve">30 oct 6 nov 10 </t>
  </si>
  <si>
    <t>Ciudad 27 / PN3322.F732.C6 / 1894 - 03</t>
  </si>
  <si>
    <t xml:space="preserve">Banville, John </t>
  </si>
  <si>
    <t>Los infinitos / PN3322.B3516.I59 / 2449 -010</t>
  </si>
  <si>
    <t>8 - 15 ene 10</t>
  </si>
  <si>
    <t xml:space="preserve">Assis, Machado de </t>
  </si>
  <si>
    <t>Memorias póstumas de Blas Cubas/ PN3322.M33.M4</t>
  </si>
  <si>
    <t>26 feb-5 mar</t>
  </si>
  <si>
    <t>Amis, Martin</t>
  </si>
  <si>
    <t>Experiencias / PN3322.A585.E96 / 2520-08</t>
  </si>
  <si>
    <t>09-16 Abr 11</t>
  </si>
  <si>
    <t>Memorias de ultratumba/PN3322 C898.M4/1206-06</t>
  </si>
  <si>
    <t>23-30 abril 11</t>
  </si>
  <si>
    <t>Memorias de ultratumba/PN3322C898.M42004/1207-06</t>
  </si>
  <si>
    <t>Nijinsky Vaslav</t>
  </si>
  <si>
    <t>Diario/CV1785/N5.D53/0609-08</t>
  </si>
  <si>
    <t>21-28 may11</t>
  </si>
  <si>
    <t xml:space="preserve">Müller, Herta </t>
  </si>
  <si>
    <t>Todo lo que tengo lo llevo conmigo / PN3322.M85.T63</t>
  </si>
  <si>
    <t>4-11 jun 11</t>
  </si>
  <si>
    <t>Pynchon Thomas</t>
  </si>
  <si>
    <t>Vicio propio/PN3322/p9.V53/1287-044</t>
  </si>
  <si>
    <t>En dialogo con Ferdinando Camon/PN3322.L49.E6/1918-99</t>
  </si>
  <si>
    <t>2-7jul-11</t>
  </si>
  <si>
    <t>Sebald, W.G</t>
  </si>
  <si>
    <t>Camposanto/PN3322.S43.C35/2016-07</t>
  </si>
  <si>
    <t>16-22-jul-11</t>
  </si>
  <si>
    <t>Morgenstein Morga</t>
  </si>
  <si>
    <t>Huida y fin…/PN3322.R67.M67/2008/1803.011</t>
  </si>
  <si>
    <t>27 ago-2 sep 11</t>
  </si>
  <si>
    <t>Sacks Oliver</t>
  </si>
  <si>
    <t>Diario de Oaxaca/PN3384.S22.D5/1995-02</t>
  </si>
  <si>
    <t>Exégisis de los lugares comunes/PN3322/b57.E94/552-010</t>
  </si>
  <si>
    <t>29oct-8nov-11</t>
  </si>
  <si>
    <t>Nuevas greguerías/PN3322.G672.N83/729-012</t>
  </si>
  <si>
    <t>7-14-jul-12</t>
  </si>
  <si>
    <t>Mimos/PN3322.G38.M55/1444-08</t>
  </si>
  <si>
    <t>23-30-jun-12</t>
  </si>
  <si>
    <t>Tenía mil vidas y elegí una sola: brevario / PN3322 .N667.T46 / 00020-013</t>
  </si>
  <si>
    <t>16-23-Mar-13</t>
  </si>
  <si>
    <t>Rituales / PN3322 .N667.R5 / 00432-00</t>
  </si>
  <si>
    <t>23-30-Mar-13</t>
  </si>
  <si>
    <t>El síndrome del viajero / PN3322.S745.S56 / 2495-11</t>
  </si>
  <si>
    <t>18-25 May 13</t>
  </si>
  <si>
    <t>Escolios a un texto implícito / B29 .D3 .E8 / 0334-013</t>
  </si>
  <si>
    <t>1-8 Jun 13</t>
  </si>
  <si>
    <t xml:space="preserve">Boff, Leonardo </t>
  </si>
  <si>
    <t>El águila y la gallina /PN6140 .B659.A43 / 01800-05</t>
  </si>
  <si>
    <t>Julio César. Caroliano / PN2021.5 .S53.J8 /  03397-01</t>
  </si>
  <si>
    <t>Filosofía de la expresión / B29 .C645 .F5 / 0856-013</t>
  </si>
  <si>
    <t>14-21 Sep 13</t>
  </si>
  <si>
    <t>Pouchia, Antonio</t>
  </si>
  <si>
    <t>Voces reunidas / PN3322 .P662 .V6 / 1048-09</t>
  </si>
  <si>
    <t>Rico, Eugenia</t>
  </si>
  <si>
    <t>En el pais de las vacas sin ojos / PN3322 .R534 .E6 / 0535-014</t>
  </si>
  <si>
    <t>Herrea, Yuri</t>
  </si>
  <si>
    <t>Señales que presederan el fin del mundo / PN3322.H457.S4 / 976-013</t>
  </si>
  <si>
    <t xml:space="preserve">12 Monkeys / 6K-MON </t>
  </si>
  <si>
    <t>11-16-FEB-17</t>
  </si>
  <si>
    <t>Stravinski, Igor</t>
  </si>
  <si>
    <t>Cronicas de mi vida / ML410.S775.C68 / 1463-05</t>
  </si>
  <si>
    <t>19-26 may 16</t>
  </si>
  <si>
    <t>Sexualidad y poder / PN6140.F68.S44 / 711-09</t>
  </si>
  <si>
    <t>La jornada de la mona y el paciente / PN3322.B44.J67 / 283-08</t>
  </si>
  <si>
    <t>Tideland / GIL-VIA / 622/790</t>
  </si>
  <si>
    <t>09-13 JUN 16</t>
  </si>
  <si>
    <t>13-17 JUN 16</t>
  </si>
  <si>
    <t>16-23 JUN 16</t>
  </si>
  <si>
    <t>Réage, Pauline</t>
  </si>
  <si>
    <t>Historia de O / PN3322.R4.H5 / 342-011</t>
  </si>
  <si>
    <t>Ese oscuro objeto del deseo / BUÑ-OSC / 2198</t>
  </si>
  <si>
    <t>24-28 JUN 16</t>
  </si>
  <si>
    <t>Las ciudades invisibles / PN3322.C35.C5 / 683-08</t>
  </si>
  <si>
    <t>Rizoma / B29.D45.R59 / 2454-01</t>
  </si>
  <si>
    <t>Porco Rosso / MIY-POR / 1129/1399</t>
  </si>
  <si>
    <t>11-16 JUL 16</t>
  </si>
  <si>
    <t>l´amour fou / THO-LAM / 1582/1936</t>
  </si>
  <si>
    <t>19-23 JUL 16</t>
  </si>
  <si>
    <t>Inocencia / HAD-INO / 687/860</t>
  </si>
  <si>
    <t>21-26 JUL 16</t>
  </si>
  <si>
    <t xml:space="preserve">Haye, Ricardo </t>
  </si>
  <si>
    <t>El arte radiofonico/ML3797.H39</t>
  </si>
  <si>
    <t>25 jul-02 ago 16</t>
  </si>
  <si>
    <t>Lautreamont</t>
  </si>
  <si>
    <t>Cantos de Maldoror /PN3322.L38.C3.1 / 1160-07</t>
  </si>
  <si>
    <t>28 jul-04 ago 16</t>
  </si>
  <si>
    <t xml:space="preserve">El departamento/MIM-DEP/1121-1393 </t>
  </si>
  <si>
    <t>02-07 ago 16</t>
  </si>
  <si>
    <t>Tres colores Azul / KIE-TRE3 / 889/1100</t>
  </si>
  <si>
    <t>13-18 AGO 16</t>
  </si>
  <si>
    <t>La fidelidad / ZUL-FID / 1766/2162</t>
  </si>
  <si>
    <t>16-21 AGO 16</t>
  </si>
  <si>
    <t>20-25 AGO 16</t>
  </si>
  <si>
    <t>D´ors, Pablo</t>
  </si>
  <si>
    <t>Biografia del  silencio / BR6665.D67 / S/F</t>
  </si>
  <si>
    <t>Carroll, Lewis</t>
  </si>
  <si>
    <t>Alicia en el país de las maravillas/PN3322.C377.A57/1023-010</t>
  </si>
  <si>
    <t>las alas del deseo / WIM-ALA / 1712</t>
  </si>
  <si>
    <t>10-14 sep 16</t>
  </si>
  <si>
    <t>Un cuarto propio/PN3322.W66.C83/280-014</t>
  </si>
  <si>
    <t>Agustín, José</t>
  </si>
  <si>
    <t>Ciudades desiertas  / PN3322.A47.C5 / 2336-03</t>
  </si>
  <si>
    <t xml:space="preserve">Snuff/PN3322.P346.S68/1475-01 </t>
  </si>
  <si>
    <t>Hombres sin mujeres / PN3322.M864.H6 / 207-015</t>
  </si>
  <si>
    <t>Elogio de la calle / PN3384.Q57.E5 / 2727-01</t>
  </si>
  <si>
    <t>Boullosa, Carmen</t>
  </si>
  <si>
    <t>Treinta años / PN3322.B68.T7 / 589-00</t>
  </si>
  <si>
    <t>Duerme / PN3322.B68.D8 / 1632-94</t>
  </si>
  <si>
    <t xml:space="preserve">KAT/SCH-KAT/1446-1750 </t>
  </si>
  <si>
    <t>05-10 nov 16</t>
  </si>
  <si>
    <t xml:space="preserve">HEROES AL RESCATE/KON-HOR/907-1128 </t>
  </si>
  <si>
    <t xml:space="preserve">PLANO CELESTIAL/FAR-PLA/3321 </t>
  </si>
  <si>
    <t>Gardiner, Juliet</t>
  </si>
  <si>
    <t>Las hermanas Bronte en Haworth / PN3322.B764.G3 / 134-99</t>
  </si>
  <si>
    <t>Clavel, Ana</t>
  </si>
  <si>
    <t>Cuerpo Náufrago / PN3322.C535.C8 / 2030-05</t>
  </si>
  <si>
    <t>28 NOV-05 DIC 16</t>
  </si>
  <si>
    <t>El dibujante de sombras/PN3322.C535.D53/1846-011</t>
  </si>
  <si>
    <t>10-17 dic 16</t>
  </si>
  <si>
    <t>Betty Blue / BEI-BET / 147/193</t>
  </si>
  <si>
    <t>27 DIC-01 ENE 17</t>
  </si>
  <si>
    <t>Demasiada carne / BAR/ARN-DEM / 131/174</t>
  </si>
  <si>
    <t>Bradu, Fabienne</t>
  </si>
  <si>
    <t>El amante japones / PN3322.B72.A142 / 451-016</t>
  </si>
  <si>
    <t>13-20 ENE 17</t>
  </si>
  <si>
    <t>El secreto de la sirenita / MIY-SAK / 1127/1396</t>
  </si>
  <si>
    <t>16-21 ENE 17</t>
  </si>
  <si>
    <t>El septimo caballo y otros cuentos / PN3322.C376.S4 / 774-09</t>
  </si>
  <si>
    <t>24-31 ENE 17</t>
  </si>
  <si>
    <t>El secreto de la sirenita/MIY-GAK/1127-1396</t>
  </si>
  <si>
    <t>11-16 feb 17</t>
  </si>
  <si>
    <t>Son vacas, somos puercos / PN3322.B58.S6 / 1303-94</t>
  </si>
  <si>
    <t>22-FEB-01 MAR 17</t>
  </si>
  <si>
    <t>Lavín, Monica</t>
  </si>
  <si>
    <t>Hotel Limbo / PN3322.L385.H67 / 3009-09</t>
  </si>
  <si>
    <t>La casa chica / PN3322.L385.C37 / 346-015</t>
  </si>
  <si>
    <t>23-30 MAR 17</t>
  </si>
  <si>
    <t>Lopez, Esteban</t>
  </si>
  <si>
    <t>Amor y tarot / PN3322.L656.A5 / 2008-94</t>
  </si>
  <si>
    <t>01-08 ABR 17</t>
  </si>
  <si>
    <t>Coca, Aldo</t>
  </si>
  <si>
    <t>Cuentos inenarrables / PN3322.C63.C84 / 1994-94</t>
  </si>
  <si>
    <t xml:space="preserve">11-18 ABR 17 </t>
  </si>
  <si>
    <t>Biografía del hambre/ PN3322.N685.B5/0699-06</t>
  </si>
  <si>
    <t>13-20 Abr-17</t>
  </si>
  <si>
    <t>Diario de golondrina/ PN3322.N685.D53/ 1449-08</t>
  </si>
  <si>
    <t xml:space="preserve">22-29 ABR 17 </t>
  </si>
  <si>
    <t xml:space="preserve">Anónimo </t>
  </si>
  <si>
    <t>Señorita tacones altos/ PN697.A5.S41988 /1579-99</t>
  </si>
  <si>
    <t>Nothomp, Amélie</t>
  </si>
  <si>
    <t>El sabotaje amoroso / PN3322.N685.S2 / 173-06</t>
  </si>
  <si>
    <t xml:space="preserve">26-ABR-03 MAY 17 </t>
  </si>
  <si>
    <t>acher-Masoch, Leopold</t>
  </si>
  <si>
    <t>La venus de las pieles / PN3322.S22.V4 / 759-02</t>
  </si>
  <si>
    <t xml:space="preserve">29-ABR-06 MAY 17 </t>
  </si>
  <si>
    <t>Antoichrista / PN3322.N685.A6 / 1838-05</t>
  </si>
  <si>
    <t>Ni de Eva ni de Adán/PN3322.N685.N5/392-09</t>
  </si>
  <si>
    <t xml:space="preserve">Metafisica de los tubos / PN3322.N685.M4 / 344-CASA </t>
  </si>
  <si>
    <t>10-17 may 17</t>
  </si>
  <si>
    <t>Schroeder, Wilhelmire</t>
  </si>
  <si>
    <t>memorias de una cantante alemana / PN3322.S3.M4/ 1997-94</t>
  </si>
  <si>
    <t>Diccionario de nombres propios / PN3322.N685.D533 / 1450-010</t>
  </si>
  <si>
    <t>Kikis / MIY-KIK / 1131/1401-1402</t>
  </si>
  <si>
    <t>20-24 may 17</t>
  </si>
  <si>
    <t>La tormeta de nieve/ PN3322.T56.T67/2567-10</t>
  </si>
  <si>
    <t xml:space="preserve">09-16 jun 17 </t>
  </si>
  <si>
    <t>Erecciónes, eyaculaciones…/PN3322.B822.E8/ 1907-99</t>
  </si>
  <si>
    <t>22-27 jun 17</t>
  </si>
  <si>
    <t>La senda del perdedor/PN3322.B822.S46/2875-08</t>
  </si>
  <si>
    <t>23-30 jun 17</t>
  </si>
  <si>
    <t>sacó tres libros para su taller</t>
  </si>
  <si>
    <t xml:space="preserve">29 jun-01 jul 17 </t>
  </si>
  <si>
    <t>Pierre Klossowski</t>
  </si>
  <si>
    <t>Roberto, esta noche/PN3322.K58.K6/238-48</t>
  </si>
  <si>
    <t>10-17 jul 17</t>
  </si>
  <si>
    <t>Soler Frost, Pablo</t>
  </si>
  <si>
    <t xml:space="preserve">Birmania/PN3322.S65.B5/1464-99
</t>
  </si>
  <si>
    <t xml:space="preserve">Safran F,Jonathan </t>
  </si>
  <si>
    <t>Comer animales/PN6140.S324F.C65/350-016</t>
  </si>
  <si>
    <t>La balada del café triste/PN3322.M432.B35/464-017</t>
  </si>
  <si>
    <t>Jarvie</t>
  </si>
  <si>
    <t>El cine como crítica social/PN19995.J57/1614-95</t>
  </si>
  <si>
    <t>13-20 SEP17</t>
  </si>
  <si>
    <t>Henry A. Giroux</t>
  </si>
  <si>
    <t>Cine y entretenimeinto, elementos para una crítica política del filme/PN1995.G57/1912</t>
  </si>
  <si>
    <t xml:space="preserve">Gubematis, Angelo de </t>
  </si>
  <si>
    <t>Mitogía de las plantas/BL313.G83 v.1 y v.2/1275 (6)-6</t>
  </si>
  <si>
    <t>09-16 oct 17</t>
  </si>
  <si>
    <t>Arenas movedizas/PN1169.5.P395.A74/113-00</t>
  </si>
  <si>
    <t xml:space="preserve">11-18 dic 17 </t>
  </si>
  <si>
    <t>Mastretta, Angeles</t>
  </si>
  <si>
    <t>Mal de amores/PN3322.M39.M56/1109-00</t>
  </si>
  <si>
    <t>12-19 feb 18</t>
  </si>
  <si>
    <t>Carrieré, JC</t>
  </si>
  <si>
    <t>The end/PN1997.89.C37/SF</t>
  </si>
  <si>
    <t>Caminar/B29.T495.C35/241-016</t>
  </si>
  <si>
    <t>12-19 abri 18</t>
  </si>
  <si>
    <t>Desobediencia civil/B29.T495.D42/1766-012</t>
  </si>
  <si>
    <t>las alas de la vida/MOO-ALA/1141-1422</t>
  </si>
  <si>
    <t>16-21 JUN 18</t>
  </si>
  <si>
    <t>Robert Bresson</t>
  </si>
  <si>
    <t>Bresson por Bresson/Pn1998.3. B74.B74/249-017</t>
  </si>
  <si>
    <t>04-11 jul 18</t>
  </si>
  <si>
    <t>Pick Pocket/BRE-PIC/225/286</t>
  </si>
  <si>
    <t>18-23 JUL 18</t>
  </si>
  <si>
    <t>Sean Renoir y otros</t>
  </si>
  <si>
    <t>La política de los autores/PN1998.2 P655/433-04</t>
  </si>
  <si>
    <t>18-25 jul 18</t>
  </si>
  <si>
    <t>Astruc, Frédéric</t>
  </si>
  <si>
    <t>El cine de los hermanos Coen/PN1998.3.C64.A8/1914-09</t>
  </si>
  <si>
    <t>1-8-AGO-18</t>
  </si>
  <si>
    <t>06-08-018</t>
  </si>
  <si>
    <t>1-4-AGO-18</t>
  </si>
  <si>
    <t>Luis Buñuel, novela/PN1998.3.B865.A92/0496-015</t>
  </si>
  <si>
    <t>6-12-ago-18</t>
  </si>
  <si>
    <t xml:space="preserve">Mestman, Mariano </t>
  </si>
  <si>
    <t>Las rupturas del 68 en el cine de América Latina/PN1993.5.L3.R87/051-018</t>
  </si>
  <si>
    <t>7-14-nov-18</t>
  </si>
  <si>
    <t>Andrè Bazin</t>
  </si>
  <si>
    <t>Orson Welles/PN1998.3.W45.B39/1169-09</t>
  </si>
  <si>
    <t>22-feb-19 al 01-mar-19</t>
  </si>
  <si>
    <t>Bresson por Bresson/PN1998.3. B74.B74/249-017</t>
  </si>
  <si>
    <t>Luc Delannoy</t>
  </si>
  <si>
    <t>¡Caliente! : una historia de jazz latino/ML3562.J39.D4/1672-06</t>
  </si>
  <si>
    <t>Aaron Copland</t>
  </si>
  <si>
    <t>Cómo escuchar la música/MT6.C66 1994/661-010</t>
  </si>
  <si>
    <t>Billie Holiday</t>
  </si>
  <si>
    <t>Lady sings the blues/ML3562.5.H65.L33/559-00</t>
  </si>
  <si>
    <t>Walter Aaron Clark</t>
  </si>
  <si>
    <t>Isaac Albéniz: Retrato de un romántico/ML410.A42.C53/114-020</t>
  </si>
  <si>
    <t>Adolfo Salazar</t>
  </si>
  <si>
    <t>Juan Sebastián Bach/ML410.B325.S36/2183-97</t>
  </si>
  <si>
    <t>Don de sobrevivencia/PN3322.M393M.D6/166-01</t>
  </si>
  <si>
    <t>Reseña</t>
  </si>
  <si>
    <t>Amélie Nothomb</t>
  </si>
  <si>
    <t>Cosmética del enemigo/PN3322.N685.C6/645-03</t>
  </si>
  <si>
    <t>Exxxorcismos / HER-EXX / 719/900</t>
  </si>
  <si>
    <t>Werner, TC</t>
  </si>
  <si>
    <t>Cuentos e historias de la antigua China/PN3321.95.C95.W7/1951-011</t>
  </si>
  <si>
    <t>24 feb- 03 marzo 18</t>
  </si>
  <si>
    <t>Pavese, Cesar</t>
  </si>
  <si>
    <t>El oficio de vivir / PN3322.P39.O4 / 1325-93</t>
  </si>
  <si>
    <t>Lucrecio, Tito</t>
  </si>
  <si>
    <t>De la naturaleza / PA6485.M37 / 2112-09</t>
  </si>
  <si>
    <t>27-4 feb 10</t>
  </si>
  <si>
    <t>Gorki, Máximo</t>
  </si>
  <si>
    <t>La madre / PN3322.G775.M3 / 2097-99</t>
  </si>
  <si>
    <t>16-23 may 10</t>
  </si>
  <si>
    <t>Confluencias / PN6140.L495.C6 / 405-99</t>
  </si>
  <si>
    <t>27-03 jun 10</t>
  </si>
  <si>
    <t>Burroughs, William</t>
  </si>
  <si>
    <t>El almuerzo desnudo / PN3322.B87.A55 / REPOSICION</t>
  </si>
  <si>
    <t>4-11 jun 10</t>
  </si>
  <si>
    <t>Othón, Manuel José</t>
  </si>
  <si>
    <t>Poemas rústicos / PN1169.5.O785.P6 / 1247-99</t>
  </si>
  <si>
    <t>Dostoievski, Fiodor M.</t>
  </si>
  <si>
    <t>Apuntes del subsuelo / PN3322.D68.A8 / 136-99</t>
  </si>
  <si>
    <t>El paseo / PN3322.W36.P38 / 001-09</t>
  </si>
  <si>
    <t>22-29 sep 10</t>
  </si>
  <si>
    <t>Confesión / PN3322.T65.C66 / 1371-08</t>
  </si>
  <si>
    <t>La guerra del fin del mundo / PN3322.V37.G8 / 971-94</t>
  </si>
  <si>
    <t>12-19 oct 10</t>
  </si>
  <si>
    <t>Lampedusa, Giussepe Tomasi di</t>
  </si>
  <si>
    <t>El gatopardo / PN3322.L36.G3 / 869-99</t>
  </si>
  <si>
    <t>16.nov -10</t>
  </si>
  <si>
    <t>En busca de un lugar habitable / PN3322.F33.E6 / 1065-06</t>
  </si>
  <si>
    <t xml:space="preserve">El aleph / PN3322.B67.A5 / 1615-00 </t>
  </si>
  <si>
    <t>Rayuela / PN3322.C67.R3 / 3257-05</t>
  </si>
  <si>
    <t>1-8 jul-11</t>
  </si>
  <si>
    <t>Cuentos/PN3322.G379.02/731-07</t>
  </si>
  <si>
    <t>Todos los gatos son pardos/PN3322.F83.T6 1997/1302-02</t>
  </si>
  <si>
    <t>La isla del tesoro/PN3322.S75.I8 1999/ 1952-01</t>
  </si>
  <si>
    <t>21-28 Ago 12</t>
  </si>
  <si>
    <t xml:space="preserve">Gongora, Luis </t>
  </si>
  <si>
    <t>Soledades/PN1169.5.G66.S6/ 00322-96</t>
  </si>
  <si>
    <t>Un cautivo enamorado/PN3322.G43.C3/ 06788-96</t>
  </si>
  <si>
    <t>30-ago-06-sep 12</t>
  </si>
  <si>
    <t>Fuente, Ricardo de la</t>
  </si>
  <si>
    <t>Haijin / PN1016.95 .J3 .H3 1996 / 01213-99</t>
  </si>
  <si>
    <t>Rodriguez, Fernando</t>
  </si>
  <si>
    <t>El haiku japonés/PN1016.95 J3 .P6 2005 / 01918-05</t>
  </si>
  <si>
    <t>Las mil y una noches/PN697.5.M555/01344-03</t>
  </si>
  <si>
    <t>27sep-04oct 12</t>
  </si>
  <si>
    <t>Poesía y prosa literarria/PN3322 .M47 .027/02279-02</t>
  </si>
  <si>
    <t>Tokio Blues/PN3322 .M864.T6/01480-05</t>
  </si>
  <si>
    <t>10-17 Oct 12</t>
  </si>
  <si>
    <t>La montaña mágica/PN3322 .M378 .M6/01228-03</t>
  </si>
  <si>
    <t>20-27 Oct 12</t>
  </si>
  <si>
    <t>Shiki, Masaoka</t>
  </si>
  <si>
    <t>Cien Jaikus/PN1169.5 .S484 .C5/0928-00</t>
  </si>
  <si>
    <t>24-31 Oct 12</t>
  </si>
  <si>
    <t>El lobo estepario/PN3322 .H54 .L6 1996/03248-08</t>
  </si>
  <si>
    <t>Memorias del subsuelo/PN3322 .D68 .M42 /01048-05</t>
  </si>
  <si>
    <t>01-07 Nov 12</t>
  </si>
  <si>
    <t>La invención de Morel /PN3322 .B56 .I582 / 01452-012</t>
  </si>
  <si>
    <t>14-21 Nov 12</t>
  </si>
  <si>
    <t>Borbolla, Oscar</t>
  </si>
  <si>
    <t>Filosofía para inconformes / B28 . B67 / 0949-01</t>
  </si>
  <si>
    <t>21-28 Nov 12</t>
  </si>
  <si>
    <t>Milton, John</t>
  </si>
  <si>
    <t>El paraíso perdido / PN1169.5 .M36 .P3 2004 / 0857-02</t>
  </si>
  <si>
    <t>Benitez, Fernando</t>
  </si>
  <si>
    <t>Los indios de México / PN3384 .B46 .I6 vol1 / 0725-97</t>
  </si>
  <si>
    <t>Literaturas indígenas de México / PN523.92 .L46 1992 / 01714-02</t>
  </si>
  <si>
    <t>El centauro / PN3322 .U6 .C4 / 01508-99</t>
  </si>
  <si>
    <t>05-12 Dic 12</t>
  </si>
  <si>
    <t>Las ciudades invisibles / PN3322 .C35 .C5 / 033-99</t>
  </si>
  <si>
    <t>20-27 Dic 12</t>
  </si>
  <si>
    <t>Pérez Galdós, Benito</t>
  </si>
  <si>
    <t>Marinela / PN3322 .P475 .M3 / 0130-00</t>
  </si>
  <si>
    <t>Obras completas / PN1169.5 .C45 .O3 2007 / 01345-06</t>
  </si>
  <si>
    <t>27dic-12 - 03 ene 13</t>
  </si>
  <si>
    <t>Las historias prohibidas / PN1169.5 .D347 .H5 / 01858 -01</t>
  </si>
  <si>
    <t>El hombre sin atributos / PN3322 .M88 .H6 2004 / 01628-05</t>
  </si>
  <si>
    <t>Uniones / PN3322 .M88 .U6 / 01371-99</t>
  </si>
  <si>
    <t>Renov. 02 Mzo 13</t>
  </si>
  <si>
    <t>La danza de la realidad / PN3322 .J635 .D36 / 0867-02</t>
  </si>
  <si>
    <t>Un artista del mundo flotante / PN3322 .I845 /02264-03</t>
  </si>
  <si>
    <t>23Feb -02Mzo 13</t>
  </si>
  <si>
    <t>En busca del tiempo perdido. Sodoma y Gomorra / PN3322 .P76 .E5 / 01644-06</t>
  </si>
  <si>
    <t>21-28 Mzo 13</t>
  </si>
  <si>
    <t>Renov 03 Abr 13</t>
  </si>
  <si>
    <t>El lamento de Portnoy / PN3322 .R675 .L3 / 0478-98</t>
  </si>
  <si>
    <t>Amadis de Gauda / PN697 .A5 .A5 / 01882-98</t>
  </si>
  <si>
    <t>15-22 Abr 13</t>
  </si>
  <si>
    <t>Böll, Heinrich</t>
  </si>
  <si>
    <t>Opiniones de un payaso / PN3322 .B657 .O6 / 01684-03</t>
  </si>
  <si>
    <t>19-26 Abr 13</t>
  </si>
  <si>
    <t>Enzensberger, Hans</t>
  </si>
  <si>
    <t>En el laberinto de la inteligencia / PN6140 .E69 .E6 / 0148-010</t>
  </si>
  <si>
    <t>30abr-07may 13</t>
  </si>
  <si>
    <t>Ulises / PN3322 .J69 .U5 / 01129-96</t>
  </si>
  <si>
    <t>Obra Poética / PN1169.5 .R555 .O22 / 01174-07</t>
  </si>
  <si>
    <t>Culturas híbridas 7 PN6140 .G36 .C85 / 0724-07</t>
  </si>
  <si>
    <t>El existencialismo es un humanismo / B28.5 .S37 / 01235-04</t>
  </si>
  <si>
    <t>24-31 May 13</t>
  </si>
  <si>
    <t>Tratado de Ateología / B29 .O6 .T73 / 0100-010</t>
  </si>
  <si>
    <t>Las venas abiertas de américa latina / PN6140 .G35 .V4 1997 / 01325-99</t>
  </si>
  <si>
    <t>Mester de juglería / PN1169.5 .L54 .M4 / 01075-99</t>
  </si>
  <si>
    <t>6-13 Jun 13</t>
  </si>
  <si>
    <t>Antología poética / PN1169.5 .H85 .A6 1997 / 0518-03</t>
  </si>
  <si>
    <t>Serge Moscovici</t>
  </si>
  <si>
    <t>La era de las multitudes / BF173 .M67 .E7 / 0365-013</t>
  </si>
  <si>
    <t>13-20-Jun-13</t>
  </si>
  <si>
    <t>El mito y el hombre / BL313 .C343</t>
  </si>
  <si>
    <t>Castañeda, Carlos</t>
  </si>
  <si>
    <t>Las enseñanzas de Don Juan / PN3322 .C374r .E6 2000 / 02068-04</t>
  </si>
  <si>
    <t>La rebelión de los colgados / PN3322 .T737 .R4 / 01160-94</t>
  </si>
  <si>
    <t>21-28 Nov 13</t>
  </si>
  <si>
    <t>Garibay, Ángel M.</t>
  </si>
  <si>
    <t>La literatura de los aztecas / PN523.92 .G37 / 02637-04</t>
  </si>
  <si>
    <t>La escuela del aburrimiento / PN6140 .A585 .E7 / 000372-013</t>
  </si>
  <si>
    <t>03-10-Dic-13</t>
  </si>
  <si>
    <t>Gómez Dávila, Nicolas</t>
  </si>
  <si>
    <t>Escolios de un texto implícito / B29 .D3 .E8 / 0334-013</t>
  </si>
  <si>
    <t>10-17 Dic 13</t>
  </si>
  <si>
    <t xml:space="preserve">Burckhardt, Carl Jacob </t>
  </si>
  <si>
    <t>Una mañana entre libros / PN3322 .B85 .M3 / 1408-06</t>
  </si>
  <si>
    <t>17-24 Dic 13</t>
  </si>
  <si>
    <t>Eugenia Grandet / PN3322 .B35 .E84 / 1691-010</t>
  </si>
  <si>
    <t>Donne, John</t>
  </si>
  <si>
    <t>Poesía erótica / PN1169.5 .D65 .P6 / 0144-06</t>
  </si>
  <si>
    <t>19-26 Dic 13</t>
  </si>
  <si>
    <t>Matrimonio del cielo y el infierno / PN1169.5 .B584 .M3 2003 / 03245-08</t>
  </si>
  <si>
    <t>27dic13-03ene14</t>
  </si>
  <si>
    <t>Böhme, Jacob</t>
  </si>
  <si>
    <t>Aurora / B29 .B645 .A8 / 0330-013</t>
  </si>
  <si>
    <t>Celine, Louis-Ferdinand</t>
  </si>
  <si>
    <t>Viaje al fin de la noche / PN3322 .C46 .V5 / 2200-03</t>
  </si>
  <si>
    <t>Eliahu, Rudy</t>
  </si>
  <si>
    <t>Reír en Ídish / PN697.5 .T65 / 01498-013</t>
  </si>
  <si>
    <t>06-13 Feb 14</t>
  </si>
  <si>
    <t>El reino y la gloria / B29 .A45 .R4 / 0344-013</t>
  </si>
  <si>
    <t>Pushkin, Alexandr</t>
  </si>
  <si>
    <t>Antología lírica / PN1169.5 .P97 .A6 1999 / 0924-00</t>
  </si>
  <si>
    <t>Sloterdijk, Peter</t>
  </si>
  <si>
    <t>El desprecio de las masas / PN6140 .S556 .D4 / 01677-02</t>
  </si>
  <si>
    <t>Antología universal. El relato fantástico / PN3321 .A58 / 01167-013</t>
  </si>
  <si>
    <t>Maalouf, Amin</t>
  </si>
  <si>
    <t>Samarcanda / PN3322 .M3 .S2 / 01708-99</t>
  </si>
  <si>
    <t>07-14 Mar 14</t>
  </si>
  <si>
    <t>Huerta, Efraín</t>
  </si>
  <si>
    <t>Poemas prohibidos y de amor / PN1169.5 .H844 .P62 / 0981-00</t>
  </si>
  <si>
    <t>Hahn, Óscar</t>
  </si>
  <si>
    <t>La primera oscuridad / PN1169.5 .H355 .P75 / 0116-012</t>
  </si>
  <si>
    <t>18-25 Mar 14</t>
  </si>
  <si>
    <t>Kahler, Erich</t>
  </si>
  <si>
    <t>Historia universal del hombre / PN3384 .K45 .H58 1988 / 0630-08</t>
  </si>
  <si>
    <t>Schiller, Friedrich</t>
  </si>
  <si>
    <t>Los bandidos / PN2021.5 .S23 .B36 / 0152-09</t>
  </si>
  <si>
    <t>28mar-04abr 14</t>
  </si>
  <si>
    <t>Tate, Georges</t>
  </si>
  <si>
    <t>Las cruzadas / BX1065 .T37 / 01311-02</t>
  </si>
  <si>
    <t>Bojorqez, Mario</t>
  </si>
  <si>
    <t>El arte de la poesía / PN1169.5 .P68 .A7 / 0733-05</t>
  </si>
  <si>
    <t>El grito silencioso / PN3322 .O4 .G7 2004 / 09-014</t>
  </si>
  <si>
    <t>Historias en la palma de la mano / PN3322 .K34 .H5 2005 / 0547-06</t>
  </si>
  <si>
    <t>Un cautivo enamorado/PN3322.G43.C3/ 0788-96</t>
  </si>
  <si>
    <t>25Abr-02May 14</t>
  </si>
  <si>
    <t xml:space="preserve">Voltaire </t>
  </si>
  <si>
    <t>Cándido / PN3322 .V65.C3 1999/ 2811-00</t>
  </si>
  <si>
    <t>02-09-May-14</t>
  </si>
  <si>
    <t xml:space="preserve">Schlink, Bernhard  </t>
  </si>
  <si>
    <t>El lector / PN3322 .S26.I45 / 615-09</t>
  </si>
  <si>
    <t>Arquetipos e inconsciente colectivo / BF173 .J86 .A76 / 01074-010</t>
  </si>
  <si>
    <t>21-28 May 14</t>
  </si>
  <si>
    <t>Fillow, Robert</t>
  </si>
  <si>
    <t>1000 Poemas japoneses / PN1169.5 .F55 .S45 / 034-010</t>
  </si>
  <si>
    <t>04-11 Jun 14</t>
  </si>
  <si>
    <t>Díaz-Barriga, Frida</t>
  </si>
  <si>
    <t>Estrategias docentes / PN6140 .D475 .E87 2002 / 02132-010</t>
  </si>
  <si>
    <t>Conjuncion y disyunciones / PN1169.5 ./ P345 .C66 1991 / 01418-011</t>
  </si>
  <si>
    <t xml:space="preserve"> Las olas/ PN3322 .W66.O5 / 654-fecha</t>
  </si>
  <si>
    <t>01-08-Jul-14</t>
  </si>
  <si>
    <t>El heroe de las mil caras / BL313.C367.M47 / 1458-09</t>
  </si>
  <si>
    <t>Las extensiones interiores del espacio exterior / BL313.C359 / 235-014</t>
  </si>
  <si>
    <t>Renov. 28 JUL 16</t>
  </si>
  <si>
    <t>Oficio de tinieblas / PN3322.C384.04 / S/f</t>
  </si>
  <si>
    <t>24-AGO-01 SEP 16</t>
  </si>
  <si>
    <t>Historias  de la palma  de la mano / PN3322.K39.M5 / 547-06</t>
  </si>
  <si>
    <t>Octubre / EIS-OCT / 511/2200</t>
  </si>
  <si>
    <t>Adonis</t>
  </si>
  <si>
    <t>Este es mi nombre / PN1169.5.A32.E87 / 3284-08</t>
  </si>
  <si>
    <t>H. Murakami</t>
  </si>
  <si>
    <t>Sputnik mi amor/PN3322.M864.S68 2012/123-04</t>
  </si>
  <si>
    <t xml:space="preserve">Kerouac, Jack </t>
  </si>
  <si>
    <t>En el camino/PN3322.K47.E6 2008/1010-03</t>
  </si>
  <si>
    <t>03-10 dic 16</t>
  </si>
  <si>
    <t>Ceronetti, Guido</t>
  </si>
  <si>
    <t>El monóculo melancolico / PN1169.5.C476.M65 / 335-016</t>
  </si>
  <si>
    <t>13-20 dic 16</t>
  </si>
  <si>
    <t>Spinoza, Baruj</t>
  </si>
  <si>
    <t>Etica demostrada / B29.S65.E8 / 687-01</t>
  </si>
  <si>
    <t>23-30 dic 16</t>
  </si>
  <si>
    <t xml:space="preserve">         El imperio de lo efímero/PN6140.L56.I56/2813-08</t>
  </si>
  <si>
    <t xml:space="preserve">21-28 nov 17 </t>
  </si>
  <si>
    <t>Los cantos de Maldor/PN3322.L38.C3/1160-07</t>
  </si>
  <si>
    <t>17 -24 ene 18</t>
  </si>
  <si>
    <t>Nicanor Parra</t>
  </si>
  <si>
    <t>Poemas y antipoemas/PN1169.5.P375.P6/</t>
  </si>
  <si>
    <t>13-20 mar 18</t>
  </si>
  <si>
    <t>Lo trágico cotidiano/PN3322.P36.T7/SF</t>
  </si>
  <si>
    <t>19-26 abr 18</t>
  </si>
  <si>
    <t>04-11 may 18</t>
  </si>
  <si>
    <t>Bourdieu</t>
  </si>
  <si>
    <t>La dominación masculina/PN6140.B68.D4/1747-02</t>
  </si>
  <si>
    <t>18-24 julio 18</t>
  </si>
  <si>
    <t>Mario Bonge</t>
  </si>
  <si>
    <t>Epistemilogía/B29.B86.E65 1997/66-12</t>
  </si>
  <si>
    <t>25 JULIO-01 Agosto 18</t>
  </si>
  <si>
    <t xml:space="preserve">Maulouf, Amin </t>
  </si>
  <si>
    <t>Identidades asesinas/PN3322.M3.I84/157-012</t>
  </si>
  <si>
    <t>17-24-oct-18</t>
  </si>
  <si>
    <t xml:space="preserve">Echeverrìa, Bolivar </t>
  </si>
  <si>
    <t>Las ilusiones de la modernidad/PN6140.E23.I5/1656-01</t>
  </si>
  <si>
    <t xml:space="preserve">Tolstòi, Leòn </t>
  </si>
  <si>
    <t>La muerte de Ivan Ilich/PN3322.T65.M8/2255-03</t>
  </si>
  <si>
    <t>Epistemología/B29.B86.E65/066-012</t>
  </si>
  <si>
    <t>28-mar-4-abr-19</t>
  </si>
  <si>
    <t xml:space="preserve">SUSPENDIDO HASTA EL 13 DE ABRIL DE 2019 </t>
  </si>
  <si>
    <t>Joseph Campbell</t>
  </si>
  <si>
    <t>Las extensiones interiores del espacio exterior/ BL313.C35.E98/ 235-014</t>
  </si>
  <si>
    <t>29-ABR-06-MAY</t>
  </si>
  <si>
    <t>Rocío Cerón</t>
  </si>
  <si>
    <t>Anatomía del mundo/ PN1169.5. C475.A52 / 366-17</t>
  </si>
  <si>
    <t xml:space="preserve">de Balzac, Honoré </t>
  </si>
  <si>
    <t>La piel de Zapa/PN3322.B35.P5/763-94</t>
  </si>
  <si>
    <t xml:space="preserve">Herbert, Zbigniew </t>
  </si>
  <si>
    <t>El laberinto junto al mar/PN1169.5.H4553.L33/176-017</t>
  </si>
  <si>
    <t xml:space="preserve"> Zurita, Raúl</t>
  </si>
  <si>
    <t>Purgatorio/PN1169.5.Z87.P87/654-017</t>
  </si>
  <si>
    <t xml:space="preserve">Perec, Georges </t>
  </si>
  <si>
    <t>Las cosas/PN3322.P47.C68.2008/772-09</t>
  </si>
  <si>
    <t>28-oct-4-nov-19</t>
  </si>
  <si>
    <t xml:space="preserve">Morábito, Fabio </t>
  </si>
  <si>
    <t>También Berlín se olvida/PN3322.M692.T3/420-06</t>
  </si>
  <si>
    <t>4-11-nov-19</t>
  </si>
  <si>
    <t xml:space="preserve"> Sterling, Bruce</t>
  </si>
  <si>
    <t>Mirrorshades/PN3321.2.M57/1229-010</t>
  </si>
  <si>
    <t xml:space="preserve">Wolf, Virginia </t>
  </si>
  <si>
    <t>Los origenes del totalitarismo/PN6140.A74.O7.2006/644-015</t>
  </si>
  <si>
    <t>Michek de Certeau</t>
  </si>
  <si>
    <t>La escritura de la historia/PN3384.C48.E82/510-017</t>
  </si>
  <si>
    <t>20-27-nov-19</t>
  </si>
  <si>
    <t>Zama/PN3322.461M.Z3/1806-07</t>
  </si>
  <si>
    <t>27-nov-4-dic-19</t>
  </si>
  <si>
    <t>K. Karenyi</t>
  </si>
  <si>
    <t>En el laberinto/BL313.K47.L33/105-010</t>
  </si>
  <si>
    <t>04-11-dic-19</t>
  </si>
  <si>
    <t xml:space="preserve"> Sicilia, Javier</t>
  </si>
  <si>
    <t>Tríptico del desierto/PN1169.5.S537.T75/1535-09</t>
  </si>
  <si>
    <t>Varios  Autores</t>
  </si>
  <si>
    <t>Swami Kuktananda</t>
  </si>
  <si>
    <t>Medita: La felicidad está dentro de ti / BL627.M84 / 368-18</t>
  </si>
  <si>
    <t>01/JUN - 08/JUN-23</t>
  </si>
  <si>
    <t>Thubten Yeshe</t>
  </si>
  <si>
    <t>Introducción al Tantra / BL1411.T3.T48 / 250-23</t>
  </si>
  <si>
    <t>Mircea Eliade</t>
  </si>
  <si>
    <t>El yoga / BL1245.Y6.E522 / 1226-04</t>
  </si>
  <si>
    <t>Sueñan los androides con ovejas / PN3322.D53.S94 / 95-19</t>
  </si>
  <si>
    <t>15/JUN - 22/JUN/23</t>
  </si>
  <si>
    <t>Iyenga</t>
  </si>
  <si>
    <t>Luz sobre el yoga / BL1245.Y6.I94 2007 / 1003-08</t>
  </si>
  <si>
    <t>22/JUN - 29/JUN/23</t>
  </si>
  <si>
    <t>SUSPENDIDO HASTA EL 10 DE JULIO DEL 2023</t>
  </si>
  <si>
    <t>Eckard Schleberger</t>
  </si>
  <si>
    <t>Los dioses de la india / BL1202.S25 / 177-17</t>
  </si>
  <si>
    <t>13/JUL - 20/JUL/23</t>
  </si>
  <si>
    <t>devolucion</t>
  </si>
  <si>
    <t>Relatos fantásticos / PN3322.E535.R45 / 72010</t>
  </si>
  <si>
    <t>22-27 ene 10</t>
  </si>
  <si>
    <t>El sol de Breda / PN3322.P478.S6 / 6-01</t>
  </si>
  <si>
    <t>27-3 ene 10</t>
  </si>
  <si>
    <t>La biblia según Mark Twain / PN3322.T92.B5 / 1877-03</t>
  </si>
  <si>
    <t>La escapada / PN3322.F38.E8 / 290-99</t>
  </si>
  <si>
    <t>28-2 may 10</t>
  </si>
  <si>
    <t>Sherer García, Julio / Monsivais, Carlos</t>
  </si>
  <si>
    <t>Tiempo de saber / PN3384.S35.T5 / 1317-05</t>
  </si>
  <si>
    <t>1-6 jul 10</t>
  </si>
  <si>
    <t xml:space="preserve">Monsivais, Carlos </t>
  </si>
  <si>
    <t>Las herencias ocultas / PN3384.M66.H4 / 157-07</t>
  </si>
  <si>
    <t xml:space="preserve">renov 14 jul </t>
  </si>
  <si>
    <t xml:space="preserve">Wilde, Oscar </t>
  </si>
  <si>
    <t xml:space="preserve">De profundis / PN3322. W55.D4/ 493- 010 </t>
  </si>
  <si>
    <t>16- 23 jul 10</t>
  </si>
  <si>
    <t>renov 7 ago</t>
  </si>
  <si>
    <t>Cuentos completos / PN3322.C373.C8 / 2804-08</t>
  </si>
  <si>
    <t>Carballido, Emilio</t>
  </si>
  <si>
    <t>D.F. 52 obras en un acto / PN2021.5.C37.D4 / 692-010</t>
  </si>
  <si>
    <t>Berman, Sabina</t>
  </si>
  <si>
    <t>Puro teatro / PN2021.5.B473.P8 / 1841-07</t>
  </si>
  <si>
    <t>Piña, Gerardo</t>
  </si>
  <si>
    <t>La última partida / PN3322.P554.V57 / 557-09</t>
  </si>
  <si>
    <t xml:space="preserve">kundera Milan </t>
  </si>
  <si>
    <t>la insoportable levedad del ser/PN3322 K85.I621996  29 -OCT-10</t>
  </si>
  <si>
    <t>Dostoiewski, Fiodor M.</t>
  </si>
  <si>
    <t>Cuentos completos / PN3322.D68.C85 / 1660-010</t>
  </si>
  <si>
    <t>15-20 oct 10</t>
  </si>
  <si>
    <t xml:space="preserve">Charnay, Desiré </t>
  </si>
  <si>
    <t>Ciudades y ruinas americanas / PN3384.C93.C5/ 337-00</t>
  </si>
  <si>
    <t>21 - 27 oct 10</t>
  </si>
  <si>
    <t>Stahl, Leroy</t>
  </si>
  <si>
    <t>Producción teatral / PN2019.5.S73 / 934-98</t>
  </si>
  <si>
    <t>Stanislavsky, constantin</t>
  </si>
  <si>
    <t>Creación de un personaje / PN2019.5.S736 / 238-94</t>
  </si>
  <si>
    <t>Las mil y una noche / PN2021.5.V37.M55 / 779-010</t>
  </si>
  <si>
    <t>10-17 nov 10</t>
  </si>
  <si>
    <t>Azteca/PN3322 J46.A97/ 865-09</t>
  </si>
  <si>
    <t>17-24 NOV 10</t>
  </si>
  <si>
    <t>El Levitán / PN3322.R67.L4 / 176 - 93</t>
  </si>
  <si>
    <t>27 nov 3 dic 10</t>
  </si>
  <si>
    <t xml:space="preserve">Kennedy Toole, John </t>
  </si>
  <si>
    <t xml:space="preserve">La biblia de neón / PN3322.T656B5 / 1139 - 05 </t>
  </si>
  <si>
    <t>04-11 dic 10</t>
  </si>
  <si>
    <t>20-27 Ene-11</t>
  </si>
  <si>
    <t>Portilla, Miguel Leon</t>
  </si>
  <si>
    <t>Culturas en peligro /PN3384.L46.C85 / 210-10</t>
  </si>
  <si>
    <t>29-15 Feb 11</t>
  </si>
  <si>
    <t>Thomson, Hugh</t>
  </si>
  <si>
    <t>The White Rock / PN3384.T46.W45 / 1582-08</t>
  </si>
  <si>
    <t>Los hechos / PN3322.R675.H42 / 1091-09</t>
  </si>
  <si>
    <t>21-26 feb 11</t>
  </si>
  <si>
    <t>El corazon es u cazador solitario/ PN3322.M432.C6/511-07</t>
  </si>
  <si>
    <t>21-28 Feb 11</t>
  </si>
  <si>
    <t>The complete stories / PN3322.K34.C65 / 698-011</t>
  </si>
  <si>
    <t>La Reina del Sur / PN3322.P478.R4 / 1087-02</t>
  </si>
  <si>
    <t>30-05 Abr 11</t>
  </si>
  <si>
    <t>Los perros ladran/PN3322.C373.P4-1999-353-00</t>
  </si>
  <si>
    <t>16-22 May-11</t>
  </si>
  <si>
    <t>Ernest, Hemingay</t>
  </si>
  <si>
    <t>The short histories of Ernest H/PN332246546-159-011</t>
  </si>
  <si>
    <t>30may-6jun-11</t>
  </si>
  <si>
    <t>Hedayat Sadeq</t>
  </si>
  <si>
    <t>El buho ciego/PN3322/H43.B8/731-00</t>
  </si>
  <si>
    <t>8-14 jun-11</t>
  </si>
  <si>
    <t>Shakspeare, William</t>
  </si>
  <si>
    <t>Teatro 1/PN2021.5s53.T43/183-09</t>
  </si>
  <si>
    <t>7-14-jul-11</t>
  </si>
  <si>
    <t>Criado Emilio, Lorenzo</t>
  </si>
  <si>
    <t>Cantar de los nibelungos/PN1016.55.C362007/46-08</t>
  </si>
  <si>
    <t>29jul-05ago-11</t>
  </si>
  <si>
    <t>Thomas, Hugh</t>
  </si>
  <si>
    <t>La conquista de México/PN3384 .T49/791-99</t>
  </si>
  <si>
    <t>22-29 ago-11</t>
  </si>
  <si>
    <t>Esteva Gustavo</t>
  </si>
  <si>
    <t>Cronica del fin…/PN3384.E87.C7/1312-94</t>
  </si>
  <si>
    <t>6-13 oct 11</t>
  </si>
  <si>
    <t>Kapuscinski, Riszard</t>
  </si>
  <si>
    <t>Ebano/PN3384.K36.E22001/707-02</t>
  </si>
  <si>
    <t>27Dic-2ene-11</t>
  </si>
  <si>
    <t>52 obras de teatro/PN2021.SC37.D4/692-010</t>
  </si>
  <si>
    <t>Los antiguos mexicanos a travéz de sus cronicas/PN3384.L46.A6/1067-06</t>
  </si>
  <si>
    <t>8-14 May 12</t>
  </si>
  <si>
    <t>Castellanos, Javier</t>
  </si>
  <si>
    <t>Cantares de los vientos primerizos/PN3322.C385.C3/653-03</t>
  </si>
  <si>
    <t>13-19 Jun 12</t>
  </si>
  <si>
    <t>A sangre fria/PN3322.C393.S2/1122-96</t>
  </si>
  <si>
    <t>22-29 Jun 12</t>
  </si>
  <si>
    <t>Los recuerdos del porvenir/PN3322.G379.R4 1985/203-97</t>
  </si>
  <si>
    <t>27jun-8jul 12</t>
  </si>
  <si>
    <t>La verad de las mentiras / PN6140 .V37 .V4 2003 / 01233-04</t>
  </si>
  <si>
    <t>03-11-Agos-12</t>
  </si>
  <si>
    <t>Zen en el arte de escribir/PN3322 .B7 .Z46 / 0117-012</t>
  </si>
  <si>
    <t>George Orwell en España/PN3322.O79.O7/ 1060-06</t>
  </si>
  <si>
    <t>23-30 Ago-12</t>
  </si>
  <si>
    <t>Tropico de cancer/PN3322.M55.T68/ 00689-93</t>
  </si>
  <si>
    <t>Urrutia, libura</t>
  </si>
  <si>
    <t>Ecos de la conquista/PN3384 .U77 .E3 1999 / 0716-04</t>
  </si>
  <si>
    <t>30-Agos-06-Sep-12</t>
  </si>
  <si>
    <t>Restrepo, Laura</t>
  </si>
  <si>
    <t>La  isla de la pasión/ PN3322 .R47 .I8 / 0901-05</t>
  </si>
  <si>
    <t>Yannakakis, Yanna</t>
  </si>
  <si>
    <t>El arte de estar en medio/PN3384 .Y36 .A77 / 0476-12</t>
  </si>
  <si>
    <t>15-22-oct-12</t>
  </si>
  <si>
    <t>A sangre fría / PN3322 .C373 .S2 / 01122-96</t>
  </si>
  <si>
    <t>24-31-OCT-12</t>
  </si>
  <si>
    <t>Despertar del Jaguar / PN3321 .9 .D48 / 0322-012</t>
  </si>
  <si>
    <t>Prestamo después del 05 de marzo de 2013</t>
  </si>
  <si>
    <t>Maya Avila, Juan</t>
  </si>
  <si>
    <t>La venganza de los aztecas / PN3321.92 .M39 / 0132-013</t>
  </si>
  <si>
    <t>06-13 Mzo 13</t>
  </si>
  <si>
    <t>Historia secrreta de una novela / PN6140 .V37 .H5 / 01989-02</t>
  </si>
  <si>
    <t>Valdez,Filemon Miguel</t>
  </si>
  <si>
    <t>Nuestra vida / PN2020.92Y45 / 2445-08</t>
  </si>
  <si>
    <t>Ryszard,Kapuscinski</t>
  </si>
  <si>
    <t>Encuentro Con El Otro / PN3384K36.E6 / 02563-07</t>
  </si>
  <si>
    <t>Piezas y cuentos para niños / PN2021.5 .I25 .P5 / 0425-05</t>
  </si>
  <si>
    <t>Pinter, Harold</t>
  </si>
  <si>
    <t>El amante, escuela nocturna / PN2021.5 .P565 .A6 / 01885-05</t>
  </si>
  <si>
    <t>La guerrilla recurrente / PN6140 .M668 .G84 / 01396-07</t>
  </si>
  <si>
    <t>Motivos de la antropología americanista / PN6139.5 .M67 / 0513-09</t>
  </si>
  <si>
    <t>28may -4jun 13</t>
  </si>
  <si>
    <t>Ruiz Dueñas, Jorge</t>
  </si>
  <si>
    <t>Cultura ¿para qué? / PN6140 .R85 .C8 / 059-02</t>
  </si>
  <si>
    <t>Flush / PN3322 .W66 .F55 1997 / 0943-03</t>
  </si>
  <si>
    <t>27jun-4jul 13</t>
  </si>
  <si>
    <t>El bicho de Belhome / PN3322 .M399 .B5 / 01457-00</t>
  </si>
  <si>
    <t>Tolstoi, Leon</t>
  </si>
  <si>
    <t>Ana Karenina / PN3322 .T65.A6 1999 / 00454-01</t>
  </si>
  <si>
    <t>El pulgar del panda</t>
  </si>
  <si>
    <t>Stephen Tay Gould / PN6140 .G68.P85 / 02273-07</t>
  </si>
  <si>
    <t>Paricio, Amorós</t>
  </si>
  <si>
    <t>Títeres y titiriteros / PN2019.5 .A56 / 01002-07</t>
  </si>
  <si>
    <t>20-27 Ago 13</t>
  </si>
  <si>
    <t>El arte mímico / PN2019.5 .A82 / 01410-02</t>
  </si>
  <si>
    <t>Boorstin, Daniel</t>
  </si>
  <si>
    <t>Los descubridores / PN6140 .B66 .D4 / 02249-03</t>
  </si>
  <si>
    <t>29ago-05sep 13</t>
  </si>
  <si>
    <t>PRÉSTAMO SUSPENDIDO HASTA EL 10 DE NOVIEMBRE</t>
  </si>
  <si>
    <t>Los descubridores / PN6140 .B66.D4 / 02249-03</t>
  </si>
  <si>
    <t>30-Ene-06-Feb-14</t>
  </si>
  <si>
    <t xml:space="preserve"> Los pensadores / PN6140 .B66.P4 ej. 2 / 02119-03</t>
  </si>
  <si>
    <t>Amorós, Pilar</t>
  </si>
  <si>
    <t>Titeres y titiriteros / PN2019.5 .A56 / 1002-07</t>
  </si>
  <si>
    <t>9-16 May 14</t>
  </si>
  <si>
    <t>Bocas del tiempo / PN6140 .G35 .B6 / 01560-04</t>
  </si>
  <si>
    <t>16-23-May-14</t>
  </si>
  <si>
    <t>Solares, Ignacio</t>
  </si>
  <si>
    <t>Columbus / PN3322 .S648k .C6 / 0257-06</t>
  </si>
  <si>
    <t>La dama del perrito / PN3322 .C94 .D3 2010 / 0361-014</t>
  </si>
  <si>
    <t>Giono, Jean</t>
  </si>
  <si>
    <t>El hombre que plantaba arboles / PN3322 .G575 .H6 / 01499-05</t>
  </si>
  <si>
    <t>Augé, Marc</t>
  </si>
  <si>
    <t>El oficio de antropologo / PN6140 .A85 .O45</t>
  </si>
  <si>
    <t>07-14 Ago 14</t>
  </si>
  <si>
    <t>Tamoanchan y Tlaloacan / PN6140 .L66 .T35 / 0271-014</t>
  </si>
  <si>
    <t>13-20 Ago 14</t>
  </si>
  <si>
    <t>Dioses del Norte, dioses del Sur / PN6140 .L66 .D56 / 0116-014</t>
  </si>
  <si>
    <t>El pasado indigena / N6552 .L62 2001 / 979-05</t>
  </si>
  <si>
    <t>Discursos Privados I / PA3949 .A7 vol 1 / 01392-94</t>
  </si>
  <si>
    <t>Discursos Privados II / PA3949 .A7 vol 2 / 01406-94</t>
  </si>
  <si>
    <t>Culturas en peligro /PN3384.L46.C85 / 0210-10</t>
  </si>
  <si>
    <t>More pricks than kicks / PN3322 .B43 .M67 / 0268-011</t>
  </si>
  <si>
    <t>Castellanos M, Javier</t>
  </si>
  <si>
    <t>yell Chia lhen Xtilla / PM4547.C37.P8 / 604-014</t>
  </si>
  <si>
    <t>14-21 Jun 16</t>
  </si>
  <si>
    <t>Belmar, Francisco</t>
  </si>
  <si>
    <t>Cartilla del Zapoteco Serrano / PM4547.B45.C3 / 618-014</t>
  </si>
  <si>
    <t>Xbab, Zanhe</t>
  </si>
  <si>
    <t>Método para aprender zapoteco/CN35.5.Z3.M47/1952-010</t>
  </si>
  <si>
    <t>11-18 nov 17</t>
  </si>
  <si>
    <t>Olwer, Nicolau</t>
  </si>
  <si>
    <t>Cronistas de las culturas…/PN3383.5.C775/367-016</t>
  </si>
  <si>
    <t>Lanyon, Anna</t>
  </si>
  <si>
    <t>Malinchés Conquest/CT21.M354.L36/1580-08</t>
  </si>
  <si>
    <t>21-28 feb 18</t>
  </si>
  <si>
    <t>Las Olas/PN3322.W66.O5/0475-98</t>
  </si>
  <si>
    <t>28-07 mar 18</t>
  </si>
  <si>
    <t>Capote/MIL-CAP/1112/1380</t>
  </si>
  <si>
    <t>13-18 dic 18</t>
  </si>
  <si>
    <t>Stephen Jay</t>
  </si>
  <si>
    <t>Gould/Obra esencial/PN6140.G68.O25/2215-04</t>
  </si>
  <si>
    <t>13-20 dic 18</t>
  </si>
  <si>
    <t>Luz de agosto/PN.F38.L88 2006/2031-010</t>
  </si>
  <si>
    <t>17-24-sep-11</t>
  </si>
  <si>
    <t>ciudad de cristal/PN3322.A89.CS.1/1843-05</t>
  </si>
  <si>
    <t>Ficcionario/PN3322/B67.F5.je2/</t>
  </si>
  <si>
    <t>4-11 oct 11</t>
  </si>
  <si>
    <t>Hernandez Miguel</t>
  </si>
  <si>
    <t>Obras I/PN1169.5.H473.02/1997</t>
  </si>
  <si>
    <t>20-27 oct 11</t>
  </si>
  <si>
    <t>Schwob Marcel</t>
  </si>
  <si>
    <t>Vidas imaginarias/PN3322.S369.V5</t>
  </si>
  <si>
    <t>28-5OCT 11</t>
  </si>
  <si>
    <t>McCarthy Cormac</t>
  </si>
  <si>
    <t>Meridiano de sangre/PN3322.M428.M47-2629-08</t>
  </si>
  <si>
    <t>28-5 nov 11</t>
  </si>
  <si>
    <t xml:space="preserve">Pier Paolo Pasolini </t>
  </si>
  <si>
    <t xml:space="preserve">Poesía en forma de rosa / PN1169.5. P38.P6 </t>
  </si>
  <si>
    <t>10-17 nov 11</t>
  </si>
  <si>
    <t>1|</t>
  </si>
  <si>
    <t>Del diario / PN 1169.P38.D4</t>
  </si>
  <si>
    <t>1o-17 nov 11</t>
  </si>
  <si>
    <t>15-22 nov 11</t>
  </si>
  <si>
    <t>Roth, Josep</t>
  </si>
  <si>
    <t xml:space="preserve">Job </t>
  </si>
  <si>
    <t>16-23 nov 11</t>
  </si>
  <si>
    <t xml:space="preserve">Las palmeras salvajes / PN3322.F38. P35. </t>
  </si>
  <si>
    <t>17-24 nov 11</t>
  </si>
  <si>
    <t>ren 1 dic 11</t>
  </si>
  <si>
    <t>Tanizaki</t>
  </si>
  <si>
    <t>El elogio de la sombra/PN3322.T355.E56</t>
  </si>
  <si>
    <t>29-dic 5-ene-12</t>
  </si>
  <si>
    <t>Bioy Adolfo</t>
  </si>
  <si>
    <t>Historias Fantasticas/PN3322.B56.H5</t>
  </si>
  <si>
    <t>(renov18ene12)</t>
  </si>
  <si>
    <t>23 ene 30 ene 12</t>
  </si>
  <si>
    <t>120 poemas de amor y una canción…/PN1169.5.N474.V41995</t>
  </si>
  <si>
    <t>Kimball, Nell</t>
  </si>
  <si>
    <t>Memorias de una madame americana/PN3322.K544.M4</t>
  </si>
  <si>
    <t>El desbarrancedero/PN3322.V360.D4</t>
  </si>
  <si>
    <t>15-22-Feb-12</t>
  </si>
  <si>
    <t>Enright, Anne</t>
  </si>
  <si>
    <t>Taking pictures/PN3322.E588.T35</t>
  </si>
  <si>
    <t>17-24-Feb-12</t>
  </si>
  <si>
    <t>(renov-7mar-12)</t>
  </si>
  <si>
    <t>Los días azules/PN3322.V368.D5</t>
  </si>
  <si>
    <t>Teorema / PN3322.P386.T4</t>
  </si>
  <si>
    <t>9.16 mar 12</t>
  </si>
  <si>
    <t>La caza del carnero salvaje/PN3322.M864.C39.2007/109-09</t>
  </si>
  <si>
    <t>Ishiguro, Kazou</t>
  </si>
  <si>
    <t>Nunca me abandones/PN3322.I845.N86 2009/1990-10</t>
  </si>
  <si>
    <t>8-15 Jun 12</t>
  </si>
  <si>
    <t>Edecán urbana/PN3322.M659.E44/571-09</t>
  </si>
  <si>
    <t>14-18 Jun 12</t>
  </si>
  <si>
    <t>Molloy/PN3322.B43.M6/2347-03</t>
  </si>
  <si>
    <t>El innonbrable/PN3322.B43.I6 1985</t>
  </si>
  <si>
    <t>Azul casi transparente / PN3322 .M8645 .A9 2007 / 01102-09</t>
  </si>
  <si>
    <t>El don de la vida / PN3322 .V368 .D66 / 01195-010</t>
  </si>
  <si>
    <t>11-18 dic 12</t>
  </si>
  <si>
    <t>La linea de la sombra / PN3322 .C65.L5 / 0139-94</t>
  </si>
  <si>
    <t>Renov. 26-dic-12</t>
  </si>
  <si>
    <t>Repuesto el 25 Abr 13</t>
  </si>
  <si>
    <t>Libro repuesto el 25 Abr 13</t>
  </si>
  <si>
    <t>Derecho a préstamo a partir del 13 de Mayo de 2013</t>
  </si>
  <si>
    <t>La oscuridad exterior / PN3322.M428.O8 / 1938-06</t>
  </si>
  <si>
    <t>Aforismos / PN3322 .C948 .A46 / 0260-010</t>
  </si>
  <si>
    <t>Aforismos / PN1169.5 .V353 .A4</t>
  </si>
  <si>
    <t>Filosofía del tocador / PN3322 .S233 .F5 / --</t>
  </si>
  <si>
    <t>28jun-05jul 13</t>
  </si>
  <si>
    <t>Plessix, Francine du</t>
  </si>
  <si>
    <t>El Marqués de Sade, una vida / PN3322 .S233 .P55 / 01724-02</t>
  </si>
  <si>
    <t>Instrucciones para vivir en México / PN3322 .I2 .I6 / 01229-97</t>
  </si>
  <si>
    <t>09-16 Jul 13</t>
  </si>
  <si>
    <t>Derecho a préstamo a partir del 05 de Agosto de 2013</t>
  </si>
  <si>
    <t xml:space="preserve"> Pasolini, Pier Paolo</t>
  </si>
  <si>
    <t xml:space="preserve"> New York / PN3322 .P386.N8 / 0279-013</t>
  </si>
  <si>
    <t>Pasolini, Pier Paolo</t>
  </si>
  <si>
    <t>Chavales del arroyo / PN3322 .P386 .C43 / 0923-09</t>
  </si>
  <si>
    <t>12-19 Ago 13</t>
  </si>
  <si>
    <t>Renovacion de credencial 2022</t>
  </si>
  <si>
    <t>Xavier villarrutia</t>
  </si>
  <si>
    <t>Nostalgia de la muerte / PN1169.5.V557.N68 / 2234-11</t>
  </si>
  <si>
    <t>05-12-agos-22</t>
  </si>
  <si>
    <t>El sol y el acero/PN3322.M58.S6/2845-01</t>
  </si>
  <si>
    <t>SUSPENDIDO HASTA EL 2 DE MARZO 20223</t>
  </si>
  <si>
    <t>El  sol y el acero/PN3322.M58.S6/2845-01</t>
  </si>
  <si>
    <t>02-09-Marzo-23</t>
  </si>
  <si>
    <t>Obras Completas 3 / PN3322.B67.O2.VOL3 /4518-92</t>
  </si>
  <si>
    <t>Dinos cómo sobrevivir a nuestra locura / PN3322.O4.D5 1990 / 1290-98</t>
  </si>
  <si>
    <t>21-28-Mar-2023</t>
  </si>
  <si>
    <t>Dos veces única / PN3322.P65.V43 / 626-15</t>
  </si>
  <si>
    <t>21-28 -Mar-2023</t>
  </si>
  <si>
    <t>Para López Colome</t>
  </si>
  <si>
    <t>Seamus Heaney, obra reunida/PN1169.5.H43.O27/049-016</t>
  </si>
  <si>
    <t>27-3-Abril-2023</t>
  </si>
  <si>
    <t>Yukio Mkishima</t>
  </si>
  <si>
    <t>La escuela de la carne/PN3322.M58.E82/387-015</t>
  </si>
  <si>
    <t>03-10-Abril-2023</t>
  </si>
  <si>
    <t>Seamus Heaney</t>
  </si>
  <si>
    <t>Tres ensayos / PN1169.5.H43.T74 / 136-99</t>
  </si>
  <si>
    <t>04/ABR - 11/ABR/23</t>
  </si>
  <si>
    <t>El feliz fracaso y otros relatos / PN3322.M458.F4 / 366-99</t>
  </si>
  <si>
    <t>Preferiría no hacerlo / PN3322.M458.P74 / 3014-08</t>
  </si>
  <si>
    <t>Roland Barthes</t>
  </si>
  <si>
    <t>Mitologías / PN6140.B37.M57 / 494-13</t>
  </si>
  <si>
    <t>La llama doble/PN1169.5.P395.L55.1977/2437.99</t>
  </si>
  <si>
    <t>05-12-MAY/23</t>
  </si>
  <si>
    <t>La enfermedad y sus metáforas / PN3322.S66.E53 / 1475-99</t>
  </si>
  <si>
    <t>06/JUN - 13/JUN/23</t>
  </si>
  <si>
    <t>Desayuno en Tiffany's / PN3322.C366.D47 / 1314-99</t>
  </si>
  <si>
    <t>Gerald Clarke</t>
  </si>
  <si>
    <t>Truman Capote la biografía definitiva / PN3322.C366.C73 / 360-16</t>
  </si>
  <si>
    <t>Amos Oz</t>
  </si>
  <si>
    <t>Contra el fanatismo/PN3322.O9C66.2012/072-014</t>
  </si>
  <si>
    <t>29-06-JULIO-23</t>
  </si>
  <si>
    <t>Giles Lipovetsky</t>
  </si>
  <si>
    <t>La tercera mujer/PN6140.L56.T4.2000/677-06</t>
  </si>
  <si>
    <t>Pièrre Burdieu</t>
  </si>
  <si>
    <t>Las reglas del arte / PN6140.B68.R44 1997 / 2312-99</t>
  </si>
  <si>
    <t>Rebeca Solnit</t>
  </si>
  <si>
    <t>Recuerdos de mi inexistencia / PN6140.S646.R43 / 55-22</t>
  </si>
  <si>
    <t>RETENIDA HASTA EL 24 DE JUNIO DEL 2023</t>
  </si>
  <si>
    <t>Arguedas, José Maria</t>
  </si>
  <si>
    <t>Yawar Fiesta / PN3322.A74.Y3 / 1376-06</t>
  </si>
  <si>
    <t>30-5 ene 10</t>
  </si>
  <si>
    <t>Oceano mar / PN3322.B355.O34 / 1844-09</t>
  </si>
  <si>
    <t>Seda / PN3322.B355.S4 / 258-01</t>
  </si>
  <si>
    <t>La peste / PN3322.C358.P4 / sf</t>
  </si>
  <si>
    <t>23-29 ene 10</t>
  </si>
  <si>
    <t>renov 6 feb</t>
  </si>
  <si>
    <t>Manzoni, Alessandro</t>
  </si>
  <si>
    <t>Los novios / PN3322.M385.N6 / 941-94</t>
  </si>
  <si>
    <t>Ors, Eugenio d'</t>
  </si>
  <si>
    <t>El sueño es vida / PN3322.O67.S8 / 628-01</t>
  </si>
  <si>
    <t>Relatos / PN3322.B43.R4 / 1645-97</t>
  </si>
  <si>
    <t>Paseos con Robert Walser/ PN3322. W36.S4./ 2208-02</t>
  </si>
  <si>
    <t xml:space="preserve">2-    10-17 abr 10 </t>
  </si>
  <si>
    <t>Nosaka, Akiyuki</t>
  </si>
  <si>
    <t xml:space="preserve">La tumba de las luciérnagas/ PN3322.N675.T85. </t>
  </si>
  <si>
    <t xml:space="preserve">17-24- abr </t>
  </si>
  <si>
    <t>Fim / PN3322.K56.K51 / 823-07</t>
  </si>
  <si>
    <t>22-27 may 10</t>
  </si>
  <si>
    <t>La madre del capitán Shigimoto / PN3322.T355.M33 / 1899-08</t>
  </si>
  <si>
    <t>La hora de la estrella / PN3322.L58.H6 / 951-03</t>
  </si>
  <si>
    <t>Un soplo de vida / PN3322.L58.S6 / 260-03</t>
  </si>
  <si>
    <t xml:space="preserve">Eufenides, Jeffrey </t>
  </si>
  <si>
    <t>Middlesex / PN3322.E88.M53 / 119-10</t>
  </si>
  <si>
    <t>Aira, César</t>
  </si>
  <si>
    <t>Cómo me hice monja / PN3322A99.C6 / 1202-97</t>
  </si>
  <si>
    <t>Ferdydurke / PN3322.G67.F4 / 854-02</t>
  </si>
  <si>
    <t>7 ags 10</t>
  </si>
  <si>
    <t>Compagnon, Antoine</t>
  </si>
  <si>
    <t>¿Para qué sirve la literatura? / PN6140.C654.P37 / 425-05</t>
  </si>
  <si>
    <t>El cielo protector / PN3322 .b69 .c5 / 01166-98</t>
  </si>
  <si>
    <t>31 jul- 6 ags 10</t>
  </si>
  <si>
    <t xml:space="preserve">El cortador de cañas/ PN3322. T365. C67/ 3133- 08 </t>
  </si>
  <si>
    <t>Dos miradas malévolas / PN3322.T355.D68 / 1880-08</t>
  </si>
  <si>
    <t>El retrato de Shunkin / PN3322.T355.R47 / 1531.09</t>
  </si>
  <si>
    <t>Arrancad las semillas, fusilad a los niños / PN3322.O4.A7 / 2497-01</t>
  </si>
  <si>
    <t>La vida enmascarada del señor Musashi / PN3322.T355.V5 / SF</t>
  </si>
  <si>
    <t>Música / PN3322.M58.M8 / 1830-03</t>
  </si>
  <si>
    <t>Cao, Xuequin</t>
  </si>
  <si>
    <t>Sueño del pabellón rojo / PN3322.C3715.S84 / 1310-010</t>
  </si>
  <si>
    <t>La escritura poética china / PN1016.72.C44 / 171-08</t>
  </si>
  <si>
    <t>Murakami, Ryo</t>
  </si>
  <si>
    <t>Arden las pérdidas / PN1169.5.G354.A7 / 1652-06</t>
  </si>
  <si>
    <t xml:space="preserve">Shikibu, Murasaki </t>
  </si>
  <si>
    <t>Genji Monogarati / PN3322.M869.G4 / 1139 - 02</t>
  </si>
  <si>
    <t>16 - 22 oct 10</t>
  </si>
  <si>
    <t xml:space="preserve">Abe, Kobo </t>
  </si>
  <si>
    <t xml:space="preserve">La mujer de arena / PN3322.A2.M8 / </t>
  </si>
  <si>
    <t>30 oct 6 nov 10</t>
  </si>
  <si>
    <t xml:space="preserve">Dothie, Torquil </t>
  </si>
  <si>
    <t xml:space="preserve">Poesía clásica japonesa / PN1016.5 / J3.P64 </t>
  </si>
  <si>
    <t xml:space="preserve">Rodriguez, Fernando </t>
  </si>
  <si>
    <t xml:space="preserve">El haiku  japonés / PN101695 / J3.R6 </t>
  </si>
  <si>
    <t xml:space="preserve">Takeyama, Michio </t>
  </si>
  <si>
    <t xml:space="preserve">El arpa birmana / PN3322.T351.A7. </t>
  </si>
  <si>
    <t>8 - 15 Ene 11</t>
  </si>
  <si>
    <t>renov 8 feb</t>
  </si>
  <si>
    <t>19-26 Feb 11</t>
  </si>
  <si>
    <t>Guimavaes, Rosa</t>
  </si>
  <si>
    <t>Gran Sertón= Veredas /PN3322.G86.G73/1524-03</t>
  </si>
  <si>
    <t>25-05 Mar 11</t>
  </si>
  <si>
    <t>Los Viajes sin fin / PN1169.5.P355.V5 / 960-05</t>
  </si>
  <si>
    <t>17-26 Mar 11</t>
  </si>
  <si>
    <t>Aforismos, visiones y sueños/PN3322.F34.A45/1943-04</t>
  </si>
  <si>
    <t>Bioy Casares,  Adolfo</t>
  </si>
  <si>
    <t>Ensayistas Ingleses / PN6139.5.E68 / 00675-93</t>
  </si>
  <si>
    <t>Stam, Peter</t>
  </si>
  <si>
    <t>En jardines ajenos / PN3322.S728.E6 / 01772-07</t>
  </si>
  <si>
    <t>Obra poetica completa/PN1169.5/B428.02-2002</t>
  </si>
  <si>
    <t>1-7 May-11</t>
  </si>
  <si>
    <t>El desbarrancadero/PN3322 V368-D4</t>
  </si>
  <si>
    <t>El habitante de dos mundos/PN6140S94.H3</t>
  </si>
  <si>
    <t>Letras Libres</t>
  </si>
  <si>
    <t>No. 149</t>
  </si>
  <si>
    <t>20-27 may11</t>
  </si>
  <si>
    <t>Canneti, Elias</t>
  </si>
  <si>
    <t>El otro proceso de Kafka/PN3322.K34.C36/984-94</t>
  </si>
  <si>
    <t>30may-4jun-11</t>
  </si>
  <si>
    <t>Faulkner William</t>
  </si>
  <si>
    <t>Mientras agonizo/PN3322.F38.M5</t>
  </si>
  <si>
    <t>18-24 jun-11</t>
  </si>
  <si>
    <t>Müller Herta</t>
  </si>
  <si>
    <t>En tierras bajas/PN3322.M85.E6/2009</t>
  </si>
  <si>
    <t>Todo lo que tengo lo llevo con migo/Pn3322.M83.T63</t>
  </si>
  <si>
    <t>25jun-01 jul-11</t>
  </si>
  <si>
    <t>Pavese, César</t>
  </si>
  <si>
    <t>El oficio de vivir/PN3322.P39.04/1325-93</t>
  </si>
  <si>
    <t>2-6 jul-11</t>
  </si>
  <si>
    <t>El hospital de la transfiguración/PN3322.L455.H68</t>
  </si>
  <si>
    <t>8-16-jul-11</t>
  </si>
  <si>
    <t>La caída/PN3322.C358.C28</t>
  </si>
  <si>
    <t>cuentos y cuentistas/PN6140.B556.C84/423-10</t>
  </si>
  <si>
    <t>16-22jul-11</t>
  </si>
  <si>
    <t>Gardea, Jesús</t>
  </si>
  <si>
    <t>Septiembre y otros dias/PN3322.G371.54</t>
  </si>
  <si>
    <t>7-13-ene-12</t>
  </si>
  <si>
    <t>Brimania / PN3322.S65.B5</t>
  </si>
  <si>
    <t>28ene-4 feb 12</t>
  </si>
  <si>
    <t xml:space="preserve">La sonata Kreutzer </t>
  </si>
  <si>
    <t>14-21 feb 12</t>
  </si>
  <si>
    <t>Lautremont</t>
  </si>
  <si>
    <t>Cantos de Maldoror / PN3322.L38.G3</t>
  </si>
  <si>
    <t>Kokinshu/PN1016.95.j3.k63</t>
  </si>
  <si>
    <t>25-27-feb-12</t>
  </si>
  <si>
    <t>Pedro Paramo / PN3322 .R85 .PA 2005 / 022-09</t>
  </si>
  <si>
    <t>13-20-dic-12</t>
  </si>
  <si>
    <t>Entregado</t>
  </si>
  <si>
    <t>Jimenez, Ivette</t>
  </si>
  <si>
    <t>Juan Rulfo. Del Páramo a la esperanza / PN3322 .R85 .J5 / 01993-07</t>
  </si>
  <si>
    <t>18-25 Dic 12</t>
  </si>
  <si>
    <t>Mensajes revolucionarios / PN6140 .A77 .M46 / 0154-04</t>
  </si>
  <si>
    <t>Kokoro / PN3322 .S667 .F64 / 01244-010</t>
  </si>
  <si>
    <t>09-16 Dic 13</t>
  </si>
  <si>
    <t xml:space="preserve"> 01-Ene-14</t>
  </si>
  <si>
    <t>Botcham / PN3322 .S667 .B67 / 202-09</t>
  </si>
  <si>
    <t>14-21-Dic-13</t>
  </si>
  <si>
    <t>Botcham / PN3322 .S667 .B67 / 202-10</t>
  </si>
  <si>
    <t>04-11-Ene-14</t>
  </si>
  <si>
    <t>Todos los hermosos caballos / PN3322 .M428 .T63 / 2040-08</t>
  </si>
  <si>
    <t>13-20-Ene-14</t>
  </si>
  <si>
    <t>Meridiano de sangre / PN3322 .M428 .M47 / 2629-08</t>
  </si>
  <si>
    <t>06-13-Feb-14</t>
  </si>
  <si>
    <t>Botchan / PN3322 .S667.B67 / 0202-09</t>
  </si>
  <si>
    <t>03-10-Mar -14</t>
  </si>
  <si>
    <t>En el culo del mundo / PN3322 .L63 .E6 / 02408</t>
  </si>
  <si>
    <t>Ishiguro, kazuo</t>
  </si>
  <si>
    <t>Un artista del mundo flotante / PN3322 .I845 .A7 / 2264-03</t>
  </si>
  <si>
    <t>Meditación / B29 .H45 .M4 / 0524-011</t>
  </si>
  <si>
    <t>Memorias del subsuelo / PN3322 .D68 .M42 / 01048-05</t>
  </si>
  <si>
    <t>Safranski, Rúdiger</t>
  </si>
  <si>
    <t>Shopenhauer y los años salvajes de la filosofia /B29 .S35 .S24 / 3287-08</t>
  </si>
  <si>
    <t>09-16-Abr-14</t>
  </si>
  <si>
    <t>Tres maestros / PN6140 .Z84 .T74 / 436-00</t>
  </si>
  <si>
    <t>08-15-May-14</t>
  </si>
  <si>
    <t>Origen y presente / B29 .G43 .O7 / 01760-011</t>
  </si>
  <si>
    <t>26May-02Jul 14</t>
  </si>
  <si>
    <t>Siempre juntos y otros cuentos / PN3322 .R485 .S54 / 2945-08</t>
  </si>
  <si>
    <t>Antonin, Artaud</t>
  </si>
  <si>
    <t>El arte y la muerte / PN6140 .A77 .A77 / 1482-07</t>
  </si>
  <si>
    <t>Tiempo mexicano / PN6140 .F84 .N8 / 0677-011</t>
  </si>
  <si>
    <t>Abaddon el exterminador / PN3322 .S2. A2 / 0484-012 (DEL CASA)</t>
  </si>
  <si>
    <t>23-30 Jul 14</t>
  </si>
  <si>
    <t>Los indios de México / PN3384 .B45 .I6 vol 1 / 0725-97</t>
  </si>
  <si>
    <t>28Jul-4Ago 14</t>
  </si>
  <si>
    <t>Nuevo tiempo mexicano / PN6140 .F84 .N8 / 0677-011</t>
  </si>
  <si>
    <t>Bonfil Batalla, Guillermo</t>
  </si>
  <si>
    <t>México profundo / PN6140 .B665 .M4 2005 / 03259-05</t>
  </si>
  <si>
    <t>Hombres y engranajer / PN6140 .S32 .H65 / 0890-011</t>
  </si>
  <si>
    <t>Los grandes momentos del indigenismo mexicano / PN3384 .V555 .G73 / 0194-010</t>
  </si>
  <si>
    <t>Mientras agonizo / PN3322.F38.M5 / 01886-98</t>
  </si>
  <si>
    <t xml:space="preserve">Bunter, Edward </t>
  </si>
  <si>
    <t>No hay bestia tan feroz / PN3322 .B835.N6 / 95-014</t>
  </si>
  <si>
    <t>Las enseñanzas de Don Juan / PN3322 .C379h .E6 / 010-74</t>
  </si>
  <si>
    <t>Ciudades de la llanura / PN3322 .M428 .T7 / 1953-01</t>
  </si>
  <si>
    <t>04-11 Oct 14</t>
  </si>
  <si>
    <t>Ciudades de la llanura / PN3322 .M428.T7 N.3 / 1963-01</t>
  </si>
  <si>
    <t>Cuentos de cabecera / PN3322 .D39 .C8 / 0249-014</t>
  </si>
  <si>
    <t>México profundo / PN6140 .B665 .M4 2005 / 03259-08</t>
  </si>
  <si>
    <t>04-11-Mar-15</t>
  </si>
  <si>
    <t>Akutagawa, Ryunosuke</t>
  </si>
  <si>
    <t>Vida de un loco / PN3322 .A493 .V53 / 031-08</t>
  </si>
  <si>
    <t>Warthon, Sultana</t>
  </si>
  <si>
    <t>Kafka y la tragedia judia / PN3322 .K84 .W3 / 01062-05</t>
  </si>
  <si>
    <t>20-27 Mar 15</t>
  </si>
  <si>
    <t>28-Mar-04 Abr 15</t>
  </si>
  <si>
    <t>El zorro de arriba / PN3322 .A74 .Z6 / 0404-01</t>
  </si>
  <si>
    <t>Todas las sangres / PN3322 .A74 .T63 / 1189-011</t>
  </si>
  <si>
    <t>31-Mar-07-Abr-15</t>
  </si>
  <si>
    <t xml:space="preserve">La cancion de las mulas muertas / PN3322 .G377 .M92 / </t>
  </si>
  <si>
    <t>La utopia arcaica / PN3322 .A74 .V3 / 0718-97</t>
  </si>
  <si>
    <t>El zorro de arriba y el zorro de abajo / PN3322 .A74 .Z6 / 0404-01</t>
  </si>
  <si>
    <t>18-25 Abr 15</t>
  </si>
  <si>
    <t>Roa Bastos, Augusto</t>
  </si>
  <si>
    <t>Hijo de hombre / PN3322 .R62 .H55 / 02874-08</t>
  </si>
  <si>
    <t>12-19 Jun 15</t>
  </si>
  <si>
    <t>Bierce, Ambrose</t>
  </si>
  <si>
    <t xml:space="preserve">Visiones de la noche / PN3322 .B54 .V57 / </t>
  </si>
  <si>
    <t>Buzzatti, Dino</t>
  </si>
  <si>
    <t>La famosa invasión de Sicilia / PN3322 .B89 .F3 2004 / 01067-07</t>
  </si>
  <si>
    <t>La rebelion de los Tártaros / PN3322 .B89 .D4 / 02128-01</t>
  </si>
  <si>
    <t>Hensel, Georg</t>
  </si>
  <si>
    <t>Samuel Beckett /PN3322.B43.H46/1799-02</t>
  </si>
  <si>
    <t>Trabajos del reino/PN3322.H497.T73/1977-010</t>
  </si>
  <si>
    <t>Señales que precederan al fin del mundo/PN3322.H497.S4/976-013</t>
  </si>
  <si>
    <t>La transmigración de los cuerpos/PN3322.H497.T7/1001-013</t>
  </si>
  <si>
    <t>05-12 sep 15</t>
  </si>
  <si>
    <t>Los hermanos karamasov/PN3322.D68.H4.1/173-07</t>
  </si>
  <si>
    <t>21-28-sep-15</t>
  </si>
  <si>
    <t>Frank, Joseph</t>
  </si>
  <si>
    <t>Dostoievsky: Los años de prueba/PN3322.D68.F7 V.2/171-02</t>
  </si>
  <si>
    <t>28-SEP-05-OCT-15</t>
  </si>
  <si>
    <t>Lukàcs, Georg</t>
  </si>
  <si>
    <t>Dostoievsky/PN3322.D68.L8/1169-05</t>
  </si>
  <si>
    <t>12-19-OCT-15</t>
  </si>
  <si>
    <t xml:space="preserve">Frank, Joseph </t>
  </si>
  <si>
    <t>Dostoievsky: La secuela de la liberación/PN3322.D68.F7 N.3/2040-02</t>
  </si>
  <si>
    <t>19-26 oct 15</t>
  </si>
  <si>
    <t xml:space="preserve"> Sabato,  Ernesto</t>
  </si>
  <si>
    <t xml:space="preserve"> Tres aproximaciones a la literatura de nustro tiempo/PN6140.S3.T7/2973-01</t>
  </si>
  <si>
    <t>21-28-OCT-15</t>
  </si>
  <si>
    <t>Cruz, Víctor de la</t>
  </si>
  <si>
    <t>Antología literaria de Oaxaca /PN3321.92.V53/200-10</t>
  </si>
  <si>
    <t>Esquinca, Bernardo</t>
  </si>
  <si>
    <t>Los niños de paja/PN3322.E865.H56/956-09</t>
  </si>
  <si>
    <t>Dostoievsky: La secuela de la liberación/PN3322.D68.F7 V.3/2040-02</t>
  </si>
  <si>
    <t>03-10 nov 15</t>
  </si>
  <si>
    <t>22-29-DIC-15</t>
  </si>
  <si>
    <t>Mcarthy, Cormac</t>
  </si>
  <si>
    <t>Ciudades de la llanura / PN3322.M428.T7.N.3 / 1963-01</t>
  </si>
  <si>
    <t>04-11-ENE-16</t>
  </si>
  <si>
    <t>El aliento del cielo/PN3322.M432.A5/556-08</t>
  </si>
  <si>
    <t>La maravillosa vida breve de Oscar Wao / PN3322-D497 .M37 / 0194-09</t>
  </si>
  <si>
    <t>29-Ene-05-Feb-16</t>
  </si>
  <si>
    <t>16-23-FEB -16</t>
  </si>
  <si>
    <t>RENOV.01-MAR-16</t>
  </si>
  <si>
    <t>RENO 10- MAR 16</t>
  </si>
  <si>
    <t>Señales que precederan al fin del mundo / PN3322.H491.S4 / 976-013</t>
  </si>
  <si>
    <t>Salon de belleza / PN3322.B44.S3 / 419-06</t>
  </si>
  <si>
    <t>Antología novela moderna…. / PN3321.92.A575 / 1057-01</t>
  </si>
  <si>
    <t>20-27-FEB-17</t>
  </si>
  <si>
    <t xml:space="preserve">Isshu, Hyakunin </t>
  </si>
  <si>
    <t>Cien poetas, cien poemas/PN1016.95.J3.C5/216-07</t>
  </si>
  <si>
    <t>04-11 mar17</t>
  </si>
  <si>
    <t>El zorro de arriba y el zorro de abajo/PN3322.A74.Z6/404-01</t>
  </si>
  <si>
    <t>03-10 mar-18</t>
  </si>
  <si>
    <t>Consideraciones intempestivas/B29.N54.C6/1596-03</t>
  </si>
  <si>
    <t>Christopher Isherwood</t>
  </si>
  <si>
    <t>Adiós a Berlín/PN3322.I84.A2/744-94</t>
  </si>
  <si>
    <t>10-17-may-18</t>
  </si>
  <si>
    <t>Ecce homo/B29.N54.E3/2103-00</t>
  </si>
  <si>
    <t>21-may-28-may</t>
  </si>
  <si>
    <t>Yoram Kaniuk</t>
  </si>
  <si>
    <t>1948/PN3322.F35/1113-013</t>
  </si>
  <si>
    <t>28-may-04-jun</t>
  </si>
  <si>
    <t>Cuentos completos/PN3322.L49.C84 2009/991-01</t>
  </si>
  <si>
    <t>Primo Levi</t>
  </si>
  <si>
    <t>Trilogía de Auschwitz/PN3322.L49.T75/505-13</t>
  </si>
  <si>
    <t>21-28 jun 2018</t>
  </si>
  <si>
    <t>Hombres y engranajes/PN3322.S32.H65/890-011</t>
  </si>
  <si>
    <t>27-AGO-3-SEP-18</t>
  </si>
  <si>
    <t>Apologías y rechazos/PN3322.S32.A66/1280-08</t>
  </si>
  <si>
    <t>Leeciones de los maestros/PN6140.S74.L4/1065-06</t>
  </si>
  <si>
    <t>9 DÍAS DE RETRASO</t>
  </si>
  <si>
    <t>Miguel León Portilla</t>
  </si>
  <si>
    <t>Literatura Mesoamericana/PN523.92.L461/304-017</t>
  </si>
  <si>
    <t>20-27-sep-18</t>
  </si>
  <si>
    <t xml:space="preserve">Steiner,George </t>
  </si>
  <si>
    <t>Antígonas/PN6140.S74.A67/1684-012</t>
  </si>
  <si>
    <t>22-29-SEP-18</t>
  </si>
  <si>
    <t>Literatura de Anáhuac/PN523.92.L462/1341-08</t>
  </si>
  <si>
    <t>27-sep-4-oct-18</t>
  </si>
  <si>
    <t xml:space="preserve">steiner, George </t>
  </si>
  <si>
    <t>Extraterritorial/PN6140.S74.E9/1271-03</t>
  </si>
  <si>
    <t>Tito Livio</t>
  </si>
  <si>
    <t>Décadas de la historia romana/PA6791.D4/355-013</t>
  </si>
  <si>
    <t>16-23nov 18</t>
  </si>
  <si>
    <t>Décadas de la historia romana/PA6791.T5.1944/071-017</t>
  </si>
  <si>
    <t>18-25-dic-18</t>
  </si>
  <si>
    <t>Tácito</t>
  </si>
  <si>
    <t>Agricola, Germania, Diálogo sobre los../PA6706.A3.A4/1972-02</t>
  </si>
  <si>
    <t>07-14 ene 19</t>
  </si>
  <si>
    <t>Flavio Josefo</t>
  </si>
  <si>
    <t>Autobiografía, Contra apión/PA6445.J26/732-94</t>
  </si>
  <si>
    <t>14-21 ENE 19</t>
  </si>
  <si>
    <t>suspensión hasta Lunes 28 de enero</t>
  </si>
  <si>
    <t xml:space="preserve">Yépez, Heriberto </t>
  </si>
  <si>
    <t>El imperio de la neomemoria/PN3322.Y46.I56/1839-07</t>
  </si>
  <si>
    <t>1-8-feb-19</t>
  </si>
  <si>
    <t xml:space="preserve">Ernesto Sabato </t>
  </si>
  <si>
    <t>Obra completa/ PN3322.S2.O3 2000/009-07</t>
  </si>
  <si>
    <t>25-FEB-04-MAR-19</t>
  </si>
  <si>
    <t>Ciudades de la llanura/ PN3322.M428.T7/ 1963-01</t>
  </si>
  <si>
    <t>20-27-MAY-19</t>
  </si>
  <si>
    <t xml:space="preserve">Jesús Garden </t>
  </si>
  <si>
    <t>Septiembre y otros dias/PN3322.G373.s46/ 3550-02</t>
  </si>
  <si>
    <t>20-27-MAY-20</t>
  </si>
  <si>
    <t>suspensión hasta 7 de junio de 2019</t>
  </si>
  <si>
    <t>Suttree / PN3322.M428.S8 / 1442-04</t>
  </si>
  <si>
    <t>10-17-jun-19</t>
  </si>
  <si>
    <t xml:space="preserve">Sabato, Ernesto </t>
  </si>
  <si>
    <t>Obras completas/PN3322.S2.O3.2000/009-007</t>
  </si>
  <si>
    <t>5-12-ago-19</t>
  </si>
  <si>
    <t>Los días terrenales/PN3322.R48.D5/700-94</t>
  </si>
  <si>
    <t>12-19-ago-19</t>
  </si>
  <si>
    <t>Sobre héroes y tumbas /PN3322.S2.S6/663-94</t>
  </si>
  <si>
    <t>Ryunosuke Akutagawa</t>
  </si>
  <si>
    <t>Kappa y los engranajes/ PN3322.A493.K36 / 2103-07</t>
  </si>
  <si>
    <t>26-ago-02-sep-19</t>
  </si>
  <si>
    <t>El desierto de los tártaros/PN3322.B89.D4/2128-01</t>
  </si>
  <si>
    <t>9-16-sep-19</t>
  </si>
  <si>
    <t>Jorge Volpi</t>
  </si>
  <si>
    <t>A pesar del oscuro silencio/PN3322.V6.a2/76-09</t>
  </si>
  <si>
    <t>Juan Jose Saer</t>
  </si>
  <si>
    <t>Una literatura sin atributos/PN3322.S234.L57/180-018</t>
  </si>
  <si>
    <t>Suspendido hasta el 11-febrero-20</t>
  </si>
  <si>
    <t>Carmac Mc Carthy</t>
  </si>
  <si>
    <t>REACTIVAR PRÉSTAMO EL 20 DE MARZO DEL 2020</t>
  </si>
  <si>
    <t>Stach, Reiner</t>
  </si>
  <si>
    <t>Kafka. Los años de las decisiones/PN3322.K32.S81/222-04</t>
  </si>
  <si>
    <t>02-09-JULIO-22</t>
  </si>
  <si>
    <t>9-16-jul-22</t>
  </si>
  <si>
    <t>Kafka. Los años de las decisiones. Los años del conocimiento/PN3322.K32.S82v.2/00017-017</t>
  </si>
  <si>
    <t>23-30-jul-22</t>
  </si>
  <si>
    <t>REACTIVAR PRÉSTAMO EL 10 DE AGOSTO 2022</t>
  </si>
  <si>
    <t>Reiner Stach</t>
  </si>
  <si>
    <t>19-26-ago-22</t>
  </si>
  <si>
    <t>Sultana Wahnòn</t>
  </si>
  <si>
    <t>Kafka y la tragedia judia / PN3322 .K32 .W35 / 01062-05</t>
  </si>
  <si>
    <t>02-09-Sep-22</t>
  </si>
  <si>
    <t>El silencio de las sirenas / PN3322.K32.S55 /0020-014</t>
  </si>
  <si>
    <t>09-16-sep-22</t>
  </si>
  <si>
    <t>Reactivar préstamo hasta el martes 27 de septiembre</t>
  </si>
  <si>
    <t>Si esto es un hombre/PN3322.L49.S54/447-019</t>
  </si>
  <si>
    <t>04-11-oct-22</t>
  </si>
  <si>
    <t>Trilogia de Auschwitz/PN3322.L49.T75/55-13</t>
  </si>
  <si>
    <t>11-18-OCT-22</t>
  </si>
  <si>
    <t>Sin destino / PN3322.K48.S56 / 693-05</t>
  </si>
  <si>
    <t>18-25-OCT-22</t>
  </si>
  <si>
    <t>Fahrenheit / PN3322B7.F3 / 1741-03</t>
  </si>
  <si>
    <t>Dino Buzzati</t>
  </si>
  <si>
    <t>Miguel Angel Asturias</t>
  </si>
  <si>
    <t>Hombres de Maiz/PN3322.A87.H6 1996/2389-96</t>
  </si>
  <si>
    <t>29-06-dic-22</t>
  </si>
  <si>
    <t>06-13-dic-22</t>
  </si>
  <si>
    <t>Reactivar préstamo hasta el 26-dic-22</t>
  </si>
  <si>
    <t>Odisea / PA4021.A5 2008 / 1578-10</t>
  </si>
  <si>
    <t>9-16/ENE/23</t>
  </si>
  <si>
    <t>Odisea / PA4021.A5 2014 / 385-17</t>
  </si>
  <si>
    <t>Joseph Frank</t>
  </si>
  <si>
    <t>Dostoievsky - Las semillas de la rebelión / PN3322.D682.F73 V. 1 / 2303-10</t>
  </si>
  <si>
    <t>30/ENE - 06/FEB</t>
  </si>
  <si>
    <t>El canon occidental / PN6140.B556.C3 1997 / 1630-98</t>
  </si>
  <si>
    <t>12-19-Junio-23</t>
  </si>
  <si>
    <t>Cruz, Sor Juana Ines de la</t>
  </si>
  <si>
    <t>Primero sueño y otros escritos / PN1169.5 .C78 .P75 / 1173-07</t>
  </si>
  <si>
    <t>26Feb-05Mzo 14</t>
  </si>
  <si>
    <t>Préstamo a partir del 20 de Agosto del 2014</t>
  </si>
  <si>
    <t xml:space="preserve">Pereña Gil, María Heidi </t>
  </si>
  <si>
    <t>La enseñanza de la lengua y literatura/PN523.P47/69-013</t>
  </si>
  <si>
    <t xml:space="preserve"> De Saussure, Ferdinand</t>
  </si>
  <si>
    <t>Curso de linguisitica general/PN121.S38/608-017</t>
  </si>
  <si>
    <t>J.F. Lyotard</t>
  </si>
  <si>
    <t>¿Por qué filosofar?/B29.L96.P67/1045-010</t>
  </si>
  <si>
    <t>26 ago-02 sep 16</t>
  </si>
  <si>
    <t>Montaigne, Michel de</t>
  </si>
  <si>
    <t>Ensayos I / PN6140.M667.E6 / 1689-97</t>
  </si>
  <si>
    <t>31 ago-07 sep 16</t>
  </si>
  <si>
    <t>Los heraldos negros: Trilce / PN1169.5.N358.H6 / 1818-01</t>
  </si>
  <si>
    <t>08 -15 sep 16</t>
  </si>
  <si>
    <t xml:space="preserve"> 26-09-16</t>
  </si>
  <si>
    <t>Gacía, Hugo</t>
  </si>
  <si>
    <t>Anti-Humboldt / PN1169.5.G365H.A58 / 201-016</t>
  </si>
  <si>
    <t>19 -26 sep 16</t>
  </si>
  <si>
    <t xml:space="preserve"> 03-10-16</t>
  </si>
  <si>
    <t>26 SEP-03 OCT 16</t>
  </si>
  <si>
    <t>SUSPENDIDO HASTA EL 22 DE OCTUBRE DE 2016</t>
  </si>
  <si>
    <t xml:space="preserve">Hughes, Ted </t>
  </si>
  <si>
    <t>Cuervo/PN1169.5.H847.C8/1890-99</t>
  </si>
  <si>
    <t>Montalbetti, Mario</t>
  </si>
  <si>
    <t>Cinco segundos de horizonte / PN1169.5.M659.C5 / 1826-06</t>
  </si>
  <si>
    <t>05 -12 NOV 16</t>
  </si>
  <si>
    <t>Obra poetica / PN1169.5.H85.O3 / CASA</t>
  </si>
  <si>
    <t>13 -20 DIC 16</t>
  </si>
  <si>
    <t>Altazor-Temblor del cielo / PN1169.5.H85.A52 / 2104-03</t>
  </si>
  <si>
    <t>Altazor / PN1169.5.H85.A5  / 940-03</t>
  </si>
  <si>
    <t>El arte de ser feliz / B29.S35.A68 / 580-00</t>
  </si>
  <si>
    <t>Durrell, Lawrence</t>
  </si>
  <si>
    <t>Justine / PN3322.D877.C8 / 1078-00</t>
  </si>
  <si>
    <t>26 -ENE-02 FEB 17</t>
  </si>
  <si>
    <t>Zurita, Raul</t>
  </si>
  <si>
    <t xml:space="preserve">Las ciudades de aguas / PN1169.5.Z87.C58 </t>
  </si>
  <si>
    <t>Poetica y estetica creacionista / PN1169.5.H85.P6 / 727-95</t>
  </si>
  <si>
    <t>30 -ENE-06 FEB 17</t>
  </si>
  <si>
    <t>Obra poetica / PN1169.5.H85.D3 / 957-05</t>
  </si>
  <si>
    <t>SUSPENDIDO HASTA EL 15 DE JULIO DE 2017</t>
  </si>
  <si>
    <t xml:space="preserve">PELÍCULA DVD </t>
  </si>
  <si>
    <t>El discreto encanto de la burgesía</t>
  </si>
  <si>
    <t>Fanny y Alexander/VER-FAN/I6I-SF</t>
  </si>
  <si>
    <t>La ilíada/PA4019.A2</t>
  </si>
  <si>
    <t>Adiós a Lenin/BEC-GOO/SF</t>
  </si>
  <si>
    <t>The five obstructions/LET-TRI/991-1230</t>
  </si>
  <si>
    <t xml:space="preserve">02-06 feb 18 </t>
  </si>
  <si>
    <t>Un chen andalon/BUÑ-CHI/240-304</t>
  </si>
  <si>
    <t>05-08 mar 18</t>
  </si>
  <si>
    <t>Flaubert, Gustavo</t>
  </si>
  <si>
    <t>09-16 mar 18</t>
  </si>
  <si>
    <t>a través del espejo/VER-ATR/21-99</t>
  </si>
  <si>
    <t>09-14 mar 18</t>
  </si>
  <si>
    <t>Adios a Lenin/BEC/GOO/145-190</t>
  </si>
  <si>
    <t>14-19 mar 18</t>
  </si>
  <si>
    <t>21-24 mar 18</t>
  </si>
  <si>
    <t>¿Cómo ves?/LED-COM/969-1201</t>
  </si>
  <si>
    <t xml:space="preserve">23-28 mar 18 </t>
  </si>
  <si>
    <t>Réquiem por un sueño/ARO-REQ/108-147</t>
  </si>
  <si>
    <t>02-06 abr 18</t>
  </si>
  <si>
    <t xml:space="preserve">Lihn,Enrique </t>
  </si>
  <si>
    <t>El paseo aumado/PN1169.5.L54.P37/685-00</t>
  </si>
  <si>
    <t>09-16 ABR 18</t>
  </si>
  <si>
    <t>Réquiem en un sueño/ARO-REQ/108-147</t>
  </si>
  <si>
    <t>09-13 ABR 18</t>
  </si>
  <si>
    <t>11-16 abr 18</t>
  </si>
  <si>
    <t>DVD-PELICULA</t>
  </si>
  <si>
    <t>El arca Rusa/SOK-ARC/1509/182</t>
  </si>
  <si>
    <t>Hans Blumenberg</t>
  </si>
  <si>
    <t>Salidas de caverna/B29.B58.S25/615-015</t>
  </si>
  <si>
    <t>16-20 ABR 18</t>
  </si>
  <si>
    <t>Benedetto, Antonio di</t>
  </si>
  <si>
    <t>Zama/PN3322.B46.1M.Z3/1806-07</t>
  </si>
  <si>
    <t>16-23-ABR-18</t>
  </si>
  <si>
    <t>17-21-abr-18</t>
  </si>
  <si>
    <t>Las siete tragedias/PA4415.E8.S5/015-012</t>
  </si>
  <si>
    <t>17-24 abr 18</t>
  </si>
  <si>
    <t>26-30 abr 18</t>
  </si>
  <si>
    <t>Larkin, Philips</t>
  </si>
  <si>
    <t>Ventanas altas/PN1169.5.L377.V4/991-95</t>
  </si>
  <si>
    <t>26 abr-03 may 18</t>
  </si>
  <si>
    <t>Hamlet/PN2021.5.553.H3/723-012</t>
  </si>
  <si>
    <t>30-7 may 18</t>
  </si>
  <si>
    <t>Proust y los signos/PN6140.D45.P7/2069-00</t>
  </si>
  <si>
    <t>9-16-MAY-18</t>
  </si>
  <si>
    <t>Micanor Parra</t>
  </si>
  <si>
    <t>Obras completas/PN1169.5.P375.O27.V1/0616-08</t>
  </si>
  <si>
    <t xml:space="preserve">renovación  </t>
  </si>
  <si>
    <t>Gonzalo Rojas</t>
  </si>
  <si>
    <t>Obra selecta/PN1169.5.R652.O3/969-05</t>
  </si>
  <si>
    <t>renovación</t>
  </si>
  <si>
    <t>SUSPENDIDO HASTA EL 15 DE JULIO DE 2018</t>
  </si>
  <si>
    <t>Ladera Este/PN1169.5.P395.L3/0672-06</t>
  </si>
  <si>
    <t>25 agos-1 sep 18</t>
  </si>
  <si>
    <t>Eugenio Mon..</t>
  </si>
  <si>
    <t>Poesía completa/PN1169.5.M66.O27/384</t>
  </si>
  <si>
    <t>01-08 sep 18</t>
  </si>
  <si>
    <t xml:space="preserve">Baudelaire, Charles </t>
  </si>
  <si>
    <t>La fanfarlo/PN3322.B389.F3/86-00</t>
  </si>
  <si>
    <t xml:space="preserve">Barnes, Ronald </t>
  </si>
  <si>
    <t xml:space="preserve">Rojas, Gonzalo </t>
  </si>
  <si>
    <t>Obra selecta/PN1169.5.R652.03/969-05</t>
  </si>
  <si>
    <t xml:space="preserve">Gallo, Ruben </t>
  </si>
  <si>
    <t>Los latinoamericanos de proust/PN3322.P76.G35/271-018</t>
  </si>
  <si>
    <t>Sobre la lectura/PN4193.L4.P7/544-06</t>
  </si>
  <si>
    <t>3-10-OCT-18</t>
  </si>
  <si>
    <t>SUSPENSIÓN HASTA 22 DE DICIEMBRE DE 2018</t>
  </si>
  <si>
    <t>Lihn</t>
  </si>
  <si>
    <t>porque escribí/PN1169.5.L54.P67/287-018</t>
  </si>
  <si>
    <t>02-09 feb-19</t>
  </si>
  <si>
    <t>Farabeuf/PN3322.E44.F37/556-09</t>
  </si>
  <si>
    <t>20-27-feb-19</t>
  </si>
  <si>
    <t>Peter Weiss</t>
  </si>
  <si>
    <t>Adiós a los padres/ PN2021.5. W445.A33/ 41-019</t>
  </si>
  <si>
    <t>27-06-mar-19</t>
  </si>
  <si>
    <t>Goethe</t>
  </si>
  <si>
    <t>Werther/PN3322.G62.W47/1263-01</t>
  </si>
  <si>
    <t>REPUESTO POR EL IAGO (SE CAMBIÓ EDICIÓN)</t>
  </si>
  <si>
    <t>RENOVAR CREDENCIAL</t>
  </si>
  <si>
    <t>Enrique Lihn</t>
  </si>
  <si>
    <t>Porque escribí/ PN61169.5.L54.P67/ 287-018</t>
  </si>
  <si>
    <t>29-jul-05-ago-19</t>
  </si>
  <si>
    <t xml:space="preserve">Albee, Edward </t>
  </si>
  <si>
    <t>Quién teme a Virginia Wolf/PN2021.5.A52.Q5/210-08</t>
  </si>
  <si>
    <t>M. Blanchot</t>
  </si>
  <si>
    <t>La escritura del desastre/PN6140.B553.E83/2209-011</t>
  </si>
  <si>
    <t>28-nov-05-dic-19</t>
  </si>
  <si>
    <t>Cecilia Vicuña</t>
  </si>
  <si>
    <t>La Wik´uña/PN1169.5.V53C.W55/382-018</t>
  </si>
  <si>
    <t>SUPENDO HASTA EL AÑO 2023</t>
  </si>
  <si>
    <t>Otra manera de contar / TR165 .B47 / 01357-07</t>
  </si>
  <si>
    <t>8-15 Dic 14</t>
  </si>
  <si>
    <t>Shore, Stephen</t>
  </si>
  <si>
    <t>Lección de fotografía / TR165 .S47 / 057-011</t>
  </si>
  <si>
    <t xml:space="preserve">Burgin, </t>
  </si>
  <si>
    <t xml:space="preserve">Ensayos  / TR165 .B87 / 2127-04  </t>
  </si>
  <si>
    <t>13-20 Ene 15</t>
  </si>
  <si>
    <t>Szarkowski, John</t>
  </si>
  <si>
    <t>El ojo del fotografo / TR250 .S93 / 0316-012</t>
  </si>
  <si>
    <t>Frank, Robert</t>
  </si>
  <si>
    <t>Los americanos / TR140 .F73 .A62 / 0175-010</t>
  </si>
  <si>
    <t>12-19 Feb 15</t>
  </si>
  <si>
    <t>Alvarez Bravo, Manuel</t>
  </si>
  <si>
    <t>Parábolas ópticas / TR140 .A652 .M35 / 02260-02</t>
  </si>
  <si>
    <t>Iturbide, Graciela</t>
  </si>
  <si>
    <t>The Hasselblad / TR140 .I78 .H27 / 494-09</t>
  </si>
  <si>
    <t>Graciela Iturbide / TR140 .I78 .I78 / 01584-06</t>
  </si>
  <si>
    <t>McBride, Will</t>
  </si>
  <si>
    <t>I Will McBride / TR140 .M42 .I94 / 841-07</t>
  </si>
  <si>
    <t>27-Feb-03-Mar</t>
  </si>
  <si>
    <t>Garcia Alix, Alberto</t>
  </si>
  <si>
    <t>Garcia Alix / TR140 .G35 .A5 / 099-012</t>
  </si>
  <si>
    <t>10-13 Mar 15</t>
  </si>
  <si>
    <t>Lewis Carrol / TR140 .C374 .L4 / 2133-03</t>
  </si>
  <si>
    <t>Meyer, Pedro</t>
  </si>
  <si>
    <t>Espejo de espinas / TR140 .M48 .E8 / 3163-92</t>
  </si>
  <si>
    <t>Wilson, Laura</t>
  </si>
  <si>
    <t>Avedon at work / TR140 .A84 .A85 /777-08</t>
  </si>
  <si>
    <t>3 Revistas Luna Cornea Numeros 3 -11 - 25</t>
  </si>
  <si>
    <t>14-17 Mar 15</t>
  </si>
  <si>
    <t>El ritual de la serpiente / PN6140.W37.R5 / 265-011</t>
  </si>
  <si>
    <t>28-MAR-?-ABR</t>
  </si>
  <si>
    <t>Guibert Hervé</t>
  </si>
  <si>
    <t>El amigo que no me salvo la vida/PN3322.G87.AM3/2328-99</t>
  </si>
  <si>
    <t>25 abr-02 may 18</t>
  </si>
  <si>
    <t>SUSPENSIÓN HASTA 17 DE ABRIL DE 2019</t>
  </si>
  <si>
    <t>Los motivos de Caín / PN3322.R48.M6 / 804-04</t>
  </si>
  <si>
    <t>27-4 dic 09</t>
  </si>
  <si>
    <t>Murakami</t>
  </si>
  <si>
    <t>La caza del carnero salvaje / PN3322.M864.C39.2007</t>
  </si>
  <si>
    <t>El fin del mundo y un despiadado país de las maravillas / PN3322.M864.F56 / 86-010</t>
  </si>
  <si>
    <t>El hombre ilustrado/ PN3322.B7.H6 / 736-02</t>
  </si>
  <si>
    <t>Cazotte, Jacques</t>
  </si>
  <si>
    <t>El diablo enamorado / PN3322.C39.D5 / 1431-05</t>
  </si>
  <si>
    <t>08-16 Abr 11</t>
  </si>
  <si>
    <t>Cuentos fantasticos del siglo XIX / PN3321.C82 1987/814-03</t>
  </si>
  <si>
    <t>12-19 Abr 11</t>
  </si>
  <si>
    <t>Historias de cronopios y de jamas / PN3322.C67.H5 / 958-03</t>
  </si>
  <si>
    <t>19-26 Abr 11</t>
  </si>
  <si>
    <t>seis propuestas para el proximo milenio/PN3322.C35.S38/758-94</t>
  </si>
  <si>
    <t>El barón rampante/PN3322.C35.B371998/1668-99</t>
  </si>
  <si>
    <t>29jun-5jul-11</t>
  </si>
  <si>
    <t>Luz y luna, las lunitas/PN3384.P66.L8/1921-07</t>
  </si>
  <si>
    <t>6-14 jul-11</t>
  </si>
  <si>
    <t>De Nerval, Gerald</t>
  </si>
  <si>
    <t>Sylvie/PN3322.N47.s9.2002/1002-05</t>
  </si>
  <si>
    <t>14-21-jul-11</t>
  </si>
  <si>
    <t>Saramago Jose</t>
  </si>
  <si>
    <t>El viaje del elefante/PN3322.S27.V53/284-09</t>
  </si>
  <si>
    <t>29-6 oct 11</t>
  </si>
  <si>
    <t xml:space="preserve">Mattihiesen, Peter </t>
  </si>
  <si>
    <t>El río del dragón de nueve cabezas / PN3384.M29.R5</t>
  </si>
  <si>
    <t>14- 21 feb 12</t>
  </si>
  <si>
    <t>9 de mar 12</t>
  </si>
  <si>
    <t>Al pie de la montaña / PN3384.M37.A5</t>
  </si>
  <si>
    <t>9-16 mar 12</t>
  </si>
  <si>
    <t>Donde mejor canta un pájaro/PN3322.J635.D6/1378-08</t>
  </si>
  <si>
    <t xml:space="preserve">02-09 Jul 12 </t>
  </si>
  <si>
    <t>Ayaan, Hirsi Ali</t>
  </si>
  <si>
    <t>Infiel / CT21 .A555 .I6 / 0188-08</t>
  </si>
  <si>
    <t xml:space="preserve"> 30-Agos-13</t>
  </si>
  <si>
    <t xml:space="preserve">Lenguaje y silencio / PN6140 .S74 .L4 2000 / 1811-02 </t>
  </si>
  <si>
    <t>04-11-Oct-13</t>
  </si>
  <si>
    <t>La cámara lúcida  / TR165  .B37 / 3095-92</t>
  </si>
  <si>
    <t>02-06-Jun-14</t>
  </si>
  <si>
    <t>Dubois, Philippe</t>
  </si>
  <si>
    <t>El acto fotografico / TR165 .D83 / 0755-93</t>
  </si>
  <si>
    <t>10-13-Jun-14</t>
  </si>
  <si>
    <t>La estructura ausente / PN6140 .E26 .E8 / 01493-09</t>
  </si>
  <si>
    <t>16-23 Jun-14</t>
  </si>
  <si>
    <t>Sobre la fotografía/TR165.S66.2006/01056-06</t>
  </si>
  <si>
    <t>14-17-Abril-15</t>
  </si>
  <si>
    <t>La inmortalidad/PN3322.K85.I54/2577-91</t>
  </si>
  <si>
    <t>El pesa nervios/PN1169.5.A77.P4/894-99</t>
  </si>
  <si>
    <t>18-24 abr 18</t>
  </si>
  <si>
    <t>Gubernatis, Antonin</t>
  </si>
  <si>
    <t xml:space="preserve">     Mitología zoológica/BL313.G83.M59/524-03</t>
  </si>
  <si>
    <t>Silvia, Plath</t>
  </si>
  <si>
    <t>La campana de cristal /PN3322.P597.C35 /2234-08</t>
  </si>
  <si>
    <t>20-27 abr 18</t>
  </si>
  <si>
    <t xml:space="preserve">Antonin, Artaud </t>
  </si>
  <si>
    <t xml:space="preserve">Para terminar con el juicio de Dios/ PN1169.5.A7715.P37/226-14 </t>
  </si>
  <si>
    <t>Antonin Artaud</t>
  </si>
  <si>
    <t>textos/PN1169.5.A77.T4/1911-01</t>
  </si>
  <si>
    <t>23-1 may 18</t>
  </si>
  <si>
    <t xml:space="preserve"> Huidobro,Vicente </t>
  </si>
  <si>
    <t>Vicente Huidobro. Altazar/PN1169.5.H83.A5/940-93</t>
  </si>
  <si>
    <t>3-10 may 18</t>
  </si>
  <si>
    <t>Plath Sylvia</t>
  </si>
  <si>
    <t>Poesia completa Sylvia Plath/PN1169.5.P595.P64/851-09</t>
  </si>
  <si>
    <t>Poesía anónima africana/PN1016.95.A37.P6/520-013</t>
  </si>
  <si>
    <t>31 may-07 18</t>
  </si>
  <si>
    <t>Rimbaud</t>
  </si>
  <si>
    <t>Arthur Rimbaud (poesías 1870-1871)/PN1169.5.R555.P62/974-95</t>
  </si>
  <si>
    <t>Akutagawa</t>
  </si>
  <si>
    <t>Vida de un loco/PN3322.A493.V33/43343</t>
  </si>
  <si>
    <t>Juan Antonio Azala</t>
  </si>
  <si>
    <t>Beawulf/PN1016.2.B4/579-93</t>
  </si>
  <si>
    <t>21-28 jun 18</t>
  </si>
  <si>
    <t>Diarios/PN1169.5.P59/1045-07</t>
  </si>
  <si>
    <t>La extracción de la piedra de locura/PN1169.5.P59.E9/1725-02</t>
  </si>
  <si>
    <t>05 -12 jul 18</t>
  </si>
  <si>
    <t>Yasunami Kawabata</t>
  </si>
  <si>
    <t>La bailarina de Izu/PN3322.K39.B3/1392-06</t>
  </si>
  <si>
    <t>Gibran Salil Gibran</t>
  </si>
  <si>
    <t>Lagrimas y sonrisa los dioses de la tierra/PN1169.5.G53.J3/702-013</t>
  </si>
  <si>
    <t>12-19 jul 18</t>
  </si>
  <si>
    <t>José Ma. Gabiel y Galan</t>
  </si>
  <si>
    <t>Antología poética/PN1169.5.G337.A5/383-014</t>
  </si>
  <si>
    <t>19-26 jul 18</t>
  </si>
  <si>
    <t>Byung-Chul Han</t>
  </si>
  <si>
    <t>La sociedad del cansancio/B29.H353.S63/658-18</t>
  </si>
  <si>
    <t>Valentine Pen rose</t>
  </si>
  <si>
    <t>La condesa sangrienta/PN3384.P46.C6/2296-03</t>
  </si>
  <si>
    <t>26-02 jul 18</t>
  </si>
  <si>
    <t>Lautré, Amont</t>
  </si>
  <si>
    <t>Los cantos de Maldoror/PN3322.L38.C3.1/s/f</t>
  </si>
  <si>
    <t>1-8-ago-18</t>
  </si>
  <si>
    <t>Albert Camus Obras I/PN3322.C349.O2/888-010</t>
  </si>
  <si>
    <t xml:space="preserve">Cioran, E.M. </t>
  </si>
  <si>
    <t>La caída en el tiempo/B29.C36.C3&amp;/2072-99</t>
  </si>
  <si>
    <t>22-29-ago-18</t>
  </si>
  <si>
    <t xml:space="preserve"> Nabokov, Vladimir</t>
  </si>
  <si>
    <t>Lolita/PN3322.N3.L6/1975-99</t>
  </si>
  <si>
    <t>13-20-sep-18</t>
  </si>
  <si>
    <t>Amuleto /PN3322.B642.A57/</t>
  </si>
  <si>
    <t>13-20 oct 18</t>
  </si>
  <si>
    <t>Oscar Wilde</t>
  </si>
  <si>
    <t>La decadenciadelamentira/PN6140.W55.D43/200-015</t>
  </si>
  <si>
    <t xml:space="preserve">Pastoreau, Michel </t>
  </si>
  <si>
    <t>El oso: Historia del rey destronado/PN6140.P37.O76/584-015</t>
  </si>
  <si>
    <t>27-oct-2-nov-18</t>
  </si>
  <si>
    <t>Una habitación propia/PN3322.W66.H3/775-02</t>
  </si>
  <si>
    <t>Biografia del hambre / PN3322.N685.B5/ 699-06</t>
  </si>
  <si>
    <t>31-may-07- jun-19</t>
  </si>
  <si>
    <t>Estupor y temblores/PN3322.N655.E87/423-09</t>
  </si>
  <si>
    <t>19-26-jun-19</t>
  </si>
  <si>
    <t>25-jun-2-jul-19</t>
  </si>
  <si>
    <t>Diccionario de nombres propios/PN3322.N685.D533/1450-010</t>
  </si>
  <si>
    <t>1-8-jul-19</t>
  </si>
  <si>
    <t>6-13-JUL-19</t>
  </si>
  <si>
    <t>9-16-jul-19</t>
  </si>
  <si>
    <t xml:space="preserve">Marguerite Duras </t>
  </si>
  <si>
    <t>El amante de la china del norte/ PN3322.D88.A43 1992/ 310-017</t>
  </si>
  <si>
    <t xml:space="preserve">Katherine Howe </t>
  </si>
  <si>
    <t>El libro de las brujas/ PN3322.L53/ 652-017</t>
  </si>
  <si>
    <t>27-jul-03-ago-19</t>
  </si>
  <si>
    <t>31-jul-7-ago-19</t>
  </si>
  <si>
    <t>Cuentos/PN3322.G380.O27/734-07</t>
  </si>
  <si>
    <t>Memorias de una joven formal/ PN3322.B42.M4 1999/ 140-00</t>
  </si>
  <si>
    <t xml:space="preserve">de beauvoir, Simone </t>
  </si>
  <si>
    <t>La mujer rota/PN3322.B42.M8.2013/279-014</t>
  </si>
  <si>
    <t xml:space="preserve">Bruch, Hilde </t>
  </si>
  <si>
    <t>La jaula dorada/PN6140.B78.J38/537-014</t>
  </si>
  <si>
    <t>12-19-sep-19</t>
  </si>
  <si>
    <t>Carson McCullers</t>
  </si>
  <si>
    <t>La balada del café triste/PN3322.M432.B35/464-17</t>
  </si>
  <si>
    <t xml:space="preserve"> Plath, Silvia</t>
  </si>
  <si>
    <t>Ariel/PN1169.5.P595.A7/2238-97</t>
  </si>
  <si>
    <t>21-28-DIC-19</t>
  </si>
  <si>
    <t>La casa de los náufragos/PN3322.R654.C38/494-010</t>
  </si>
  <si>
    <t xml:space="preserve">Huidobro, Vicente </t>
  </si>
  <si>
    <t>Altazor temblor del cielo/PN1169.5.H85.A32.2000/2104-000</t>
  </si>
  <si>
    <t>27-DIC-19-3-ENE-20</t>
  </si>
  <si>
    <t xml:space="preserve"> Abbs, Annabel</t>
  </si>
  <si>
    <t>La hija de joyce/PN3322.A193B.H55/591-018</t>
  </si>
  <si>
    <t>Janes Joyce</t>
  </si>
  <si>
    <t>Cartas de amor a Nora Barnache/PN3322.J69.C38/387-00</t>
  </si>
  <si>
    <t>Jeffrey Eugenides</t>
  </si>
  <si>
    <t>Las virgines suicidas/PN3322.E94.V57/1797-09</t>
  </si>
  <si>
    <t>25-ene-1ro-feb-20</t>
  </si>
  <si>
    <t>Middleesex/PN3322.E94.M54 2005/119-010</t>
  </si>
  <si>
    <t>Herman Hesse</t>
  </si>
  <si>
    <t>Hermann Hesse infancia del mago/PN3322.H48.I53/2143-011</t>
  </si>
  <si>
    <t>Kobo Abe</t>
  </si>
  <si>
    <t>El rostro ajeno/PN3322.A2.R6 2007/2200-07</t>
  </si>
  <si>
    <t>Paul Auster</t>
  </si>
  <si>
    <t>La invención de la soledad/PN3322.A89.I6 1998/129-00</t>
  </si>
  <si>
    <t>Laura Esquivel</t>
  </si>
  <si>
    <t>Como agua para chocolate/PN3322.E875.A39/1506-94</t>
  </si>
  <si>
    <t>20-28-feb-20</t>
  </si>
  <si>
    <t>Arráncame la vida/PN3322.M393m.A7 1989/1824-01</t>
  </si>
  <si>
    <t>Salón de belleza/PN3322.B44.S3/419-06</t>
  </si>
  <si>
    <t>Seda/PN3322.B355.S43 2004/540-018</t>
  </si>
  <si>
    <t>Flannery O`Connor</t>
  </si>
  <si>
    <t>El negro artificial y otros escritos/PN3322.O19.N44/2027-07</t>
  </si>
  <si>
    <t>Iluminación y fulgor nocturno/PN3322.M432.I58 2017/31-018</t>
  </si>
  <si>
    <t>12-19-mar-20</t>
  </si>
  <si>
    <t>Un soplo de vida/PN3322.L58.S6/260-00</t>
  </si>
  <si>
    <t>El corazón es un cazador solitario/1511-07</t>
  </si>
  <si>
    <t>Michel Pastoureau</t>
  </si>
  <si>
    <t>El oso: historia de un rey destronado/PN6140.P37.O76/584-15</t>
  </si>
  <si>
    <t>Memorias de una joven formal/ PN3322.B42.M4 1987/ 256-20</t>
  </si>
  <si>
    <t>Kazuo Ishiguro</t>
  </si>
  <si>
    <t>Nocturnos/PN3322.I83.N63/149-00</t>
  </si>
  <si>
    <t>03-10-ago-21</t>
  </si>
  <si>
    <t>Lionel Shriver</t>
  </si>
  <si>
    <t>Tenemos que hablar de Kevin/PN3322.S497.T4/39-14</t>
  </si>
  <si>
    <t>16-21-ago-21</t>
  </si>
  <si>
    <t>Henri Michaux</t>
  </si>
  <si>
    <t>Emergences-Resurgences/PN1169.5.M53.E55/971-02</t>
  </si>
  <si>
    <t>17-24-dic-21</t>
  </si>
  <si>
    <t>Obras públicas/PN1169.5.P375.O272/688-17</t>
  </si>
  <si>
    <t>30-dic-21-06-ene-22</t>
  </si>
  <si>
    <t>Todo esto para qué/PN3322.S497.T6/35-14</t>
  </si>
  <si>
    <t>Sotang, Susan</t>
  </si>
  <si>
    <t>14-21-ene-22</t>
  </si>
  <si>
    <t>Las olas / PN3322.W66.O5 2007 / 60-20</t>
  </si>
  <si>
    <t>Lionel Shirver</t>
  </si>
  <si>
    <t>El mundo despues del cumpleaños/ PN3322.S497.M8/ 40-14</t>
  </si>
  <si>
    <t>29-5-FEB-22</t>
  </si>
  <si>
    <t>Clarice, Lispector</t>
  </si>
  <si>
    <t>Correo Femenino/ PN3322.L58.C67/ 2058-08</t>
  </si>
  <si>
    <t>Manuel Vincet</t>
  </si>
  <si>
    <t>Veràs el cielo abierto / PN3322.V534.V4 2009 / 620-19</t>
  </si>
  <si>
    <t>04-11-FEB-22</t>
  </si>
  <si>
    <t>Ensoñaciones / PN3322.P76.E6 / 1888-00</t>
  </si>
  <si>
    <t>Francoise Sagan</t>
  </si>
  <si>
    <t>Buenos dias tristeza / PN3322.S2345.B8 / 890-07</t>
  </si>
  <si>
    <t>05-12-FEB-22</t>
  </si>
  <si>
    <t>Los muchachos terribles / PN3322.C634.83 / 780-01</t>
  </si>
  <si>
    <t>Jenut Hamsun</t>
  </si>
  <si>
    <t>Bajo la estrella de otoño /PN3322.H36S.B35 / 950-01</t>
  </si>
  <si>
    <t>12-19-FEB-22</t>
  </si>
  <si>
    <t>Marguente Duras</t>
  </si>
  <si>
    <t>Esto es todo / PN3322.D88.C47 / 2572-00</t>
  </si>
  <si>
    <t>12-17-FEB-22</t>
  </si>
  <si>
    <t>Knut Hamsun</t>
  </si>
  <si>
    <t>Pan/PN3322.H365.P35/562-16</t>
  </si>
  <si>
    <t>18-25-FEB-22</t>
  </si>
  <si>
    <t>Maruente Dunas</t>
  </si>
  <si>
    <t>El Amante/PN3322.D88.H42/991-00</t>
  </si>
  <si>
    <t>El navío Night: Aurelia Steiner</t>
  </si>
  <si>
    <t>20-27-may-22</t>
  </si>
  <si>
    <t xml:space="preserve"> Viviane Forrester</t>
  </si>
  <si>
    <t>Virginia Woolf; el vicio absurdo</t>
  </si>
  <si>
    <t>El dolor/PN3322.D88.D65/2187-22</t>
  </si>
  <si>
    <t>21-28-may-22</t>
  </si>
  <si>
    <t>Cuento Azul/PN3322.Y68.C84A/58-19</t>
  </si>
  <si>
    <t>La vida material/PN3322.D88.V54/82-74</t>
  </si>
  <si>
    <t>25- mayo al 01-junio del 2022</t>
  </si>
  <si>
    <t>La habitación cerrada/PN3322.A89.H3 1999/94-00</t>
  </si>
  <si>
    <t>CREDENCIAL RETENIDA HASTA EL 06 DE JUNIO DEL 2022</t>
  </si>
  <si>
    <t>Destruir Dice/PN3322.D88.D47/2194-00</t>
  </si>
  <si>
    <t>23-30-jun-22</t>
  </si>
  <si>
    <t>Elena Garro</t>
  </si>
  <si>
    <t>El corazón en un bote de basura/PN3322.G386.C67/409-00</t>
  </si>
  <si>
    <t>Cuadernos de la guerra/PN3322.D88.C83/2183-08</t>
  </si>
  <si>
    <t>Ines/PN3322.G386.I53/1852-92</t>
  </si>
  <si>
    <t>Sputnik, mi amor/PN3322.M864.S68/1933-011</t>
  </si>
  <si>
    <t>07-14-jul-22</t>
  </si>
  <si>
    <t>La casa junto al rio/PN3322.G386.C37/007-1998</t>
  </si>
  <si>
    <t>After dark/PN3322-.M864.A47/3126-08</t>
  </si>
  <si>
    <t>Clyo Mendoza</t>
  </si>
  <si>
    <t>Anamnesis/PN1169.5.M4684.A52/541-17</t>
  </si>
  <si>
    <t>Kenzaburo</t>
  </si>
  <si>
    <t>Una cuestion personal / PN3322.O4.C8 1996 / 1066-97</t>
  </si>
  <si>
    <t>15-22-JUL-22</t>
  </si>
  <si>
    <t>Los recuerdos del porvenir/PN3322.G386.P43 2018/391-18</t>
  </si>
  <si>
    <t>El pais de las ultimas casas / PN3322.A89.P28 1999 / 1678-99</t>
  </si>
  <si>
    <t>21-28-jul-22</t>
  </si>
  <si>
    <t>28-04-jul-22</t>
  </si>
  <si>
    <t>Tokio Blues / PN3322.M864.T6 / 1480-05</t>
  </si>
  <si>
    <t>21-28-jul-022</t>
  </si>
  <si>
    <t>Sauce ciego, mujer dormida / PN3322.M864.S2/ 96-16</t>
  </si>
  <si>
    <t>11-08-022</t>
  </si>
  <si>
    <t>Invisible / PN3322.A89.I59 / 0239-015</t>
  </si>
  <si>
    <t>04-11-ago-022</t>
  </si>
  <si>
    <t>Josefina Vicens</t>
  </si>
  <si>
    <t>El libro vacÍo /PN3322.V533.L5.1986 /617-01</t>
  </si>
  <si>
    <t>11-18-ago-22</t>
  </si>
  <si>
    <t>La mùsica del azar /PN3322.A89.M88.2008 / 484-10</t>
  </si>
  <si>
    <t>Escucha la canción del viento y Pinball 1973. / PN3322.M864.E82 / 550-015</t>
  </si>
  <si>
    <t>17-24-ago-22</t>
  </si>
  <si>
    <t>La inveción de la soledad /PN3322.A89.I6 /129-00</t>
  </si>
  <si>
    <t>1Q84/PN3322.M864.U6/885-11</t>
  </si>
  <si>
    <t>27-03-nov-22</t>
  </si>
  <si>
    <t>Kafka en la orilla/PN3322.M864.K3 2011/998-07</t>
  </si>
  <si>
    <t>28-04-Nov-22</t>
  </si>
  <si>
    <t>Antonin Artaud/PN1169.5.A77.T4/1911-01</t>
  </si>
  <si>
    <t xml:space="preserve">Francis Picabia </t>
  </si>
  <si>
    <t>Poesía Ren Ren / PN1169.5.P533.P6 V.2 / 680-014</t>
  </si>
  <si>
    <t>5- 12-nov-22</t>
  </si>
  <si>
    <t>Cincuenta y dos espejo / PN1169.5.P533.P / 677-014</t>
  </si>
  <si>
    <t>5-12-nov-22</t>
  </si>
  <si>
    <t>Viaje al oeste…Rey mono/ PN3322.W68.S5.1/0593-06</t>
  </si>
  <si>
    <t>3-10 ABR-17</t>
  </si>
  <si>
    <t>REPOSICIÓN</t>
  </si>
  <si>
    <t>8 meses de  retraso</t>
  </si>
  <si>
    <t>SE LE CANCELA LA CREDENCIAL Y NO PODRA VOLVERLA A TRAMITAR</t>
  </si>
  <si>
    <t>La insoportable levedad del ser/PN3322.K86.I62 1996/03013-08</t>
  </si>
  <si>
    <t>01-08 Nov 12</t>
  </si>
  <si>
    <t>Renov. 16-nov-12</t>
  </si>
  <si>
    <t>28-dic-04-ene-13</t>
  </si>
  <si>
    <t>7 libros de Semaus Heaney. Sala de poesía para la vitrina</t>
  </si>
  <si>
    <t>8  libros de la Sala de Teatro para Lupita.</t>
  </si>
  <si>
    <t>Jouano, Corinne</t>
  </si>
  <si>
    <t>Vie d'Esope / PA3970 .E8 .J68</t>
  </si>
  <si>
    <t>3 libros Fables of Aesop/Fables from old French/ Aesop's Fables</t>
  </si>
  <si>
    <t>Esopo</t>
  </si>
  <si>
    <t>Vie d'Esope / Fables of aesop / Aesop´s Fables</t>
  </si>
  <si>
    <t>23-30-Dic-13</t>
  </si>
  <si>
    <t>Nahón, Abraham</t>
  </si>
  <si>
    <t>Fotografia Contemporanea de Oaxaca / TR29 .O2 .F672 / 83-012</t>
  </si>
  <si>
    <t>A beneficio de inventario</t>
  </si>
  <si>
    <t>Para Alcala</t>
  </si>
  <si>
    <t xml:space="preserve"> Poniatowska, Elena</t>
  </si>
  <si>
    <t>La piel del cielo/PN3322.P64.P5/1530-01</t>
  </si>
  <si>
    <t xml:space="preserve">Gerald Martin </t>
  </si>
  <si>
    <t>Una vida.Gabriel García Marquez/ PN3322.637M.M37/ 175-10</t>
  </si>
  <si>
    <t>10-17-sep-19</t>
  </si>
  <si>
    <t>Walden/ B29.T495.W3 1996/ 170-98</t>
  </si>
  <si>
    <t>Viajes : relatos, poemas, testimónios que recuerdan un gran momento de tu vida/PN3321-V53 /1955-11</t>
  </si>
  <si>
    <t>24-SEP-01-OCT</t>
  </si>
  <si>
    <t>suspensión hasta el 27 de septiembre 2019</t>
  </si>
  <si>
    <t>Revista Proceso</t>
  </si>
  <si>
    <t>El sexenio de la muerte/S/C/S/F</t>
  </si>
  <si>
    <t>30-sep-03-oct</t>
  </si>
  <si>
    <t>Las ciudades invisibles/PN3322.C336.C5.1999/1102-98</t>
  </si>
  <si>
    <t>15-22-OCT-19</t>
  </si>
  <si>
    <t>De animales a dioses/PN3384.H367.A53/812-017</t>
  </si>
  <si>
    <t>Alfredo Lopez Austin</t>
  </si>
  <si>
    <t>Textos de Medicina Náhualtl/PN6140.L66.T49/2150-012</t>
  </si>
  <si>
    <t xml:space="preserve">Le Clezio, J.M.G </t>
  </si>
  <si>
    <t>El pez dorado/PN3322.L4.P49.2008/191-09</t>
  </si>
  <si>
    <t>5-12-nov-19</t>
  </si>
  <si>
    <t xml:space="preserve"> Vallejo, Fernando</t>
  </si>
  <si>
    <t>Manualito de imposturalogía Física/PN6140.V355.M36/2993-08</t>
  </si>
  <si>
    <t>Manuel Vidal Estévez</t>
  </si>
  <si>
    <t>Akira Kurosawa/PN1998.3-K87.V5 /796-93</t>
  </si>
  <si>
    <t>Yasha David</t>
  </si>
  <si>
    <t>¿Buñuel! : la mirada del siglo/PN1998.3-B865.D3-1996/2310-96</t>
  </si>
  <si>
    <t>Fahrenheit 451/PN3322.B7.F3 2012/1741-013</t>
  </si>
  <si>
    <t>Miller</t>
  </si>
  <si>
    <t>Cartas 1933-1980 /PN3322.M55.D87/149-94</t>
  </si>
  <si>
    <t>Erich Fromm</t>
  </si>
  <si>
    <t>13-20-dic-19</t>
  </si>
  <si>
    <t>De profundis/PN3322.W55.D4.2008/493-010</t>
  </si>
  <si>
    <t>Kafka: los años de las decisiones/PN3322.K32.S81/222-04</t>
  </si>
  <si>
    <t>El increible castillo vagabundo/MIY/INC/1128-1397-1998</t>
  </si>
  <si>
    <t>01-05-feb-20</t>
  </si>
  <si>
    <t>Andrea Wulf</t>
  </si>
  <si>
    <t>La invención de la naturaleza/CT21.H86.W85/326-17</t>
  </si>
  <si>
    <t>10-17-mar-20</t>
  </si>
  <si>
    <t>Isadora Duncan</t>
  </si>
  <si>
    <t>Mi vida/GV1785.D8.M5.1/2204-07</t>
  </si>
  <si>
    <t>Frankie y la boda/PN3322.M432.F7/2016-04</t>
  </si>
  <si>
    <t>Cerca del corazón salvaje/PN3322.L58.C4 2005/1909-05</t>
  </si>
  <si>
    <t>Donde se enseñará a ser feliz/PN3322.L58.D66/596-010</t>
  </si>
  <si>
    <t xml:space="preserve">David Hernandez de la fuente </t>
  </si>
  <si>
    <t xml:space="preserve"> Vida de pitagoras/PN6640.5.H47/492-013</t>
  </si>
  <si>
    <t>Tarnas, Richard.</t>
  </si>
  <si>
    <t>La pasión de la mente occidental  / B29.T37.P38 / 742-10</t>
  </si>
  <si>
    <t>17-24 ENE 17</t>
  </si>
  <si>
    <t>Autobiografia Precoz / PN3322.E558.A8 / 674-09</t>
  </si>
  <si>
    <t>24-FEB-03 MAR 17</t>
  </si>
  <si>
    <t>El divo/SOR-DIV/2228</t>
  </si>
  <si>
    <t>10-15 jun 17</t>
  </si>
  <si>
    <t>Henriquez Ureña, Pedro</t>
  </si>
  <si>
    <t>Las corrientes literarias en América Hispana/PN523.9.H46/1755-02</t>
  </si>
  <si>
    <t xml:space="preserve">15-22 jun 17 </t>
  </si>
  <si>
    <t xml:space="preserve">Zweig, Stefan </t>
  </si>
  <si>
    <t>Momentos estelares de la humanidad/PN3322.Z94.M65 2002/3319-08</t>
  </si>
  <si>
    <t>León, Bloy</t>
  </si>
  <si>
    <t>Exégenesis de los lugares comunes/PN3322.B57.E94/552-010</t>
  </si>
  <si>
    <t>29 jun-06 jul 17</t>
  </si>
  <si>
    <t>Ernet Bloch</t>
  </si>
  <si>
    <t>El principio esperanza/B29.B56.P7/125-08</t>
  </si>
  <si>
    <t>05 jun-12 jul 17</t>
  </si>
  <si>
    <t>Said, Edward W.</t>
  </si>
  <si>
    <t>Representaciones del intelectual/PN6140.S33.R46/001938-09</t>
  </si>
  <si>
    <t>El concepto de ficción/PN6140. S324.C6/056-06</t>
  </si>
  <si>
    <t xml:space="preserve">Hobsbawn, Eric </t>
  </si>
  <si>
    <t>La era del imperio/PN6140.H62.E64/2294</t>
  </si>
  <si>
    <t>05-12 ago 17</t>
  </si>
  <si>
    <t>El apando/CAZ-APA/306-378</t>
  </si>
  <si>
    <t>Profanaciones/B29.A45.P7/1793-07</t>
  </si>
  <si>
    <t>13-20-oct-17</t>
  </si>
  <si>
    <t>Las poquianchis/CAL-LAS/309-382</t>
  </si>
  <si>
    <t>19-24 oct 17</t>
  </si>
  <si>
    <t>Digna: hasta el último aliento/CAZ/DIG/308-380</t>
  </si>
  <si>
    <t>26-31-OCT-17</t>
  </si>
  <si>
    <t>La torre inclinada/PN6140.W66.T6/1980-SF</t>
  </si>
  <si>
    <t>Poesía/PN1169.5.P482.P64</t>
  </si>
  <si>
    <t>09-16 dic 17</t>
  </si>
  <si>
    <t>García Galiano, Javier</t>
  </si>
  <si>
    <t>Historias de caza / PN3322.G372.H57 / 2142-08</t>
  </si>
  <si>
    <t xml:space="preserve"> Rojas Rosillo, Isaac</t>
  </si>
  <si>
    <t>Cartas a Manuel Rodrígez Lozano  /PN6130 .R55.C. / 03218-00</t>
  </si>
  <si>
    <t>Bradu, Fabenne</t>
  </si>
  <si>
    <t>Antonieta / CT21 .R5 .B7 / 01171-99</t>
  </si>
  <si>
    <t>Rivas Mercado, Maria Antonieta</t>
  </si>
  <si>
    <t>87 cartas de amor y otros papeles / PN6130 .R5 .O2</t>
  </si>
  <si>
    <t xml:space="preserve">Rinpoché , Sogyal </t>
  </si>
  <si>
    <t>Meditación / BL1475 .M43.R56 / 2092-012</t>
  </si>
  <si>
    <t xml:space="preserve">Solana Olivares, Fernando </t>
  </si>
  <si>
    <t>Buda y budismo  / BL1420 .S655 / 1055-05</t>
  </si>
  <si>
    <t>La mujer justa / PN3322.M385A.M8 / 992-05</t>
  </si>
  <si>
    <t>20-27 ENE 17</t>
  </si>
  <si>
    <t>Ermilio Abreu</t>
  </si>
  <si>
    <t>Canek/PN3322.A27.C3/1500-02</t>
  </si>
  <si>
    <t>02-9 feb 19</t>
  </si>
  <si>
    <t>07-14 Ago 12</t>
  </si>
  <si>
    <t xml:space="preserve">Devuelto </t>
  </si>
  <si>
    <t>Diálogos / PA4279 .D5 1991 / 0628-93</t>
  </si>
  <si>
    <t>El laberinto de la soledad / PN1169.5 .P395 .L35 / 0490-03</t>
  </si>
  <si>
    <t xml:space="preserve">Ensayo sobre la ceguera / PN3322 .S27.E6  1996 / 01576-97 </t>
  </si>
  <si>
    <t>29-Jun-06-Jul-13</t>
  </si>
  <si>
    <t xml:space="preserve"> 13-Jul-13</t>
  </si>
  <si>
    <t>Gutiérrez Sáenz, Raúl</t>
  </si>
  <si>
    <t>Introducción a la filosofía / B28 .G872 1998 / 01010-04</t>
  </si>
  <si>
    <t>Renov. 07-Agos-13</t>
  </si>
  <si>
    <t>La filosofía en el siglo XIX / B28.5 .F553 / 01269-06</t>
  </si>
  <si>
    <t>Historia del pensamiento filosófico y cientifico / B28.5 .R43 vol2 / 0149-012</t>
  </si>
  <si>
    <t>Bunge, Mario</t>
  </si>
  <si>
    <t>Nola, Alfonso</t>
  </si>
  <si>
    <t>La muerte derrotada / PN6140 .N645 .M84 / 02560-08</t>
  </si>
  <si>
    <t>Xirau, Ramón</t>
  </si>
  <si>
    <t>Introducción a la filosofía / B28 .X57 1998 / 01279-08</t>
  </si>
  <si>
    <t>06-13 May 14</t>
  </si>
  <si>
    <t>Escritos selectos / B29 .P66 .P6 / 01450-06</t>
  </si>
  <si>
    <t>O lo uno o lo otro / B29 .K54 .O2</t>
  </si>
  <si>
    <t>Las formas elementales de la vida religiosa /B29 .D89 .F6 / 01901-05</t>
  </si>
  <si>
    <t>15-22 Ago 14</t>
  </si>
  <si>
    <t>Girard, René</t>
  </si>
  <si>
    <t>La violencia y lo sagrado / PN6140 .G57 .V5 / 01024-013</t>
  </si>
  <si>
    <t>Clausewitz, Karl von</t>
  </si>
  <si>
    <t>De la guerra / PN6140 .C563 .D4 / 0342-08</t>
  </si>
  <si>
    <t>10-17 Sep 14</t>
  </si>
  <si>
    <t>Renov. 01-Oct-14</t>
  </si>
  <si>
    <t xml:space="preserve"> Obras esenciales / PN6140 .F68.O25 / 875-011</t>
  </si>
  <si>
    <t>24-Sep-01-Oct-14</t>
  </si>
  <si>
    <t>Mauss, Marcel</t>
  </si>
  <si>
    <t>El sacrificio / PN6140 .M389 .S33 / 0468-014</t>
  </si>
  <si>
    <t>01-08 Oct 14</t>
  </si>
  <si>
    <t>Renov. 15-Oct-14</t>
  </si>
  <si>
    <t>Maistre, Joseph de</t>
  </si>
  <si>
    <t>Tratado sobre los sacrificios / PN6140 .M344 .T73 / 01572-010</t>
  </si>
  <si>
    <t>Sobre cultura femenina / PN6140 .C388 .S6 / 01086-05</t>
  </si>
  <si>
    <t>28Nov-05Dic 14</t>
  </si>
  <si>
    <t>El segundo sexo / PN6140 .B43 .S8 V1</t>
  </si>
  <si>
    <t>Bergson, Henri</t>
  </si>
  <si>
    <t>Materia y memoria / B29 .B47 .M37 / 02209-07</t>
  </si>
  <si>
    <t>Tratado de semiótica general / PN6140 .E26 .T73 / 0614-08</t>
  </si>
  <si>
    <t>La estructura ausente / PN6140 .E26 .E8 1999 / 01483-99</t>
  </si>
  <si>
    <t>El Capital I / B29 .M379 .C36 1999 / 0142-012</t>
  </si>
  <si>
    <t>20-27 Ene 15</t>
  </si>
  <si>
    <t>Cornelios Casteriadis</t>
  </si>
  <si>
    <t>Ante la guerra/ PN6140.C389.A6/ 3021-01</t>
  </si>
  <si>
    <t>11-18AGO-15</t>
  </si>
  <si>
    <t>La institucion imaginaria de la soledad/ PN6140.C389.I5/311-14</t>
  </si>
  <si>
    <t>Los problemas fundamentales de la fenomenologia/ B29.H45.P76/ 2315-11</t>
  </si>
  <si>
    <t>1-8-SEP-15</t>
  </si>
  <si>
    <t xml:space="preserve">Zikek, Slavoj </t>
  </si>
  <si>
    <t>¿Quién dijo totalitarismo?/B29.Z59.Q54/2982-08</t>
  </si>
  <si>
    <t>Para una crítica de la violencia / PN6140.B468.P3 / 358</t>
  </si>
  <si>
    <t xml:space="preserve"> Santori,Giovanni</t>
  </si>
  <si>
    <t>Homo Videns - La sociedad teledirigida/PN4725.5.S374.H6/591-010</t>
  </si>
  <si>
    <t>Qué es la democracia/PN6140.S374.Q4/2639-011</t>
  </si>
  <si>
    <t>16-23 abr 18</t>
  </si>
  <si>
    <t>Florescano, Enrique</t>
  </si>
  <si>
    <t>Cartilla Ciudadana/PN6139.5.C632/215-016</t>
  </si>
  <si>
    <t>Claudio Magris</t>
  </si>
  <si>
    <t>El Danubio/PN3322.M355.D3/2285-96</t>
  </si>
  <si>
    <t>Fernando Ressoa</t>
  </si>
  <si>
    <t>PN1169.5.P482.B36.2001/2512-01</t>
  </si>
  <si>
    <t>14-21 jun 19</t>
  </si>
  <si>
    <t xml:space="preserve"> Luhmann, Niklas</t>
  </si>
  <si>
    <t>La realidad de los medios de masas/PN4725.5.L84.R43/588-017</t>
  </si>
  <si>
    <t xml:space="preserve">Wotzlawick, Paul </t>
  </si>
  <si>
    <t>Teoría de la comunicación humana/PN4725.W37/933-010</t>
  </si>
  <si>
    <t xml:space="preserve">Ortega Y Gasset, José </t>
  </si>
  <si>
    <t>La rebelión de las masas/B29.O77.R4.1993/1815-99</t>
  </si>
  <si>
    <t xml:space="preserve"> Eco, Umberto</t>
  </si>
  <si>
    <t>La estructura ausente/PN6140.E26.E8/1483-99</t>
  </si>
  <si>
    <t xml:space="preserve">T.W Adorno </t>
  </si>
  <si>
    <t>Crítica de la cultura y sociedad II/ B29.A36.C7/ 565-014</t>
  </si>
  <si>
    <t>Eric McLuhan</t>
  </si>
  <si>
    <t>Escritos escenciales/ PN6140-M325.M3/ 343-014</t>
  </si>
  <si>
    <t>24-31-AGO-19</t>
  </si>
  <si>
    <t>Lo obvio y lo obtuso/PN4725.B37/369-94</t>
  </si>
  <si>
    <t xml:space="preserve">Castoriadis, Cornelius </t>
  </si>
  <si>
    <t>La institución imaginaria de la sociedad/PN6140.C389.I5/311-014</t>
  </si>
  <si>
    <t>1-8-OCT-19</t>
  </si>
  <si>
    <t xml:space="preserve">Luhmann, Nikolas </t>
  </si>
  <si>
    <t xml:space="preserve">Watzlawick, Paul </t>
  </si>
  <si>
    <t xml:space="preserve">Marcuse, Herbert </t>
  </si>
  <si>
    <t>El hombre unidimensional/B29.M375.H65/551-010</t>
  </si>
  <si>
    <t>La vida auténtica/BF173.F86.V53/160-012</t>
  </si>
  <si>
    <t xml:space="preserve">Stam, Robert </t>
  </si>
  <si>
    <t>Nuevos conceptos de teoría del cine/PN1995.S73/319-03</t>
  </si>
  <si>
    <t>6-13-nov-19</t>
  </si>
  <si>
    <t xml:space="preserve">García Canclini, Néstor </t>
  </si>
  <si>
    <t>Diferentes, desiguales y desconectados/PN6140.G36.D54/1641-010</t>
  </si>
  <si>
    <t>culturas hibridas / PN6140.G36.C85 / 0724-07</t>
  </si>
  <si>
    <t>Sociologia y cultura/PN6140.B68.S6/722-07</t>
  </si>
  <si>
    <t>15-22 ene 16</t>
  </si>
  <si>
    <t>El orden del discruso/B29.B68.O73/1735-09</t>
  </si>
  <si>
    <t>1-8-SEP-17</t>
  </si>
  <si>
    <t>Zaid,GABRIEL</t>
  </si>
  <si>
    <t>Cómo leer en bicicleta/PN6140.Z545.C8/440-96</t>
  </si>
  <si>
    <t xml:space="preserve">Jared Diamond </t>
  </si>
  <si>
    <t>El mundo hasta ayer/PN6140.D53.M8/1132-013</t>
  </si>
  <si>
    <t>24 FEB-2 MAR-16</t>
  </si>
  <si>
    <t xml:space="preserve"> Onfray, Michel</t>
  </si>
  <si>
    <t>Los ultras de las luces/B29.O6.U57/714-10</t>
  </si>
  <si>
    <t>02-09-MAR-16</t>
  </si>
  <si>
    <t xml:space="preserve">Herodoto </t>
  </si>
  <si>
    <t>Los nueve libros de la historia /PA4004.N848. 2009/582-015</t>
  </si>
  <si>
    <t>11 -18 marzo 16</t>
  </si>
  <si>
    <t>Del vino y del hachís /PN1169.5.B383.D45 /624-12</t>
  </si>
  <si>
    <t>15 -22 ABR 16</t>
  </si>
  <si>
    <t>Minello, nelson Martini</t>
  </si>
  <si>
    <t>A modo de silabario para leer a Foucaut/B29.F68.M6.Y2/2902-01</t>
  </si>
  <si>
    <t>22-29 abr 16</t>
  </si>
  <si>
    <t>ren. 6-may-16</t>
  </si>
  <si>
    <t>Sexualidad y poder / PN6140.F68.S49 / 711-09</t>
  </si>
  <si>
    <t>11-18 MAY 16</t>
  </si>
  <si>
    <t xml:space="preserve">Jung Gustav, Carl </t>
  </si>
  <si>
    <t>Acerca de la psicologia de la religion occidental/BF173.J86.O27.V.11 /1776-010</t>
  </si>
  <si>
    <t>Minello Martín, Nelson</t>
  </si>
  <si>
    <t>A modo de silabario para leer a Michel Foucault / B29.F68.M6.Y.2 / 2902-01</t>
  </si>
  <si>
    <t>23-30 JUN 16</t>
  </si>
  <si>
    <t>Miller, James</t>
  </si>
  <si>
    <t>La pasion de Michel Foucault / B29.F68.M55 / 1329-99</t>
  </si>
  <si>
    <t>15-22 JUL 16</t>
  </si>
  <si>
    <t>ren. 30-JUL-16</t>
  </si>
  <si>
    <t>Ensayo sobre el pensamiento reaccionario / B29.C56.E6 / 2560-00</t>
  </si>
  <si>
    <t>Strathern, Paul</t>
  </si>
  <si>
    <t>Derrida en 90 minutos / B29.D47.S17 / 1253-05</t>
  </si>
  <si>
    <t>Apreder por fin a vivir / B29.D47.A6 / 932-07</t>
  </si>
  <si>
    <t>Onfras,Michel</t>
  </si>
  <si>
    <t>Freud el crepusculo de un idolo / BF173.F85.O64 / 1892-011</t>
  </si>
  <si>
    <t>El arte de insultar/B29.S35.A772.2011/1939-011</t>
  </si>
  <si>
    <t>08-15 sep 16</t>
  </si>
  <si>
    <t>Antología del amor sensual y la poética de  Vicente Ale.</t>
  </si>
  <si>
    <t>Antología / PN1169.5.A583.A6 / 1014-01</t>
  </si>
  <si>
    <t xml:space="preserve">Strathern, Paul </t>
  </si>
  <si>
    <t>Derrida en 90 minutos/B29.D47.S17/1253-03</t>
  </si>
  <si>
    <t>Paul janz, Curt</t>
  </si>
  <si>
    <t>Friedrich Nietzsche infancia y juventud / B29.N54.J3 / 1522-00</t>
  </si>
  <si>
    <t>04-12-NOV-16</t>
  </si>
  <si>
    <t>ren. 19-nov-16</t>
  </si>
  <si>
    <t>annie Hall / ALL-ANN / 20/23</t>
  </si>
  <si>
    <t>04-08-NOV-16</t>
  </si>
  <si>
    <t>Amor y muerte la ultima noche de Boris G. / ALL-AMO / 19/22</t>
  </si>
  <si>
    <t>ZiZek, Slavoj</t>
  </si>
  <si>
    <t>Pedir lo imposible / B29.Z59.P4 / 102-015</t>
  </si>
  <si>
    <t>ren. 13-dic-16</t>
  </si>
  <si>
    <t>paul Jenz, Curt</t>
  </si>
  <si>
    <t>Friedrich N. la infancia y juventud / B29.N54.J3 / 1522-00</t>
  </si>
  <si>
    <t>Zizek, Slavoj</t>
  </si>
  <si>
    <t>Seis reflexiones marginales / B29.Z59.S63 / 1605-09</t>
  </si>
  <si>
    <t>Zeliy/ALL-ZEL/41-48</t>
  </si>
  <si>
    <t>Mis chistes, mi filosofía/B29.Z59.C57/03-016</t>
  </si>
  <si>
    <t>El dormilon / ALL-DOR / 24-29</t>
  </si>
  <si>
    <t>Curt Paul Janz</t>
  </si>
  <si>
    <t>Friedrich Nietzsche 1 infancia y juventud / B29.N54.J3 v.1 / 1522-00</t>
  </si>
  <si>
    <t>Historias de amor / PN6140.K755.H57 / 219-014</t>
  </si>
  <si>
    <t>09-16 MAR 17</t>
  </si>
  <si>
    <t>Maridos y esposas/ALL-MAR/24-54</t>
  </si>
  <si>
    <t>01-08 ABRIL 17</t>
  </si>
  <si>
    <t xml:space="preserve">Lukacs, John </t>
  </si>
  <si>
    <t>El Hitler de la historia/CT21.H57.L8/765-04</t>
  </si>
  <si>
    <t xml:space="preserve">26 jul-02 agos 17 </t>
  </si>
  <si>
    <t>El erotismo/PN6140. B377.E7/932-94</t>
  </si>
  <si>
    <t>11-18 ago 17</t>
  </si>
  <si>
    <t xml:space="preserve">Fest,Joachim </t>
  </si>
  <si>
    <t>Hitler una biografía/CT21.H57.F48/1015-07</t>
  </si>
  <si>
    <t>18-25 ago 17</t>
  </si>
  <si>
    <t xml:space="preserve">06-13 sep 17 </t>
  </si>
  <si>
    <t>30 sep- 07 oct 17</t>
  </si>
  <si>
    <t>25 oct-01 nov 17</t>
  </si>
  <si>
    <t>Los diez años de Basilea/B29.N54.J3/698-00</t>
  </si>
  <si>
    <t xml:space="preserve">10-17 nov 17 </t>
  </si>
  <si>
    <t>30 nov-07 dic 17</t>
  </si>
  <si>
    <t>Hosbawm, Eric</t>
  </si>
  <si>
    <t>Historia del siglo XX/PN6140.H62.H58/1141-014</t>
  </si>
  <si>
    <t>13-20-ENE-18</t>
  </si>
  <si>
    <t>27-ENE-3-FEB-18</t>
  </si>
  <si>
    <t>07-14FEBRE 18</t>
  </si>
  <si>
    <t>Joachin Fest</t>
  </si>
  <si>
    <t>Hitler/CT21.H57.F48/1015-07</t>
  </si>
  <si>
    <t>13-20- abr- 18</t>
  </si>
  <si>
    <t>Historia del siglo xx/PN6140.H62.H58/1141-014</t>
  </si>
  <si>
    <t>La fuerza de vivir/B29.06.F8/00224-15</t>
  </si>
  <si>
    <t>09-15 jun 18</t>
  </si>
  <si>
    <t>Antropología cultural/PN6140.H377.A55/559-014</t>
  </si>
  <si>
    <t>28-ago-4-sep-18</t>
  </si>
  <si>
    <t xml:space="preserve">Sloterjdijk, Peter </t>
  </si>
  <si>
    <t>Temperamento filosofico/B29,S56.T456/1800-011</t>
  </si>
  <si>
    <t>6-13-sep-18</t>
  </si>
  <si>
    <t xml:space="preserve">Onfray, Michel </t>
  </si>
  <si>
    <t>La fuerza de existir/B29.O6.F8/224-015</t>
  </si>
  <si>
    <t>19-26-oct-18</t>
  </si>
  <si>
    <t>SUSPENSION HASTA 3 DE NOVIEMBRE DE 2018</t>
  </si>
  <si>
    <t xml:space="preserve"> 18-06-18</t>
  </si>
  <si>
    <t>El arte de amar / BF173 .F86 .A772 / 0416-010</t>
  </si>
  <si>
    <t>05-12 Jul 13</t>
  </si>
  <si>
    <t>Sta. Teresita del niño Jesús</t>
  </si>
  <si>
    <t>Historia de un alma / BX890 .T47 .T47 / 01593-09</t>
  </si>
  <si>
    <t>12-19 Jul 13</t>
  </si>
  <si>
    <t xml:space="preserve">Watts, Alan </t>
  </si>
  <si>
    <t>Nuevemeditaciones / BL1422 .W37.N84 / 01073-10</t>
  </si>
  <si>
    <t xml:space="preserve">Reid, Daniel  </t>
  </si>
  <si>
    <t>El tao de la salud, el sexo y la larga vida / BL1925 .R45 / 01346-08</t>
  </si>
  <si>
    <t>Stone, Irving</t>
  </si>
  <si>
    <t>Lujuria de vivir / PN3322 .S766 .L8 2004 / 01277-08</t>
  </si>
  <si>
    <t>Süskind, Patrick</t>
  </si>
  <si>
    <t>El perfume / PN3322 .S86 .P4 206 / 03256-08</t>
  </si>
  <si>
    <t>3-10 Sep 13</t>
  </si>
  <si>
    <t>Sobre el amor y la muerte / PN6140 .S88 .S63 / 0406-09</t>
  </si>
  <si>
    <t>El amor en tiempos de colera / PN3322 .G375 .A5 / 01476-03</t>
  </si>
  <si>
    <t>Obras completas / PN3322 .B67 .O2 / 0344-07</t>
  </si>
  <si>
    <t>Iyeangar, B</t>
  </si>
  <si>
    <t>Luz sobre el yoga / BL1245 .Y6 .I94 2007 / 01003-08</t>
  </si>
  <si>
    <t>09-16 Oct 13</t>
  </si>
  <si>
    <t>El llano en llamas / PN3322 .R85 .L9 2005 / 02803-08</t>
  </si>
  <si>
    <t>24-31 Oct 13</t>
  </si>
  <si>
    <t xml:space="preserve">Quinn, Seabury  </t>
  </si>
  <si>
    <t>Las cámaras del horror de Jules de Grandin /  PN3322 .Q555.C3 / 0541-06</t>
  </si>
  <si>
    <t>09-16-Nov-13</t>
  </si>
  <si>
    <t>Bestiario: varia invención / PN3322 .A77 .B7 2002 / 01578-02</t>
  </si>
  <si>
    <t>11-18 Nov 13</t>
  </si>
  <si>
    <t>Para leer al anochecer / PN3322 .D53 .P37 2009 / 0984-010</t>
  </si>
  <si>
    <t>26nov-03dic 13</t>
  </si>
  <si>
    <t>06-13 Dic 13</t>
  </si>
  <si>
    <t>Tolkien, John R. R.</t>
  </si>
  <si>
    <t>Los extraordinarios casos de Monsieur Dupin / PN3322 .P64 .E9 / 02893-00</t>
  </si>
  <si>
    <t>13-20 Dic 13</t>
  </si>
  <si>
    <t>Las lunas de Júpiter / PN3322 .M854 .L8 / 0956-013</t>
  </si>
  <si>
    <t>30dic13-06ene14</t>
  </si>
  <si>
    <t>Ende, Michael</t>
  </si>
  <si>
    <t>La historia interminable / PN3322 .E583 .H5 / 1239-09</t>
  </si>
  <si>
    <t>Amrita / PN3322 .Y56 .A57 / 3316-08</t>
  </si>
  <si>
    <t>El agujero del infierno / PN3322 .R658 .A4 / 0756-06</t>
  </si>
  <si>
    <t>17-24 Feb 14</t>
  </si>
  <si>
    <t>Penrose, Valentine</t>
  </si>
  <si>
    <t>La condesa sangrienta PN3384 .P46 .C6 2006 / 02603-010</t>
  </si>
  <si>
    <t>Drácula / PN3322 .S758 .D3 / 02910-00</t>
  </si>
  <si>
    <t>Alonso, Manuel</t>
  </si>
  <si>
    <t>Cuidado con lo que deseas / PN3322 .A46 .C8 / 023-014</t>
  </si>
  <si>
    <t>Sierra, Jordi</t>
  </si>
  <si>
    <t>Kafka y la muñeca viajera / PN3322 .K34 .S54 / 01393-06</t>
  </si>
  <si>
    <t>20-27 Mar-14</t>
  </si>
  <si>
    <t xml:space="preserve">Fitzgerald, F. Scott  </t>
  </si>
  <si>
    <t>El curioso caso de Benjamin Button / PN3322 .F57.C87 / 260-12</t>
  </si>
  <si>
    <t>Mentiras contagiosas / PN6140 .V65 .M46 / 031878-08</t>
  </si>
  <si>
    <t>Las puertas de la percepción / B29 .H89 .D84 / 0576-08</t>
  </si>
  <si>
    <t>Las edades de Lulú / PN3322 .G787 .E7 / 0547-010</t>
  </si>
  <si>
    <t>16-23 Abr 14</t>
  </si>
  <si>
    <t>Lovecraft, Howard</t>
  </si>
  <si>
    <t>El horror de Dunwich / PN3322 .L68 .H6 / 01885-99</t>
  </si>
  <si>
    <t>02-09-May 14</t>
  </si>
  <si>
    <t>Los mitos de Cthulhu / PN3322 .L68.M5 / 183-04</t>
  </si>
  <si>
    <t>Gautier, Theophile</t>
  </si>
  <si>
    <t>La muerta enamorada / PN3322 .G4 .M8 / 01237-99</t>
  </si>
  <si>
    <t xml:space="preserve">Gilbert, Elizabeth </t>
  </si>
  <si>
    <t>/ Comer, rezar, amar / PN3322 .G543.C6 / 1034-013</t>
  </si>
  <si>
    <t>26-May-02-Jul-14</t>
  </si>
  <si>
    <t>Hawthorne, Nathaniel</t>
  </si>
  <si>
    <t>Musgos de una vieja rectoría / PN3322 .H39 .M8</t>
  </si>
  <si>
    <t>Asfixia / PN3322 .P346 .A8 / 01945-05</t>
  </si>
  <si>
    <t>Amor y vejez / PN6140 .C937 .A56 / 01775-09</t>
  </si>
  <si>
    <t>Muzgos de una vieja rectoria / PN3322 .H39 .M8 / 01670-02</t>
  </si>
  <si>
    <t>03-10 Jul 14</t>
  </si>
  <si>
    <t xml:space="preserve"> After dark/ PN3322 .M864.A47 / 3126-08</t>
  </si>
  <si>
    <t>Riage, Pauline</t>
  </si>
  <si>
    <t>Historia de O / PN3322 .R4 .H5 / 02012-94</t>
  </si>
  <si>
    <t>Felices pesadillas / PN3321 .F45 2004 / 01263-06</t>
  </si>
  <si>
    <t>29Jul-05Ago 14</t>
  </si>
  <si>
    <t>American Psycho / PN3322 .E565 .A54 / 01467-08</t>
  </si>
  <si>
    <t>Lote num. 49 / PN3322 .D69 .L6 / 0166-07</t>
  </si>
  <si>
    <t>Sputnik, mi amor / PN3322 .M864 .S68 2012 / 0123-014</t>
  </si>
  <si>
    <t>23-30 Sep 14</t>
  </si>
  <si>
    <t>14-21 Oct 14</t>
  </si>
  <si>
    <t>Salmerón, Pedro</t>
  </si>
  <si>
    <t>Juárez: la rebelión interminable / CT21 .J83 .S3 / 0867-07</t>
  </si>
  <si>
    <t xml:space="preserve"> Tokio blues / PN3322 .M864.T6 / 1480-05</t>
  </si>
  <si>
    <t xml:space="preserve"> Tokio blues / PN3322 .M864.T6 / 01480-05</t>
  </si>
  <si>
    <t>Tartt, Donna</t>
  </si>
  <si>
    <t>Un juego de niños / PN3322 .T37 .J8 / 0526-014</t>
  </si>
  <si>
    <t>Carter, Angela</t>
  </si>
  <si>
    <t>La cámara sangrienta / PN3322 .C3778</t>
  </si>
  <si>
    <t>Muniesca, Mariano</t>
  </si>
  <si>
    <t>Janis Japlin / ML3562.5 .J66 .M8 / 0229-07</t>
  </si>
  <si>
    <t>26Dic-03Ene 15</t>
  </si>
  <si>
    <t>Pic / PN3322 .K47 .P53 / 01743-012</t>
  </si>
  <si>
    <t>03-10 Ene 15</t>
  </si>
  <si>
    <t>Saint-Exupery, Antoine</t>
  </si>
  <si>
    <t>El principito / PN3322 .S235 .P7 / 01067-08</t>
  </si>
  <si>
    <t>El ratón del supermercado / PN3322 .I2 .R3 / 0245-07</t>
  </si>
  <si>
    <t xml:space="preserve"> En el camino / PN3322 .K47.E8 2008 / 1010-03</t>
  </si>
  <si>
    <t>Tristessa / PN3322 .K47 .T7 / 0266-98</t>
  </si>
  <si>
    <t>19-26-Ene-15</t>
  </si>
  <si>
    <t>La tormenta de nieve / PN3322 .T65 .T67 / 02567-010</t>
  </si>
  <si>
    <t>29Ene-04Feb 15</t>
  </si>
  <si>
    <t>Cuentos completos / PN3322 .P64 .C82 / 02563-010</t>
  </si>
  <si>
    <t>La figura de la alfombra / PN3322 .J35 .F54 / 01599-010</t>
  </si>
  <si>
    <t>25Feb-04Mar 15</t>
  </si>
  <si>
    <t>El apando / PN3322 .R48 .A6 / 0200-94</t>
  </si>
  <si>
    <t>04-11 Mar 15</t>
  </si>
  <si>
    <t>Quiroga, Horacio</t>
  </si>
  <si>
    <t>Cuentos de amor, locura y muerte / PN3322 .Q57 .C84 / 01327-08</t>
  </si>
  <si>
    <t>06-13-Mar-15</t>
  </si>
  <si>
    <t>Jacobs, William</t>
  </si>
  <si>
    <t>La pata de mono / PN3322 .J29 .P3 / 0827-02</t>
  </si>
  <si>
    <t>El experimento del doctor Heidegger / PN3322 .H39 .E96 / 01941-011</t>
  </si>
  <si>
    <t>08-15 Abr 15</t>
  </si>
  <si>
    <t>Corre conejo / PN3322 .U6 .C6 / 01268-98</t>
  </si>
  <si>
    <t>Asesinos sin rostro / PN3322 .M375 .A84 / 20-09</t>
  </si>
  <si>
    <t>Las cosmicómicas / PN3322 .C35 .C68 / 0762-96</t>
  </si>
  <si>
    <t>Huesos en el desierto / PN3322 .M375 .H8 / 0117-015</t>
  </si>
  <si>
    <t>Antes de que hiele / PN3322 .M375 .A67 / 0235-010</t>
  </si>
  <si>
    <t>Los perros de Riga / PN3322 .M375 .P47 / 01766-09</t>
  </si>
  <si>
    <t>11-18 Jun 15</t>
  </si>
  <si>
    <t>En el café de la juventud perdida / PN3322 .M63 .C3 / 0462-014</t>
  </si>
  <si>
    <t>Ciudad de cristal / PN3322 .A89 .C5 / 02573-97</t>
  </si>
  <si>
    <t>Historias en la palma de la mano / 0261-015</t>
  </si>
  <si>
    <t>La falsa pista / PN3322 .M375 .F3 / 0750-02</t>
  </si>
  <si>
    <t>La sombra sobre Inssmouth / PN3322 .L68 .S65 / 01402-09</t>
  </si>
  <si>
    <t>27Jul-03Ago 15</t>
  </si>
  <si>
    <t>Kokoro/ PN3322.S667.K64 2014 / 384-015</t>
  </si>
  <si>
    <t>04-11-AGOS-15</t>
  </si>
  <si>
    <t xml:space="preserve">Maupassant,Guy de </t>
  </si>
  <si>
    <t>La cabellera y otros cuentos de terror/PN3322.M399.C33/395-015</t>
  </si>
  <si>
    <t>05-12 SEP 15</t>
  </si>
  <si>
    <t>El resplandor /PN3322.K53.R4/193-015</t>
  </si>
  <si>
    <t>18-25-SEP-15</t>
  </si>
  <si>
    <t>H. H. Ewers</t>
  </si>
  <si>
    <t>La mandrágora/PN3322.E94.M3/829-02</t>
  </si>
  <si>
    <t>La aventuras de Arturo Gordon Pym /PN3322.P64.A8 2002/ 64-14</t>
  </si>
  <si>
    <t>renov.22-oct-15</t>
  </si>
  <si>
    <t>La hojarasca/PN3322.G375.H6/298-012</t>
  </si>
  <si>
    <t>16-22-OCT-15</t>
  </si>
  <si>
    <t xml:space="preserve">Shelley,  Mary </t>
  </si>
  <si>
    <t>El mortal y otras fantasias/PN3322.S49.M6 1998/1745-02</t>
  </si>
  <si>
    <t>24-31-OCT-15</t>
  </si>
  <si>
    <t>Malos sueños felices pesadillas 2/PN3321.M35 2004/525-06</t>
  </si>
  <si>
    <t>7-14 nov 15</t>
  </si>
  <si>
    <t xml:space="preserve">Bradbury, Ray Douglas </t>
  </si>
  <si>
    <t>Fahrenheit 451/PN3322.B7.F3/1741-03</t>
  </si>
  <si>
    <t>12-19-NOV-15</t>
  </si>
  <si>
    <t>La leona Blanca /pn3322.M375.L46/51-09</t>
  </si>
  <si>
    <t>17-2-NOV-15</t>
  </si>
  <si>
    <t>24-31-DIC-15</t>
  </si>
  <si>
    <t>Bazán, Pardo Emelia</t>
  </si>
  <si>
    <t>El pozo de la vida y otros cuentos tragicos/PN3322.P366.P69/061-015</t>
  </si>
  <si>
    <t>07-14-ene-16</t>
  </si>
  <si>
    <t>Un cuarto propio / PN3322.W66.C83 / 280-014</t>
  </si>
  <si>
    <t>13-20-ene-16</t>
  </si>
  <si>
    <t>Hoffmann, E. T. A</t>
  </si>
  <si>
    <t>Cuentos 2/PN3322.H64.C8.V2/1804-99</t>
  </si>
  <si>
    <t>El arbol de las brijas/ PN3322.B7.A7/0321-04</t>
  </si>
  <si>
    <t>02-09-FEB-16</t>
  </si>
  <si>
    <t>El coronel no tiene quien escriba/PN3322.G375.C67/245-12</t>
  </si>
  <si>
    <t>Orgullo y prejuicio/PN3322.A887.O7/2848-00</t>
  </si>
  <si>
    <t>Todo lo que muere/PN3322.C6495.T6/1044-010</t>
  </si>
  <si>
    <t>La ira de los ángeles/PN3322.C6495.I72/441-015</t>
  </si>
  <si>
    <t>La leona blanca/PN3322.M375.L46/051-09</t>
  </si>
  <si>
    <t>03-10 may 16</t>
  </si>
  <si>
    <t>El increible castillo vagabundo / MIY-INC / 1397/1398</t>
  </si>
  <si>
    <t xml:space="preserve"> La princesa mononoke / MIY-PRI / 1130/1400</t>
  </si>
  <si>
    <t xml:space="preserve">Tideland: viaje sin limites/GIL-VIA 622/790 </t>
  </si>
  <si>
    <t>23-27 jun 16</t>
  </si>
  <si>
    <t>El laberinto del Fauno/DEL-LAB/443/547</t>
  </si>
  <si>
    <t>24-28 jun 16</t>
  </si>
  <si>
    <t>El cadaver de la novia/BUR-CAD/253/318</t>
  </si>
  <si>
    <t>25-29 jun 16</t>
  </si>
  <si>
    <t>Persepolis / SAT-PER / 1430/1731</t>
  </si>
  <si>
    <t>27-JUN-02 juL 16</t>
  </si>
  <si>
    <t>Porco Rosso/MIY/POR/1129/1399</t>
  </si>
  <si>
    <t>30 jun-05 jul 16</t>
  </si>
  <si>
    <t>Pequela Miss Sunshine/DAY-PEQ/437/540</t>
  </si>
  <si>
    <t>05-10 jul 16</t>
  </si>
  <si>
    <t>El resplandor / KUB-SHI / 921/1146</t>
  </si>
  <si>
    <t>16-21 JUL 16</t>
  </si>
  <si>
    <t>Sóseki, Natsume</t>
  </si>
  <si>
    <t>Kokoro/PN3322.S667.K64 2014/384-015</t>
  </si>
  <si>
    <t>El vampiro / PN3321.V356 2002 / 1833-02</t>
  </si>
  <si>
    <t>05-12 JUL 16</t>
  </si>
  <si>
    <t>Arrancame la vida/PN3322.M393M.A7 1996/1824-01</t>
  </si>
  <si>
    <t>20-27 ago 16</t>
  </si>
  <si>
    <t>02-09 SEP 16</t>
  </si>
  <si>
    <t xml:space="preserve">El resplandor/KUB-SHI/921-1146 </t>
  </si>
  <si>
    <t>El evangelio según Jesucristo / PN3322.S27.E8 / 843-05</t>
  </si>
  <si>
    <t>Historias fantasticas / PN3322.K53.H5 / 192-015</t>
  </si>
  <si>
    <t>Orgullo y prejuicio /  MOG-ORG / 2247</t>
  </si>
  <si>
    <t>17 -22 sep 16</t>
  </si>
  <si>
    <t xml:space="preserve">La zona muerta/CRO-ZON/408-502 </t>
  </si>
  <si>
    <t>01-05 oct 16</t>
  </si>
  <si>
    <t>La zona muerta / PN3322.K53.Z66 / 1408-010</t>
  </si>
  <si>
    <t>El hombre sonriente/PN3322.375.H65/030-09</t>
  </si>
  <si>
    <t>Cuentos I/PN3322.P64.C8/94-011</t>
  </si>
  <si>
    <t>Tiburon los jinetes / PN3321.L532 / 1622-010</t>
  </si>
  <si>
    <t>Los sables / PN3322.M58.S22 / 1851-012</t>
  </si>
  <si>
    <t>02-09-ENE-17</t>
  </si>
  <si>
    <t>J.R. Tolkien</t>
  </si>
  <si>
    <t>El hobbit/PN3322.T644.H6 2002/1249-03</t>
  </si>
  <si>
    <t>Matar un ruiseñor/PN3322.L446.M37/463-015</t>
  </si>
  <si>
    <t>La señora Dalloway / PN3322.W66.S4 / 1890-03</t>
  </si>
  <si>
    <t>1984/PN3322.O79.M55 1999/11-014</t>
  </si>
  <si>
    <t>Maquiavelo, Nicolas</t>
  </si>
  <si>
    <t>El principe/ B29.M365.P72 1987/235-012</t>
  </si>
  <si>
    <t>Milan Kuadera</t>
  </si>
  <si>
    <t>La insoportable levedad del ser/PN3322.K85.I62/3013-08</t>
  </si>
  <si>
    <t>03-10 Jul 17</t>
  </si>
  <si>
    <t>Richard Matheson</t>
  </si>
  <si>
    <t>Pesadilla a 20000 pies/PN3322,M393A.P4/1234-08</t>
  </si>
  <si>
    <t xml:space="preserve">08-15 jul 17 </t>
  </si>
  <si>
    <t>Pedro Páramo/PN3322.R85.P42/1723-05</t>
  </si>
  <si>
    <t xml:space="preserve">12-19 jul17 </t>
  </si>
  <si>
    <t>Miguel de Unamundo</t>
  </si>
  <si>
    <t>Niebla/PN3322.U56.N5/1650-00</t>
  </si>
  <si>
    <t>14-21 jul17</t>
  </si>
  <si>
    <t>Conan Doyle, Arthur</t>
  </si>
  <si>
    <t>Historias espeluznantes/ PN3322.D69.H57/1721-02</t>
  </si>
  <si>
    <t>28 jul-04 agos 17</t>
  </si>
  <si>
    <t>Hemingway,Ernest</t>
  </si>
  <si>
    <t>Por quién doblan las campanas/PN3322.H46.P6/841-04</t>
  </si>
  <si>
    <t>03-10 ago 17</t>
  </si>
  <si>
    <t xml:space="preserve">Ruíz, Zafón Carlos </t>
  </si>
  <si>
    <t>La sombra del viento/PN3322.R849K.S6/ 1715-04</t>
  </si>
  <si>
    <t>10-17 ago 17</t>
  </si>
  <si>
    <t>Camus, Albert    El extranjero/PN3322.C349.E9/1504-00</t>
  </si>
  <si>
    <t>León Tolstoi</t>
  </si>
  <si>
    <t>Ana Karenina/PN3322.T65.A6/454-01</t>
  </si>
  <si>
    <t>15-22/sep/2017</t>
  </si>
  <si>
    <t>Ciudades desiertas/PN3322.A47.C5/336-00</t>
  </si>
  <si>
    <t xml:space="preserve">Hesse,Herman </t>
  </si>
  <si>
    <t>El lobo estepario/PN3322.H54.L6/3248-08</t>
  </si>
  <si>
    <t>11-18-oct-17</t>
  </si>
  <si>
    <t xml:space="preserve">Follett, Ken </t>
  </si>
  <si>
    <t>Los pilares de la tierra/PN3322.F63.P55/70-05</t>
  </si>
  <si>
    <t xml:space="preserve">28 oct- 04 nov 17 </t>
  </si>
  <si>
    <t>La montaña mágica/PN3322.M378.M6/SF</t>
  </si>
  <si>
    <t>14-21 nov 17</t>
  </si>
  <si>
    <t>El  testigo/PN3322.V56.T4/115-05</t>
  </si>
  <si>
    <t>24 nov-01 dic 17</t>
  </si>
  <si>
    <t>Espejos/PN6140.G35.E86/1867-08</t>
  </si>
  <si>
    <t>F. Dostoievski</t>
  </si>
  <si>
    <t>Crimen y catigo/PN3322.682.C75 2006/3246-08</t>
  </si>
  <si>
    <t>16-23-dic-17</t>
  </si>
  <si>
    <t>Chevalier, Traycy</t>
  </si>
  <si>
    <t>La joven de la perla/PN3322.CH49.J68/859-02</t>
  </si>
  <si>
    <t>Madame Bobary/PN3322. F59.M35/3247-08</t>
  </si>
  <si>
    <t>Crónica del pájaro que da cuerda al mundo/PN3322.M864.C76/496-010</t>
  </si>
  <si>
    <t>16-23-feb-18</t>
  </si>
  <si>
    <t>Hombres sin mujeres/PN3322.M864.H6/207-015</t>
  </si>
  <si>
    <t>After dark/PN3322.M864.A47/3126-08</t>
  </si>
  <si>
    <t>06-10 mar 18</t>
  </si>
  <si>
    <t>Ruiz Zafón Carlos</t>
  </si>
  <si>
    <t>17-24 mar-18</t>
  </si>
  <si>
    <t>Yo Claudio/PN3322.G795.Y6/765-03</t>
  </si>
  <si>
    <t>29 mar-05 abril 18</t>
  </si>
  <si>
    <t xml:space="preserve">Orwell,George </t>
  </si>
  <si>
    <t>Rebelión en la granja/PN3322.O79.R4/3051-00</t>
  </si>
  <si>
    <t>14-21 abr 18</t>
  </si>
  <si>
    <t>Mundo feliz…/PN3322.H89.M82/549-013</t>
  </si>
  <si>
    <t>28 abr-05 may 18</t>
  </si>
  <si>
    <t>París era una fiesta/PN3322.H46.P35/252-04</t>
  </si>
  <si>
    <t>El gran Gatsby/PN3322.F85.G73/2882-00</t>
  </si>
  <si>
    <t>18-26-may-18</t>
  </si>
  <si>
    <t>Tracy Chevalier</t>
  </si>
  <si>
    <t>La joven de la perla/PN3322.CH49.J68/825-08</t>
  </si>
  <si>
    <t>23-30 may-18</t>
  </si>
  <si>
    <t>Memoria de mis putas tristes/PN3322.G37M.M45/902-05</t>
  </si>
  <si>
    <t>26 may-02 jun 18</t>
  </si>
  <si>
    <t>Alejandro Dumas</t>
  </si>
  <si>
    <t>La dama de las camelias/PN3322.D84.D35 2002/2167-010</t>
  </si>
  <si>
    <t>01-08 jun- 18</t>
  </si>
  <si>
    <t>09-16 jun-18</t>
  </si>
  <si>
    <t>Las venas abiertas de América Latina/PN6140.G35.V4 1997</t>
  </si>
  <si>
    <t>Diablo guardián/PN3322.V447.D5/832-03</t>
  </si>
  <si>
    <t>26 jun- 03 jul 18</t>
  </si>
  <si>
    <t>Fernando Vallejo</t>
  </si>
  <si>
    <t>La virgen de los sicarios/PN3322.V368.V5 2002/1981-02</t>
  </si>
  <si>
    <t>Los detectives salvajes/PN3322.B642.D4/2234-010</t>
  </si>
  <si>
    <t>Fiódor Dostoievski</t>
  </si>
  <si>
    <t>Cuentos/PN3322.D682.C84/581-09</t>
  </si>
  <si>
    <t>Zygmunt Bauman</t>
  </si>
  <si>
    <t>Amor líquido/PN6140.B3797.A5/1632-012</t>
  </si>
  <si>
    <t>Diablo GuardiánY/PN3322.V447.D5/832-03</t>
  </si>
  <si>
    <t>El barón rampante/PN3322.C336.B37/939-93</t>
  </si>
  <si>
    <t>25-ago-1-sep-18</t>
  </si>
  <si>
    <t>Stendal</t>
  </si>
  <si>
    <t>Rojo y negro/PN3322.S745.R6/210-011</t>
  </si>
  <si>
    <t xml:space="preserve"> Grass, Gûnter</t>
  </si>
  <si>
    <t>El tambor de hojalata/PN3322.G74.T35/344-00</t>
  </si>
  <si>
    <t>El perro de baskesville, PN3322.D69.P47, 136-06</t>
  </si>
  <si>
    <t xml:space="preserve">Stoker, Bram </t>
  </si>
  <si>
    <t>Drácula/PN3322.S758.D3/2910-00</t>
  </si>
  <si>
    <t>ECO, UMBERTO</t>
  </si>
  <si>
    <t>EL NOMBRE DE LA ROSA/PN6140.E26 N6.1/2001-05</t>
  </si>
  <si>
    <t>18-25 Oct 18</t>
  </si>
  <si>
    <t xml:space="preserve"> Dickens, Charles</t>
  </si>
  <si>
    <t>Oliverio Twist/PN3322.D5.34.O43/476-98</t>
  </si>
  <si>
    <t>31-oct-7-nov-18</t>
  </si>
  <si>
    <t>Alicia en el país de las maravillas/PN3322.C378.A43/1023-010</t>
  </si>
  <si>
    <t>El psicoanalista/PN3322.K37.P75/497-018</t>
  </si>
  <si>
    <t>John Katzenbach</t>
  </si>
  <si>
    <t>La historia del loco/PN3322.K37.H57/2228-010</t>
  </si>
  <si>
    <t>05-12 ene 19</t>
  </si>
  <si>
    <t>La sombra/PN3322.K37.S66/40-013</t>
  </si>
  <si>
    <t>19-26-ene-19</t>
  </si>
  <si>
    <t>El laberinto de la soledad/PN1169.5.P395.L33/19-015</t>
  </si>
  <si>
    <t xml:space="preserve"> Garcìa Màrquez, Gabriel</t>
  </si>
  <si>
    <t>El otoño del patriarca/PN3322.G37M.O85/162-97</t>
  </si>
  <si>
    <t>16-23-feb-19</t>
  </si>
  <si>
    <t xml:space="preserve">Allende, Isabel </t>
  </si>
  <si>
    <t>La casa de los espirítus/PN3322.A53.C3/717-06</t>
  </si>
  <si>
    <t>2-9-mar-19</t>
  </si>
  <si>
    <t>Obras completas III: Novelas ( 1941-1957)/ PN3322-N3.O2-V.3 / 590-07</t>
  </si>
  <si>
    <t>16-23-mar-19</t>
  </si>
  <si>
    <t>En busca del tiempo perdido/3322.P76.P6 1998/143-03</t>
  </si>
  <si>
    <t>30-06-abril-19</t>
  </si>
  <si>
    <t>El proceso/PN3322.K32.P76/2637-08</t>
  </si>
  <si>
    <t xml:space="preserve">Joyce, James </t>
  </si>
  <si>
    <t>Ulises/PN3322.J69.V43/97-018</t>
  </si>
  <si>
    <t>Hamlet/PN2021.5.S53.H3/2819-00</t>
  </si>
  <si>
    <t xml:space="preserve"> Faulkner, William</t>
  </si>
  <si>
    <t>El ruido y la furia/PN3322.F39.R85/621-017</t>
  </si>
  <si>
    <t xml:space="preserve">Mitchell, Margaret </t>
  </si>
  <si>
    <t>Lo que el viento se llevó/PN3322.M585.L6/1009-03</t>
  </si>
  <si>
    <t>7-14-jun-19</t>
  </si>
  <si>
    <t xml:space="preserve">Steinbeck, John </t>
  </si>
  <si>
    <t>29-jun-6-jul-19</t>
  </si>
  <si>
    <t xml:space="preserve"> Hosseini, Khaled</t>
  </si>
  <si>
    <t>Mil soles espléndidos/PN3322.H68.M55/2177-08</t>
  </si>
  <si>
    <t>Libro del desasosiego/ PN1169.5.P482.L53/ 129-04</t>
  </si>
  <si>
    <t xml:space="preserve">Wulf, Andrea </t>
  </si>
  <si>
    <t>La invención de la naturaleza/CT21.H86.W85/326-017</t>
  </si>
  <si>
    <t>Bajo el sol Jaguar/PN3322.C336.B3/1211-05</t>
  </si>
  <si>
    <t>La sombra sobre Innsmouth/PN3322.L68.S65/1402-09</t>
  </si>
  <si>
    <t>16-23-oct-19</t>
  </si>
  <si>
    <t>Arthur Conan Doyle</t>
  </si>
  <si>
    <t>Agatha Christie</t>
  </si>
  <si>
    <t>Asesinato en Orient Exppress/PN3322.CH77.A83/1316-07</t>
  </si>
  <si>
    <t>Giovanni Boccaccio</t>
  </si>
  <si>
    <t>El Decameron/PN3322.B63.D4 1997/236-98</t>
  </si>
  <si>
    <t>Michael Ende</t>
  </si>
  <si>
    <t>La historia interminable/PN3322.E53.H57 1992/519-019</t>
  </si>
  <si>
    <t>Carlos Rubio</t>
  </si>
  <si>
    <t>Los mitos de Japón/BL313.R83.M57/119-020</t>
  </si>
  <si>
    <t>La vía del samurái/BL2222.B88.V5 ej. 2/165-020</t>
  </si>
  <si>
    <t>Samso, Julio</t>
  </si>
  <si>
    <t>Las mil y una noche antologia/PN697.5 M555/01344-03</t>
  </si>
  <si>
    <t>10-17-Agos-12</t>
  </si>
  <si>
    <t>El lado activo del infinito / PN3322 .C379.h .L3 / 0127-010</t>
  </si>
  <si>
    <t>28nov-06dic 12</t>
  </si>
  <si>
    <t>Gibian, Jalil</t>
  </si>
  <si>
    <t>Obras selectas / PN1169.5 .G53 .O27 / 02040-012</t>
  </si>
  <si>
    <t xml:space="preserve">Febvre, Lucien  </t>
  </si>
  <si>
    <t>Martin Lutero : un destino  / BR325 .F4 / 1286-01</t>
  </si>
  <si>
    <t>07-14-Oct-14</t>
  </si>
  <si>
    <t xml:space="preserve">Castellanos, Laura  </t>
  </si>
  <si>
    <t>México armado 1943-1980 / PN3384 .C385.M49 / 1056-010</t>
  </si>
  <si>
    <t>Saint-Exapéry, Antoine de</t>
  </si>
  <si>
    <t>El principito / PN3322 .S235 .P7 / 00029-014</t>
  </si>
  <si>
    <t>28-Nov-05-Dic-14</t>
  </si>
  <si>
    <t>Joko, Charlotte</t>
  </si>
  <si>
    <t>La vida tal como es / BL1432 .Z4 .J6 / 01017-08</t>
  </si>
  <si>
    <t>26Dic-02Ene 15</t>
  </si>
  <si>
    <t>Spink, Jathryn</t>
  </si>
  <si>
    <t>Madre Teresa / BX4700 .T47 .S65 / 0309-04</t>
  </si>
  <si>
    <t>Para leer a Carlos Castañeda/PN3322.C378H.M37/1029-09</t>
  </si>
  <si>
    <t>Las enseñanzas de Don Juan/PN3322.C379H.E6 1974/010-14</t>
  </si>
  <si>
    <t>Renov. 05-nov-15</t>
  </si>
  <si>
    <t>Los evangelios para sanar/PN3322.J61.E92/1796-04</t>
  </si>
  <si>
    <t>30-ago-5-sep-19</t>
  </si>
  <si>
    <t>selec. de Martí Avila i Serra</t>
  </si>
  <si>
    <t>La filocalia de los padres népticos/ BV5082.3-F556 / 990-010</t>
  </si>
  <si>
    <t>La dimensión mítica/BL313.C35.D55/396-019</t>
  </si>
  <si>
    <t>19-26-sep-19</t>
  </si>
  <si>
    <t xml:space="preserve">Panikkar, Raimon </t>
  </si>
  <si>
    <t>La plenitud del hombre/BR100.P36/303-00</t>
  </si>
  <si>
    <t>1-8-oct-19</t>
  </si>
  <si>
    <t xml:space="preserve">Yassine Bendrice, Ernest </t>
  </si>
  <si>
    <t>Breve historia del budismo/BL1420.Y37/49-015</t>
  </si>
  <si>
    <t xml:space="preserve">García Martínez, Florencio </t>
  </si>
  <si>
    <t>Textos de Qumrán/BM487.A62.S7/158-017</t>
  </si>
  <si>
    <t>Los mitos, se impacto en el mundo actual/BL313.C35.C35.M57/1645-09</t>
  </si>
  <si>
    <t>31-oct-07-nov-19</t>
  </si>
  <si>
    <t>Edith Flamarion</t>
  </si>
  <si>
    <t>Cleopatra, el mito y la realidad/CT21.C56.F5/2431-99</t>
  </si>
  <si>
    <t>08-15-nov-19</t>
  </si>
  <si>
    <t xml:space="preserve">de la Vorágine, Santiago </t>
  </si>
  <si>
    <t>La leyenda dorada 1/BX4700.S36.L4/4179-92</t>
  </si>
  <si>
    <t>14-21-nov-19</t>
  </si>
  <si>
    <t>Thomas Merton</t>
  </si>
  <si>
    <t>El zen y los pajaros del deseo/BL1432.Z4.M4/2410-01</t>
  </si>
  <si>
    <t xml:space="preserve"> Chogyam, Trungpa</t>
  </si>
  <si>
    <t>El mito de la libertad/BL1475.M43.T78/2097-012</t>
  </si>
  <si>
    <t>18-26-dic-19</t>
  </si>
  <si>
    <t>La practica del monje Zen/BL1432.Z4.S832/1196-99</t>
  </si>
  <si>
    <t>02-09-ene-20</t>
  </si>
  <si>
    <t>Mitsugi sootome</t>
  </si>
  <si>
    <t>Aikido, o la armonia de la naturaleza/BL1475.A5.S20 2001/1006-08</t>
  </si>
  <si>
    <t>C. Jinarajadasa</t>
  </si>
  <si>
    <t>El arte y las emociones/BL1451.2.J56/1984-012</t>
  </si>
  <si>
    <t>27-ene-03-feb-20</t>
  </si>
  <si>
    <t>Sei tö</t>
  </si>
  <si>
    <t>zen o no ser, una guia espiritual/BL1432.Z4.S45/1861-011</t>
  </si>
  <si>
    <t>El buda de la luz infinita/BL1451.5.S892/2680-08</t>
  </si>
  <si>
    <t>24-feb-02-marz-20</t>
  </si>
  <si>
    <t xml:space="preserve">Relatos autobiográficos / PN3322. B478.R345. / 1058- </t>
  </si>
  <si>
    <t>28 oct - 4 nov 10</t>
  </si>
  <si>
    <t>Pellicer, Juan</t>
  </si>
  <si>
    <t>El Placer de la ironia / PN33222.G376.P39 / 1258-02</t>
  </si>
  <si>
    <t>García Ponce, Juan</t>
  </si>
  <si>
    <t>Autobiografia precoz / PN3322.G376.A8 / 0650-06</t>
  </si>
  <si>
    <t>Los ejércitos de la noche /PN3322.M359.ES.-749-94</t>
  </si>
  <si>
    <t>Cuentos completos / PN3322.G376.C8. -2149-00</t>
  </si>
  <si>
    <t xml:space="preserve">Faulkner William </t>
  </si>
  <si>
    <t>El Ruido y la Furia /PN3322.F38.R81998/1880-98</t>
  </si>
  <si>
    <t>30-May 06-Jun 11</t>
  </si>
  <si>
    <t>Mientras Agonizo /PN3322.F38.M51997/1886-98</t>
  </si>
  <si>
    <t>Manhattan transfer/PN3322.D675.M3.1/1382-06</t>
  </si>
  <si>
    <t>11-17 jun-11</t>
  </si>
  <si>
    <t>Schulberg Budd</t>
  </si>
  <si>
    <t>El desencantado/Pn3322.s34.048</t>
  </si>
  <si>
    <t>25jun-02 jul-11</t>
  </si>
  <si>
    <t>Crimeny castigo/Pn3322.D68.C72006/3246-08</t>
  </si>
  <si>
    <t>Coetzee, J.M</t>
  </si>
  <si>
    <t>Verano/PN3322.C634.V47/2555-010</t>
  </si>
  <si>
    <t xml:space="preserve">Pecados sin cuento / PN3322.F67.P4 </t>
  </si>
  <si>
    <t>Rock springs/PN3322.F67.R63</t>
  </si>
  <si>
    <t>13-20 ago 11</t>
  </si>
  <si>
    <t>VV..AA</t>
  </si>
  <si>
    <t>Antollogia cuento USA/PN3321.2.A67</t>
  </si>
  <si>
    <t>Selby Jr. Hubert</t>
  </si>
  <si>
    <t>Ultima salida…/PN3322.S446.U57.1989/1610-09</t>
  </si>
  <si>
    <t>15-22 oct 11</t>
  </si>
  <si>
    <t>Salinger</t>
  </si>
  <si>
    <t>9 uentos/3322.5253.N8 051398</t>
  </si>
  <si>
    <t>No es país para viejos/PN3322.M428.N6/520-07</t>
  </si>
  <si>
    <t>29oct-12nov-11</t>
  </si>
  <si>
    <t xml:space="preserve">Simon, Claude </t>
  </si>
  <si>
    <t>La acacia / PN3322.S556.A3</t>
  </si>
  <si>
    <t>Naipaul, V.S</t>
  </si>
  <si>
    <t>Una casa para el señor Biswas / PN3322.N34.C38</t>
  </si>
  <si>
    <t xml:space="preserve">26. mar 2 abr. </t>
  </si>
  <si>
    <t>Nunca me abandones / PN3322.I845.N68</t>
  </si>
  <si>
    <t xml:space="preserve">Roth, Philip </t>
  </si>
  <si>
    <t>El lamento de Portnoy/PN3322.R675.I3/478-98</t>
  </si>
  <si>
    <t>Suttree/PN3322.M428.S8/1442-04</t>
  </si>
  <si>
    <t>Gutierrez, Pedro</t>
  </si>
  <si>
    <t>Trilogia sucia de la Habana/PN3322.G868.T7/2184-03</t>
  </si>
  <si>
    <t>23-30 may 12</t>
  </si>
  <si>
    <t>Los mejores novelistas jovenes Britanicos2003/PN3321.2.M44/1682-06</t>
  </si>
  <si>
    <t>El día de la independencia/PN3322.F67.D5/918-03</t>
  </si>
  <si>
    <t>Rock springs/PN3322.F67.R63/80-09</t>
  </si>
  <si>
    <t>Las partículas elementales/PN3322.H68.P37 2008/3318-08</t>
  </si>
  <si>
    <t>6-13 Jul 12</t>
  </si>
  <si>
    <t>Memorias del subsuelo/PN3322.D68.M42/ 1048-05</t>
  </si>
  <si>
    <t>27ago-03sep 12</t>
  </si>
  <si>
    <t>Bajo el volcán/PN3322.L69.B3 1992/ 93-03</t>
  </si>
  <si>
    <t>Dr. Kelly y Mr Hyde/PN3322.S75.E9/ 02823-00</t>
  </si>
  <si>
    <t>El señor de las moscas/PN3322.G66.S3 2005/03251-08</t>
  </si>
  <si>
    <t>Mobby Dick / PN3322 .M458 .M62 1999 / 03117-00</t>
  </si>
  <si>
    <t>Flores en las grietas / PN3322 .F67 .F56 / 01760-012</t>
  </si>
  <si>
    <t>10-17 Ene 13</t>
  </si>
  <si>
    <t>Cheever, John</t>
  </si>
  <si>
    <t>La geometría del amor / PN3322 .C923 .G46 / 02025-07</t>
  </si>
  <si>
    <t>16-23 Ene 13</t>
  </si>
  <si>
    <t>La edad de hierro / PN3322 .C634 .E39 / 0100-03</t>
  </si>
  <si>
    <t>Renv 30 Ene 13</t>
  </si>
  <si>
    <t>Job / PN3322 .R67 .J63 / 02239-08</t>
  </si>
  <si>
    <t>Queirós, Eca de</t>
  </si>
  <si>
    <t>El primo Basilio / PN3322 .E3 .P7 / 0507-98</t>
  </si>
  <si>
    <t>La ciudad y los perros / PN3322 .V37 .C5 2007 / 02224-010</t>
  </si>
  <si>
    <t>Austerlitz / PN3322 .S43 .A8 / 0826-03</t>
  </si>
  <si>
    <t>La tía Julia y el escribidor / PN3322 .V37 .T5 / 0958-96</t>
  </si>
  <si>
    <t>28may - 04jun 13</t>
  </si>
  <si>
    <t>Por quién doblan las campanas / PN3322 .H46 .P6 / 0841-04</t>
  </si>
  <si>
    <t>31may-7jun 13</t>
  </si>
  <si>
    <t>El Ruido y la Furia /PN3322 .F38 .R8 1998 / 01880-98</t>
  </si>
  <si>
    <t>Suttree / PN3322 .M428 .S8 / 01442-04</t>
  </si>
  <si>
    <t xml:space="preserve">Relatos autobiográficos / PN3322 .B478 .R345 / 01058-09 </t>
  </si>
  <si>
    <t>Handke, Peter</t>
  </si>
  <si>
    <t>El miedo del portero al pénalty / PN3322 .H355 .M5 1994 / 02475-01</t>
  </si>
  <si>
    <t>El malogrado / PN3322 .B478 .M35 / 0546-06</t>
  </si>
  <si>
    <t>Una tumba para Boris Davidovich / PN3322 .K565 .T8 2007 / 02544-08</t>
  </si>
  <si>
    <t>La mujer zurda / PN3322 .H355 .M85 / 01961-010</t>
  </si>
  <si>
    <t>De la gramatología / B29 .D47 .D4 2000 / 02909-08</t>
  </si>
  <si>
    <t>PN3322 .H355 .C45 2002 / 0624-08</t>
  </si>
  <si>
    <t>Transtorno / PN3322 .B478 .T7 / 0737-93</t>
  </si>
  <si>
    <t>Hemingway / PN3322 .H46 .B8 / 01690-99</t>
  </si>
  <si>
    <t>Milton, john</t>
  </si>
  <si>
    <t>El paraíso perdido / PN1169.5 .M56 .P3 2005 / 01361-06</t>
  </si>
  <si>
    <t>La angustia / BF173 .L3 .S46 / 01549-010</t>
  </si>
  <si>
    <t xml:space="preserve"> Trilogía de la frontera. En la frontera/ PN3322 .M428.T7 N.2 / 02138-03</t>
  </si>
  <si>
    <t>Trilogía de la frontera. Ciudades de la llanura. / PN3322 .M428.T7 N.3 / 01963-01</t>
  </si>
  <si>
    <t>Renov. 15-Agos-13</t>
  </si>
  <si>
    <t>Cómo leer y por qué / PN6140 .B556 .C6 2000 / 0795-02</t>
  </si>
  <si>
    <t>14-21 Ago 13</t>
  </si>
  <si>
    <t>De qué hablamos cuando hablamos de amor / PN3322 .C378 .D4 / 01891-99</t>
  </si>
  <si>
    <t>Las uvas de la ira / PN3322 .S74 .V8 / 0865-00</t>
  </si>
  <si>
    <t>Cather, Willa</t>
  </si>
  <si>
    <t>El caso de Paul / PN3322 .C393 .C3 / 0224-013</t>
  </si>
  <si>
    <t>17-24 Oct-13</t>
  </si>
  <si>
    <t>Coetzee, John M.</t>
  </si>
  <si>
    <t>Esperando a los bárbaros / PN3322 .C634 .E8 / 01176-01</t>
  </si>
  <si>
    <t>Renov. 06-Nov-13</t>
  </si>
  <si>
    <t>No es país para viejos / PN3322 .M428 .N6 / 0520-07</t>
  </si>
  <si>
    <t>08-15 Nov 13</t>
  </si>
  <si>
    <t>Desgracia / PN3322 .C634 .D4 / 01048-02</t>
  </si>
  <si>
    <t>19-26 Nov 13</t>
  </si>
  <si>
    <t>17-24 Nov 13</t>
  </si>
  <si>
    <t>Renov. 09-Ene-13</t>
  </si>
  <si>
    <t>El cielo protector / PN3322 .B69 .C5 ej3 / 01166-98</t>
  </si>
  <si>
    <t>El reparador / PN3322 .M36 .R46 / 0868-08</t>
  </si>
  <si>
    <t>Cuentos escogidos / PN3322 .B69 .C8 / 1847-95</t>
  </si>
  <si>
    <t>Alarcon, Daniel</t>
  </si>
  <si>
    <t>Radio ciudad perdida / PN3322 .A497 .R3 / 0965-013</t>
  </si>
  <si>
    <t>Canadá / PN3322 .F67 .C35 / 053-014</t>
  </si>
  <si>
    <t>Guerra, Wendy</t>
  </si>
  <si>
    <t>Negra / PN3322 .G846 .N44 / 063-014</t>
  </si>
  <si>
    <t>El arte de la guerra / PN6140 .S86 .A7 2011 / 0269-012</t>
  </si>
  <si>
    <t>El principe / B29 .M365 .P7 1983 / 02888-01</t>
  </si>
  <si>
    <t>Chimal, Alberto</t>
  </si>
  <si>
    <t>La torre y el jardín / PN3322 .C949 .T6 / 0959-013</t>
  </si>
  <si>
    <t>Árboles petrificados / PN3322 .D388 .A7 / 02502-07</t>
  </si>
  <si>
    <t>15-22 Abr 14</t>
  </si>
  <si>
    <t>Muerte en el bosque / PN3322 .D388 .M84 / 0192-010</t>
  </si>
  <si>
    <t>Muerte en el bosque  / PN3322 .D388.M84 / 192-010</t>
  </si>
  <si>
    <t>Teoría de las catástrofes / PN3322 .M361.T4 / 475-012</t>
  </si>
  <si>
    <t>Oscuro como la tumba donde yace mi amigo / PN3322 .L69 .O2 / 01745-99</t>
  </si>
  <si>
    <t>El volcan, el mezcal, los comisarios / PN3322 .L69 .V65 / 01034-09</t>
  </si>
  <si>
    <t>El corazon de las tinieblas / PN3322 .C65 .C6 2008 / 02120-010</t>
  </si>
  <si>
    <t>Los hermanos Karamázov / PN3322 .D68 .H4.1 / 0173-07</t>
  </si>
  <si>
    <t>Calle de las tiendas oscuras / PN3322 .M63 .C35 / 0855-09</t>
  </si>
  <si>
    <t>Enrigue, Álvaro</t>
  </si>
  <si>
    <t>Muerte subita / PN3322 .E5885 .M87 037-014</t>
  </si>
  <si>
    <t>Muerte en el bosque</t>
  </si>
  <si>
    <t>Salinger, John</t>
  </si>
  <si>
    <t>9 Cuentos / PN3322 .S253 .N8 / 0513-98</t>
  </si>
  <si>
    <t>Hormigón. Extinción / PN3322 .B478 .H6 / 0860-013</t>
  </si>
  <si>
    <t>Orwell, Geroge</t>
  </si>
  <si>
    <t>"1984" / PN3322.O79.M5 / 011-014</t>
  </si>
  <si>
    <t>02-09-MAY-16</t>
  </si>
  <si>
    <t>Rebelion en la granja / PN3322.O79.R4 / 428-011</t>
  </si>
  <si>
    <t>Relatos autobiograficos / PN3322.B478.R45 / 1058-09</t>
  </si>
  <si>
    <t>11-18-MAY-16</t>
  </si>
  <si>
    <t>El cielo protector / PN3322.B69.C5.Y.3 / 1166-98</t>
  </si>
  <si>
    <t>El ruido y la furia / PN3322.F38.R8 / 1880-98</t>
  </si>
  <si>
    <t>24-31-MAY-16</t>
  </si>
  <si>
    <t>W.AA.</t>
  </si>
  <si>
    <t>Generación Quemada / PN3321.2.G46 / 988-06</t>
  </si>
  <si>
    <t>31-MAR-07-JUN-16</t>
  </si>
  <si>
    <t>Los mejores novelistas britanicos 2003 /PN3321.2.M44 / 1682-06</t>
  </si>
  <si>
    <t>Amis, martin</t>
  </si>
  <si>
    <t>Experiencia / PN3322.A585.E96 / 2520-08</t>
  </si>
  <si>
    <t>Relatos autobigraficos / PN3322.B478.R45 / 1058-09</t>
  </si>
  <si>
    <t>El idiota / PN3322.D68.I2.1999.N1 / 622-08</t>
  </si>
  <si>
    <t>10-17 AGO 16</t>
  </si>
  <si>
    <t>El idiota / PN3322.D68.I2.1999.N2 / 623-08</t>
  </si>
  <si>
    <t>El dia de la independencia / PN3322.F67.D5 / 1140-05</t>
  </si>
  <si>
    <t>Sobre la revolucion / PN6140.A74.S6.2013 / 1141-013</t>
  </si>
  <si>
    <t>Césaire, Aimé</t>
  </si>
  <si>
    <t>Discursos sobre el colonialismo / PN6140.C48.D58 / 1320-07</t>
  </si>
  <si>
    <t>El maestro de Petesburgo/PN3322.C634.M3/1245-04</t>
  </si>
  <si>
    <t>15-22 dic 16</t>
  </si>
  <si>
    <t>?????</t>
  </si>
  <si>
    <t>Arguedas, J. M.</t>
  </si>
  <si>
    <t>Los ríos profundos  / PN3322.A74.R5 / 858-99</t>
  </si>
  <si>
    <t>29-nov-017</t>
  </si>
  <si>
    <t>Serge, Víctor</t>
  </si>
  <si>
    <t>Memorias de mundos desaparecidos/PN6140.S46.M4/01797-03</t>
  </si>
  <si>
    <t xml:space="preserve">12-19 jul 17 </t>
  </si>
  <si>
    <t>Relatos autobiográficos / PN3322.B478.R45 / 1058-09</t>
  </si>
  <si>
    <t>15-22 jul 17</t>
  </si>
  <si>
    <t>El cielo protector/PN3322.B69.C5/1166-98</t>
  </si>
  <si>
    <t>30 sep-07 oct 17</t>
  </si>
  <si>
    <t>Relatos autobiográficos/PN3322.B478.R45/1058-09</t>
  </si>
  <si>
    <t>6-13-dic-18</t>
  </si>
  <si>
    <t>suspensión hasta 24 de diciembre</t>
  </si>
  <si>
    <t>Don de Lillo</t>
  </si>
  <si>
    <t>Submundo/PN3322.D456.S92/1936-03</t>
  </si>
  <si>
    <t>10-17 ene 20</t>
  </si>
  <si>
    <t>El regreso de Casanova / PN3322.S289.R44 / 484-07</t>
  </si>
  <si>
    <t>8-15 jul 09</t>
  </si>
  <si>
    <t>El cuarteto de Alejandría / PN3322.D877.C8 / 1078-00</t>
  </si>
  <si>
    <t>4-15 jun 10</t>
  </si>
  <si>
    <t>entregado }</t>
  </si>
  <si>
    <t>8 meses</t>
  </si>
  <si>
    <t>Nadja / PN3322.B74.N3.1994 / 104-99</t>
  </si>
  <si>
    <t xml:space="preserve">Pu, Sung Ling </t>
  </si>
  <si>
    <t xml:space="preserve">El invitado tigre / PN3322.P8.I6 / 795-94 </t>
  </si>
  <si>
    <t>12-19 mar 11</t>
  </si>
  <si>
    <t xml:space="preserve">Kertész, Imre </t>
  </si>
  <si>
    <t>Sin destino / PN3322.K48.S5 / 693-05</t>
  </si>
  <si>
    <t>Fiasco / PN3322.K48.F5 / 357-04</t>
  </si>
  <si>
    <t>Langston, Hughes</t>
  </si>
  <si>
    <t>Mulato/Pn2021.5.H84.M85/877-08</t>
  </si>
  <si>
    <t>6-20-ago-11</t>
  </si>
  <si>
    <t>Juarroz, Roberto</t>
  </si>
  <si>
    <t>Poesia y realidad / PN1169.5 .J848 .P64 / 0412-09</t>
  </si>
  <si>
    <t>15-22 Feb 13</t>
  </si>
  <si>
    <t>11-Mzo 13</t>
  </si>
  <si>
    <t>En busca del tiempo perdido(por el camino de Swann /PN3322 .P76 .P61 1998</t>
  </si>
  <si>
    <t>11-18 Mzo 13</t>
  </si>
  <si>
    <t>Renov. 25-Abr-13</t>
  </si>
  <si>
    <t>Gonzales, Daniel</t>
  </si>
  <si>
    <t>La fidelidad al relampago / PN1016.93 .A7 .G6 / 0519-97</t>
  </si>
  <si>
    <t>Mayo entre voces</t>
  </si>
  <si>
    <t>Moises Villevicencio Barras / PN1169.5 .V557i.M3 / 01342-02</t>
  </si>
  <si>
    <t>Sol, piedra y sombras / PN3321 .92 .S65 / 2303-08</t>
  </si>
  <si>
    <t>29-Oct-05-Nov-13</t>
  </si>
  <si>
    <t>El primer hombre / PN3322 .C358 .P7 / 00639-95</t>
  </si>
  <si>
    <t>Dialogos / PA4279 .D5 III / 0068-013</t>
  </si>
  <si>
    <t>Díaz del Castillo, Bernal</t>
  </si>
  <si>
    <t>Historia de la conquista de la Nueva España / PN3384 .D49 .H5 1999 / 0614-00</t>
  </si>
  <si>
    <t>Renov. 14-Dic-13</t>
  </si>
  <si>
    <t>Cena del corazon salvaje / PN3322 .L58 .C4 / 1909-05</t>
  </si>
  <si>
    <t>13-20-Dic-13</t>
  </si>
  <si>
    <t>Sondergaard, Morton</t>
  </si>
  <si>
    <t>Un paseo en la dirección correcta / PN1169.5 .S653 .P3</t>
  </si>
  <si>
    <t>07-14 Ene 14</t>
  </si>
  <si>
    <t>Reno. 21-Ene-14</t>
  </si>
  <si>
    <t>Tsvjetáieva &amp; Ajmátova</t>
  </si>
  <si>
    <t>Rojo torrente de fresas / PN1016.75 .R6 / 0229-013</t>
  </si>
  <si>
    <t>Tragadores de caballos / PN1169 .5 .S653 .P3 / 001133-013</t>
  </si>
  <si>
    <t>15-22-Ene-14</t>
  </si>
  <si>
    <t>Dialogos / PA4279 .D5 2009 / 0500-09</t>
  </si>
  <si>
    <t>Renov. 18-Mar-14</t>
  </si>
  <si>
    <t>Bajo el volcán / PN3322 .L69 .B4 / 01189-08</t>
  </si>
  <si>
    <t>Renov. 31-Mar-14</t>
  </si>
  <si>
    <t xml:space="preserve">Sondergaard, Noren </t>
  </si>
  <si>
    <t>Un paso en la dirección correcta  / PN1169.5 .S653.P3 / 01133-013</t>
  </si>
  <si>
    <t>Renga / PN1016 .R46 / 1097-012</t>
  </si>
  <si>
    <t>24-31-Mar-14</t>
  </si>
  <si>
    <t>Dialogos III / PA4279 .D53 v.3 / 68-013</t>
  </si>
  <si>
    <t>30-May-06-Jun-14</t>
  </si>
  <si>
    <t>Dialogos I / PA4279 .D52 v1 / 67-013</t>
  </si>
  <si>
    <t>En el camino / PN3322 .K47 .E6 2008 / 1010-03</t>
  </si>
  <si>
    <t>Batella, Nadia</t>
  </si>
  <si>
    <t>Clarice: una vida que se cuenta / PN3322 .L58 .B37 / 2519-07</t>
  </si>
  <si>
    <t>07-14 Ene 15</t>
  </si>
  <si>
    <t>Cerca del corazón salvaje / PN3322 .L58 .C4 2005 / 01909-05</t>
  </si>
  <si>
    <t>La pasión según G.H. / PN3322 .L58 .P3 / 0796-09</t>
  </si>
  <si>
    <t>Cuentos / PN3322 .c67 .C822 / 3388-08</t>
  </si>
  <si>
    <t>10-17-Abr-15</t>
  </si>
  <si>
    <t>Los jefes / PN3322 .V37 .J4 / 0629-012</t>
  </si>
  <si>
    <t>La tía Julia / PN3322 .V37 .T5 / 0958-96</t>
  </si>
  <si>
    <t>06-13 May 15</t>
  </si>
  <si>
    <t>Primavera con una esquina rota / PN3322 .B461 .P7 / 0516-01</t>
  </si>
  <si>
    <t>El paraiso en la otra esquina / PN3322 .V37 .P3 / 0660-03</t>
  </si>
  <si>
    <t>27ago-03sep 15</t>
  </si>
  <si>
    <t>20-27 nov 15</t>
  </si>
  <si>
    <t>Bishop, E</t>
  </si>
  <si>
    <t>antologia / PN1169.S.B58 / 02716-92</t>
  </si>
  <si>
    <t>22-29 DIC 15</t>
  </si>
  <si>
    <t>hojas de hierba / PN1169.W55.H6 / 1518-11</t>
  </si>
  <si>
    <t>Aprendizaje o el libro del placer/PN3322.L58.A6/1704-99</t>
  </si>
  <si>
    <t xml:space="preserve">BY UNG -CHUL HAN </t>
  </si>
  <si>
    <t>La seriedad de la trasnparencia/ B29.H353.S635/660-015</t>
  </si>
  <si>
    <t>2-9-FEB-16</t>
  </si>
  <si>
    <t xml:space="preserve">Lispector Clarice </t>
  </si>
  <si>
    <t>la hora de la estrella/ PN3322.L58.H6/00931-93</t>
  </si>
  <si>
    <t>Agua viva/PN3322.L58.A38/2175/08</t>
  </si>
  <si>
    <t>Cabrera Cartaya, Ivan</t>
  </si>
  <si>
    <t>La vida de Rubén Darío /PN1169.5.D37.V53 / 179-08</t>
  </si>
  <si>
    <t>18-25-MAY-16</t>
  </si>
  <si>
    <t>Darío, Rubén</t>
  </si>
  <si>
    <t>Rubén Darío, poesía / PN1169.5.D37.P58 / 1316-99</t>
  </si>
  <si>
    <t>Dialogos 3 / PA4279.D53.N.3 / 68-013</t>
  </si>
  <si>
    <t>Mills Lopez, Tedi</t>
  </si>
  <si>
    <t>Amigo del perro cojo / PN1169.5.L664.A43 / 030-016</t>
  </si>
  <si>
    <t>03-10 JUN 16</t>
  </si>
  <si>
    <t>El miedo a la libertad/BF173.F86.M54/2204-011</t>
  </si>
  <si>
    <t>17-24 jun 16</t>
  </si>
  <si>
    <t>De Panza zo RUL-PAN/1401/1701</t>
  </si>
  <si>
    <t>17-22 jun 16</t>
  </si>
  <si>
    <t>Cuadernos (1894-1945) / PN6140 .V34 .C83 / 564-09</t>
  </si>
  <si>
    <t>El cantar de los cantares / PN1169.5.P33.C36 / 747-09</t>
  </si>
  <si>
    <t>21-28-OCT-16</t>
  </si>
  <si>
    <t xml:space="preserve">León Portilla, Miguel </t>
  </si>
  <si>
    <t>Cantares mexicanos tomo I y II/PN1016.92.C365 v.1-v.2/534, 535-012</t>
  </si>
  <si>
    <t>25 ene-01 feb 17</t>
  </si>
  <si>
    <t>Huehuehtlahtolli/PN1016.92.L464/366-014</t>
  </si>
  <si>
    <t>Jorge Isaac</t>
  </si>
  <si>
    <t>Maria/PN3322.I83.M3/1096.01</t>
  </si>
  <si>
    <t>Stevens, Wallace</t>
  </si>
  <si>
    <t>De la simple existencia/PN1169.5.S74.D4/3409-08</t>
  </si>
  <si>
    <t>Frost, Robert</t>
  </si>
  <si>
    <t>Algo hay que no es …/PN1169.5.F76.A4/005-015</t>
  </si>
  <si>
    <t>Alighieri, Dante</t>
  </si>
  <si>
    <t>La vida nueva/PN1169.5.D35.V5/548-010</t>
  </si>
  <si>
    <t>Fotobiografía/PN3322.L58.B37/604-015</t>
  </si>
  <si>
    <t xml:space="preserve">30 abr-07 may 18 </t>
  </si>
  <si>
    <t>La feria/PN3322.A77.F7/211-99</t>
  </si>
  <si>
    <t>10-17 jul 18</t>
  </si>
  <si>
    <t>Renovación 01 agosto 18</t>
  </si>
  <si>
    <t>George Trakl</t>
  </si>
  <si>
    <t>Belastrai en sueños y otros poemas/PN1169.5.T73.S43/258-018</t>
  </si>
  <si>
    <t>SUSPENSIÓN HASTA 23 AGOSTO 18</t>
  </si>
  <si>
    <t>José Luis Borges</t>
  </si>
  <si>
    <t>Biblioteca personal/PN3322.B67.B5/1172-99</t>
  </si>
  <si>
    <t>13-20 sep</t>
  </si>
  <si>
    <t>La tinta negra y roja/PN1016.92.P643/283-010</t>
  </si>
  <si>
    <t>13-20-nov-18</t>
  </si>
  <si>
    <t xml:space="preserve">Tsvietaieva,Marina </t>
  </si>
  <si>
    <t>Antología Poética/PN1169.5.T88.A6/633-00</t>
  </si>
  <si>
    <t>3-10-dic-18</t>
  </si>
  <si>
    <t>SUSPENSIÓN HASTA 3 DE DICIEMBRE DE 2018</t>
  </si>
  <si>
    <t>8-15-MAY-19</t>
  </si>
  <si>
    <t>Cantares mexicanos/PN1016.92.C365.V1/534-012</t>
  </si>
  <si>
    <t>Cantares mexicanos/PN1016.92.C365.V2/536-012</t>
  </si>
  <si>
    <t>Quince poetas del mundo nahuatl/ PN10.16.92.L46/ 1295-00</t>
  </si>
  <si>
    <t>17-24-MAY-20</t>
  </si>
  <si>
    <t>06-13-JUN-19</t>
  </si>
  <si>
    <t>Claude Lévi-Strauss. o, el nuevo festín de Esopo/ PN6140-L477.P39-1972 / 1234-012</t>
  </si>
  <si>
    <t>09-16-JUL-19</t>
  </si>
  <si>
    <t xml:space="preserve">Mircea Eliade </t>
  </si>
  <si>
    <t>Mito y realidad / BL313.E43.M57/ 2068-01</t>
  </si>
  <si>
    <t>09-16-JUL-20</t>
  </si>
  <si>
    <t>Claude Lévi- Strauss</t>
  </si>
  <si>
    <t>El pensamiento salvaje / PN6240.L477.P4/ 1047-04</t>
  </si>
  <si>
    <t>09-16-JUL-21</t>
  </si>
  <si>
    <t xml:space="preserve">José Revueltas </t>
  </si>
  <si>
    <t>Los muros de agua/ PN3322.R48.M87/ 1281-08</t>
  </si>
  <si>
    <t>SUSPENSIÓN HASTA EL 24 DE AGOSTO DE 2019</t>
  </si>
  <si>
    <t>Hugo Gutiérrez Vega</t>
  </si>
  <si>
    <t>Prisma: Antología poética de la vanguardia/PN1016.9.P75</t>
  </si>
  <si>
    <t>27-ene-04feb-20</t>
  </si>
  <si>
    <t>Agua viva / PN3322.L58.A38 / 2175-08</t>
  </si>
  <si>
    <t>26/JUN - 03/JUL-23</t>
  </si>
  <si>
    <t xml:space="preserve">Jaramillo, Dario </t>
  </si>
  <si>
    <t>Libros de poemas/PN1169.5.J36.L5/765-08</t>
  </si>
  <si>
    <t>03-10 NOV 15</t>
  </si>
  <si>
    <t>René Jeanne y Charles Ford</t>
  </si>
  <si>
    <t>Historia ilustrada del cine/PN1993.5.S43 V,1/1476-92</t>
  </si>
  <si>
    <t>RENOV. 25-NOV-15</t>
  </si>
  <si>
    <t>Enrique V. Matas</t>
  </si>
  <si>
    <t>Historia ilustrada de la lit / PN3322.v54.H58/586-08</t>
  </si>
  <si>
    <t>1-8-dic-15</t>
  </si>
  <si>
    <t>renov.15-dic-15</t>
  </si>
  <si>
    <t>16-23-dic-15</t>
  </si>
  <si>
    <t>Schneider, luis</t>
  </si>
  <si>
    <t>El estrident., una l. la estrategia/PN523.92.535/864-99</t>
  </si>
  <si>
    <t>renov.5-ene-15</t>
  </si>
  <si>
    <t>renov.19-ene-16</t>
  </si>
  <si>
    <t>Arce, Manuel Maples</t>
  </si>
  <si>
    <t>Soberana juventud / PN1169.368K.S6 / 4435-92</t>
  </si>
  <si>
    <t>En defensa de Dios/BL50.A75/1054-010</t>
  </si>
  <si>
    <t>26 ene-02 feb 16</t>
  </si>
  <si>
    <t>Poesia reunida/PN1169.5.H46.P6/260-98</t>
  </si>
  <si>
    <t>07-14 abr 16</t>
  </si>
  <si>
    <t>El peatón es asunto de la lluvia/PN1169.5Q57.P4/1215-99</t>
  </si>
  <si>
    <t>Eliade, mircea</t>
  </si>
  <si>
    <t>Lo sagrado y lo profano / BL430.E543 / 22-016</t>
  </si>
  <si>
    <t>Ovidio</t>
  </si>
  <si>
    <t>Las metamorfosis / PA6519.M2.1995 / 1791-03</t>
  </si>
  <si>
    <t>SUSPENDIDO HASTA EL 24 DE AGOSTO DE 2014</t>
  </si>
  <si>
    <t xml:space="preserve">Quirarte, Vicente </t>
  </si>
  <si>
    <t>Del monstruo considerado como una de las bellas artes/PN6140.Q57.D4/751-06</t>
  </si>
  <si>
    <t>La invencible/PN3322.Q56.I59/161-016</t>
  </si>
  <si>
    <t>Glantz, Margo</t>
  </si>
  <si>
    <t>Las geneologias / PN3322.G58.G4 / 1102-06</t>
  </si>
  <si>
    <t>Las genealogias/PN3322.G58.G4/1102-06</t>
  </si>
  <si>
    <t>Michile Petit</t>
  </si>
  <si>
    <t>Una infamia en el país de los libros/PN4193.P48.I54/267-09</t>
  </si>
  <si>
    <t>06-13 jul-17</t>
  </si>
  <si>
    <t>Argüeller juan domingo</t>
  </si>
  <si>
    <t>Historia de lecturas y lectores/CT93.A74/633-010</t>
  </si>
  <si>
    <t>06-13 jul-18</t>
  </si>
  <si>
    <t>¿Qué léen los que no leen?/PN4193.5.A745.Q4/1730-03</t>
  </si>
  <si>
    <t>06-13 jul-19</t>
  </si>
  <si>
    <t xml:space="preserve">Agamben, G. </t>
  </si>
  <si>
    <t>Desnudez/B29.A45.D4/ 0332-013</t>
  </si>
  <si>
    <t>Bataille, G.</t>
  </si>
  <si>
    <t>El erotismo/ PN6140.B377.E7/932-94</t>
  </si>
  <si>
    <t xml:space="preserve">Baudrillard, </t>
  </si>
  <si>
    <t>De la seducción/PN6140.B379.D4/750-011</t>
  </si>
  <si>
    <t xml:space="preserve"> Schender, Mario</t>
  </si>
  <si>
    <t>El estridentismo…/PN523.92.S35/864-99</t>
  </si>
  <si>
    <t>París no se acaba nunca/PN3322.V54.P3/213-07</t>
  </si>
  <si>
    <t>26 jul-02 agos 17</t>
  </si>
  <si>
    <t>No sin nosotros/PN3384.M66.N6/1156-05</t>
  </si>
  <si>
    <t>20-28 sep 17</t>
  </si>
  <si>
    <t>Nada, nadie, las voces del temblor/PN3322.P65.N3/1592-05</t>
  </si>
  <si>
    <t>Hermosos y malditos / PN3322.F57.H41 / 290-07</t>
  </si>
  <si>
    <t>Matar a un ruiseñor / PN3322.L446.M37 / 379-015</t>
  </si>
  <si>
    <t>La sonata de Kreutzer / PN3322.T65.S6 / 4293-94</t>
  </si>
  <si>
    <t>El túnel / PN3322.S2.T8/ 2909-00</t>
  </si>
  <si>
    <t>Sacher-Masoch, Leopold</t>
  </si>
  <si>
    <t>23-30 MAY 17</t>
  </si>
  <si>
    <t>Fausto / PN2021.5.G64.F32 / 020-015</t>
  </si>
  <si>
    <t>Doktor Faustus/PN3322.M378.D6/481-96</t>
  </si>
  <si>
    <t>Lobo hombre/PN3322.V53.L6/2536-97</t>
  </si>
  <si>
    <t>Farabeuf/PN3322.E558.F37/556-09</t>
  </si>
  <si>
    <t>Job/PN3322.R67.J6/0827-03</t>
  </si>
  <si>
    <t>El lobo estepario/PN3322.H54.26/1437-06</t>
  </si>
  <si>
    <t>Lolita/ PN3322.N3.L6/1975-SF</t>
  </si>
  <si>
    <t xml:space="preserve">17-24 jun 17 </t>
  </si>
  <si>
    <t>El gran Gatsby/PN3322.F5767 /2882-00</t>
  </si>
  <si>
    <t>Otra vuelta de tuerca/ PN3322.J35.O7 /2219-96</t>
  </si>
  <si>
    <t xml:space="preserve">Murasaki, Shikibu </t>
  </si>
  <si>
    <t>Genji Monogatari /PN3322.M867.G4/1139---</t>
  </si>
  <si>
    <t>1-JUL-8-JULIO-17</t>
  </si>
  <si>
    <t>J. M. Coetzee</t>
  </si>
  <si>
    <t>Tierras De poniente /PN3322.C643.T54/1687-09</t>
  </si>
  <si>
    <t xml:space="preserve">Boyne, John </t>
  </si>
  <si>
    <t>El niño con el pijama…/PN3322.B694.N56/01332-09</t>
  </si>
  <si>
    <t>La hija de Burger/PN3322.G77.H55/1848-011</t>
  </si>
  <si>
    <t xml:space="preserve">Mahfouz,Naguib </t>
  </si>
  <si>
    <t>El callejón de los milagros/PN3322.M357.C35/02722-92</t>
  </si>
  <si>
    <t>Emilio Abreu Gómez</t>
  </si>
  <si>
    <t>Naufragio de los indios/PN3322.A27.N38/1716-08</t>
  </si>
  <si>
    <t>15-22 JUL-17</t>
  </si>
  <si>
    <t>Canek/PN3322.A27.C3/1254-01</t>
  </si>
  <si>
    <t>La conjura de Xinum/PN3322.A27.C6/3404-00</t>
  </si>
  <si>
    <t>La virgen de los sicarios/PN3322.V368V5/2002 1981-02</t>
  </si>
  <si>
    <t>Kawabata,Yasunari</t>
  </si>
  <si>
    <t>La casa de las bellas durmientes/PN3322.K39.C32004/1697- 03</t>
  </si>
  <si>
    <t>Recursos humanos/PN3322.O778.R43/1482-08</t>
  </si>
  <si>
    <t>La rebelión de los colgados/PN3322.T737.R4/1160-94</t>
  </si>
  <si>
    <t>El hombre que confundió a su mujer…/PN6140.S323.H6/1790-02</t>
  </si>
  <si>
    <t xml:space="preserve">Chosy, Maryse    </t>
  </si>
  <si>
    <t xml:space="preserve"> Prostitución, enfoque médico-psicológico/BF121.C96/1023-00</t>
  </si>
  <si>
    <t xml:space="preserve">Apollinaire,Guilloume   </t>
  </si>
  <si>
    <t>Aventuras de un joven/PN3322.A7.A8/2033-94</t>
  </si>
  <si>
    <t xml:space="preserve">Capote, Truman </t>
  </si>
  <si>
    <t xml:space="preserve"> A sangre fría/PN3322.C366.S26/01122-96</t>
  </si>
  <si>
    <t xml:space="preserve">Aguéiev, M. </t>
  </si>
  <si>
    <t>Novela con cocaína/PN3322.A433.N6/165-06</t>
  </si>
  <si>
    <t>Wells, Herbert G.</t>
  </si>
  <si>
    <t>El hombre invisible/PN3322.W45.H6/312-04</t>
  </si>
  <si>
    <t>Confesiones de un inglés comedor de opio/PN3322.D4Q.C65/2475-08</t>
  </si>
  <si>
    <t>Huxley, Aldus</t>
  </si>
  <si>
    <t>Las puertas de la percepción/B29.H89.P84/08-011</t>
  </si>
  <si>
    <t>Ferrante,Elena</t>
  </si>
  <si>
    <t>Los días del abandonoPN3322.F47.D5/1121-06</t>
  </si>
  <si>
    <t>Fermine,Maxcence</t>
  </si>
  <si>
    <t>Opio/PN3322.F467.O65/886-011</t>
  </si>
  <si>
    <t>Abenshushan, Vivian</t>
  </si>
  <si>
    <t>El clan de los insomnes/PN3322.A212.C6/424-05</t>
  </si>
  <si>
    <t>Burroghs, Williams</t>
  </si>
  <si>
    <t>El almuerzo desnudo/PN3322.B87.A55/063-99</t>
  </si>
  <si>
    <t>Wells,Irving</t>
  </si>
  <si>
    <t>Trainspotting/PN3322.W455.T7/807-08</t>
  </si>
  <si>
    <t>Miau/PN3322.P 475.M5/1502-00</t>
  </si>
  <si>
    <t>02-09 sep 17</t>
  </si>
  <si>
    <t>El horla y otros cuentos…/PN3322.M399.H6/2290-97</t>
  </si>
  <si>
    <t>Otras voces, otros ámbitos/PN3322.C366.082/00787-94</t>
  </si>
  <si>
    <t xml:space="preserve">Pérez Galdós, Benito     </t>
  </si>
  <si>
    <t>Marianela/PN3322.P47.M3/130-00</t>
  </si>
  <si>
    <t xml:space="preserve">Chéjov, Anton </t>
  </si>
  <si>
    <t>El pabellón número 6/PN3322.CH45.P33/1600-98</t>
  </si>
  <si>
    <t>Moignet, Simon</t>
  </si>
  <si>
    <t>El asesino del conal/PN3322.S55.A8/519-01</t>
  </si>
  <si>
    <t>Gidé, André</t>
  </si>
  <si>
    <t>Corydon/PN3322.G533.C6/1493-01</t>
  </si>
  <si>
    <t>El infierno/PN3322-S77.I6/686-SF</t>
  </si>
  <si>
    <t>Simenon, Georges</t>
  </si>
  <si>
    <t>Carta a mi juez/PN3322.S55.C3/1497-97</t>
  </si>
  <si>
    <t>23-30 sep 17</t>
  </si>
  <si>
    <t>Lessing</t>
  </si>
  <si>
    <t>El día que murió Stalin/PN3322.L48.D72/545-01</t>
  </si>
  <si>
    <t>Dante</t>
  </si>
  <si>
    <t>Divina comedia/PN1169.5.D35.D522/456-04</t>
  </si>
  <si>
    <t>El hospital de la transfiguración/PN3322.L455.H68/3270-08</t>
  </si>
  <si>
    <t>Estudios psiquiátricos/BF173.J86.O27/512-014</t>
  </si>
  <si>
    <t xml:space="preserve"> Capote,Truman</t>
  </si>
  <si>
    <t>Niños en su cumpleaños/PN3322.C366.N56/123-016</t>
  </si>
  <si>
    <t>14-21-oct-17</t>
  </si>
  <si>
    <t xml:space="preserve">Freud, Sigmud </t>
  </si>
  <si>
    <t>Escritos sobre la histeria/BF173.F85.E8/99-09</t>
  </si>
  <si>
    <t xml:space="preserve">Genet,Jean </t>
  </si>
  <si>
    <t>Mankell Henning</t>
  </si>
  <si>
    <t xml:space="preserve"> Asesinos sin rostro/PN3322.M375.A64/302-10</t>
  </si>
  <si>
    <t xml:space="preserve">Connolly John </t>
  </si>
  <si>
    <t>Perfil asesino/PN3322.C662.P47/153-012</t>
  </si>
  <si>
    <t>En la mente del asesino/VIL-ARO/1653-016</t>
  </si>
  <si>
    <t>21-26 oct 17</t>
  </si>
  <si>
    <t>Ellis,Bret Easton</t>
  </si>
  <si>
    <t xml:space="preserve">  American Psycho/PN3322.B45.A43/1467-08</t>
  </si>
  <si>
    <t xml:space="preserve"> Mankell, Henning</t>
  </si>
  <si>
    <t>La quinta mujer/PN3322.M375-Q55/358-015</t>
  </si>
  <si>
    <t>Fitzgerald, Francis Scott</t>
  </si>
  <si>
    <t>El curioso caso de Benjamin Button/PN3322.F57.C87/260-012</t>
  </si>
  <si>
    <t>04-nov-11-nov-17</t>
  </si>
  <si>
    <t>El mentiroso/PN3322.j35.m46/068-010</t>
  </si>
  <si>
    <t>Gonzales rodriguez, Sergio</t>
  </si>
  <si>
    <t>La noche oculta/PN3322.G764.N6/704-011</t>
  </si>
  <si>
    <t>04-nov-11-nov-18</t>
  </si>
  <si>
    <t>Un alma de Dios/PN3322.F59.A44/454-015</t>
  </si>
  <si>
    <t>Shriver, Lionel</t>
  </si>
  <si>
    <t>Tenemos que hablar de Kevin/PN3322.S48.T4/039-014</t>
  </si>
  <si>
    <t xml:space="preserve">Burn, Gordon </t>
  </si>
  <si>
    <t>Felices como asesinos/PN3322.B86.F45/1511-010</t>
  </si>
  <si>
    <t>Gónzalez Rodríguez, Sergio</t>
  </si>
  <si>
    <t>Huesos en el desierto/PN3322.G66.H8/2179-02</t>
  </si>
  <si>
    <t xml:space="preserve">15-22 nov 17 </t>
  </si>
  <si>
    <t xml:space="preserve">Nabokov,Vladimir </t>
  </si>
  <si>
    <t xml:space="preserve"> El ojo/PN3322.N3.O53/1873-00  </t>
  </si>
  <si>
    <t>Raspe, Rudolf</t>
  </si>
  <si>
    <t xml:space="preserve"> Las aventuras del barón Münchausen/PN3322.R37.A93/0174-017</t>
  </si>
  <si>
    <t>Sin sangre/PN3322.B355.S5/145-015</t>
  </si>
  <si>
    <t>9-16-dic-17</t>
  </si>
  <si>
    <t xml:space="preserve"> Levin, Ira</t>
  </si>
  <si>
    <t>La semilla del diablo/PN3322.L493.S4/1446-09</t>
  </si>
  <si>
    <t xml:space="preserve">Connolly, </t>
  </si>
  <si>
    <t>Aristófanes</t>
  </si>
  <si>
    <t>Lisístrata</t>
  </si>
  <si>
    <t>Eurípides</t>
  </si>
  <si>
    <t>Hipólito</t>
  </si>
  <si>
    <t>Castellanos Rosario</t>
  </si>
  <si>
    <t>El eterno femenino/PN2021.5.C374.E7/1275-01</t>
  </si>
  <si>
    <t>Gibran Jalil Gibran</t>
  </si>
  <si>
    <t>El profeta/PN1169.5.G53.P72/01404-03</t>
  </si>
  <si>
    <t>Macbeth/PN2021.5.S53.M32/003-07</t>
  </si>
  <si>
    <t>Ética para Amador/B29.28.E7/473-012</t>
  </si>
  <si>
    <t xml:space="preserve"> El loco/PN1169.5.G53.L6/1405-03</t>
  </si>
  <si>
    <t>Ibsen, H</t>
  </si>
  <si>
    <t xml:space="preserve">  Casa de muñecas/PN2021.5.I.28.C3/474-98</t>
  </si>
  <si>
    <t xml:space="preserve">Dean,Mateo   </t>
  </si>
  <si>
    <t>06-13 ene 18</t>
  </si>
  <si>
    <t>Esperando a Godot/PN2021.5.B43.E8/01403-96</t>
  </si>
  <si>
    <t xml:space="preserve">   Canciones/PN1169.5.G373.C3/SF</t>
  </si>
  <si>
    <t>Amery, Jean</t>
  </si>
  <si>
    <t>Levantar la mano sobre…/PN6140.A611.L4/872-013</t>
  </si>
  <si>
    <t>Teatro para adolescentes/PN20.92.T438/2650-99</t>
  </si>
  <si>
    <t>Beauvoir, Simone</t>
  </si>
  <si>
    <t>Una muerte muy dulce/PN3322.B42.M79/1607-02</t>
  </si>
  <si>
    <t>Creatividad teatral/PN2019.5.C69/1807-01</t>
  </si>
  <si>
    <t>15-22 ene 18</t>
  </si>
  <si>
    <t xml:space="preserve"> de la Cruz, Sor Juana Inés</t>
  </si>
  <si>
    <t>Obras escogidas/PN1169.5.C78.02/899-08</t>
  </si>
  <si>
    <t>20-27-ene-18</t>
  </si>
  <si>
    <t>King, Sthepen</t>
  </si>
  <si>
    <t>Misery/PN3322.K53.M5/194-015</t>
  </si>
  <si>
    <t>Puskhin, Alexander</t>
  </si>
  <si>
    <t xml:space="preserve"> Antología lírica/PN1169.5.P87.A6/924-00</t>
  </si>
  <si>
    <t>Ionesco, Eugene</t>
  </si>
  <si>
    <t xml:space="preserve">  La cantante calva/PN2021.5.I66.C3/1651-06</t>
  </si>
  <si>
    <t>Odas elementales…</t>
  </si>
  <si>
    <t>Wallace, Edgar</t>
  </si>
  <si>
    <t>el degollador/PN3322.W345.D4/1532-011</t>
  </si>
  <si>
    <t>La guerra de los mundos/PN3322.W45.G8/2956-00</t>
  </si>
  <si>
    <t>17-23 feb 18</t>
  </si>
  <si>
    <t>Bulwer.Lytton, Edward</t>
  </si>
  <si>
    <t>La casa y el cerebro/PN3322.B834.C37/263-015</t>
  </si>
  <si>
    <t>Simón, José Javier</t>
  </si>
  <si>
    <t>La biblia de la grafología/BF173.G56.B53/614-017</t>
  </si>
  <si>
    <t>Hedayat, Sadeq</t>
  </si>
  <si>
    <t>El búho ciego/PN3322.H43.B8/731-00</t>
  </si>
  <si>
    <t>Queiroz, Eca</t>
  </si>
  <si>
    <t>El crimen del padre Amaro/PN3322.E22.C75/1979-02</t>
  </si>
  <si>
    <t>El jiucio de Dios/PN3322.K586.J85/583-08</t>
  </si>
  <si>
    <t>Cómo el número 7 se volvió loco/PN3322.S7S8.C6/232-014</t>
  </si>
  <si>
    <t xml:space="preserve">Roth,Joseph </t>
  </si>
  <si>
    <t>Confesión de un asesino/PN3322.R67.C6/1878-98</t>
  </si>
  <si>
    <t xml:space="preserve"> Schnitzler, Arthur</t>
  </si>
  <si>
    <t>Teresa/PN3322.S289.T47/502-S/A</t>
  </si>
  <si>
    <t>Diario de un seductor/PN322.K54.D5/795-01</t>
  </si>
  <si>
    <t xml:space="preserve">02-09 abril 18 </t>
  </si>
  <si>
    <t>5*nota= envio un correo de motivos por los cuales no devolvio a tiempo verificar</t>
  </si>
  <si>
    <t>Una serie de catastroficas desdichas "un mal principio" / PN3322.S568.M35 / 1403-010</t>
  </si>
  <si>
    <t>04-11 abril 18</t>
  </si>
  <si>
    <t>Una serie de catastroficas desdichas "la habitacionde los reptiles"/PN3322.S568.H33/1452-010</t>
  </si>
  <si>
    <t>05-12 abril 18</t>
  </si>
  <si>
    <t>una serie de catastrofes..el ventanal / PN3322.S568.V46/ 1460-010</t>
  </si>
  <si>
    <t>06-13 abril-18</t>
  </si>
  <si>
    <t>Una serie de catastroficas... "Una academia"/PN3322.S568.A23/1813-010</t>
  </si>
  <si>
    <t>07-14 abr 18</t>
  </si>
  <si>
    <t>Una serie de catastroficas... "El aserradero"/PN3322.S568.A84/1474-010</t>
  </si>
  <si>
    <t>Bram Stoker</t>
  </si>
  <si>
    <t>Lemony Snicket</t>
  </si>
  <si>
    <t>Una serie de catastrofes desdichas/PN3322.S568.A835/1814-010</t>
  </si>
  <si>
    <t>Beloved/PN3322.M697.B4/01426-93</t>
  </si>
  <si>
    <t>Frances Hodgson Burnett</t>
  </si>
  <si>
    <t>El jardín secreto/PN3322.H635.J3/1352-02</t>
  </si>
  <si>
    <t>05-12 may 18</t>
  </si>
  <si>
    <t>Fiztgerald, Scott</t>
  </si>
  <si>
    <t>El último magnate/PN3322.F85.U48/929-93</t>
  </si>
  <si>
    <t>Gaarden, Jostein</t>
  </si>
  <si>
    <t>La joven de las naranjas/PN3322.G31.J68/939-011</t>
  </si>
  <si>
    <t>Luria, Leontiev, Vigotsky</t>
  </si>
  <si>
    <t>Sin destino/PN3322.K48.S5/693-05</t>
  </si>
  <si>
    <t>Dalton, Margarita</t>
  </si>
  <si>
    <t>Aunque no parezca es violencia/PN6193.5.D357/202-016</t>
  </si>
  <si>
    <t>Luis Zapata</t>
  </si>
  <si>
    <t>El vampiro de la colonia Roma/PN3322.Z36.V35/1658-011</t>
  </si>
  <si>
    <t>Los miserables/PN3322.H83.M5/2142-98</t>
  </si>
  <si>
    <t>Beauvoir</t>
  </si>
  <si>
    <t>La mujer rota/PN3322.B42.M8 2013/000279-014</t>
  </si>
  <si>
    <t>William Golding</t>
  </si>
  <si>
    <t>El señor de las moscas/PN3322.G641.S46/3251-08</t>
  </si>
  <si>
    <t>09-16 jun 18</t>
  </si>
  <si>
    <t>Gore Vidal</t>
  </si>
  <si>
    <t>La ciudad y el pilar de sol/PN3322.V535.C5/2758-00</t>
  </si>
  <si>
    <t>Leonid Andreiev</t>
  </si>
  <si>
    <t>Sascha Yegulev: historia…/ PN3322.A59.S2/1409-98</t>
  </si>
  <si>
    <t>Cambios/PN3322.V354.C3/1051-013</t>
  </si>
  <si>
    <t>23-30 jun 18</t>
  </si>
  <si>
    <t>Marguerite Youcenar</t>
  </si>
  <si>
    <t>Alexis/PN3322.Y68.A5/971-98</t>
  </si>
  <si>
    <t>Stephen King</t>
  </si>
  <si>
    <t>07-07-118</t>
  </si>
  <si>
    <t>B. Traven</t>
  </si>
  <si>
    <t>Los pizcadores de algodón/PN3322.P652.N3/1116-06</t>
  </si>
  <si>
    <t>30 JUN -07 JUL 18</t>
  </si>
  <si>
    <t>Giuseppe Pontiggio</t>
  </si>
  <si>
    <t>Nacido dos veces/PN3322.P652.N3/1116-06</t>
  </si>
  <si>
    <t>Las mil y una noches/PN697,5,M556/573-LISTA</t>
  </si>
  <si>
    <t>Yo robot/PN3322.A85.V6/1067-013</t>
  </si>
  <si>
    <t>Roald Dahl</t>
  </si>
  <si>
    <t>Mi tío Owold/PN3322.d34.t56/1694-09</t>
  </si>
  <si>
    <t>28 jul-04 ago 18</t>
  </si>
  <si>
    <t>Walter Scott</t>
  </si>
  <si>
    <t>La viuda de los montaños/PN3322.S376.V5/2814-00</t>
  </si>
  <si>
    <t>Thomas Man</t>
  </si>
  <si>
    <t>Tonio Kroger/PN3322.M37.S3/187-011</t>
  </si>
  <si>
    <t>ÉMILE Zola</t>
  </si>
  <si>
    <t>Thérése Raquin/PN3322.Z65.T44/462-015</t>
  </si>
  <si>
    <t>18-25 AGOS 18</t>
  </si>
  <si>
    <t>Bienito Pérez Galdós</t>
  </si>
  <si>
    <t>Nazarín/PN3322.P475.N39/300-01</t>
  </si>
  <si>
    <t xml:space="preserve">Fowles, John </t>
  </si>
  <si>
    <t>El coleccionista/PN3322.F69.C65/235-015</t>
  </si>
  <si>
    <t xml:space="preserve">Hollinghurst, Alan </t>
  </si>
  <si>
    <t>La Línea de la belleza/PN3322.H655.L55/862-06</t>
  </si>
  <si>
    <t>David Copperfield/PN3322.O534.D38/01-014</t>
  </si>
  <si>
    <t>11-18-sep-18</t>
  </si>
  <si>
    <t>|</t>
  </si>
  <si>
    <t>La tregua/PN3322.B461.T7/517-01</t>
  </si>
  <si>
    <t xml:space="preserve">Arriaga, Guillermo </t>
  </si>
  <si>
    <t>El búfalo de la noche/PN3322.A774.B84/833-011</t>
  </si>
  <si>
    <t>26-SEP-3-OCT-18</t>
  </si>
  <si>
    <t xml:space="preserve"> Austen, Jane</t>
  </si>
  <si>
    <t>Mansfield Park/PN3322.A887.M3/1333-99</t>
  </si>
  <si>
    <t>10-17 OCT 18</t>
  </si>
  <si>
    <t>Gastón Leroux</t>
  </si>
  <si>
    <t>Ell fantasma de laopera/PN3322.L474.F3/1584-01</t>
  </si>
  <si>
    <t>Stieg Larsson</t>
  </si>
  <si>
    <t>Los hombres que no amaban a las mujeres/PN3322.L368.H68/563-09</t>
  </si>
  <si>
    <t>20-27oct 18</t>
  </si>
  <si>
    <t xml:space="preserve">Atwood, Margaret </t>
  </si>
  <si>
    <t>Alias Grace/PN3322.A8855.A53/211-018</t>
  </si>
  <si>
    <t xml:space="preserve"> Abreo, Manuel</t>
  </si>
  <si>
    <t>Cuidado con lo que deseas/PN3322.A46.C8/023-014</t>
  </si>
  <si>
    <t>O5 NOV 18</t>
  </si>
  <si>
    <t>Joaquín Machado de Assis</t>
  </si>
  <si>
    <t>El alienista/PN3322.M33.A5/32-10</t>
  </si>
  <si>
    <t>Kafka</t>
  </si>
  <si>
    <t>El proceso /PN3322.K32.P76/2637-08</t>
  </si>
  <si>
    <t>17-24-nov-18</t>
  </si>
  <si>
    <t>Thomas de Quincey</t>
  </si>
  <si>
    <t>Del asesinato considerado como una de las Bellas Artes/PN3322.D4Q.A83/587-00</t>
  </si>
  <si>
    <t>29-dic-18 al 05-ene-19</t>
  </si>
  <si>
    <t>Beatriz Urias Horcasitas</t>
  </si>
  <si>
    <t>Historias secretas del racismo en México/PN3384.U745.H5/1766-07</t>
  </si>
  <si>
    <t>Valentine Penrose</t>
  </si>
  <si>
    <t>La condesa sangrienta/PN3384.P46.C6 2006/2603-01</t>
  </si>
  <si>
    <t xml:space="preserve">Highsmith, Patricia </t>
  </si>
  <si>
    <t>Extraños en un tren/PN3322.H53.E98/58-010</t>
  </si>
  <si>
    <t>Se anuncia un asesinato/PN3322.CH77.A59/1311-07</t>
  </si>
  <si>
    <t>Arráncame la vida/PN3322.M393m.A71996/1824-01</t>
  </si>
  <si>
    <t>16-23-ENE-19</t>
  </si>
  <si>
    <t>30-feb-19</t>
  </si>
  <si>
    <t xml:space="preserve">Gamboa, Federico </t>
  </si>
  <si>
    <t xml:space="preserve"> Hammett, Dashiell</t>
  </si>
  <si>
    <t>El hombre delgado/PN3322.H36M.H65/1268-03</t>
  </si>
  <si>
    <t>30-ENE-6-FEB-19</t>
  </si>
  <si>
    <t>Un cadáver en la biblioteca/PN3322.CH77.C33/1312-07</t>
  </si>
  <si>
    <t>Sandra Cisneros</t>
  </si>
  <si>
    <t>La casa en Mango Street/PN3322.C57.C38/67-010</t>
  </si>
  <si>
    <t>Andre Gide</t>
  </si>
  <si>
    <t>El inmoralista/PN3322.G51.I54/559-99</t>
  </si>
  <si>
    <t>Sommerset Maugham</t>
  </si>
  <si>
    <t>El velo pintado/PN3322.M398.V45/2220-07</t>
  </si>
  <si>
    <t xml:space="preserve">Riva Palacio, Vicente </t>
  </si>
  <si>
    <t>El libro rojo/PN3321.92.R5/PN3321.92.R5/1634-97</t>
  </si>
  <si>
    <t>13-20-FEB-19</t>
  </si>
  <si>
    <t>Trabajos del reino/PN3322.H478.T73/1977-010</t>
  </si>
  <si>
    <t xml:space="preserve"> Melville, Herman</t>
  </si>
  <si>
    <t>Bartleby, el escribiente/PN3322.M458.B32/41-05</t>
  </si>
  <si>
    <t>27-FEB-6-MAR-19</t>
  </si>
  <si>
    <t>Desayuno en Tiffany`s/PN3322.C366.D47/1314-99</t>
  </si>
  <si>
    <t xml:space="preserve">Mccullers, Carson </t>
  </si>
  <si>
    <t>El corazòn es un cazador Solitario/PN3322.M432.C6/1511-07</t>
  </si>
  <si>
    <t xml:space="preserve">Dostoievski, Fiódor M. </t>
  </si>
  <si>
    <t>Los hermanos Karamázov/PN3322.D682.H47/173-07</t>
  </si>
  <si>
    <t>13-20-MAR-19</t>
  </si>
  <si>
    <t>Carta a una desconocida/PN3322.Z94.C37/2566-10</t>
  </si>
  <si>
    <t xml:space="preserve">Kaniuk,Yoram </t>
  </si>
  <si>
    <t>1948/PN3322.K35.M55/1113-03</t>
  </si>
  <si>
    <t>20-27-MAR-19</t>
  </si>
  <si>
    <t>Spark, Muriel</t>
  </si>
  <si>
    <t>Los encubridores/PN3322.S72.E52/143-15</t>
  </si>
  <si>
    <t>03-10-MAR-19</t>
  </si>
  <si>
    <t>Lawrence, D.H.</t>
  </si>
  <si>
    <t>La virgen y el girano/ PN3322.L39.V57/216-13</t>
  </si>
  <si>
    <t>Cementerio de animales/PN3322.K53.C45/178-015</t>
  </si>
  <si>
    <t>10-17-ABR-19</t>
  </si>
  <si>
    <t xml:space="preserve">Wolff, Tom </t>
  </si>
  <si>
    <t>Emboscada en Fort Bragg/PN3322.W65.E55/2270-99</t>
  </si>
  <si>
    <t>El segundo sexo/PN3322.B42.S8/1754-03</t>
  </si>
  <si>
    <t xml:space="preserve"> Ben Jelloun, Taha</t>
  </si>
  <si>
    <t>El ángel ciego/PN3322.B46.A6/1889-00</t>
  </si>
  <si>
    <t>24-ABR-1-May-19</t>
  </si>
  <si>
    <t xml:space="preserve">Crosthwaite, Luis Humberto </t>
  </si>
  <si>
    <t>Tijuana: crimen y olvído/PN3322.C7Y67.T55/2556-010</t>
  </si>
  <si>
    <t xml:space="preserve"> Kubler - Ross, Elizabeth</t>
  </si>
  <si>
    <t>La muerte: Un amanecer/BF173.K83.M84/735-017</t>
  </si>
  <si>
    <t xml:space="preserve"> Morrison, Tony</t>
  </si>
  <si>
    <t>Jazz/PN3322.M697.J3/399-00</t>
  </si>
  <si>
    <t>2-9-MAY-19</t>
  </si>
  <si>
    <t xml:space="preserve">Toole, Joh Kennedy </t>
  </si>
  <si>
    <t>La conjura de los necios/PN3322.T656.C6/871-03</t>
  </si>
  <si>
    <t>16-23-MAY-19</t>
  </si>
  <si>
    <t xml:space="preserve">Chevalier, Tracy </t>
  </si>
  <si>
    <t xml:space="preserve">Vallejo, César </t>
  </si>
  <si>
    <t>Cuentos completos/PN3322.V357.C8/481-015</t>
  </si>
  <si>
    <t>29-MAY-5-JUN-19</t>
  </si>
  <si>
    <t>El padre Sergio/PN3322.T65.P33/1074-09</t>
  </si>
  <si>
    <t>La biblia de neón/PN3322.T656.B5/1139-05</t>
  </si>
  <si>
    <t xml:space="preserve"> Carroll, Lewis</t>
  </si>
  <si>
    <t>Alicia en el país de las maravillas/PN3322.C378.A43/268-99</t>
  </si>
  <si>
    <t xml:space="preserve"> Baum, Frank</t>
  </si>
  <si>
    <t>La mancha humana/PN3322.R675.M3/792-02</t>
  </si>
  <si>
    <t xml:space="preserve">Ishiguro, Kazuo </t>
  </si>
  <si>
    <t>Nunca me abandones/PN3322-I83.N85/1990-010</t>
  </si>
  <si>
    <t>El mono desnudo/PN6140.M69.M66/2241-010</t>
  </si>
  <si>
    <t xml:space="preserve">Carrére, Emmanuel </t>
  </si>
  <si>
    <t>El Adversario/PN3322.C3757.A39/32-018</t>
  </si>
  <si>
    <t xml:space="preserve"> Milton, John</t>
  </si>
  <si>
    <t>El paraíso Perdido/PN1169.5.M56.P3/857-02</t>
  </si>
  <si>
    <t>Los renglones torcidos de dios/PN3322.L83.R4/2154-03</t>
  </si>
  <si>
    <t xml:space="preserve">Ibarguengoitia, Jorge </t>
  </si>
  <si>
    <t>Las muertas/PN3322.I24.M84/624-01</t>
  </si>
  <si>
    <t>Burn, Gordon</t>
  </si>
  <si>
    <t>SUSPENSIÓN HASTA 4 DE SEPTIEMBRE DE 2019</t>
  </si>
  <si>
    <t>Kari Menninger</t>
  </si>
  <si>
    <t>El hombre contra sí mismo/ BF121.M4/ 722-013</t>
  </si>
  <si>
    <t>Tomas Szasz</t>
  </si>
  <si>
    <t>Libertad fatal/ PN6140.S98.L53/ 2984-08</t>
  </si>
  <si>
    <t>Felipe Garrido</t>
  </si>
  <si>
    <t>Maual del buen promotor/ PN4193.L4.G37/ 1523-012</t>
  </si>
  <si>
    <t xml:space="preserve"> Chaplin, Charles</t>
  </si>
  <si>
    <t>Mi autobiografía/PN1998.3.C93.M5.1992/944-94</t>
  </si>
  <si>
    <t>28-SEP-5-OCT-19</t>
  </si>
  <si>
    <t xml:space="preserve"> Saramago, José</t>
  </si>
  <si>
    <t>Las pequeñas memorias/PN3322.S27.P4/561-07</t>
  </si>
  <si>
    <t xml:space="preserve">Caruso, Igor </t>
  </si>
  <si>
    <t>La separación de los amantes/BF173.C37.S46.1988/2516-011</t>
  </si>
  <si>
    <t>12-19-OCT-19</t>
  </si>
  <si>
    <t>Oaxaca sitiada/PN3384.D86.O2/1025-07</t>
  </si>
  <si>
    <t>Braulio Peralta</t>
  </si>
  <si>
    <t>El closet de cristal / PN3384.M66.P47 / 22-18</t>
  </si>
  <si>
    <t>Howard C. Cutler</t>
  </si>
  <si>
    <t>El arte de la felicidad/CT21.D33.A7/1044-013</t>
  </si>
  <si>
    <t>26 OCT  - 02 NOV 19</t>
  </si>
  <si>
    <t>Julio Sànchez Cristo</t>
  </si>
  <si>
    <t>Mañanas FM/CT93.S26/651-011</t>
  </si>
  <si>
    <t xml:space="preserve">Castillo, Juan Alberto </t>
  </si>
  <si>
    <t>Los názis en México/PN3384.C43.N39/1361-010</t>
  </si>
  <si>
    <t xml:space="preserve"> Cacho, Lydia</t>
  </si>
  <si>
    <t>Esclavas del poder/PN3384.C32.E83/2601-010</t>
  </si>
  <si>
    <t>Gabriel Garcìa Marquez</t>
  </si>
  <si>
    <t>Noticia de un secuestro/PN3322.G37M.N67/625-03</t>
  </si>
  <si>
    <t>09-16 nov 19</t>
  </si>
  <si>
    <t>Guadalupe Loaeza</t>
  </si>
  <si>
    <t>Las reinas de Polanco/PN3384.L63.R4/1051-04</t>
  </si>
  <si>
    <t xml:space="preserve"> Benjamin, Walter</t>
  </si>
  <si>
    <t>Obras libro I Vol. 2/PN6140.B468.O27.V2/986-010</t>
  </si>
  <si>
    <t>COLECCIÓN QUE NO SALE A PRÉSTAMO</t>
  </si>
  <si>
    <t xml:space="preserve">García Márquez, Gabriel </t>
  </si>
  <si>
    <t>Relato de un náufrago/PN3322.G37M.R45/158-97</t>
  </si>
  <si>
    <t>T. W. Adorno</t>
  </si>
  <si>
    <t>Dialèctica de la ilustraciòn/B29.A36.D53/541-19</t>
  </si>
  <si>
    <t>23-29 NOV 19</t>
  </si>
  <si>
    <t xml:space="preserve"> Mccarthy, Cormac</t>
  </si>
  <si>
    <t>La carretera/PN3322.M428.C37/2378-07</t>
  </si>
  <si>
    <t xml:space="preserve"> Lavín,Mónica</t>
  </si>
  <si>
    <t>La casa chica/PN3322.L385.C37/376-015</t>
  </si>
  <si>
    <t xml:space="preserve"> Yalom, Irvin D.</t>
  </si>
  <si>
    <t>Mamá y el sentido de la vida/PN3322.Y35.M35/2091-012</t>
  </si>
  <si>
    <t>El hombre unidimensional/B29.M375.H65/203-09</t>
  </si>
  <si>
    <t xml:space="preserve">López, María Cecilia </t>
  </si>
  <si>
    <t>Abuso Sexual/BF121.L67/594-014</t>
  </si>
  <si>
    <t xml:space="preserve">Zapata, Luis </t>
  </si>
  <si>
    <t>En Jirones/PN3322.Z36.E6/443-95</t>
  </si>
  <si>
    <t xml:space="preserve">Verne, Julio </t>
  </si>
  <si>
    <t>Viaje al centro de la tierra/PN3322.V47.V5/3052-00</t>
  </si>
  <si>
    <t>Torcuato Cuco de Tena</t>
  </si>
  <si>
    <t>Carta del màs alla/PN3322.L83.C37/2252-10</t>
  </si>
  <si>
    <t>Jonathan Safran Froer</t>
  </si>
  <si>
    <t>Comer animales/PN6140.S324F.C65/350-16</t>
  </si>
  <si>
    <t>Herbert Marcuse</t>
  </si>
  <si>
    <t>Eros y civilizacion/B29.M375.E7 1999/1041-00</t>
  </si>
  <si>
    <t>Sigmund Freud</t>
  </si>
  <si>
    <t>Esquema del pscoanalisis/BF173.F85.E86/94-019</t>
  </si>
  <si>
    <t>Emile Zola</t>
  </si>
  <si>
    <t>Germinal/PN3322.Z65.G4 1990/1497-03</t>
  </si>
  <si>
    <t>René R. Khawan</t>
  </si>
  <si>
    <t>Cuentos del Islam/BP75.K43/1457-08</t>
  </si>
  <si>
    <t>Dante Alighieri</t>
  </si>
  <si>
    <t>Epodos-Odas/PA6400.E662/3334-08</t>
  </si>
  <si>
    <t>Alice Walker</t>
  </si>
  <si>
    <t>El color púrpura/PN3322.W344.C65/20-020</t>
  </si>
  <si>
    <t>22-27-feb-20</t>
  </si>
  <si>
    <t>La confusión de los sentimientos/PN3322.Z94.C66 1999/2846-08</t>
  </si>
  <si>
    <t>29-feb-01-mar-20</t>
  </si>
  <si>
    <t>Javier Vasconez</t>
  </si>
  <si>
    <t>El secreto/PN3322.V378.S4/269-96</t>
  </si>
  <si>
    <t>Frantz Fanon</t>
  </si>
  <si>
    <t>Piel negra, máscaras blancas/PN6140.F36.P54/567-017</t>
  </si>
  <si>
    <t>Alberto salcedo Ramos</t>
  </si>
  <si>
    <t>Los ángeles de Lupe Pintor/PN3384.S222.A53/203-21</t>
  </si>
  <si>
    <t>11-18-dic-21</t>
  </si>
  <si>
    <t>John Hersey</t>
  </si>
  <si>
    <t>Hiroshima/PN3384.H47.H5/1050-04</t>
  </si>
  <si>
    <t>Svetlana Alexiévich</t>
  </si>
  <si>
    <t>La guerra no tiene rostro de mujer/PN3384.A44.G84/662-15</t>
  </si>
  <si>
    <t>18-27-dic-21</t>
  </si>
  <si>
    <t>Voces de Chernóbil: Crónica del futuro/PN3384.A44.V63/663-15</t>
  </si>
  <si>
    <t>27-dic-21-03-ene-22</t>
  </si>
  <si>
    <t>PRESTAMO HASTA EL 10 DE ENERO DEL 2022</t>
  </si>
  <si>
    <t>15-22-ene-22</t>
  </si>
  <si>
    <t>Sara Sefchovich</t>
  </si>
  <si>
    <t>País de mentiras/PN6140.S44.P35/159-09</t>
  </si>
  <si>
    <t>Una habitacion propia / PN3322.W66.H3 / 775-02</t>
  </si>
  <si>
    <t>Lo bello y lo triste / PN3322.K39.B45 / 268-04</t>
  </si>
  <si>
    <t>Elegías de Duino / PN1196.5.R55.E55 2004 / 534-05</t>
  </si>
  <si>
    <t>Salvador Novo</t>
  </si>
  <si>
    <t>La estatatua de sal / PN1169.5.N68.E87 2017 / 0038-019</t>
  </si>
  <si>
    <t xml:space="preserve"> Fiódor Mijáilovich Dostoyevski</t>
  </si>
  <si>
    <t>Pobre gente / PN3322.D682.P63 / 1065-11</t>
  </si>
  <si>
    <t>19-26-FEB-22</t>
  </si>
  <si>
    <t>La sociedad del cansancio</t>
  </si>
  <si>
    <t>Byung-Chul Han / B29.H353.S63 / 658-15</t>
  </si>
  <si>
    <t>Poemas / PN1169.5.N548.P6 / 1687-97</t>
  </si>
  <si>
    <t>26-FEB-05-MAR-22</t>
  </si>
  <si>
    <t>La corrupcion de un angel / PN3322.M58.C67 1990/ 1153-97</t>
  </si>
  <si>
    <t>Un cuarto propio / PN3322.W66.C83 / 280-14</t>
  </si>
  <si>
    <t>El general: Tierra y libertad/ PN3322.T737.G4 / 387-04</t>
  </si>
  <si>
    <t>Orlando /PN3322.W66.O75 / 816-21</t>
  </si>
  <si>
    <t>12-19-MAR-22</t>
  </si>
  <si>
    <t>Lars Svendsen</t>
  </si>
  <si>
    <t>Filosofia del tedio / B29.S84.F55 / 155-18</t>
  </si>
  <si>
    <t>Byun-chul han</t>
  </si>
  <si>
    <t>La sociedad del cansancio / B29.H353.S63 / 658-15</t>
  </si>
  <si>
    <t>19-26-MAR-22</t>
  </si>
  <si>
    <t>Hannah Arendt</t>
  </si>
  <si>
    <t>La condicion Humana / PN6140.A74.C6 / 1039-00</t>
  </si>
  <si>
    <t>Gay Talese</t>
  </si>
  <si>
    <t>El motel de Vayeur/PN3322.T3514.M67/233-17</t>
  </si>
  <si>
    <t>26-MAR-02-ABRL-22</t>
  </si>
  <si>
    <t>Eduardo Montagner</t>
  </si>
  <si>
    <t>Toda esa gran verdad/PN3322.M6616.T6/160-10</t>
  </si>
  <si>
    <t>02-09-abril-22</t>
  </si>
  <si>
    <t>Tori Telfer</t>
  </si>
  <si>
    <t>Damas asesinas/CT93.T45/116-22</t>
  </si>
  <si>
    <t>02-09-abr-22</t>
  </si>
  <si>
    <t>La última tentación/PN3322.K393.U48/2371-99</t>
  </si>
  <si>
    <t>La condición obrera/PN6140.W445.C65/327-14</t>
  </si>
  <si>
    <t>16-23-abr-22</t>
  </si>
  <si>
    <t>Pier Paolo Pesalini</t>
  </si>
  <si>
    <t>Amado mío/PN3322.P386.253/592-15</t>
  </si>
  <si>
    <t>23-30-abr-22</t>
  </si>
  <si>
    <t>30-abr-07-may-22</t>
  </si>
  <si>
    <t>Mario Pozo</t>
  </si>
  <si>
    <t>El padrino/PN3322.P89.P33/43-013</t>
  </si>
  <si>
    <t>Cristina de Pizán</t>
  </si>
  <si>
    <t>La ciudad de las damas/PN3322.P59.C5/1945-05</t>
  </si>
  <si>
    <t>07-14-may-22</t>
  </si>
  <si>
    <t>14-21-may-22</t>
  </si>
  <si>
    <t>William Faulkner</t>
  </si>
  <si>
    <t>El oso/PN3322.F39.O85/653-99</t>
  </si>
  <si>
    <t>Flora Trsitán</t>
  </si>
  <si>
    <t>Pride and Prejucide/PN3322.A87.P75/162-22</t>
  </si>
  <si>
    <t>21-28-MAY-22</t>
  </si>
  <si>
    <t>Patrice Van</t>
  </si>
  <si>
    <t>Me pesan mis ancestros/BF121.P47/465-021</t>
  </si>
  <si>
    <t>28--Mayo al 04-Junio del 2022</t>
  </si>
  <si>
    <t>Tania E.</t>
  </si>
  <si>
    <t>Mujeres en transición/BF121.M85/518-017</t>
  </si>
  <si>
    <t>Historia de la lectura en México/PN4193.L4.H5/2702-01</t>
  </si>
  <si>
    <t>04-11-JUNIO-22</t>
  </si>
  <si>
    <t>Matrimonio del cielo y el infierno/PN1169.5.B584.M3 2003/3245-08</t>
  </si>
  <si>
    <t>11-18-jun-22</t>
  </si>
  <si>
    <t>Chuck Palahniuk</t>
  </si>
  <si>
    <t>Snauff/PN3322.P346.S68/1475-00</t>
  </si>
  <si>
    <t>18-25-jun-22</t>
  </si>
  <si>
    <t>Darian Leoder</t>
  </si>
  <si>
    <t>El robo de la Mona Lisa/BF173.L4.R63/19-018</t>
  </si>
  <si>
    <t>25-JUN-02-JUL-22</t>
  </si>
  <si>
    <t>Crònica de la muerte anunciada/PN3322.G37M.C76/1799-01</t>
  </si>
  <si>
    <t>25-jun-02-jul-22</t>
  </si>
  <si>
    <t>Vidiadhar Surajprasad,</t>
  </si>
  <si>
    <t>Leer y escribir un aversiòn personal/PN3322.N34.L4 2006/528-17</t>
  </si>
  <si>
    <t xml:space="preserve">Ramsès Ancira </t>
  </si>
  <si>
    <t>Reportero encubierto/PN3884.A52.R46/526-21</t>
  </si>
  <si>
    <t>Ensayo sobre la ceguera/PN3322.S27.E62/1576-97</t>
  </si>
  <si>
    <t>Günter Wallraff</t>
  </si>
  <si>
    <t>Cabeza de turco/PN3384.W35.C3.1988/1528-02</t>
  </si>
  <si>
    <t>30-jul-06-agos-22</t>
  </si>
  <si>
    <t>06-13-AGOS-22</t>
  </si>
  <si>
    <t>John Griffin</t>
  </si>
  <si>
    <t>Negro como yo/PN6140.G754.N44/0405-018</t>
  </si>
  <si>
    <t>Alicia Giménez Barlett</t>
  </si>
  <si>
    <t>Una habitación ajena/PN3322.G54B.H33/ 2151-99</t>
  </si>
  <si>
    <t>Hugh C. Sherwood</t>
  </si>
  <si>
    <t>La entrevista /PN4725.S47 /2373-011</t>
  </si>
  <si>
    <t>13-20-ago-22</t>
  </si>
  <si>
    <t>Raymundo R. Palacio</t>
  </si>
  <si>
    <t>Más allá de los límites /PN4725.5.R58.M3/ 2952-01</t>
  </si>
  <si>
    <t>Antòn P. chejov</t>
  </si>
  <si>
    <t>Unos buenos zapatos y un cuaderno de notas /PN3322.CH45.U55/ 1647-09</t>
  </si>
  <si>
    <t>Ryszard Kapuscinski</t>
  </si>
  <si>
    <t>El mundo de hoy / PN3384.K36.M8 / 1659-05</t>
  </si>
  <si>
    <t xml:space="preserve">Julio Scherer Garcia </t>
  </si>
  <si>
    <t>Cárceles/PN3384.S35.C3/3399-00</t>
  </si>
  <si>
    <t>27-03-ago-22</t>
  </si>
  <si>
    <t xml:space="preserve">Natasha Walter </t>
  </si>
  <si>
    <t>Muñecas vivientes: el regreso del sexismo/PN6140.W353.M8/1334-13</t>
  </si>
  <si>
    <t>27-ago-03-sep-22</t>
  </si>
  <si>
    <t>César Carrillo Trueba</t>
  </si>
  <si>
    <t>El racismo en México /PN3384.C37.R33 /0307-015</t>
  </si>
  <si>
    <t>3-10-Sep-22</t>
  </si>
  <si>
    <t>10-17-sep-22</t>
  </si>
  <si>
    <t>Wilkie Collins</t>
  </si>
  <si>
    <t>La mano muerta/PN3322.C654W.M35/751-02</t>
  </si>
  <si>
    <t>10-17-Sep-22</t>
  </si>
  <si>
    <t>Tom Wolfe</t>
  </si>
  <si>
    <t>17-24-sep-22</t>
  </si>
  <si>
    <t>Scott Fitzgerald</t>
  </si>
  <si>
    <t>Cartas / PN3322.F58.C37 / 0305-07</t>
  </si>
  <si>
    <t>Violeta Parra</t>
  </si>
  <si>
    <t>Autobiografía en verso/PN1169.5.P378.D4/710-01</t>
  </si>
  <si>
    <t>24-SEP-01-OCT-22</t>
  </si>
  <si>
    <t>Marx latente/ B29.M379.E8 N.1/3275-01</t>
  </si>
  <si>
    <t>01-08-OCT-22</t>
  </si>
  <si>
    <t>Alejandro Zambrano</t>
  </si>
  <si>
    <t>Bonsài/PN3322.Z35.B6/0982-013</t>
  </si>
  <si>
    <t>Suspendido hasta el sábado 22 de octubre de 2022</t>
  </si>
  <si>
    <t>25/JUL - 01/AGO/23</t>
  </si>
  <si>
    <t xml:space="preserve">Luis Zapata </t>
  </si>
  <si>
    <t>El vampiro de la Colonia Roma/PN3322.Z36.V35/1658-011</t>
  </si>
  <si>
    <t>25-01-AGOSTO-23</t>
  </si>
  <si>
    <t>Kundera Milan</t>
  </si>
  <si>
    <t>La insoportable levedad del ser/PN3322.K85.I62.1996</t>
  </si>
  <si>
    <t>21-28 may-11</t>
  </si>
  <si>
    <t>La puta de Babilonia/PN3322.V368.P8</t>
  </si>
  <si>
    <t>19-26-oct-11</t>
  </si>
  <si>
    <t xml:space="preserve">Saragama, José </t>
  </si>
  <si>
    <t>El viaje del elefante / PN3322.S57.V53</t>
  </si>
  <si>
    <t>17-24 ene 12</t>
  </si>
  <si>
    <t xml:space="preserve">Magaña Esquivel, Antonio </t>
  </si>
  <si>
    <t>Teatro mexicano del siglo XX / PN2020.T43.N5</t>
  </si>
  <si>
    <t>24-30 ene 12</t>
  </si>
  <si>
    <t>Ben Jelloun, Tabar</t>
  </si>
  <si>
    <t>El niño de arena /PN3322 .B46 .N5 / 0891-03</t>
  </si>
  <si>
    <t>23-30-Agos-12</t>
  </si>
  <si>
    <t>Teatro mexicano del siglo XX / PN2020.T43.N5 / PN2020.92 .T43 .N5 / 02116-97</t>
  </si>
  <si>
    <t>05-12-NOV-12</t>
  </si>
  <si>
    <t>Renv. 17-nov-12</t>
  </si>
  <si>
    <t>Entre villa y una mujer desnuda / PN2021.5 .B473 .E67 /01518-09</t>
  </si>
  <si>
    <t xml:space="preserve">Ibargüengoitia, Jorge  </t>
  </si>
  <si>
    <t>Dos crímenes / PN3322 .I2.D6 / 01966-02</t>
  </si>
  <si>
    <t>La región más transparente / PN3322 .F83 .R4 1994 / 0411-97</t>
  </si>
  <si>
    <t>12-19 Sep 13</t>
  </si>
  <si>
    <t>Cabrera Infante, Guillermo</t>
  </si>
  <si>
    <t>Tres tristes tigres / PN3322 .C23 .T7 1998 / 01496-98</t>
  </si>
  <si>
    <t>Segovia, Francisco</t>
  </si>
  <si>
    <t>Sobre escribir / PN6140 .S448 .S6 / 1175-08</t>
  </si>
  <si>
    <t>05-12-Oct-13</t>
  </si>
  <si>
    <t>Stirner, Max</t>
  </si>
  <si>
    <t>El unico y su propiedad / B29 .S75 .U65 / 1091-09</t>
  </si>
  <si>
    <t>19-26-Oct-13</t>
  </si>
  <si>
    <t>Ensayos de comprensión / PN6140 .A74 .E65 / 0971-09</t>
  </si>
  <si>
    <t>Mc. Carthy, Cormac</t>
  </si>
  <si>
    <t>Todos los hermosos caballos / PN3322 .M428 .T63 / 02040-08</t>
  </si>
  <si>
    <t>La mancha humana / PN3322 .R675 .M3 / 0792-03</t>
  </si>
  <si>
    <t>Escalante, Ovidio</t>
  </si>
  <si>
    <t>Heidegger / B29 .H45 .E83 / 0905-014</t>
  </si>
  <si>
    <t>Engaño / PN3322 .R675 .E64 / 0773-010</t>
  </si>
  <si>
    <t>Escenas de pudor y livianidad / PN3384 .M66 .E8 1988 / 0652-94</t>
  </si>
  <si>
    <t>21-28 Jul 14</t>
  </si>
  <si>
    <t>Kovacsics, Adan</t>
  </si>
  <si>
    <t>Correspondencia 1925-1975 / PN6140 .A74 .C6 / 0941-00</t>
  </si>
  <si>
    <t>Misogino feminista / PN3384 .M66 .M57 / 0274-013</t>
  </si>
  <si>
    <t>05-12 Sep 14</t>
  </si>
  <si>
    <t>Castroriadis, Cornelius</t>
  </si>
  <si>
    <t>La institucion imaginaria / PN6140 .C389 .I5 / 0311-014</t>
  </si>
  <si>
    <t>Gramsci, Antonio</t>
  </si>
  <si>
    <t>Odio a los indiferentes / B29 .G73 .O25 / 01153-014</t>
  </si>
  <si>
    <t xml:space="preserve">Adorno, Th. W.  </t>
  </si>
  <si>
    <t>Escritos filosoficos tempranos / B29 .A36.E82 / 510-014</t>
  </si>
  <si>
    <t>Conferencias sobre la filosofía política de Kant / B29 .K36 .A74 / 01926-010</t>
  </si>
  <si>
    <t xml:space="preserve">Chesterton, Gilbert K. </t>
  </si>
  <si>
    <t>El hombre que fue jueves/PN3322.C948.H6/1410-99</t>
  </si>
  <si>
    <t>El hombre eterno/PN3322.C948.H63/1650-09</t>
  </si>
  <si>
    <t>Herejes/PN3322.C948.H47/1120-09</t>
  </si>
  <si>
    <t>Camus,  Albert</t>
  </si>
  <si>
    <t>Le mythe de Sisyphe/PN6140.C358.M9/704-13</t>
  </si>
  <si>
    <t xml:space="preserve">Redueles, César </t>
  </si>
  <si>
    <t>Atlas Walter Benjamin/PN6140.B468.A75/1476-013</t>
  </si>
  <si>
    <t xml:space="preserve">Dimé, Mariana </t>
  </si>
  <si>
    <t>Correspondencia 1930-1940/PN6140.B468.A3/310-014</t>
  </si>
  <si>
    <t>Thompson, Keith</t>
  </si>
  <si>
    <t>Ser hombre / BF121.S47 / 2098-012</t>
  </si>
  <si>
    <t>William, Shakespeare</t>
  </si>
  <si>
    <t>Hamlet / PN2021.5.S53.H3.2009 / 723-012</t>
  </si>
  <si>
    <t>Casillas, Martín</t>
  </si>
  <si>
    <t>Apuntes sobre Hamlet / PN2021.5S53.A636 / 1172-05</t>
  </si>
  <si>
    <t>Orlando / PN3322.W66.O75 / 640-010</t>
  </si>
  <si>
    <t>24-SEP 01 OCT 16</t>
  </si>
  <si>
    <t>Orlando / PN3322.W66.O75 / 2333-07</t>
  </si>
  <si>
    <t>20-27 OCT 16</t>
  </si>
  <si>
    <t>??????</t>
  </si>
  <si>
    <t xml:space="preserve">Baum, L. Frank </t>
  </si>
  <si>
    <t>El Mago de Oz/PN3322.B396.M3/3007-00</t>
  </si>
  <si>
    <t>Monterroso Augusto</t>
  </si>
  <si>
    <t>Antologia personal / PN3322.M667.A67 / 2355-011</t>
  </si>
  <si>
    <t>George, Steiner</t>
  </si>
  <si>
    <t>Diez posibles razones de tristeza del renacimiento / PN6140.S74.D54 / 1002-07</t>
  </si>
  <si>
    <t>Sandor, Ferenczi</t>
  </si>
  <si>
    <t>Sin simpatia no hay coración / BF173.I47.S56 / 3347-08</t>
  </si>
  <si>
    <t>Segundo sexo Tomo I/PN3322.B42.S8/754-03</t>
  </si>
  <si>
    <t xml:space="preserve"> Hannah, Arende</t>
  </si>
  <si>
    <t>1-8-DIC-17</t>
  </si>
  <si>
    <t>Giuseppe Amara</t>
  </si>
  <si>
    <t>La invención del amante/ PN6140. A585.I68 / 342-08</t>
  </si>
  <si>
    <t>Serrano Francisco</t>
  </si>
  <si>
    <t>La luciernaga, antologia para niños/PN1016.92.L83 1991/1535-95</t>
  </si>
  <si>
    <t>Leopoldo Cervantes-Ortiz</t>
  </si>
  <si>
    <t>Lo sagrado y lo divino/PN1016.52/556-013</t>
  </si>
  <si>
    <t>Papeles inesperados/PN3322.C673.P36/925-09</t>
  </si>
  <si>
    <t>Acorralado y otros cuentos/PN3322.D534.A25/2152-02</t>
  </si>
  <si>
    <t>El Aleph/PN3322.B67.A5 2011/350-17</t>
  </si>
  <si>
    <t>12-19-ene-22</t>
  </si>
  <si>
    <t>Carlos Fuentes</t>
  </si>
  <si>
    <t>La región mas transparente/PN3322.F83.R44 1993/1310-94</t>
  </si>
  <si>
    <t>Opiniones deun payaso / PN3322.B652.O6 / 1684-05</t>
  </si>
  <si>
    <t>14-21 oct 09</t>
  </si>
  <si>
    <t>Watt / PN3322.B43.W3 / 754-99</t>
  </si>
  <si>
    <t>3-10 jul 08</t>
  </si>
  <si>
    <t>libro extraviado aún no repuesto</t>
  </si>
  <si>
    <t>Nuevos escritos políticos y literarios / PN3322.B652.N8 / 1093-02</t>
  </si>
  <si>
    <t>7-14 dic 09</t>
  </si>
  <si>
    <t>Bellow, Saul</t>
  </si>
  <si>
    <t>Ravelstein/ PN3322.B45.R5. / 737-03</t>
  </si>
  <si>
    <t xml:space="preserve">31-mar-6 abr </t>
  </si>
  <si>
    <t>renov 13 abr</t>
  </si>
  <si>
    <t>Son más los que mueren de desamor / PN3322.B45.S66 / 2514-08</t>
  </si>
  <si>
    <t>16-23 abr 10</t>
  </si>
  <si>
    <t>Perro callejero / PN3322.A585.P4 / 1664-05</t>
  </si>
  <si>
    <t>27-3 may 10</t>
  </si>
  <si>
    <t>renov 11 may</t>
  </si>
  <si>
    <t>El maestro y Margarita / PN3322.B83.M3 / 824-03</t>
  </si>
  <si>
    <t>19-26 may 10</t>
  </si>
  <si>
    <t>La guerdia blanca / PN3322.B83.G85 / 1414-07</t>
  </si>
  <si>
    <t>15-22 jun 10</t>
  </si>
  <si>
    <t>Ben Jelloum, Tahar</t>
  </si>
  <si>
    <t>Los naufragos del amor / PN3322.B46.N3 / 2044-01</t>
  </si>
  <si>
    <t xml:space="preserve">2-7 jul </t>
  </si>
  <si>
    <t>El libro de las ilusiones / PN3322.A84.C5 / 1425-05</t>
  </si>
  <si>
    <t>27-3 ago 10</t>
  </si>
  <si>
    <t>La noche del oráculo / PN3322.A84.N6 / 54-05</t>
  </si>
  <si>
    <t>Obras completas 2 / PN3322.K34.O27 / 1378-03</t>
  </si>
  <si>
    <t>7-14 sep 10</t>
  </si>
  <si>
    <t>La vida breve / PN3322.O864.V53 / 3275-88</t>
  </si>
  <si>
    <t>27-2 nov 10</t>
  </si>
  <si>
    <t>Novelas I / PN3322.O564.N6 / 543-06</t>
  </si>
  <si>
    <t>22-4 ene 11</t>
  </si>
  <si>
    <t>El Astillero / PN3322.O564.A8 / 0026-05</t>
  </si>
  <si>
    <t>24-02 Mar 11</t>
  </si>
  <si>
    <t xml:space="preserve">Juntacadáveres / PN3322.O5 / 3292-08 </t>
  </si>
  <si>
    <t>28 Mar-3 abr 11</t>
  </si>
  <si>
    <t>Pieza unica 7 PN3322.P392.P54 / 1744-10</t>
  </si>
  <si>
    <t>19-26 Abr-11</t>
  </si>
  <si>
    <t>Diccionario Jázaro/PN3322-P392.D532</t>
  </si>
  <si>
    <t>17-22 May-11</t>
  </si>
  <si>
    <t xml:space="preserve">Lem, Stanislav </t>
  </si>
  <si>
    <t>PN3322.L455.M68 / 3276-08</t>
  </si>
  <si>
    <t>6-13 jun 11</t>
  </si>
  <si>
    <t>Vacio perfecto/PN3322.L455.V33/1587-010</t>
  </si>
  <si>
    <t>28jun-05 jul-11</t>
  </si>
  <si>
    <t xml:space="preserve">Sólo te ahorcan una vez / PN3322.H34.S6 </t>
  </si>
  <si>
    <t>23-30 jul 11</t>
  </si>
  <si>
    <t>El fin del mundo y un despiadado pais de las maravillas/PN3322.M864.F56/88-010</t>
  </si>
  <si>
    <t>Kafka en la orilla/PN3322.M864.K3/993-010</t>
  </si>
  <si>
    <t>31ago-8sep-11</t>
  </si>
  <si>
    <t>repuesto</t>
  </si>
  <si>
    <t>Crónica del pájaro que da cuerda al mundo/PN3322.M864.CT6/2816-08</t>
  </si>
  <si>
    <t>5-12 May-12</t>
  </si>
  <si>
    <t>Un arte epectral /PN3322.M354.A77/616-04</t>
  </si>
  <si>
    <t>24 May - 1 Junio 12</t>
  </si>
  <si>
    <t>After Dark /PN3322.M864.A47/3126-28</t>
  </si>
  <si>
    <t>La caza del carnero salvaje/PN3322.M864.C59 2007/164-04</t>
  </si>
  <si>
    <t>15-22 Jun 12</t>
  </si>
  <si>
    <t>Nocturnos/PN3322 .I845 .N68 /1491-010</t>
  </si>
  <si>
    <t>4-11 Jul 12</t>
  </si>
  <si>
    <t>Cuando fuimos huerfanos/PN3322.I845.C8/233-04</t>
  </si>
  <si>
    <t>17-24 Jul 12</t>
  </si>
  <si>
    <t>Sputnik mi amor/ PN3322 .M864 .S68 / 1453-011</t>
  </si>
  <si>
    <t>Hustvedt, Siri</t>
  </si>
  <si>
    <t>Todo cuanto amor/PN3322 .H88 .T63 / 3050-08</t>
  </si>
  <si>
    <t>02-09-Agost-12</t>
  </si>
  <si>
    <t>IQ84: libros 1 y 2/PN3322.M864.U6 / 0885-011</t>
  </si>
  <si>
    <t>10-17 Ago 12</t>
  </si>
  <si>
    <t>Las doradas manzanas del sol/PN3322.B7.D6/0324-04</t>
  </si>
  <si>
    <t>16-23 Ago 12</t>
  </si>
  <si>
    <t>30ago-06sep 12</t>
  </si>
  <si>
    <t>22-29-Sept-12</t>
  </si>
  <si>
    <t>Hanif Kureishi</t>
  </si>
  <si>
    <t>Siempre es medianoche/ PN3322 .K87 .S5 / 01910-05</t>
  </si>
  <si>
    <t>24-Sept-01-Oct-12</t>
  </si>
  <si>
    <t>Ping Moi, Jin</t>
  </si>
  <si>
    <t>El erudito de las carcajadas/PN3321.E364.E78/1171-12</t>
  </si>
  <si>
    <t>06-13-oct-12</t>
  </si>
  <si>
    <t>Arrancad las semillas, fusilad a los niños/PN3322.O4 .A7 / 02497-01</t>
  </si>
  <si>
    <t>05-12 Nov 12</t>
  </si>
  <si>
    <t>Me llamo Rojo / PN3322 .P355 .M4 7 01619-06</t>
  </si>
  <si>
    <t>20- 27 Nov -12</t>
  </si>
  <si>
    <t xml:space="preserve"> PRÉSTAMO SUSPENDIDO HASTA EL 4 DE MARZO DE 2013</t>
  </si>
  <si>
    <t>La fiesta del chivo / PN3322 .V37 .F5 2001 / 0509-00</t>
  </si>
  <si>
    <t>Kenzaburo, Oé</t>
  </si>
  <si>
    <t>Dinos como sobrevivir a nuestra locura / PN3322.O4.D5 / 1290-98</t>
  </si>
  <si>
    <t>21-28 Mar 13</t>
  </si>
  <si>
    <t>01-07-Abr-13</t>
  </si>
  <si>
    <t>La gran novela latinoamericana / PN3322 .F83 .G73 / 0344-012</t>
  </si>
  <si>
    <t>Renv. 03-May 13</t>
  </si>
  <si>
    <t>Contra la interpretación / PN6140 .S66 .C6 / 01013-00</t>
  </si>
  <si>
    <t>La piel del zorro / PN3322 .M85 .P54</t>
  </si>
  <si>
    <t>Ferdydurke / PN3322 .G67 .F4 / 0854-02</t>
  </si>
  <si>
    <t>El gran Gatsby / PN3322 .F57 .G7 1994 / 02882-00</t>
  </si>
  <si>
    <t>10-17 Jun 13</t>
  </si>
  <si>
    <t>Después del terremoto / PN3322 .M842 .D47 / 0172-013</t>
  </si>
  <si>
    <t>El fin del mundo y un despiadado pais de las maravillas/PN3322 .M864 .F56 / 088-010</t>
  </si>
  <si>
    <t>Schlink, Berhard</t>
  </si>
  <si>
    <t>El engaño de Selb / PN3322 .S2885 .E6 / 01212-04</t>
  </si>
  <si>
    <t>18-25 Jul 13</t>
  </si>
  <si>
    <t xml:space="preserve"> El regreso / PN3322 .S2885.R4 / 01211-04</t>
  </si>
  <si>
    <t>01-08-Agos-13</t>
  </si>
  <si>
    <t xml:space="preserve"> El fín del mundo y un deprabado país de las maravillas / PN3322 .M864.F6 / 086-010</t>
  </si>
  <si>
    <t>07-14-Agos -13</t>
  </si>
  <si>
    <t>Crónica del pájaro que da cuerda al mundo / PN3322 .M864 .CT6 2007/ 02816-08</t>
  </si>
  <si>
    <t>26ago-02sep 13</t>
  </si>
  <si>
    <t>Suspendido por un mes. Préstamo a partir del 2 de Noviembre de 2013</t>
  </si>
  <si>
    <t>Elegía para un americano / PN3322 .H88 .E54 / 0393-09</t>
  </si>
  <si>
    <t xml:space="preserve">Bosch, Juan </t>
  </si>
  <si>
    <t>Cuentos más que completos / PN3322 .B675.C8 / 01417-03</t>
  </si>
  <si>
    <t>07-14-Dic 13</t>
  </si>
  <si>
    <t>Relatos / PN3322 .B43 .R4 / 1645-97</t>
  </si>
  <si>
    <t>20-27-Dic-13</t>
  </si>
  <si>
    <t>La vida breve / PN3322 .O864 .V53 / 03275-88</t>
  </si>
  <si>
    <t>31dic13-07ene14</t>
  </si>
  <si>
    <t>La vida nueva / PN3322 .P3355 .V53 / 1679-09</t>
  </si>
  <si>
    <t xml:space="preserve">Faulkner, William </t>
  </si>
  <si>
    <t>Una fábula  / PN3322 .F38.F3 / 02711-00</t>
  </si>
  <si>
    <t>El cielo protector / PN3322 .B64 .C5 1992 / 809-08</t>
  </si>
  <si>
    <t>Le Clezio, Jean Marie Gustave</t>
  </si>
  <si>
    <t xml:space="preserve"> El pez dorado / PN3322 .L4.P44 /  0191-04</t>
  </si>
  <si>
    <t>25-Feb-04-Mar-14</t>
  </si>
  <si>
    <t>M/T La historia de las maravillas / PN3322 .O4 .M7 / 02133-010</t>
  </si>
  <si>
    <t xml:space="preserve">El grito silencioso /  PN3322 .04.G7 2000 / 0835-02 </t>
  </si>
  <si>
    <t>Dejermanovic, Tamara</t>
  </si>
  <si>
    <t>Dostoyevski entre Rusia y Occidente / PN3322 .D68 .D54 / 813-010</t>
  </si>
  <si>
    <t xml:space="preserve">Dostoievsky, Fiodor  </t>
  </si>
  <si>
    <t>Los demonios / PN3322 .D68.D4 200 N.1 / 2053-01</t>
  </si>
  <si>
    <t>Luz de agosto / PN3322 .F38 .L88 / 02031-010</t>
  </si>
  <si>
    <t>06-13 Jun 14</t>
  </si>
  <si>
    <t>Nieve de primavera / PN3322 .M58 .N5 1984 / 0244-010</t>
  </si>
  <si>
    <t>24Jun-01Jul 14</t>
  </si>
  <si>
    <t>El villorio / PN3322 .F88 .V5 / 01864-06</t>
  </si>
  <si>
    <t>25Jul-01Ago 14</t>
  </si>
  <si>
    <t>Oe, Kezaburo</t>
  </si>
  <si>
    <t>Salto martal / PN3322 .O4 .S3 / 1673-04</t>
  </si>
  <si>
    <t>El villorio / PN3322 .F88 .V5 / 1684-06</t>
  </si>
  <si>
    <t>De esta tierra y más allá / PN3322 .F38 .D4 / 01470-00</t>
  </si>
  <si>
    <t>Rayuela / PN3322 .C67 .R3 1992 / 3257-08</t>
  </si>
  <si>
    <t>04-11-Nov-14</t>
  </si>
  <si>
    <t>La hojarasca / PN3322 .G735 .H65 / 0298-012</t>
  </si>
  <si>
    <t>Doderer, Heimito von</t>
  </si>
  <si>
    <t>Un asesinato que todos cometemos / PN3322 .D63 .A8 / 0625-95</t>
  </si>
  <si>
    <t>15-22-Dic-14</t>
  </si>
  <si>
    <t>Una fabula / PN3322 .F38 .F3 / 2711-00</t>
  </si>
  <si>
    <t>02-09-Ene-15</t>
  </si>
  <si>
    <t>La escapada / PN3322 .F38 .E8 / 0240-99</t>
  </si>
  <si>
    <t>Los años de peregrinacion del chico sin color / PN3322 .M864 .A6 / 1013-013</t>
  </si>
  <si>
    <t>26-Ene-02-Feb-15</t>
  </si>
  <si>
    <t>Cartas a los años de nostalgia / PN3322 .O4 .C3 / 01184-97</t>
  </si>
  <si>
    <t>Doctor Pasavento / PN3322 .V54 .D63 2006 / 2517-08</t>
  </si>
  <si>
    <t>Cuentos / PN3322 .C67 .C822 / 3388-08</t>
  </si>
  <si>
    <t>Kusnigwics, Andrezej</t>
  </si>
  <si>
    <t>El rey de las dos Sicilias / PN3322 .K88 .R49 / 0199-010</t>
  </si>
  <si>
    <t>Obsesión / PN3322 .J455 .O2 / 1951-05</t>
  </si>
  <si>
    <t>20-27-Abr-15</t>
  </si>
  <si>
    <t>La posibilidad de una isla / PN3322 .H68.P6 / 0567-07</t>
  </si>
  <si>
    <t>Salto mortal / PN3322 .O4 .S3 / 01673-04</t>
  </si>
  <si>
    <t>Juguetes para la paz / PN3322 .S239 .J8 / 1418-06</t>
  </si>
  <si>
    <t>Cronicas de crovis/PN3322.S234.C7/530-06</t>
  </si>
  <si>
    <t>30jul-06ago 15</t>
  </si>
  <si>
    <t>El sueño del celta/ PN3322.V37.S84/ 2353-10</t>
  </si>
  <si>
    <t>14-22-ago-15</t>
  </si>
  <si>
    <t>McEwan,  Ian</t>
  </si>
  <si>
    <t>Expiación / PN3322.M434.E9/2305-03</t>
  </si>
  <si>
    <t>15-22-SEPT-15</t>
  </si>
  <si>
    <t>La ciudad de los perros/PN3322.V37.C5 2007/2224-010</t>
  </si>
  <si>
    <t>30SEP-07OCT 15</t>
  </si>
  <si>
    <t>RENOV. 17-OCT-15</t>
  </si>
  <si>
    <t>El diario de Edtih/PN3322.H56.D53/2146-010</t>
  </si>
  <si>
    <t>15-22 OCT 15</t>
  </si>
  <si>
    <t>Highsmith,  Patricia</t>
  </si>
  <si>
    <t>Una afición peligrosa /PN3322.H56.S42/1443-03</t>
  </si>
  <si>
    <t>29-OCT-05-NOV-15</t>
  </si>
  <si>
    <t>Los atormentados/PN3322.C6495.A7/154-042</t>
  </si>
  <si>
    <t>17-NOV-24-NOV-15</t>
  </si>
  <si>
    <t xml:space="preserve">Oé, Kenzaburo </t>
  </si>
  <si>
    <t>M/T y la historia de las maravillas del bosque/PN3322.O4.M7/2133-010</t>
  </si>
  <si>
    <t>07-14 dic 15</t>
  </si>
  <si>
    <t xml:space="preserve">Murakami, Haruky </t>
  </si>
  <si>
    <t>Sauce ciego, mujer dormida/PN3322.M864.S2/096-015</t>
  </si>
  <si>
    <t>18-25 mar 16</t>
  </si>
  <si>
    <t>Renov. 04-abril-16</t>
  </si>
  <si>
    <t>Baila, baila, baila/PN3322.M864.B3/1066-013</t>
  </si>
  <si>
    <t>25 ABR-2 MAY 16</t>
  </si>
  <si>
    <t>El fin del mundo y un despiadado país de las maravillas/PN3322.M864.F56/658-010</t>
  </si>
  <si>
    <t>28 abr-05 may 16</t>
  </si>
  <si>
    <t>Clases de literatura/PN3322.C67.O53/336-015</t>
  </si>
  <si>
    <t>Hombres sin mujeres/PN3322.M864.M6/207-015</t>
  </si>
  <si>
    <t>Prestamo a partir del 21 de septiembre de 2016</t>
  </si>
  <si>
    <t>Cartas a los años de nostalgia/PN3322.O4.C3/1184-94</t>
  </si>
  <si>
    <t>Iliada/PA4019.A2 1999/293-01</t>
  </si>
  <si>
    <t>M/T la historia de las maravillas del bosque/PN3322.O4.M7/2153-00</t>
  </si>
  <si>
    <t>Arrancad las semillas, fusilad a los niños/PN3322.O4.A7/2497-01</t>
  </si>
  <si>
    <t>Odisea/PA4021.A5 2006/676-04</t>
  </si>
  <si>
    <t>Iliada / PA4019.A2.1999 /295-01</t>
  </si>
  <si>
    <t>20-27 ene 17</t>
  </si>
  <si>
    <t>Los premios / PN3322.C67.P68 / 1231-04</t>
  </si>
  <si>
    <t>Los nueve libros de la historia/PA4004.N898 2009/382-015</t>
  </si>
  <si>
    <t>03-10 feb 17</t>
  </si>
  <si>
    <t>Ferdidurick/PN3322.G67.P4/854-02</t>
  </si>
  <si>
    <t xml:space="preserve">Hugo, Victor </t>
  </si>
  <si>
    <t>Los miserables/PN3322.H83.M5 2002/2181-010</t>
  </si>
  <si>
    <t>Underground/PN3322.M864.U5/195-015</t>
  </si>
  <si>
    <t>Murakami, Haruky</t>
  </si>
  <si>
    <t>Underground / PN3384.M864.O5 / 196-015</t>
  </si>
  <si>
    <t>Crónica del pájaro que da cuerda…/PN3322.M864.C76/0496-10</t>
  </si>
  <si>
    <t xml:space="preserve">23-01 ABRIL 17 </t>
  </si>
  <si>
    <t>Cronica del pajaro que da cuerda al mundo/PN3322.M864.C76/496-010</t>
  </si>
  <si>
    <t>10-17 abr 17</t>
  </si>
  <si>
    <t>Luz de agosto/PN3322.F38.L88 2000/2031-010</t>
  </si>
  <si>
    <t xml:space="preserve">26 jun-03 jul 17 </t>
  </si>
  <si>
    <t>Kafka en la orilla/PN3322.M864.K3 2011/998-010</t>
  </si>
  <si>
    <t>La caza del carnero salvaje/PN3322.M864.C34 /164-04</t>
  </si>
  <si>
    <t>De qué hablo cuando hablo de escribir/PN3322.M864.H33/0425-017</t>
  </si>
  <si>
    <t>Iq84/PN3322.M864.I6/885-011</t>
  </si>
  <si>
    <t>13-20-doc-17</t>
  </si>
  <si>
    <t>8-15-ene-18</t>
  </si>
  <si>
    <t>23-30 ene 18</t>
  </si>
  <si>
    <t>19-26 feb 18</t>
  </si>
  <si>
    <t>05-12-mar-18</t>
  </si>
  <si>
    <t>Onnetti, Juan Carlos</t>
  </si>
  <si>
    <t>Obras completas I Juan Carlos Onnetti/PN3322.O564.N6/543-06</t>
  </si>
  <si>
    <t>El idiota/PN3322.D682.I337/622-08</t>
  </si>
  <si>
    <t>02-09 abr-18</t>
  </si>
  <si>
    <t>Luz de agosto/PN3322.F34.L47/2031-010</t>
  </si>
  <si>
    <t>Sartoris/PN3322.F34.S27/1039-04</t>
  </si>
  <si>
    <t>Prestamo a partir del 07 de mayo de 2018</t>
  </si>
  <si>
    <t>El villorrio/PN3322.F39.V55/1684-06</t>
  </si>
  <si>
    <t>14-21-may-18</t>
  </si>
  <si>
    <t>El elefante desaparece/PN3322.M864/069-016</t>
  </si>
  <si>
    <t>28-may-04-jun-18</t>
  </si>
  <si>
    <t>11-18-jun-18</t>
  </si>
  <si>
    <t>Reloj sin manecillas/PN3322.M43.R45/664-017</t>
  </si>
  <si>
    <t>25-02-jun-18</t>
  </si>
  <si>
    <t>Norman Marler</t>
  </si>
  <si>
    <t>America/PN3322. M359.A53/1910-07</t>
  </si>
  <si>
    <t>Kenzaburo Oé</t>
  </si>
  <si>
    <t>El grito silencioso/PN3322-O4-G7/83-02</t>
  </si>
  <si>
    <t>Salto Mortal/PN3322.04.S2/1673-04</t>
  </si>
  <si>
    <t>La historia de las maravillas del bosque/PN3322.O4.M7/2133-016</t>
  </si>
  <si>
    <t>17-24 Sep-18</t>
  </si>
  <si>
    <t xml:space="preserve">Joyce, Jame </t>
  </si>
  <si>
    <t>Ulises/PN3322.J69.U43/047-018</t>
  </si>
  <si>
    <t>1-8-OCT-18</t>
  </si>
  <si>
    <t>16-23-oct-18</t>
  </si>
  <si>
    <t>Sergio pitol</t>
  </si>
  <si>
    <t>El tercer personaje/PN3322.P5776.T47/276-015</t>
  </si>
  <si>
    <t>30 oct- 06 nov-18</t>
  </si>
  <si>
    <t>Siri Hustjedt</t>
  </si>
  <si>
    <t>Todo cuando amé/PN3322.H88.T63/3050</t>
  </si>
  <si>
    <t>Mijail, Bulgakov</t>
  </si>
  <si>
    <t>El maestro y Margarita / PN3322.B83.M3 / 321-018</t>
  </si>
  <si>
    <t>26-nov-3-dic-18</t>
  </si>
  <si>
    <t>Mijali Bulgakov</t>
  </si>
  <si>
    <t>La guardia Blanca/PN3322.B83.G88/1919-07</t>
  </si>
  <si>
    <t>12-19 dic 18</t>
  </si>
  <si>
    <t>Bulgakou</t>
  </si>
  <si>
    <t>El maestro y margaritaPN3322.B83.M34/321-018</t>
  </si>
  <si>
    <t>Morfina/PN3322.B83.M8/2844-01</t>
  </si>
  <si>
    <t xml:space="preserve">Pougnault, Remy </t>
  </si>
  <si>
    <t>La escritura del yo en la obra de Yourcenar/PN3322.Y68.C65/1328-08</t>
  </si>
  <si>
    <t>15-22-feb-19</t>
  </si>
  <si>
    <t>Cuestión de énfasis/PN3322.S66.C84 /1330-07</t>
  </si>
  <si>
    <t>20-27 feb- 19</t>
  </si>
  <si>
    <t xml:space="preserve">Nikolá Gógol </t>
  </si>
  <si>
    <t xml:space="preserve"> Las veladas de Dikanka/ PN3322-G63.V45/1397-08</t>
  </si>
  <si>
    <t>04-11-MAR-19</t>
  </si>
  <si>
    <t>Juan Bosch</t>
  </si>
  <si>
    <t>Cuentos completos/ PN3322-B675.C8/ 1417-03</t>
  </si>
  <si>
    <t>19-26-MAR-19</t>
  </si>
  <si>
    <t xml:space="preserve">Haruky Murakami </t>
  </si>
  <si>
    <t>02-09-abr-19</t>
  </si>
  <si>
    <t xml:space="preserve"> 29-ABR-06-MAY</t>
  </si>
  <si>
    <t>El elefante desaparece/ PN3322.M864.E43/ 064-016</t>
  </si>
  <si>
    <t>27-MAY-03-JUN</t>
  </si>
  <si>
    <t xml:space="preserve">William Faulkner </t>
  </si>
  <si>
    <t>Ensayos y discursos / PN3322.F39.E58/ 636-019</t>
  </si>
  <si>
    <t>El libro de arena / PN3322.B67.L5/ 3255-08</t>
  </si>
  <si>
    <t>10-17-JUN-19</t>
  </si>
  <si>
    <t xml:space="preserve">Jorge Luis Borges, Alfonso reyes </t>
  </si>
  <si>
    <t>Discreta Efusión/ PN3322-B67.G373 / 2430-00</t>
  </si>
  <si>
    <t>10-17-JUN-20</t>
  </si>
  <si>
    <t>El sonido de la montaña/ PN3322.K39.S66/ 103-07</t>
  </si>
  <si>
    <t>Ray Braadbury</t>
  </si>
  <si>
    <t>siempre nos quedara Paris/PN3322.8.B7.S54/66-16</t>
  </si>
  <si>
    <t>Ficciones/PN3322.B67.F53/387-19</t>
  </si>
  <si>
    <t>De esta tierra y mas allá/PN3322.F39.E88/1470-00</t>
  </si>
  <si>
    <t>14-21-oct-19</t>
  </si>
  <si>
    <t>Cronicas marcianas/PN3322.B7.C7/861-02</t>
  </si>
  <si>
    <t>Sartoris/PN3322.F39.S27/1039-04</t>
  </si>
  <si>
    <t>22-29-may-23</t>
  </si>
  <si>
    <t>Salinger, J. D.</t>
  </si>
  <si>
    <t>El guardián entre el centeno / PN3322.S253.G8 / 827-94</t>
  </si>
  <si>
    <t>Lesate, Luis</t>
  </si>
  <si>
    <t>Edda Mayos / PN1016.6.E33 / 1189-99</t>
  </si>
  <si>
    <t>Fainlight, Ruth</t>
  </si>
  <si>
    <t>Sibilas / PN1169.5.F34.S53 / 1203-010</t>
  </si>
  <si>
    <t xml:space="preserve">Eliot, T. S. </t>
  </si>
  <si>
    <t>Cuatro cuartetos / PN1169.5.E55.C8 / sf</t>
  </si>
  <si>
    <t>Buson, Yosa</t>
  </si>
  <si>
    <t>Selección de haikus / PN1169.5.B87.S3 / 485-98</t>
  </si>
  <si>
    <t>Zu, Zonghui (selecc.)</t>
  </si>
  <si>
    <t>Cantos de amor y de ausencia / PN1016.72.C36 / 17-03</t>
  </si>
  <si>
    <t>ren 5 nov 10</t>
  </si>
  <si>
    <t>Fuente, Ricardo de la (selecc.)</t>
  </si>
  <si>
    <t>Haijin: antología del haiku / PN1016.95 / J3.H3 / 1213-99</t>
  </si>
  <si>
    <t>23-30 nov 10</t>
  </si>
  <si>
    <t>Basho, Matsuo</t>
  </si>
  <si>
    <t xml:space="preserve">Senda hacia tierras hondas / PN1169.5.B38.S3 / 511-98 </t>
  </si>
  <si>
    <t>Odisea /PA4021.A5 2008/ 1578-10</t>
  </si>
  <si>
    <t>--</t>
  </si>
  <si>
    <t xml:space="preserve">Saroyan, William </t>
  </si>
  <si>
    <t xml:space="preserve">El tigre de Tracy / PN3322.S275.T54 / </t>
  </si>
  <si>
    <t>22-28 feb 11</t>
  </si>
  <si>
    <t xml:space="preserve">Hedayat, Sadeg </t>
  </si>
  <si>
    <t>El buho ciego / PN3322.S275.B54</t>
  </si>
  <si>
    <t>Juntacadaveres/PN3322.o564.J86/3282-08</t>
  </si>
  <si>
    <t>28-03 Abr 11</t>
  </si>
  <si>
    <t>La lechuza ciega/PN3322.H43.L43</t>
  </si>
  <si>
    <t>16-25 MAY11</t>
  </si>
  <si>
    <t>Abuljair, Abusaid</t>
  </si>
  <si>
    <t>Rubayat/BP189.5A3.R8/174-04</t>
  </si>
  <si>
    <t>6-12 Jun-11</t>
  </si>
  <si>
    <t>Santoka, Taneda</t>
  </si>
  <si>
    <t>Saborear el agua/Pn1169.5.S37.S2/995-05</t>
  </si>
  <si>
    <t>Jabés Edmond</t>
  </si>
  <si>
    <t>Un extranjero con, bajo el brazo/PN1169.5.J3.E97</t>
  </si>
  <si>
    <t>9-15 jun-11</t>
  </si>
  <si>
    <t>Blanco Alberto</t>
  </si>
  <si>
    <t>Cromos/Pn1169.5.B587.C7</t>
  </si>
  <si>
    <t>13-20 jun-11</t>
  </si>
  <si>
    <t>Balbuena, Bernardo de</t>
  </si>
  <si>
    <t>El bernardo/PN1169.5.B35.B4</t>
  </si>
  <si>
    <t>poesia inglesa/PN1016.2.D4</t>
  </si>
  <si>
    <t>21-30 jun-11</t>
  </si>
  <si>
    <t>Cortazar Julio</t>
  </si>
  <si>
    <t>Imagen de John Keats/Pn1169.5.K43.C67</t>
  </si>
  <si>
    <t>24jun-5jul-11</t>
  </si>
  <si>
    <t>entregaqdo</t>
  </si>
  <si>
    <t>Rumi, Yalal al Din</t>
  </si>
  <si>
    <t>El canto del sol/BP189.5.R85.C3/1427-05</t>
  </si>
  <si>
    <t>12-15-jul-11</t>
  </si>
  <si>
    <t>Virgilio</t>
  </si>
  <si>
    <t>Obras poeticas/PA6815.037</t>
  </si>
  <si>
    <t>6-12-sep-11</t>
  </si>
  <si>
    <t>Poética/PA3890.A6.A72</t>
  </si>
  <si>
    <t>20-30-oct-11</t>
  </si>
  <si>
    <t>los filosofos presocraticos/PA3064.F5.V1</t>
  </si>
  <si>
    <t>29oct-8nov 11</t>
  </si>
  <si>
    <t>Siendo se es/PA4263.P1T.C6/0361-07</t>
  </si>
  <si>
    <t>Yeats, William Butles</t>
  </si>
  <si>
    <t>Poesia reunida/PN1169.5/Y43.P62</t>
  </si>
  <si>
    <t>12-20-dic-11</t>
  </si>
  <si>
    <t xml:space="preserve">Luis Guzmán, Martin </t>
  </si>
  <si>
    <t>Obra completa / Pn3322.G875.O2</t>
  </si>
  <si>
    <t>2-9 feb 12</t>
  </si>
  <si>
    <t>Vallejo Cesar</t>
  </si>
  <si>
    <t>Poesia completa/ PN1169.5.V358</t>
  </si>
  <si>
    <t>Pascual Jose</t>
  </si>
  <si>
    <t>Cesar vallejo/PN1168.5.V358.88</t>
  </si>
  <si>
    <t>Murakami, Haruka</t>
  </si>
  <si>
    <t>Crónica del pajaro que da cuerda al mundo/PN3322.M864.C76/2816-08</t>
  </si>
  <si>
    <t>05may-12may</t>
  </si>
  <si>
    <t>Villon, Francois</t>
  </si>
  <si>
    <t>Obra poética/PN1169.5.V558.o2/2203-01</t>
  </si>
  <si>
    <t>2-10-jul-12</t>
  </si>
  <si>
    <t>2-10 Jul 12</t>
  </si>
  <si>
    <t xml:space="preserve"> renv 16 Jul 12</t>
  </si>
  <si>
    <t>El hablador / PN3322 .V37 .H3 / 02764-08</t>
  </si>
  <si>
    <t>Poesía Irlandesa / PN1016.2 .L46 / 01346-06</t>
  </si>
  <si>
    <t>11-18 Dic 12</t>
  </si>
  <si>
    <t>Por el camino de Swann / PN3322 .P76 .D6 1996 / 0143-00</t>
  </si>
  <si>
    <t xml:space="preserve">Renv. 11 Mzo 13 </t>
  </si>
  <si>
    <t>P´u Sung-Ling</t>
  </si>
  <si>
    <t>El invitado tigre / PN3322 .P8 .I6 1988 / 0795-94</t>
  </si>
  <si>
    <t>01-Mzo-13</t>
  </si>
  <si>
    <t>El matrimonio del cielo y el infierno / PN1169.5  .B584.M3 / 01474-98</t>
  </si>
  <si>
    <t>05-12-Abr-13</t>
  </si>
  <si>
    <t>Si yo amaneciera otra vez /  PN1169.5  .F38.S5 / 02260-97</t>
  </si>
  <si>
    <t>Nuevo tiempo mexicano / PN6140 .F84 .N8 / 01814-94</t>
  </si>
  <si>
    <t>09-16 Abr 13</t>
  </si>
  <si>
    <t>Sueños / PN3322  .K34 .584 /0503-13</t>
  </si>
  <si>
    <t>Poesía / PN1169.5 .V558 .D6 / 01198-93</t>
  </si>
  <si>
    <t>Obra poética/PN1169.5 .V558 .O2/ 02203-01</t>
  </si>
  <si>
    <t>Bajo del sol Jaguar / PN3322.C35.B3 / 1211-05</t>
  </si>
  <si>
    <t>11-20 Jun 13</t>
  </si>
  <si>
    <t>Melchiori, Giorgio</t>
  </si>
  <si>
    <t>Joyce: el oficio de escribir / PN3322 .J69 .M4 / 812-013</t>
  </si>
  <si>
    <t>Epifanias / PN3322 .J69 .E6 / 0758-06</t>
  </si>
  <si>
    <t>Bartra, Roger</t>
  </si>
  <si>
    <t>La jaula de la melancolía / PN6140 .B375 .J38 / 077-09</t>
  </si>
  <si>
    <t>Oficio mexicano / PN6140 .B375 .O45 / 02146-011</t>
  </si>
  <si>
    <t>Fernandez, Emilio</t>
  </si>
  <si>
    <t>El canto mas bello / BS1489 .E8 .C3 / 1695-01</t>
  </si>
  <si>
    <t>17-24-Feb-14</t>
  </si>
  <si>
    <t xml:space="preserve">Eliot, Thomas S. </t>
  </si>
  <si>
    <t>Tierra baldía / PN1169.5 .E55 .T5 1997 / 01268-99</t>
  </si>
  <si>
    <t xml:space="preserve">Góngora, Luis de </t>
  </si>
  <si>
    <t>Soledades  / PN1169.5 .G66.S6 / 0322-96</t>
  </si>
  <si>
    <t>19-26-Mar-14</t>
  </si>
  <si>
    <t>Sonetos  / PN1169.5 .G66.S66 / 0159-98</t>
  </si>
  <si>
    <t>Odas elementales / PN1169.5 .N474 .O3 / 02246-03</t>
  </si>
  <si>
    <t xml:space="preserve">Asturias,  Miguel Angel </t>
  </si>
  <si>
    <t>Leyendas de Guatemala / PN3322 .A87.L4 / 285-10</t>
  </si>
  <si>
    <t>El espejo de lida sal  / PN3322 .A87.E8 //1153-03</t>
  </si>
  <si>
    <t>Molina, Mario</t>
  </si>
  <si>
    <t>Donde la luz del sol no se pierde / PN1169.5 .M654 .D2 / 0349-013</t>
  </si>
  <si>
    <t>Ofrenda de palabras / PN1169.5 .M654 .L8 / 0610-09</t>
  </si>
  <si>
    <t>Velasco Sosa, Efraín</t>
  </si>
  <si>
    <t>Y mi voz tokonoma / PN1169.5 .V453 .Y3 / 517-09</t>
  </si>
  <si>
    <t>Sabina, Maria</t>
  </si>
  <si>
    <t>Soy la mujer remolino / Z5948.93 .T98 .M371 / 0704-09</t>
  </si>
  <si>
    <t>16-23 Jun 14</t>
  </si>
  <si>
    <t>Pu Sung Ling</t>
  </si>
  <si>
    <t>Los placeres y los días / PN3322 .P76 .P33 / 085-04</t>
  </si>
  <si>
    <t>El Corazón de las tinieblas / PN3322.C65.C6 /2703-00</t>
  </si>
  <si>
    <t>25-02-Jul-14</t>
  </si>
  <si>
    <t>Crónica personal / PN3322.C65.C7 / 401-00</t>
  </si>
  <si>
    <t>25-02 Jul 14</t>
  </si>
  <si>
    <t>Renov. 31-Jul-14</t>
  </si>
  <si>
    <t>01-08-Ago-14</t>
  </si>
  <si>
    <t>Holquín, Andrés</t>
  </si>
  <si>
    <t>Antología de la poesía francesa / PN1016.4 .H655 / 1210-05</t>
  </si>
  <si>
    <t>04-11-Ago-14</t>
  </si>
  <si>
    <t>Faulkner, Williams</t>
  </si>
  <si>
    <t>Mientras agonizo / PN3322 .F38 .M5 / 1886-98</t>
  </si>
  <si>
    <t>15-Ago-01-Sep-14</t>
  </si>
  <si>
    <t>Elogias de Duino / PN1169.5 .R55 .E55 / 0534-05</t>
  </si>
  <si>
    <t>Torres Bodet, Jaime</t>
  </si>
  <si>
    <t>Leon Tolstoi / PN3322 .T65 .T6 / 0547-01</t>
  </si>
  <si>
    <t>12-19 Sep 14</t>
  </si>
  <si>
    <t>Idel, Mosho</t>
  </si>
  <si>
    <t>Cabala / BM525 .I39 / 679-fecha</t>
  </si>
  <si>
    <t>Meyring, Gustav</t>
  </si>
  <si>
    <t>El gólem / PN3322 .M49 .G61 / 02384-03</t>
  </si>
  <si>
    <t>Cervantes, o, la critica de la lectura / PN6140 .F84 .C4 / 1422-03</t>
  </si>
  <si>
    <t>Murdcoh, Iris</t>
  </si>
  <si>
    <t>Sartre, un racionalismo romantico / B29 .S27 .M87 / 0211-09</t>
  </si>
  <si>
    <t>Sartre Y Beauvoir / B29 .S27 .R6 / 0830</t>
  </si>
  <si>
    <t>Levy, Henri</t>
  </si>
  <si>
    <t>El siglo de Sartre / B29 .S27 .L4 / 01821-02</t>
  </si>
  <si>
    <t>Hazm de Cordoba, Ibn</t>
  </si>
  <si>
    <t>El collar de la paloma / PN6140 .H39 .C6 2012 / 0126-015</t>
  </si>
  <si>
    <t xml:space="preserve">Stevo, Italo </t>
  </si>
  <si>
    <t>James Joyce/PN3322.J69.S92/306-03</t>
  </si>
  <si>
    <t>La diosa blanca/BL313.G732 2014/448-015</t>
  </si>
  <si>
    <t xml:space="preserve">Pitol, Sergio </t>
  </si>
  <si>
    <t>Infierno de todos/PN3322.P576.I64 2007/426-09</t>
  </si>
  <si>
    <t>14-21 ene 16</t>
  </si>
  <si>
    <t>El narrador de cuentos/PN3322.S239.N37/644-015</t>
  </si>
  <si>
    <t xml:space="preserve">Darío, Ruben </t>
  </si>
  <si>
    <t>Poesía/PN1169.5D37.P58/1316-99</t>
  </si>
  <si>
    <t>Viento estero /PN1169.5.P395.V54/490-015</t>
  </si>
  <si>
    <t>7- 14 MARZO 16</t>
  </si>
  <si>
    <t>Papeles póstumos del club Pickwick   / PN3322.D53.D3.N1 / 1373-00</t>
  </si>
  <si>
    <t>19- 26 ABR-16</t>
  </si>
  <si>
    <t>Mujica, Hugo</t>
  </si>
  <si>
    <t>La pasion según G.Trakl / PN1169.5.M845.P38 / 1678-09</t>
  </si>
  <si>
    <t>23- 30 MAY-16</t>
  </si>
  <si>
    <t>La diosa Blanca/BL313.G732 2014/448-015</t>
  </si>
  <si>
    <t>Finnegas Weke/PN3322.S69.F55/343-015</t>
  </si>
  <si>
    <t>Renov. 05-Jul-16</t>
  </si>
  <si>
    <t>Las aluciones del mito / PN6140.S26.A4 / 694-013</t>
  </si>
  <si>
    <t>30 JUN-07 JUL 16</t>
  </si>
  <si>
    <t xml:space="preserve">Muldoon, Paul </t>
  </si>
  <si>
    <t>Indesiciones/PN1169.5.M78.I6/750-05</t>
  </si>
  <si>
    <t>Tolstoi, lev</t>
  </si>
  <si>
    <t>Confesión / PN3322.T65.G66 / 1477-09</t>
  </si>
  <si>
    <t>Diarios / PN3322.T65.D5 / 701-02</t>
  </si>
  <si>
    <t>Dostoievski</t>
  </si>
  <si>
    <t>El sueño de un hombre ridiculo / PN3322.D68.S84 / 1802-02</t>
  </si>
  <si>
    <t>10-17 oct 16</t>
  </si>
  <si>
    <t>Las uvas de Zeux/ PN1169.5.B664.U93/ 1145-13</t>
  </si>
  <si>
    <t>04-11 abril 17</t>
  </si>
  <si>
    <t>Ivo, Ledo</t>
  </si>
  <si>
    <t>Calima/ PN1169.5.I88.C55 /266-15</t>
  </si>
  <si>
    <t>El pensamiento vino de Schopenhauer/B29.S35.M36/196-05</t>
  </si>
  <si>
    <t>Infancia en Boston / PN6140.B468.I6/SF</t>
  </si>
  <si>
    <t xml:space="preserve">21-27 jun 17 </t>
  </si>
  <si>
    <t>El nivel/PN1169.5.H43.N5/1082</t>
  </si>
  <si>
    <t xml:space="preserve">Tetzugen </t>
  </si>
  <si>
    <t>El sermón sobre el zen/BL1473.T47.S47/2124-012</t>
  </si>
  <si>
    <t xml:space="preserve">Kerenyl,Karl </t>
  </si>
  <si>
    <t>Prometeo/BL393.K47.I42/295-015</t>
  </si>
  <si>
    <t>SUSPENSIÓN HASTA 10 SEP 2017</t>
  </si>
  <si>
    <t>Swift</t>
  </si>
  <si>
    <t>El beneficio de las necesidades/PN3322.S9.B45</t>
  </si>
  <si>
    <t>19-26 sep-17</t>
  </si>
  <si>
    <t>21-28 sep 17</t>
  </si>
  <si>
    <t>Dionisius/BL393.K47.D56</t>
  </si>
  <si>
    <t>Cerca del corazón salvaje/PN3322. L58.C4/SF</t>
  </si>
  <si>
    <t>Rodríguez, Azael</t>
  </si>
  <si>
    <t>Informe sobre Fuensanta/PN1169.5.R623.I5/SF</t>
  </si>
  <si>
    <t>25 sep-03 oct 17</t>
  </si>
  <si>
    <t>El mentiroso/PN3322.J35.M46/68-010</t>
  </si>
  <si>
    <t>El alumno/PN3322.J35.a49/67-015</t>
  </si>
  <si>
    <t>Las palmeras salvajes/PN3322.F39.P35/620-017</t>
  </si>
  <si>
    <t>18-26-oct-17</t>
  </si>
  <si>
    <t>Los privilegios de la vista/PN1169.5.P395.M49/305-017</t>
  </si>
  <si>
    <t>Elliot, TS</t>
  </si>
  <si>
    <t>Tierra baldía- cuatro cuartetos/PN1169.5.E55.T5/1268-99</t>
  </si>
  <si>
    <t>15-22 en 18</t>
  </si>
  <si>
    <t>En torno a la literatura/PN3322.X56.E6/sf</t>
  </si>
  <si>
    <t>Confesión / PN3322.T65.C66 / 1871-08</t>
  </si>
  <si>
    <t>27 ene--10 feb 18</t>
  </si>
  <si>
    <t>Seneca</t>
  </si>
  <si>
    <t>Sobre la …/PA6673.E8.563/2410-010</t>
  </si>
  <si>
    <t>15-22 mar-18</t>
  </si>
  <si>
    <t>La protesta/PN3322..J35.P76/SF</t>
  </si>
  <si>
    <t>20-27 mar 18</t>
  </si>
  <si>
    <t>Me acuerdo/PN3322.P47.A29/029-18</t>
  </si>
  <si>
    <t>03-10-ABR-18</t>
  </si>
  <si>
    <t>José Gorostiza</t>
  </si>
  <si>
    <t>Poesía y prosa/PN1169.5.G.P63/1081-07</t>
  </si>
  <si>
    <t>Camino de los angeles/PN3322.F36.C35/1458-10</t>
  </si>
  <si>
    <t>25-01 ago 18</t>
  </si>
  <si>
    <t>la hermandad de la uva/PN3322.F36.H47/1421-09</t>
  </si>
  <si>
    <t>suspensión hasta 15 agosto 2018</t>
  </si>
  <si>
    <t xml:space="preserve">Dostoievski,Fiodor </t>
  </si>
  <si>
    <t>Diario de escritos/PN3322.D682.D53/2279-07</t>
  </si>
  <si>
    <t>15-23-ago-18</t>
  </si>
  <si>
    <t xml:space="preserve">Hamsun,Knut </t>
  </si>
  <si>
    <t>Pan/PN3322.H365.P35/562-010</t>
  </si>
  <si>
    <t>18-25-sep-18</t>
  </si>
  <si>
    <t>27-sep-18mora</t>
  </si>
  <si>
    <t>Victoria/PN3322.H365.V53/1588</t>
  </si>
  <si>
    <t>23-30-oct-18</t>
  </si>
  <si>
    <t>26-oc 18</t>
  </si>
  <si>
    <t>Sletten Kolloen</t>
  </si>
  <si>
    <t>Bibliografía Knut Hanson/PN3322.H365.K65/2544-010</t>
  </si>
  <si>
    <t>26-02 nov 18</t>
  </si>
  <si>
    <t>Hambre/PN3322.H365.H35/288-97</t>
  </si>
  <si>
    <t>Henry James</t>
  </si>
  <si>
    <t>El mentiroso/PN3322.J33.M45/68-010</t>
  </si>
  <si>
    <t>09-16 ene 19</t>
  </si>
  <si>
    <t>Tolkin</t>
  </si>
  <si>
    <t>Los hijos Húrin/PN3322-T644.H5 /2501-07</t>
  </si>
  <si>
    <t>Tradiciones irlandeses/PN3321.2.T73/1492-05</t>
  </si>
  <si>
    <t xml:space="preserve">Jack London </t>
  </si>
  <si>
    <t>Antes de Adan/  PN3322-L64.A67/ 681-011</t>
  </si>
  <si>
    <t>Holderlin</t>
  </si>
  <si>
    <t>Hiperión/PN1169.5.H653.H56/1197-08</t>
  </si>
  <si>
    <t>19-26 sep-19</t>
  </si>
  <si>
    <t>26-sep-03-oct-19</t>
  </si>
  <si>
    <t>Sueño de la libelula/PN3322.S667.S94/420-019</t>
  </si>
  <si>
    <t>02-09-oct-19</t>
  </si>
  <si>
    <t>León Tolstói</t>
  </si>
  <si>
    <t>Rainer Maria Relke</t>
  </si>
  <si>
    <t>Elegias de Duino/PN1169.5.R55.E55 2004/534-05</t>
  </si>
  <si>
    <t>17-24-ene-20</t>
  </si>
  <si>
    <t>Thompson, Hunter S.</t>
  </si>
  <si>
    <t>Miedo y asco en las Vegas / PN3322.T57.M54.2007 / 1335-09</t>
  </si>
  <si>
    <t xml:space="preserve">Glantz, Margo </t>
  </si>
  <si>
    <t>El rastro/ PN3322.G58.R5.412 / 412-06</t>
  </si>
  <si>
    <t>Malacara / PN3322.F35.M35 / 1938-08</t>
  </si>
  <si>
    <t>Toole, John Keenedy</t>
  </si>
  <si>
    <t>La conjura de los necios / PN3322.T656.C6.2003 / 1871-03</t>
  </si>
  <si>
    <t>22-29 abr 10</t>
  </si>
  <si>
    <t>renov 6 may</t>
  </si>
  <si>
    <t>La senda del perdedor / PN3322.B822.S46 / 2875-08</t>
  </si>
  <si>
    <t>Sueños de Bunker Hill / PN3322.F36.S8 / 528-06</t>
  </si>
  <si>
    <t>Toscana, David</t>
  </si>
  <si>
    <t>El ejercito iluminado / PN3322.T68.E5 / 861-06</t>
  </si>
  <si>
    <t>Ultima salida para Brooklyn / PN3322.S446.U57.1989 / 1610-09</t>
  </si>
  <si>
    <t>27-3 jun 10</t>
  </si>
  <si>
    <t>La otra cara de Rock Hudson / PN3322.F33.O77 / 2810-08</t>
  </si>
  <si>
    <t>Los Ángeles del Infierno / PN3322.T57.A64 / 722-010</t>
  </si>
  <si>
    <t>El almuerzo desnudo / PN3322.B87.A55 / REPOSICIÓN</t>
  </si>
  <si>
    <t xml:space="preserve">Arreola, Juan josé. </t>
  </si>
  <si>
    <t>La feria/ PN3322. A77. F4/ 211-99</t>
  </si>
  <si>
    <t xml:space="preserve">25-2 jul 10 </t>
  </si>
  <si>
    <t>De qué hablamos cuando hablamos de amor / PN3322.C378.D4 / 1891-99</t>
  </si>
  <si>
    <t>2-9 jul 10</t>
  </si>
  <si>
    <t>Maldonado, Trino (ed.)</t>
  </si>
  <si>
    <t>Grandes Hits Vol 1 / PN3321.92.673 / 953-09</t>
  </si>
  <si>
    <t>Rock Springs / PN3322.F67.R63 / 80-09</t>
  </si>
  <si>
    <t>14-21 jul 10</t>
  </si>
  <si>
    <t>Pétalos / PN3322.N48.P47 / 1947-08</t>
  </si>
  <si>
    <t>22-29 jul 10</t>
  </si>
  <si>
    <t xml:space="preserve">Artl, Roberto </t>
  </si>
  <si>
    <t>El juguete rabioso / PN3322. A748. J8 / 2446- 97</t>
  </si>
  <si>
    <t>29 jul- 5 ags 10</t>
  </si>
  <si>
    <t>Peleando a contracorriente / PN3322.B822.P45 / 3242-08</t>
  </si>
  <si>
    <t>8-16 ago 10</t>
  </si>
  <si>
    <t>Los desnudos y los muertos / PN3322.M359.D4 / 1269-98</t>
  </si>
  <si>
    <t>Salinger, J.D.</t>
  </si>
  <si>
    <t>26-2 sep 10</t>
  </si>
  <si>
    <t>La contracultura en México / PN6140.A49.C6 / 3400-00</t>
  </si>
  <si>
    <t>27-3 sep 10</t>
  </si>
  <si>
    <t>Gutierrez, Pedro Juan</t>
  </si>
  <si>
    <t>Trilogía sucia de la Habana / PN3322.G868.T7 / 2184-03</t>
  </si>
  <si>
    <t>2-9 sep 10</t>
  </si>
  <si>
    <t>El testigo / PN3322.V56.T4 / 116</t>
  </si>
  <si>
    <t>5-12 sep 10</t>
  </si>
  <si>
    <t>Pregúntale al polvo / PN3322.F36.P74 / 2035-010</t>
  </si>
  <si>
    <t>19-26 oct 10</t>
  </si>
  <si>
    <t>Al otro lado / PN3322.Y46.A5 / 3395-08</t>
  </si>
  <si>
    <t>Bares, Bonet,Rojo,Servin</t>
  </si>
  <si>
    <t>Me ves y sufresPN3321 M395 1286-07</t>
  </si>
  <si>
    <t>18-25 NOV-10</t>
  </si>
  <si>
    <t>Samahua / PN3322.J36.S2 / 1587-06</t>
  </si>
  <si>
    <t>Clarisa ya tiene un muerto / PN3322.F33.C5 / 1458-01</t>
  </si>
  <si>
    <t>Anaya, Jose Vicente</t>
  </si>
  <si>
    <t>Largueza del cuento corto chino/PN3321.95.C45.L37/1163-010</t>
  </si>
  <si>
    <t>08-15 Feb 11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</si>
  <si>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</t>
  </si>
  <si>
    <t>Metcalf, Jhon</t>
  </si>
  <si>
    <t>Cuento Contemporaneo Canadiense/PN3321.22.C8/309-97</t>
  </si>
  <si>
    <t>17-24 Feb 11</t>
  </si>
  <si>
    <t>Juarez, Delia G</t>
  </si>
  <si>
    <t>Gajes del oficio/CT93.G35/658-07</t>
  </si>
  <si>
    <t>Liebana, Eva</t>
  </si>
  <si>
    <t>Cien años de cuento nordico/PN3321.95.N67.C54/2289-08</t>
  </si>
  <si>
    <t>En Jardines Ajenos / PN3322.S728.E6 / 01772-07</t>
  </si>
  <si>
    <t>22-29 Mar 11</t>
  </si>
  <si>
    <t>La polemica de los pajaros/PN3322.F33.P65/0105-08</t>
  </si>
  <si>
    <t>29-05 Abr 11</t>
  </si>
  <si>
    <t>Menos que cero / PN3322.E565.M4 2006 / 1435-08</t>
  </si>
  <si>
    <t>Temporada de Caza para el león negro/PN3322.M362.T45/617.09</t>
  </si>
  <si>
    <t xml:space="preserve">Barón Biza, Jorge </t>
  </si>
  <si>
    <t xml:space="preserve">El desierto y su semilla /PN3322.B365.P48. / </t>
  </si>
  <si>
    <t>15-21 abr 11</t>
  </si>
  <si>
    <t>Menry O</t>
  </si>
  <si>
    <t>Cuentos de Nueva York / PN3322.H463.C84 1980/ 1512-10</t>
  </si>
  <si>
    <t>30-07 May 11</t>
  </si>
  <si>
    <t>Welsti, Irvine</t>
  </si>
  <si>
    <t>Trainspotting/PN3322.W455.T7/0807-08</t>
  </si>
  <si>
    <t>18-25 May-11</t>
  </si>
  <si>
    <t>Robinson Ray</t>
  </si>
  <si>
    <t>Electricidad/PN3322.R632.ES4</t>
  </si>
  <si>
    <t>23-30 May-11</t>
  </si>
  <si>
    <t>Recursos humanos/PN3322.0778.R43/1483-08</t>
  </si>
  <si>
    <t>31may-7jun-11</t>
  </si>
  <si>
    <t>Población de la máscara/PN1109.S.H46.P63/1510-010</t>
  </si>
  <si>
    <t>Kapuscinski, R.</t>
  </si>
  <si>
    <t>El emperador/PN3384.K36.E5/1997/1959-01</t>
  </si>
  <si>
    <t>9-16 jun-11</t>
  </si>
  <si>
    <t>Mendoza Elmer</t>
  </si>
  <si>
    <t>Un asesino solitario/Pn3322.M462M.48/0409-06</t>
  </si>
  <si>
    <t>9-16 Jun-11</t>
  </si>
  <si>
    <t>Lodo/Pn3322.F33.L63/444-09</t>
  </si>
  <si>
    <t>15-22 jun-11</t>
  </si>
  <si>
    <t>El enigma de la luz/Pn3322.N667.E65/2586-010</t>
  </si>
  <si>
    <t>Brodkey Harold</t>
  </si>
  <si>
    <t>esta salvaje oscuridad/PN3322.B762.E87/934-010</t>
  </si>
  <si>
    <t>Chimal Alberto</t>
  </si>
  <si>
    <t>Los esclavos/Pn3322.C944.E83/407-09</t>
  </si>
  <si>
    <t>29jun-06jul-11</t>
  </si>
  <si>
    <t>El paseo/Pn3322.W36.P38/2008/901-09</t>
  </si>
  <si>
    <t>Tavares, Goncalo</t>
  </si>
  <si>
    <t>Historias falsas/PN3322.t38.H58/328-09</t>
  </si>
  <si>
    <t>Entrecruzamientos I/Pn3322.J36.E6/498-96</t>
  </si>
  <si>
    <t>13-20-jul-11</t>
  </si>
  <si>
    <t>Filosofia a mano armada/PN3322.F565.F5/1997</t>
  </si>
  <si>
    <t>26jul-02ago-11</t>
  </si>
  <si>
    <t>Los ejércitos de la noche/PN3322.M359.E51989/747-94</t>
  </si>
  <si>
    <t>3-9ago-11</t>
  </si>
  <si>
    <t>Distopia/PN3322.J36.D58/1775-11</t>
  </si>
  <si>
    <t>11-18 Ago 11</t>
  </si>
  <si>
    <t>19-27ago-11</t>
  </si>
  <si>
    <t>Batiz Humberto</t>
  </si>
  <si>
    <t>Crítica bajo presión/PN523.92.B37/612-010</t>
  </si>
  <si>
    <t>25ago-1sep-11</t>
  </si>
  <si>
    <t>revista</t>
  </si>
  <si>
    <t>Humboldt 46</t>
  </si>
  <si>
    <t>27sep-4oct11</t>
  </si>
  <si>
    <t>Bernhard Thomas</t>
  </si>
  <si>
    <t>El aliento/PN3322.B478.A56/01881-94</t>
  </si>
  <si>
    <t>3-10 oct 11</t>
  </si>
  <si>
    <t>Fonseca Ruben</t>
  </si>
  <si>
    <t>Pequeñas criaturas/PN3322.F66.P4/193.04</t>
  </si>
  <si>
    <t>Si me necesitas llámame / PN3322.C378.S5</t>
  </si>
  <si>
    <t>24-31 oct 11</t>
  </si>
  <si>
    <t xml:space="preserve">Fadanelli, Guillermo </t>
  </si>
  <si>
    <t>Los relatosa del padre Brown/PN3322.C948.R452008/1049-09</t>
  </si>
  <si>
    <t>15-22 nov-11</t>
  </si>
  <si>
    <t>Grieta de fatiga/PN3322.M692.67/1797-07</t>
  </si>
  <si>
    <t xml:space="preserve">15-22 Nov-11  </t>
  </si>
  <si>
    <t>05-12 Dic 11</t>
  </si>
  <si>
    <t>Beavuoir Simone de</t>
  </si>
  <si>
    <t>El segundo sexo/PN6140.B43.S8N2/652-99</t>
  </si>
  <si>
    <t>Renov- 07-ene</t>
  </si>
  <si>
    <t>El hombre de genio y la melancolia/PA3900.E8.H65/155-09</t>
  </si>
  <si>
    <t>Luna park/PN3322.E565.L86/1465-08</t>
  </si>
  <si>
    <t>31-dic 07-ene-12</t>
  </si>
  <si>
    <t>Sacher-Masoch</t>
  </si>
  <si>
    <t>La venus de la pieles/PN3322.S22.V4</t>
  </si>
  <si>
    <t>04-11-ene-12</t>
  </si>
  <si>
    <t>McCdonell, Nick</t>
  </si>
  <si>
    <t>El tercer hermano / PN3322.M433.T47</t>
  </si>
  <si>
    <t>16-23 ene 12</t>
  </si>
  <si>
    <t xml:space="preserve"> 06-Mar-12</t>
  </si>
  <si>
    <t xml:space="preserve">Ampliación del campo de batalla / </t>
  </si>
  <si>
    <t>15-22 feb 12</t>
  </si>
  <si>
    <t>Asfixia / PN3322.P346.A8 / 1495-05</t>
  </si>
  <si>
    <t>5-12 mar 12</t>
  </si>
  <si>
    <t>23-30 abril 12</t>
  </si>
  <si>
    <t>Las partículas elementales/PN3322.H68.P59.2008/3318-08</t>
  </si>
  <si>
    <t>18-25 may-12</t>
  </si>
  <si>
    <t>Mellville, Herman</t>
  </si>
  <si>
    <t>Bartleby el escribiente/PN3322.M458.B32/2556-08</t>
  </si>
  <si>
    <t>7-14 Jun 12</t>
  </si>
  <si>
    <t>20-27 Jun 12</t>
  </si>
  <si>
    <t>El río del tiempo/PN3322.V368.R51999/1688-02</t>
  </si>
  <si>
    <t>12-19-jul-12</t>
  </si>
  <si>
    <t>Kinski, Klaus</t>
  </si>
  <si>
    <t>Yo necesito amor/PN3322.K35.Y6/62647-08</t>
  </si>
  <si>
    <t>Antología del cuento norteamericano/PN3321.2.A67/1642-02</t>
  </si>
  <si>
    <t>05-12 Jul 12</t>
  </si>
  <si>
    <t>Ensayistas Ingleses/ PN6139.5 .E68 / 675-93 (03)</t>
  </si>
  <si>
    <t>Middlesex/PN3322 .E88 2005 / 0119-00</t>
  </si>
  <si>
    <t>17-24-Sept-12</t>
  </si>
  <si>
    <t>Goethe institud</t>
  </si>
  <si>
    <t>Protesta 2.0 / Humbold 157 (revista)</t>
  </si>
  <si>
    <t>Ensayistas y profetas. El canon del ensayo /PN3322 .B556 .E58 / 01006-011</t>
  </si>
  <si>
    <t>17-24 Nov 12</t>
  </si>
  <si>
    <t>Sin destino / PN3322 .K48 .S5 / 0693-05</t>
  </si>
  <si>
    <t>17-24 Dic 12</t>
  </si>
  <si>
    <t>Las virgenes suicidas / PN3322 .E88 .V57 2007 / 01797-09</t>
  </si>
  <si>
    <t>Banville, John</t>
  </si>
  <si>
    <t>El mar/ PN3322 .B3516 .M5 2007 / 1800-09</t>
  </si>
  <si>
    <t>18-25-ENE-13</t>
  </si>
  <si>
    <t>Las noches de flores / PN3322 .A49 .N63 / 02900-08</t>
  </si>
  <si>
    <t>Crosthwaite, Luis Humberto</t>
  </si>
  <si>
    <t>Idos de la mente / PN3322 .C7 .I36 / 075-010</t>
  </si>
  <si>
    <t>24-31 Ene 13</t>
  </si>
  <si>
    <t>29ene-05feb 13</t>
  </si>
  <si>
    <t>Zürn, Unica</t>
  </si>
  <si>
    <t>Primavera sombría / PN3322 .Z87 .P7 / 01911-05</t>
  </si>
  <si>
    <t>El trapecio del destino / PN3322 .Z87 .T73 / 01768-012</t>
  </si>
  <si>
    <t>El gran Gatsby / PN3322 .F57 .G7 1999/ 02882-00</t>
  </si>
  <si>
    <t>Volver a prestar el 25 de Abril del 2013</t>
  </si>
  <si>
    <t>Alesander Pushkin</t>
  </si>
  <si>
    <t>Narraciones completas / PN3322 .P88.N3/ 00179-07</t>
  </si>
  <si>
    <t xml:space="preserve">Pritchett, Victor </t>
  </si>
  <si>
    <t>El viaje literario / PN6140 .P75 .V53 / 02643-011</t>
  </si>
  <si>
    <t>Tsvietaieva,Marina</t>
  </si>
  <si>
    <t>Mi Pushkin/PN3322.T737.M5.2009/2582/011</t>
  </si>
  <si>
    <t>18-25 Abr 13</t>
  </si>
  <si>
    <t>Renov. 02-May 13</t>
  </si>
  <si>
    <t>Esguince de cintura / PN6140 .G575 .E8 / 0456-95</t>
  </si>
  <si>
    <t>Ultimo round / PN3322 .C67 .V57 vol1 2001 / 01138-08</t>
  </si>
  <si>
    <t>Libro de Manuel / PN3322 .C67 .L5 / 902-00</t>
  </si>
  <si>
    <t>Suplemento Babelia / 1119</t>
  </si>
  <si>
    <t>Ulises Carrión</t>
  </si>
  <si>
    <t xml:space="preserve"> Poesía / PN1169.5 .C3725.P6 /  02017-08</t>
  </si>
  <si>
    <t>20-27-Jun-13</t>
  </si>
  <si>
    <t>Jeffrem Eugenides</t>
  </si>
  <si>
    <t xml:space="preserve"> Middlesex / PN3322 .E88.M53 2005 /  00119-010</t>
  </si>
  <si>
    <t>Velazquez, Carlos</t>
  </si>
  <si>
    <t xml:space="preserve"> La marrana negra de la literatura rosa / PN3322 .V449.M37 / 02661-011</t>
  </si>
  <si>
    <t xml:space="preserve">Bernhard , Thomas </t>
  </si>
  <si>
    <t>Relatos autobiograficos / PN3322 .B478.R45 / 01058-09</t>
  </si>
  <si>
    <t>Christenson, Allen</t>
  </si>
  <si>
    <t>Popol Vuh / PN523 .P66 2012 / 0643-013</t>
  </si>
  <si>
    <t>El origen / PN3322 .B478 .O7 1990 / 01883-94</t>
  </si>
  <si>
    <t>18-25-Jul-13</t>
  </si>
  <si>
    <t>López, Francisco</t>
  </si>
  <si>
    <t>San Juan Copala, dominación política / PN3322 .L6556 .S2 / 02321-010</t>
  </si>
  <si>
    <t xml:space="preserve">Yepez,  Heriberto </t>
  </si>
  <si>
    <t>El imperio de la neomemoria / PN6140 .Y46.I56 / 01839-07</t>
  </si>
  <si>
    <t>08-15-Ago-13</t>
  </si>
  <si>
    <t>Al otro lado  /PN3322 .Y46.A5 / 03395-08</t>
  </si>
  <si>
    <t>El guardián del vergel / PN3322 .M428 .G8.1 / 01865-08</t>
  </si>
  <si>
    <t>19-26 Ago 13</t>
  </si>
  <si>
    <t>¿Quieres hacer el favor de callarte, porfavor? / PN3322 .C378 .D4 1994 / 0910-96</t>
  </si>
  <si>
    <t>Fresan, Rodrigo</t>
  </si>
  <si>
    <t>Nueva novela norteamericana / PN3321 .C629 / 02373-00</t>
  </si>
  <si>
    <t>Tolstói o Dostoievski / PN6140 .S74 .T6 / 0235-03</t>
  </si>
  <si>
    <t>Smith, Zadie</t>
  </si>
  <si>
    <t>Generación quemada / PN3321.2 .G46 / 0988-06</t>
  </si>
  <si>
    <t>Vicio propio / PN3322 .P9 .V53 / 1287-011</t>
  </si>
  <si>
    <t>08-15-Oct-13</t>
  </si>
  <si>
    <t>Pastoral americana / PN3322 .R675 .P3 / 1188-99</t>
  </si>
  <si>
    <t>Hstoria (I-II) / PA4004 .H58 vol1 / 0349-03</t>
  </si>
  <si>
    <t>28oct-04nov 13</t>
  </si>
  <si>
    <t>04-11 Nov 13</t>
  </si>
  <si>
    <t>Cómo me hice monja / PN3322 .A49 .C6 / 01202-97</t>
  </si>
  <si>
    <t>La biblia vaquera / PN3322 .V449 .B5 / 0978-013</t>
  </si>
  <si>
    <t>Reno. 25-Nov-13</t>
  </si>
  <si>
    <t>Por quien doblan las campanas / PN3322 .H49 .P6 / 841-04</t>
  </si>
  <si>
    <t>20-27-Nov-13</t>
  </si>
  <si>
    <t>Garibay, Ángel María</t>
  </si>
  <si>
    <t>Llave de Nahuatl / C N35.5 .N3 .G37 / 02850-08</t>
  </si>
  <si>
    <t>02-09 Dic 13</t>
  </si>
  <si>
    <t>López, Jesús</t>
  </si>
  <si>
    <t>Cuentos y fábulas del antiguo Egipto / PN3321.95 .E46 .C8 / 0687-05</t>
  </si>
  <si>
    <t>Fábulas / PN3321 .F3 2003 / 0344-05</t>
  </si>
  <si>
    <t>Laguna superior / PN1016.92 .L34 / 089-09</t>
  </si>
  <si>
    <t>05-12 Dic 13</t>
  </si>
  <si>
    <t>Chacón, Nazario</t>
  </si>
  <si>
    <t>Poesía de Nazario Chacón Pineda / PN1169.5 .C93 .P6</t>
  </si>
  <si>
    <t>Goethe, Johann Wolfang Von</t>
  </si>
  <si>
    <t>La serpiente verde / PN3322 .G63 .S4 / 01889-01</t>
  </si>
  <si>
    <t>Flores, Miguel</t>
  </si>
  <si>
    <t>Toledo. La línea metáforica / PN1016.92 .T655 / 01602-98</t>
  </si>
  <si>
    <t>Obra poética I / PN1169.5 .P395 .O2 1997 / 0634-99</t>
  </si>
  <si>
    <t>Weinberger, Eliot</t>
  </si>
  <si>
    <t>Algo elemental / PN6140 .W447 .A5 / 01797-011</t>
  </si>
  <si>
    <t>Dinero / PN3322 .A585 .D5 1999 / 01843-01</t>
  </si>
  <si>
    <t>La transmigración de los cuerpos /PN3322 .H497 .T7 / 01001-013</t>
  </si>
  <si>
    <t>11-18 Ene 14</t>
  </si>
  <si>
    <t>El luto humano / PN3322 .R48 .L8 / 0622-01</t>
  </si>
  <si>
    <t>Alta fidelidad / PN3322 .H665 .A4 / 971-013</t>
  </si>
  <si>
    <t>Herbert, Julian</t>
  </si>
  <si>
    <t>Album iscariote / PN1169.5 .H4559 .A4 / 1149-013</t>
  </si>
  <si>
    <t>Muerte súbita / PN3322 .E5885 .M87 / 037-014</t>
  </si>
  <si>
    <t>Moby Dick / PN3322 .M488 .M662 / 01819-02</t>
  </si>
  <si>
    <t>04--11 Mar 14</t>
  </si>
  <si>
    <t>Préstamo a partir del 15 de Julio del 2014</t>
  </si>
  <si>
    <t>Fiebre en las gradas / PN3322 .H665 .F5 / 0996-013</t>
  </si>
  <si>
    <t>28May-04Jun 14</t>
  </si>
  <si>
    <t>Enrique, Alvaro</t>
  </si>
  <si>
    <t>Valiente clase media / PN3322 .E5885 .V35 / 048-014</t>
  </si>
  <si>
    <t>04-11-Jun-14</t>
  </si>
  <si>
    <t xml:space="preserve">Amis, Martin   </t>
  </si>
  <si>
    <t>Dinero / PN3322 .A585.D5 1999 / 1843-01</t>
  </si>
  <si>
    <t>18-25-Jun-14</t>
  </si>
  <si>
    <t>Hurnby, Nick</t>
  </si>
  <si>
    <t>Un gran chico / PN3322 .H665 .G7 / 1007-013</t>
  </si>
  <si>
    <t>26-03-Jul-14</t>
  </si>
  <si>
    <t>Dinero / PN3322 .A585.D5 1999 / 01843-01</t>
  </si>
  <si>
    <t>02-09 Jul 14</t>
  </si>
  <si>
    <t>Trabajos del reino / PN3322 .H497 .T73 / 1977-010</t>
  </si>
  <si>
    <t>Amis. Martin</t>
  </si>
  <si>
    <t>Campos de Londres / PN3322 .A585 .C3 / 2520-00</t>
  </si>
  <si>
    <t>Los angeles del infierno / PN3322 .T57 .A64 / 0722-010</t>
  </si>
  <si>
    <t>Novelas y novelistas / PN6140 .B556 .N6 / 0916-013</t>
  </si>
  <si>
    <t xml:space="preserve"> De que hablamos cuando hablamos de amor / PN3322 .C378.D4 / 1891-99</t>
  </si>
  <si>
    <t>¿Quieres hacer el favor de callarte, por favor? / PN3322 .C378.Q4 1994 /  910-96</t>
  </si>
  <si>
    <t>Desobediencia civil / B29 .T495 .D42 2012 / 1129-013</t>
  </si>
  <si>
    <t>Walden / B29 .T495 .W3 1996 / 170-98</t>
  </si>
  <si>
    <t>Praz, Mario</t>
  </si>
  <si>
    <t>La casa de la vida / PN6140 .P734 .C38 / 01092-09</t>
  </si>
  <si>
    <t>01-08 Nov 14</t>
  </si>
  <si>
    <t xml:space="preserve">Hughes, Robert  </t>
  </si>
  <si>
    <t>La cultura de la queja : trifulcas norteamericanas / PN6140 .H845.C8 /780-07</t>
  </si>
  <si>
    <t>05-12-Ene-15</t>
  </si>
  <si>
    <t xml:space="preserve">Zizek, Slavot </t>
  </si>
  <si>
    <t xml:space="preserve"> En defensa de la intolerancia / B29 .Z59.E6 / 1591-010</t>
  </si>
  <si>
    <t>Fernandez, Eloy</t>
  </si>
  <si>
    <t>Homo sampler / PN6140 .F477 .H65 / 0145-012</t>
  </si>
  <si>
    <t>24Feb-03Mar 15</t>
  </si>
  <si>
    <t>Scherer, Julio</t>
  </si>
  <si>
    <t>La reina del pacifico / PN3384 .S35 .R45 / 02710-08</t>
  </si>
  <si>
    <t>Jaeger, Anne</t>
  </si>
  <si>
    <t>Creadores de imágenes / TR139 .C69 / 0314-09</t>
  </si>
  <si>
    <t>23-30 Mar 15</t>
  </si>
  <si>
    <t>El dia de la independencia / PN3322 .F67 .D5 / 743-P.lista</t>
  </si>
  <si>
    <t>24-Abr-01-May-15</t>
  </si>
  <si>
    <t>Meridiano de sangre / PN3322 .M428 .M47 / 2929-08</t>
  </si>
  <si>
    <t>Dron, Patricio</t>
  </si>
  <si>
    <t>El espiritu de los padres sigue subiendo en la lluvia / PN3322 .P757 .E8 / 953-013</t>
  </si>
  <si>
    <t>Casi nada / PN3322 .S23 .C38 / 451-09</t>
  </si>
  <si>
    <t>Garcia Bergua, Ana</t>
  </si>
  <si>
    <t>La bomba de San José / PN3322 .G3715 .B6 / 0906-013</t>
  </si>
  <si>
    <t>03-10 Jul 15</t>
  </si>
  <si>
    <t>Redaccion sin dolor / PN6140 .C645 .R4 1998 / 01433-98</t>
  </si>
  <si>
    <t>10-17 Ago-15</t>
  </si>
  <si>
    <t>Generación quemada/PN3321.2.G46/988-06</t>
  </si>
  <si>
    <t>Parra, Eduardo Antonio</t>
  </si>
  <si>
    <t>Desterrados/ PN3322.P377.D4/ 904-013</t>
  </si>
  <si>
    <t>25-1- SEP-15</t>
  </si>
  <si>
    <t>3-10-sep-15</t>
  </si>
  <si>
    <t>Seda, Daniel</t>
  </si>
  <si>
    <t>Casi nunca/ PN3322.S23.C38/ 451-09</t>
  </si>
  <si>
    <t>Blixen, Karen</t>
  </si>
  <si>
    <t>Ensayos completos / PN6140 .B5553 .E6 / 1670-011</t>
  </si>
  <si>
    <t>17-24-Sep-15</t>
  </si>
  <si>
    <t>Porque parece mentira la verdad nunca se sabe/PN3322.S23.P6/399-06</t>
  </si>
  <si>
    <t>9-16-OCT-15</t>
  </si>
  <si>
    <t>RENOV.</t>
  </si>
  <si>
    <t>Obra reunida 3: relatos completos/PN3322.R48.O73-02-15</t>
  </si>
  <si>
    <t xml:space="preserve">Bellatin, Mario </t>
  </si>
  <si>
    <t>Obra reunida/PN3322.B44.O3/676-06</t>
  </si>
  <si>
    <t>RENOV-18-NOV-15</t>
  </si>
  <si>
    <t>Obra reunida 2/PN3322.B44.O37/536-014</t>
  </si>
  <si>
    <t>Fogwill, Rodolfo Enrique</t>
  </si>
  <si>
    <t>Los pichiciegos/PN3322.F589.P5/991-013</t>
  </si>
  <si>
    <t>25-NOV-02 DIC-15</t>
  </si>
  <si>
    <t>Alarcón, Daniel</t>
  </si>
  <si>
    <t xml:space="preserve"> Radio ciudad perdida/PN3322.A497.R3/968-013</t>
  </si>
  <si>
    <t>El periodista deportivo/PN3322.F67.P4 1996/2580-00</t>
  </si>
  <si>
    <t>Ryszard,  Kapuscinski</t>
  </si>
  <si>
    <t>La guerra del fútbol y otros reportajes/PN3322.K36.G8/1808-97</t>
  </si>
  <si>
    <t>ciceron</t>
  </si>
  <si>
    <t>sobre la amistad / PA6315.E8.L2 / 1492-010</t>
  </si>
  <si>
    <t>seneca</t>
  </si>
  <si>
    <t>Sobre la firmeza del sabio / PA6673.E8.S63 / 7 2410-010</t>
  </si>
  <si>
    <t>Un asesino solitario / PN3322.M462M.A8 / 409-06</t>
  </si>
  <si>
    <t>20-27-ene-16</t>
  </si>
  <si>
    <t>Porque parece mentira/PN3322.S23.D6.1999/399-06</t>
  </si>
  <si>
    <t>Herrera, yuri</t>
  </si>
  <si>
    <t>28-ENE-04 FEB-16</t>
  </si>
  <si>
    <t>renov11-feb-16</t>
  </si>
  <si>
    <t>El amante de Janis Joplin/ PN3322.M462M.A5 / 889-06</t>
  </si>
  <si>
    <t xml:space="preserve">Pablo soler Frost </t>
  </si>
  <si>
    <t xml:space="preserve">Adivida o te deboro/ PN3322.S65.A3/245-015 </t>
  </si>
  <si>
    <t>11-18-FEB-16</t>
  </si>
  <si>
    <t>Malebolge/PN3322.S65.M3/55-02</t>
  </si>
  <si>
    <t xml:space="preserve">McCarthy, Cormac </t>
  </si>
  <si>
    <t xml:space="preserve"> J.M. Coetzee</t>
  </si>
  <si>
    <t>Vida y epoca de Michael K./PN3322.C634.Y52/1124-06</t>
  </si>
  <si>
    <t>A sangre fria/PN3322.C373.S2 1985/759-09</t>
  </si>
  <si>
    <t>02-09 mar 16</t>
  </si>
  <si>
    <t>Truman Capote, la biografia definitiva/PN3322.C373.C41/569-Lista</t>
  </si>
  <si>
    <t>Un placer fugaz/PN6130.C36.P5/982-06</t>
  </si>
  <si>
    <t>Obra reunida relatos completos 2/ PN3322.R48.O73/02-015</t>
  </si>
  <si>
    <t>Obra reunida relatos completos 1/  PN3322.R48.O71/009-015</t>
  </si>
  <si>
    <t xml:space="preserve">Eurípides </t>
  </si>
  <si>
    <t>Tragedias I/PA3975.T732.2005 V.1/2073-08</t>
  </si>
  <si>
    <t xml:space="preserve">Campbell, Federico </t>
  </si>
  <si>
    <t>Tinuanenses/PN3322.C353.T5/977-01</t>
  </si>
  <si>
    <t>Mallarmé, Stephane</t>
  </si>
  <si>
    <t>Un tiro de dados / PN1169.5 .M356 .T5 / 145-99</t>
  </si>
  <si>
    <t>La guerra contra el cliche / PN3322.AS85.G84 / 338-012</t>
  </si>
  <si>
    <t>02-09-ABRIL 16</t>
  </si>
  <si>
    <t>Tolstoi o Dostoievski / PN6140.S79.T6 / 235-03</t>
  </si>
  <si>
    <t xml:space="preserve">Antonio Parra, Eduardo </t>
  </si>
  <si>
    <t>Desterrados/PN3322.D377.D4/904-013</t>
  </si>
  <si>
    <t>14-21 abr 16</t>
  </si>
  <si>
    <t xml:space="preserve">El reino/PN3322.C375e.R35/593-015 </t>
  </si>
  <si>
    <t>Tsvietaieva, Marwa</t>
  </si>
  <si>
    <t>Mi pushkin / PN3322.T737E.M5 / 1133-09</t>
  </si>
  <si>
    <t>Algo elememtal / PN6140.W447.A5 / 1797-011</t>
  </si>
  <si>
    <t>Post mortem / B29.C365.P68 / 1804-07</t>
  </si>
  <si>
    <t>Gamez, Rubén</t>
  </si>
  <si>
    <t>La formula secreta / PN1998.3.G354.T6 / 589-014</t>
  </si>
  <si>
    <t>Para una critica de la violencia /PN6140.B468.P3.1999 /  491-01</t>
  </si>
  <si>
    <t>30-MAY-06 JUN 16</t>
  </si>
  <si>
    <t>Engels- Marx</t>
  </si>
  <si>
    <t>El manifiesto comunista / B29.M379.M3.2007 / 802-010</t>
  </si>
  <si>
    <t>Anderson, Jon lee</t>
  </si>
  <si>
    <t>El dictador los demonios y otras cronicas / PN3384.A5.D53/1397-010</t>
  </si>
  <si>
    <t>12-19 JUL 16</t>
  </si>
  <si>
    <t>renov 26-JUL-16</t>
  </si>
  <si>
    <t>El imperio  / PN3384.K36.I5 / 2154-01</t>
  </si>
  <si>
    <t xml:space="preserve"> El dictador, los demonios y otras crónicas/PN3384.A5.D53/1397-010</t>
  </si>
  <si>
    <t>renov 19-AGO-16</t>
  </si>
  <si>
    <t xml:space="preserve">Taramillo, Darío </t>
  </si>
  <si>
    <t>Antología de crónica latinoamericana actual/ Agudeio/PN3383.5.A25/129-013</t>
  </si>
  <si>
    <t>Ed. Dario Jaramillo</t>
  </si>
  <si>
    <t>Antologia de Cronica latinoamericana actual/PM3383.A25/129-013</t>
  </si>
  <si>
    <t xml:space="preserve"> El Imperio/PN3384.K36.F5/2154-01</t>
  </si>
  <si>
    <t>El ruido y la furia/PN3322.F38.R8 1998/1980-98</t>
  </si>
  <si>
    <t>Antología de cronica latinoamericana actual/PN3383.5.A25/129-013</t>
  </si>
  <si>
    <t>Indiana, Rita</t>
  </si>
  <si>
    <t>Nombres y animales / PN3322.I53.N6/ 060-014</t>
  </si>
  <si>
    <t>El ruido y la furia/PN3322.F38.R8 1998/1880-98</t>
  </si>
  <si>
    <t>Entre parentesis / PN3322.B642.E67 / 3264-08</t>
  </si>
  <si>
    <t>05-12 NOV 16</t>
  </si>
  <si>
    <t>renov 19-NOV-16</t>
  </si>
  <si>
    <t>Fuguet, Alberto</t>
  </si>
  <si>
    <t>Las peliculas de mi vida / PN3322.F846.P45 / 648-014</t>
  </si>
  <si>
    <t>Canciones mexicanas/PN3322.T38.C35/38-016</t>
  </si>
  <si>
    <t>24 nov-01 dic 16</t>
  </si>
  <si>
    <t>Memoria (1933-1966)/PN3322.P576.M4/927-013</t>
  </si>
  <si>
    <t>Lekov, Nikolai</t>
  </si>
  <si>
    <t>La pulga de acero / PN3322.L476.P85 / 1604-010</t>
  </si>
  <si>
    <t>14-21 DIC 16</t>
  </si>
  <si>
    <t>renov 28-dic-16</t>
  </si>
  <si>
    <t>Schuldeberg, Budd</t>
  </si>
  <si>
    <t>06-13 ENE 17</t>
  </si>
  <si>
    <t>El lamento de Pornoy/PN3322.R675.L3/478-98</t>
  </si>
  <si>
    <t>Hubert Selby Jr.</t>
  </si>
  <si>
    <t>Ultima salida para Brooklyn/PN3322.S446.U57 1989/1610-09</t>
  </si>
  <si>
    <t>Vientos de libertad / LOA-VIE / 2191</t>
  </si>
  <si>
    <t>20-24 ene 17</t>
  </si>
  <si>
    <t>La delgada linea roja/MAL-DEL/1029-1284</t>
  </si>
  <si>
    <t>28 ene-02 feb 17</t>
  </si>
  <si>
    <t>Observador oculto/HAN-OBS/693-873</t>
  </si>
  <si>
    <t>Meridiano de sangre / PN3322.M428.M47 / 2624-08</t>
  </si>
  <si>
    <t>10-17 FEB 17</t>
  </si>
  <si>
    <t>Las uvas de la ira / PN3322.S74.U8 / 865-00</t>
  </si>
  <si>
    <t>01-08 MAR 17</t>
  </si>
  <si>
    <t>El día de la independencia / PN3322.F67.D5/ 1140-05</t>
  </si>
  <si>
    <t>El periodista deportivo / PN3322.F67.P4 / 2580-00</t>
  </si>
  <si>
    <t>11-18 MAR 17</t>
  </si>
  <si>
    <t>Porque parece mentira la verdad nunca se sabe / PN3322.S23.D6 / 399-06</t>
  </si>
  <si>
    <t>W. Sais, Edward</t>
  </si>
  <si>
    <t>Cultura e imperialismo / PN6140.S33.C8 / 607-014</t>
  </si>
  <si>
    <t>Smith, Adam</t>
  </si>
  <si>
    <t>La riqueza de las naciones I / B29.S6M.R5.V1 / 597-03</t>
  </si>
  <si>
    <t>El origen /PN3322.B478.O7 /1883-94</t>
  </si>
  <si>
    <t>27 jun- 04 jul 17</t>
  </si>
  <si>
    <t>El ruido y la furia/PN3322.F38.R8/1476-09</t>
  </si>
  <si>
    <t>05-12 jul 17</t>
  </si>
  <si>
    <t>Said, Edward</t>
  </si>
  <si>
    <t>Orientalismo/ PN6140.S33.O7 /2139-03</t>
  </si>
  <si>
    <t xml:space="preserve">05- 12 jul 17 </t>
  </si>
  <si>
    <t>Alexievich,Svetlana</t>
  </si>
  <si>
    <t>Voces de Chernóbil/PN3384.A44.V63/663-015</t>
  </si>
  <si>
    <t>Servín J.M.</t>
  </si>
  <si>
    <t>D.F. Confidencial/PN3322.S4699.D5/1582-012</t>
  </si>
  <si>
    <t>EZLN</t>
  </si>
  <si>
    <t>EZLN, documentos y conicados/PN3383.5.E95/0956-08</t>
  </si>
  <si>
    <t>Fizantz Fanon</t>
  </si>
  <si>
    <t>Piel negra, masiaras blancas/PN6140.F36.P54/567-017</t>
  </si>
  <si>
    <t xml:space="preserve">Harold Bloom </t>
  </si>
  <si>
    <t>Cuentos y cuentistas, el canon del cuento / PN6140.B556.C84 / 423-010</t>
  </si>
  <si>
    <t xml:space="preserve">Joseph Conrad </t>
  </si>
  <si>
    <t>El corazón de las tinieblas / PN3322.C663.C67.2008/  2120-010</t>
  </si>
  <si>
    <t>Richard Ford</t>
  </si>
  <si>
    <t>Flores en las grietas/Pn3322.K66R. F56/1760-12</t>
  </si>
  <si>
    <t>Cuentos y cuentistas, el canon del cuento/PN6140.B556.C84/ 423-010</t>
  </si>
  <si>
    <t>21-28-may-19</t>
  </si>
  <si>
    <t>Meiridiano de sangre  /PN3322.M428.M47/ 2629-08</t>
  </si>
  <si>
    <t>21-28-may-20</t>
  </si>
  <si>
    <t>SUSPENSIÓN HASTA 8 DE JUNIO DE 2019</t>
  </si>
  <si>
    <t>Japo</t>
  </si>
  <si>
    <t>Poemas</t>
  </si>
  <si>
    <t>*Libro de sección de catalogación</t>
  </si>
  <si>
    <t>Esperando a los bárbaros/PN3322.C643.E86/1176-01</t>
  </si>
  <si>
    <t>17-24-SEP-19</t>
  </si>
  <si>
    <t>2 dias</t>
  </si>
  <si>
    <t>The consequuences of love/SOR-FIV:FICRAS/2387-2391</t>
  </si>
  <si>
    <t xml:space="preserve">Carver, Maryann Burk </t>
  </si>
  <si>
    <t>Así fueron las cosas/PN3322.C3792.B87/578-08</t>
  </si>
  <si>
    <t>2-9-OCT-19</t>
  </si>
  <si>
    <t>¿Quieres hacer el favor de callarte por favor?/PN3322.C3792.Q54/910-96</t>
  </si>
  <si>
    <t>Maryann Burk Carver</t>
  </si>
  <si>
    <t>Asi fueron las cosas/PN3322.C3792.B87/578-08</t>
  </si>
  <si>
    <t>Flores en las grietas: Autobiografia y literatura/PN3322.F66R.F56/1760-012</t>
  </si>
  <si>
    <t>¿Sueñan los androides con ovejas eléctricas?/PN3322.D53.S94/95-19</t>
  </si>
  <si>
    <t xml:space="preserve"> Bernhard, Thomas</t>
  </si>
  <si>
    <t xml:space="preserve"> El aliento : una decisión /PN3322.B478.A56 1991/1881-94</t>
  </si>
  <si>
    <t>Roterdam, Erasmo</t>
  </si>
  <si>
    <t>Elogio de la locura / B29.E73.E5 / 629-09</t>
  </si>
  <si>
    <t>30-JUL-06 AGO 16</t>
  </si>
  <si>
    <t>SUSPENDIDO HASTA 22 DE AGOSTO DE 2016</t>
  </si>
  <si>
    <t>Ortega y Gasset</t>
  </si>
  <si>
    <t>El espectador / B29.O77.E7 / 219-01</t>
  </si>
  <si>
    <t>08-15-OCT-16</t>
  </si>
  <si>
    <t xml:space="preserve">Ortega y Gasset, José </t>
  </si>
  <si>
    <t>El esplandor/B29.O77.E7/219-01</t>
  </si>
  <si>
    <t>Saga, Carl</t>
  </si>
  <si>
    <t>El mundo y sus demonios/PN6140.S325.M8/1749-02</t>
  </si>
  <si>
    <t>7-ago-14-ago-17</t>
  </si>
  <si>
    <t>Carlson, Bernard</t>
  </si>
  <si>
    <t>Tesla, inventor de la era eléctrica/CT21.T475.C37/101-016</t>
  </si>
  <si>
    <t xml:space="preserve">17-23 feb 18 </t>
  </si>
  <si>
    <t>Nombre del usuario:_x000D_
Mejía, Regina</t>
  </si>
  <si>
    <t>Mejía, Regina</t>
  </si>
  <si>
    <t>Scherer Garcia Julio</t>
  </si>
  <si>
    <t>Estos años/ PN3384.S35.E8/ 189-93</t>
  </si>
  <si>
    <t>24-31-MAR-14</t>
  </si>
  <si>
    <t>Cortazár, Julio</t>
  </si>
  <si>
    <t>Julio Cortázar. Obras completas/ PN3322.C67.C822</t>
  </si>
  <si>
    <t xml:space="preserve">Ionesco, Eugéne </t>
  </si>
  <si>
    <t>Diarios/PN3322.I66.D53/256-016</t>
  </si>
  <si>
    <t xml:space="preserve">La trata de esclavos / PN3384.T49.T7 / 007-04 </t>
  </si>
  <si>
    <t>Dialogos / PA4279.D52.V.5/ 667-015</t>
  </si>
  <si>
    <t>09-16-MAY-17</t>
  </si>
  <si>
    <t>El oso historia del rey destronado / PN6140.P37.O76 / 584-015</t>
  </si>
  <si>
    <t>10-17-MAY-17</t>
  </si>
  <si>
    <t>Dùran, Diego</t>
  </si>
  <si>
    <t>Historia de las Indias de Nueva España e islas de tierra firme/PN3384.D87.H5/v1</t>
  </si>
  <si>
    <t>20-27-DIC-17</t>
  </si>
  <si>
    <t>*los libros se los llevo Luz Marìa</t>
  </si>
  <si>
    <t>Historia de las Indias de Nueva España e islas de tierra firme/PN3384.D87.H5/v2</t>
  </si>
  <si>
    <t>Clavijeiro, Francisco Javier</t>
  </si>
  <si>
    <t>Historia antigua de México…</t>
  </si>
  <si>
    <t>devuelto por el maestro</t>
  </si>
  <si>
    <t>Cinismos: Retrato de los filósofos/B29.06.C5/</t>
  </si>
  <si>
    <t>Anales de coahutitlan/PN3383.5</t>
  </si>
  <si>
    <t>Suite Habana/PER-SUI/1273-1557</t>
  </si>
  <si>
    <t>Di Benedetto, Antonio</t>
  </si>
  <si>
    <t>Zama / PN3322.B46.Z3/ 1806-07</t>
  </si>
  <si>
    <t>Foster Wallace, David</t>
  </si>
  <si>
    <t>Entrevistas breves con hombres repulsivos / PN3322.W3453.E5 / 984-013</t>
  </si>
  <si>
    <t xml:space="preserve">Granes, Carlos </t>
  </si>
  <si>
    <t xml:space="preserve">El puño invisible/PN6240.G728.P86/2761-011 </t>
  </si>
  <si>
    <t>27 jun-04 jul 17</t>
  </si>
  <si>
    <t xml:space="preserve">Talese, Gay </t>
  </si>
  <si>
    <t>El motel voyeur/PN3322.T354.M67/233-017</t>
  </si>
  <si>
    <t>Fonseca, Rúben</t>
  </si>
  <si>
    <t>Los mejores relatos/PN3322.F66.M4/ SF</t>
  </si>
  <si>
    <t>Izazaga, David</t>
  </si>
  <si>
    <t>Nunca nada es así/PN3322.I9.N8/2100-99</t>
  </si>
  <si>
    <t>Saroyan, William</t>
  </si>
  <si>
    <t>El joven audaz…/PN3322.S275.J6/ SF</t>
  </si>
  <si>
    <t>24- 31 jul 17</t>
  </si>
  <si>
    <t>En jardines ajenos/PN3322.S728.E6/ SF</t>
  </si>
  <si>
    <t>Monge Emiliano</t>
  </si>
  <si>
    <t>Arrastra esa sombra/PN3322.M658.A7/2660-11</t>
  </si>
  <si>
    <t xml:space="preserve">Bolaño Roberto </t>
  </si>
  <si>
    <t>El gaucho insufrible/PN3322.B642.G3/SF</t>
  </si>
  <si>
    <t>Lluvia de hielo/PN3322.S728.L58/645-10</t>
  </si>
  <si>
    <t>Schweblin, Samanta</t>
  </si>
  <si>
    <t>Pájaros en la boca/PN3322.S368.P35/1166-010</t>
  </si>
  <si>
    <t>Cuentos claros/PN3322.B461M.C8/449-10</t>
  </si>
  <si>
    <t>La niña del pelo raro/PN3322.W3453.N5/990-013</t>
  </si>
  <si>
    <t>Revueltas José</t>
  </si>
  <si>
    <t>Dormir en tierra/PN3322.R48.D6/SF</t>
  </si>
  <si>
    <t>Maldonado, Tryno</t>
  </si>
  <si>
    <t>Grandes hits/PN3321.92.G73/00228-010</t>
  </si>
  <si>
    <t>Heriberto Yépez</t>
  </si>
  <si>
    <t>El imperio de la neomemoria/PN6140.Y46.I56/1339-07</t>
  </si>
  <si>
    <t>Mester de sugloria/PN1169.5.l54.M4/1075-99</t>
  </si>
  <si>
    <t>Ciudad fantasma/PN3321.92.C583/041-016</t>
  </si>
  <si>
    <t>22-29 sep 17</t>
  </si>
  <si>
    <t>Infierno de todos/PN3322.P576.I64/426-09</t>
  </si>
  <si>
    <t>07-14 dic 17</t>
  </si>
  <si>
    <t>15-dic.17</t>
  </si>
  <si>
    <t>Toole, JK</t>
  </si>
  <si>
    <t>La biblia de neón/PN3322.T656.B5/SF</t>
  </si>
  <si>
    <t>El fuego y el relato/B29.A45.F85/665-018</t>
  </si>
  <si>
    <t>15-22 dic 17</t>
  </si>
  <si>
    <t xml:space="preserve">Baudrillard, Jean </t>
  </si>
  <si>
    <t>La transparencia del mal/PN6140.B379.T4/870-99</t>
  </si>
  <si>
    <t>David Fuster Wallaie</t>
  </si>
  <si>
    <t>Entrevistas buenas con hombres r…/PN3322.W3453.E5/984-013</t>
  </si>
  <si>
    <t>03-10 ENE 18</t>
  </si>
  <si>
    <t>Compañía/PN3322.B43.C6/1408-98</t>
  </si>
  <si>
    <t>12-19 feb-18</t>
  </si>
  <si>
    <t>Grillet, Alaín</t>
  </si>
  <si>
    <t>La casa de citas/PN3322.R63.C3/1408-98</t>
  </si>
  <si>
    <t>Pacheco</t>
  </si>
  <si>
    <t>Las batallas en el desierto/PN3322.P3.B3/1968-03</t>
  </si>
  <si>
    <t>15-22 feb-18</t>
  </si>
  <si>
    <t>Raymund Correr</t>
  </si>
  <si>
    <t>De qué hablamos cuando hablamos/PN3322.C3792.H33/1891-99</t>
  </si>
  <si>
    <t>26 mar-2abr-18</t>
  </si>
  <si>
    <t>El libro vacio/PN3322.V533.L52/3412-00</t>
  </si>
  <si>
    <t>De Kafka a Kafka/PN3322-K34.B53/755-00</t>
  </si>
  <si>
    <t>Guillermo Semperio</t>
  </si>
  <si>
    <t>Despues apareció una nave/PN33222.S254.D48/993-09</t>
  </si>
  <si>
    <t>Lazos de familia/PN3322.L58.L3/999-01</t>
  </si>
  <si>
    <t>25 JUN 02 JUL 18</t>
  </si>
  <si>
    <t>Michel Houllebecq</t>
  </si>
  <si>
    <t>Lanzarote/PN3322.H69.L35/273-012</t>
  </si>
  <si>
    <t>Bataille, George</t>
  </si>
  <si>
    <t>Historia del ojo/PN3322.B373.H57/479-99</t>
  </si>
  <si>
    <t>31-ago-7-sep-18</t>
  </si>
  <si>
    <t xml:space="preserve">Mccurthy, Cormac </t>
  </si>
  <si>
    <t>El sunset limited/PN3322.M428.S86/1145-012</t>
  </si>
  <si>
    <t>Efecto tequila/PN3322.M462M.E4/0405-06</t>
  </si>
  <si>
    <t>El heroe de las mil mascaras / BL 313 .C35.H477 1488-09</t>
  </si>
  <si>
    <t>14 al 21 Sep 18</t>
  </si>
  <si>
    <t>Los culpables/ PN3322 .V56 .C85</t>
  </si>
  <si>
    <t>Escritos (1940-1948)/PN6140.O773.E8/2526-01</t>
  </si>
  <si>
    <t>6-13-NOV-18</t>
  </si>
  <si>
    <t xml:space="preserve"> &lt;</t>
  </si>
  <si>
    <t>Aion/BF173.J86.A56/720-012</t>
  </si>
  <si>
    <t xml:space="preserve">Wolff, Tobias </t>
  </si>
  <si>
    <t>Cazadores en la nieve/PN3322.W656.C3/1683-03</t>
  </si>
  <si>
    <t>14-21-nov-18</t>
  </si>
  <si>
    <t>Culturas populares en el capitalismo/PN6140.G36.C8/0468-03</t>
  </si>
  <si>
    <t>28-NOV-5-DIC-18</t>
  </si>
  <si>
    <t>Solzchentzyn/Solzchentzyn</t>
  </si>
  <si>
    <t>Archipiélagp Gulag/PN3322.S659.A7/1199-00</t>
  </si>
  <si>
    <t xml:space="preserve">Bernes, Julian </t>
  </si>
  <si>
    <t>El sentido Final/PN3322.B36.S4/157-015</t>
  </si>
  <si>
    <t>7-14-dic-18</t>
  </si>
  <si>
    <t>suspensión hasta 18 de diciembre de 2018</t>
  </si>
  <si>
    <t xml:space="preserve"> Roth, Philip</t>
  </si>
  <si>
    <t>El lamento de portnoy/PN3322.R675.L3/478-98</t>
  </si>
  <si>
    <t>7-14-ENE-19</t>
  </si>
  <si>
    <t>Cuentos completos/PN3322.B461.MC82/460-010</t>
  </si>
  <si>
    <t>SUSPENDIDO HASTA 22 DE ENERO DEL 2019</t>
  </si>
  <si>
    <t>La noche en cuestión/PN3322.W656.W6/1938-04</t>
  </si>
  <si>
    <t>11-feb-19-</t>
  </si>
  <si>
    <t xml:space="preserve"> Neuman, Andrés</t>
  </si>
  <si>
    <t>El último minuto/PN3322.N485.U57/279-010</t>
  </si>
  <si>
    <t>5-12-feb-19</t>
  </si>
  <si>
    <t xml:space="preserve">Jung, Carl G. </t>
  </si>
  <si>
    <t>Arquetipos e inconsciente colectivo/BF173.J86.A76/1074-010</t>
  </si>
  <si>
    <t>11-18-feb-19</t>
  </si>
  <si>
    <t xml:space="preserve">Saunders,George </t>
  </si>
  <si>
    <t>Lincoln en el bardo/PN3322.S279G.L55/290-018</t>
  </si>
  <si>
    <t xml:space="preserve">Dahl, Roal </t>
  </si>
  <si>
    <t>Relatos escalofriantes/PN3322.D34.R4/676-08</t>
  </si>
  <si>
    <t>La dama del perrito y otros cuentos/PN3322.CH45.D353/1411-99</t>
  </si>
  <si>
    <t>No leer/PN3322.Z35.L44/585-018</t>
  </si>
  <si>
    <t>1-8-ABR-19</t>
  </si>
  <si>
    <t xml:space="preserve">Anderson Imbert, Enrique </t>
  </si>
  <si>
    <t>Teoría y técnica del cuento/PN179.A64.1999/1185-06</t>
  </si>
  <si>
    <t xml:space="preserve"> Zambra, Alejandro</t>
  </si>
  <si>
    <t>Bonsái/PN3322.Z35.B6/982-013</t>
  </si>
  <si>
    <t>Setenta Relatos/PN3322.B89.S48/1162-08</t>
  </si>
  <si>
    <t xml:space="preserve"> Evelyn Waugh</t>
  </si>
  <si>
    <t>Noticia bomba / PN3322. W38.N6 1997 / 1913-99</t>
  </si>
  <si>
    <t>22-29-ABR-19</t>
  </si>
  <si>
    <t xml:space="preserve">Woody Allen </t>
  </si>
  <si>
    <t>Cuentos sin plumas  / PN1998.3 A55. C8/ 1568-94</t>
  </si>
  <si>
    <t xml:space="preserve"> Flaubert, Gustave</t>
  </si>
  <si>
    <t>La educación sentimental/PN3322.F59.E39/017-018</t>
  </si>
  <si>
    <t>Crímenes y pecados/ALL-CRI/23-28</t>
  </si>
  <si>
    <t>6-11-may-19</t>
  </si>
  <si>
    <t xml:space="preserve">Groucho Marx </t>
  </si>
  <si>
    <t>Memorias de un amante sarnoso/ PN1998.3.M377.M4/ 1880-01</t>
  </si>
  <si>
    <t>El heroe de las mil caras/ BL313.C35.H47 / 01488-09</t>
  </si>
  <si>
    <t>El lamento de Portnoy/PN3322.R675.L3/478-98</t>
  </si>
  <si>
    <t xml:space="preserve">Allen, Woody </t>
  </si>
  <si>
    <t>Cuentos sin plumas/PN1998.3.A55.C8/1568-94</t>
  </si>
  <si>
    <t>SUSPENSIÓN HASTA 11 DE JUNIO DE 2019</t>
  </si>
  <si>
    <t>24-jun-4-jul-19</t>
  </si>
  <si>
    <t>Molloy/PN3322.B43.M6/2347-96</t>
  </si>
  <si>
    <t xml:space="preserve">Yourcenar, Marguerite </t>
  </si>
  <si>
    <t>Cuentos orientales/PN3322.Y68.C8/ S/F</t>
  </si>
  <si>
    <t>18-25-jul-19</t>
  </si>
  <si>
    <t xml:space="preserve">Eagleton Temy </t>
  </si>
  <si>
    <t>Una introducción a la teoría literaria/PN523.E23/0777-017</t>
  </si>
  <si>
    <t>SUSPENSIÓN HASTA EL 6 DE AGOSTO DE 2019</t>
  </si>
  <si>
    <t xml:space="preserve">Eagleton, Terry </t>
  </si>
  <si>
    <t xml:space="preserve"> Zapata, Luis</t>
  </si>
  <si>
    <t xml:space="preserve"> Gutiérrez, Pedro Juan</t>
  </si>
  <si>
    <t>Trilogía sucia de la Habana/PN3322.G92P.T75/2184-03</t>
  </si>
  <si>
    <t>9-16-SEP-19</t>
  </si>
  <si>
    <t xml:space="preserve">Gardner, John </t>
  </si>
  <si>
    <t>El arte de escribir novela/PN179.G37/861-99</t>
  </si>
  <si>
    <t>Nuevos narradores cubanos/PN3321.91.C8.N8/2286-03</t>
  </si>
  <si>
    <t xml:space="preserve">Paley, Grace </t>
  </si>
  <si>
    <t>Cuentos completos/PN3322.P348.C8/683-05</t>
  </si>
  <si>
    <t xml:space="preserve"> Carrere, Emmanuel</t>
  </si>
  <si>
    <t>El adversario/PN3322.C3757.A39/32-016</t>
  </si>
  <si>
    <t>Short cuts/PN3322.C3792.S46/1406-06</t>
  </si>
  <si>
    <t xml:space="preserve">Eggers, Dave </t>
  </si>
  <si>
    <t>A Heartbreaking work of Staggering genius/PN3322.E33.H43/1193-013</t>
  </si>
  <si>
    <t>02-Ene--19</t>
  </si>
  <si>
    <t xml:space="preserve"> Houellebecq, Michel</t>
  </si>
  <si>
    <t>Ampliación del campo de batalla / PN3322-H69.A46/ 3123-08</t>
  </si>
  <si>
    <t xml:space="preserve"> 02-Ene-20</t>
  </si>
  <si>
    <t xml:space="preserve"> 07-ene-20</t>
  </si>
  <si>
    <t>Yuri Herrera</t>
  </si>
  <si>
    <t>Señales que procederan al fin del mundo/PN3322.H478.S46/976-013</t>
  </si>
  <si>
    <t>14-21-feb-20</t>
  </si>
  <si>
    <t>gilles Deleusze</t>
  </si>
  <si>
    <t>Rizoma: introduccion/B29.D45.R59 2000/2454-01</t>
  </si>
  <si>
    <t>Françoise Sagan</t>
  </si>
  <si>
    <t>Buenos días tristeza/PN3322.S2345.B8/890-07</t>
  </si>
  <si>
    <t>Dave Eggers</t>
  </si>
  <si>
    <t>A heartbreakign work of staggering genius/PN3322.E33.H43/11930-130</t>
  </si>
  <si>
    <t>Gadamer, Hans Georg</t>
  </si>
  <si>
    <t>Verdad y método / B29 .G33 .V47 v.1 / 2860-08</t>
  </si>
  <si>
    <t>16-23-Abr-14</t>
  </si>
  <si>
    <t>Apuntes del subsuelo / PN3322 .D68 .A8 / 0136-94</t>
  </si>
  <si>
    <t>Bajtin, Mijail</t>
  </si>
  <si>
    <t>Yo tambien soy / PN6140 .B34 .Y6 / 01342-00</t>
  </si>
  <si>
    <t>Del texto a la cción / PN6140 .R525 .D45 2010 / 2648-011</t>
  </si>
  <si>
    <t>08-15-Ene-15</t>
  </si>
  <si>
    <t>Historia y narratividad / PN6140 .R525 .H582 / 01967-010</t>
  </si>
  <si>
    <t>Zavala, Lauro</t>
  </si>
  <si>
    <t>Teoría del cuento II / PN3321.T46.N2 / 1686-02</t>
  </si>
  <si>
    <t>05-12 Agost-15</t>
  </si>
  <si>
    <t>20-27 ago-15</t>
  </si>
  <si>
    <t>Anne Porter, Katherine</t>
  </si>
  <si>
    <t>Cuentos mexicacnos/ PN3322.P67.C8/ 1264-03</t>
  </si>
  <si>
    <t>3-10-SEP-15</t>
  </si>
  <si>
    <t>Un amigo de kafka y otros relatos / PN3322 .S56 .A55 / 1086-96</t>
  </si>
  <si>
    <t>Teorias del cuento II/PN3321.T46 V.2/1686-02</t>
  </si>
  <si>
    <t>03-10 oct 15</t>
  </si>
  <si>
    <t xml:space="preserve">Kawabata, Yasumari </t>
  </si>
  <si>
    <t>Historias en la palma de la mano/PN3322.K39.H5 2005/574-06</t>
  </si>
  <si>
    <t>Carold, Lewis</t>
  </si>
  <si>
    <t>El hombre que amaba a las niñas/PN3322.C377.H6/423-015</t>
  </si>
  <si>
    <t>08-15 ABR-17</t>
  </si>
  <si>
    <t>Clases de literatura/PN3322.C673.C47/336-016</t>
  </si>
  <si>
    <t>17-abr/24-abr</t>
  </si>
  <si>
    <t>Nombre del usuario:_x000D_
Molina Robles, José Luis</t>
  </si>
  <si>
    <t>Molina Robles, José Luis</t>
  </si>
  <si>
    <t>Pellicer, Carlos</t>
  </si>
  <si>
    <t>Obras / PN1169.5.P45.O2 / sf</t>
  </si>
  <si>
    <t>22-29 nov 10</t>
  </si>
  <si>
    <t>Bracho, Coral</t>
  </si>
  <si>
    <t>La voluntad del ambar / PN1169.5.B73.V6 7 282-04</t>
  </si>
  <si>
    <t>Bolaño Roberto</t>
  </si>
  <si>
    <t>Amuleto/PN3322B642.A57</t>
  </si>
  <si>
    <t>10-18DIC-10</t>
  </si>
  <si>
    <t>REN26DIC-10</t>
  </si>
  <si>
    <t>Enrugue Álvaro</t>
  </si>
  <si>
    <t>HipotermiaPN33225885 H5</t>
  </si>
  <si>
    <t>10-18-DIC-10</t>
  </si>
  <si>
    <t>La muerte de un instalPN3322/e5885.m8/331/-08</t>
  </si>
  <si>
    <t>28-4-ENE-11</t>
  </si>
  <si>
    <t xml:space="preserve">Deniz Gerardo </t>
  </si>
  <si>
    <t>Erdera/PN1169.5.D45.E7/.1930-D5</t>
  </si>
  <si>
    <t>REN 05-12 Ene 11</t>
  </si>
  <si>
    <t>Poeta ciego / PN3322.B44.P6/0537-06</t>
  </si>
  <si>
    <t>05-12 Ene-11</t>
  </si>
  <si>
    <t>Lobo, Fernándo</t>
  </si>
  <si>
    <t>Después del derrumbe / PN3321.92.D48 / 1469-10</t>
  </si>
  <si>
    <t>16-23 Abr 11</t>
  </si>
  <si>
    <t xml:space="preserve">Trabajos del reino / PN3322.H497.T73 / 1977-10 </t>
  </si>
  <si>
    <t xml:space="preserve">Pasolini Pier Paolo </t>
  </si>
  <si>
    <t xml:space="preserve">La divina mimesis/ PN1169.5.P38.D5 </t>
  </si>
  <si>
    <t>Ren 04 May</t>
  </si>
  <si>
    <t>Palabra de corsario / PN1169.5.P38.P54 / 2162-08</t>
  </si>
  <si>
    <t>20-27 Abr 11</t>
  </si>
  <si>
    <t>6-13 May 11</t>
  </si>
  <si>
    <t>Ren 20 may</t>
  </si>
  <si>
    <t>Merini, alda</t>
  </si>
  <si>
    <t>La carne de los angeles/PN1169.5.M469.C37</t>
  </si>
  <si>
    <t>6-13 May-11</t>
  </si>
  <si>
    <t>28-may-5jun-11</t>
  </si>
  <si>
    <t xml:space="preserve">Sicilia, Javier </t>
  </si>
  <si>
    <t xml:space="preserve">Triptico del desierto / PN1169.5 / S53. T57 </t>
  </si>
  <si>
    <t>Temporada de caza para el leon negro/PN3322. M362.T45/617-09</t>
  </si>
  <si>
    <t>10-17Dic-11</t>
  </si>
  <si>
    <t xml:space="preserve">Servin J.M. </t>
  </si>
  <si>
    <t>Al final del vacio/PN3322.S469.AS/1809-09</t>
  </si>
  <si>
    <t xml:space="preserve">Blanco, Alberto </t>
  </si>
  <si>
    <t>Medio cielo / PN1119.5 B587.M4</t>
  </si>
  <si>
    <t>30 ene - 6 feb 12</t>
  </si>
  <si>
    <t xml:space="preserve">Ramuz, Charles Ferdinand </t>
  </si>
  <si>
    <t>Derborence / PN3322.Z358.D47</t>
  </si>
  <si>
    <t>renovado-17-feb-12</t>
  </si>
  <si>
    <t>Monsieur pain / PN3322.B642.M66</t>
  </si>
  <si>
    <t>2666/PN3322.B642.D6</t>
  </si>
  <si>
    <t>10-17-feb-12</t>
  </si>
  <si>
    <t>Maiakovsky, Vladimir</t>
  </si>
  <si>
    <t>For the voice/PN1169.5.M385.F6 Vol 1,2,3/1501-01</t>
  </si>
  <si>
    <t>11-18 Jul 12</t>
  </si>
  <si>
    <t>Mallarmé, Stephan</t>
  </si>
  <si>
    <t>Un tiro de dados/PN1169.5.M356.U7</t>
  </si>
  <si>
    <t>Poemas/PN1169.5.M385.P6 1988</t>
  </si>
  <si>
    <t>Una bofetada al gusto del lector/PN1169.5.M35.B64</t>
  </si>
  <si>
    <t>Renv. 07-Agos-12</t>
  </si>
  <si>
    <t>LIBRO EXTRAVIADO POR EL USUARIO</t>
  </si>
  <si>
    <t>REPUESTO POR CARTAS MAYAS ROBERT CREELEY-CHARLES OLSON 26 DE DICIEMBRE DE 2013</t>
  </si>
  <si>
    <t>Luigi Amara</t>
  </si>
  <si>
    <t>La escuela del aburrimiento/PN6140.A585.E7/372-013</t>
  </si>
  <si>
    <t>RECIBE YOSHIE</t>
  </si>
  <si>
    <t>Cervantes o la crítica de la lectura/PN3322.F83.C47/1422-03</t>
  </si>
  <si>
    <t>20-27 jul 18</t>
  </si>
  <si>
    <t>Geografía de la novela/PN3322.F83.G46/1304-02</t>
  </si>
  <si>
    <t>Alvaro Enrique</t>
  </si>
  <si>
    <t>Deencia/PN3322.E57.D43/97-013</t>
  </si>
  <si>
    <t>31-07 ago 18</t>
  </si>
  <si>
    <t>Terra Nostra/PN3322.F83.T47/655-98</t>
  </si>
  <si>
    <t>Garcia Ponce, Juan</t>
  </si>
  <si>
    <t>Autobiografía precoz/PN3322.G378.A98/650-06</t>
  </si>
  <si>
    <t>Apariciones/PN3322.G378.A62/789-015</t>
  </si>
  <si>
    <t>18-25-ago-18</t>
  </si>
  <si>
    <t>Obra Reunida 3 Relatos completos/PN3322.R43.O73/002-015</t>
  </si>
  <si>
    <t xml:space="preserve"> Fuentes, Carlos</t>
  </si>
  <si>
    <t>Los C8 París, Praga, México/PN3322.F84.S47/1445-05</t>
  </si>
  <si>
    <t>José revueltas obras copletas/PN3322.R48.O76/8-015</t>
  </si>
  <si>
    <t>12-19 sep 18</t>
  </si>
  <si>
    <t xml:space="preserve"> Lipovetsky, Gilles</t>
  </si>
  <si>
    <t>La tercera mujer/PN6140.L56.T4/0677-06</t>
  </si>
  <si>
    <t xml:space="preserve">Eielson,Jorge Eduardo </t>
  </si>
  <si>
    <t>El cuerpo de Giulia- no/PN3322.E38.C84/456-09</t>
  </si>
  <si>
    <t xml:space="preserve"> Sade, Marqués de</t>
  </si>
  <si>
    <t>Los infortunios de la virtud. El Presidente  burlado /PN3322.S233.J8/1216-04</t>
  </si>
  <si>
    <t>El placer  de la desmesura/PN3322.S233.J4/318-99</t>
  </si>
  <si>
    <t>Sacher-Masoch,  Leopold von</t>
  </si>
  <si>
    <t>La Venus de las pieles /PN3322.S22.V4/759-02</t>
  </si>
  <si>
    <t>La familia/BF173.L3.F3 2003/1495-07</t>
  </si>
  <si>
    <t xml:space="preserve">Reis Carlos Antonio </t>
  </si>
  <si>
    <t>Fundamentos y tecnicas del analisis literario/PN523.R45/398-09</t>
  </si>
  <si>
    <t>12-19-FEB-16</t>
  </si>
  <si>
    <t xml:space="preserve">Wellek wareen </t>
  </si>
  <si>
    <t>Teoria literaria/PN523.W45/564-015</t>
  </si>
  <si>
    <t>SUSPENDER PRESTAMO HASTA 04 DE MARZO DE 2016</t>
  </si>
  <si>
    <t>Los testamentos traicionados / PN3322.K85.T4 / 358-03</t>
  </si>
  <si>
    <t>Fenomenologia del espiritu / B29.H44.F46 / 485-015</t>
  </si>
  <si>
    <t>Imízcoz, Teresa</t>
  </si>
  <si>
    <t>Manual para cunetistas / PN6140.I55.M3 / 2202-01</t>
  </si>
  <si>
    <t>García Canclini, Nestor</t>
  </si>
  <si>
    <t>Culturas Híbridas / PN6140.G36.O85 / 724-07</t>
  </si>
  <si>
    <t>Cartografia de la literatura Oaxaqueña / PN3321.92.C372 / 1937-07</t>
  </si>
  <si>
    <t>01-08-dic-16</t>
  </si>
  <si>
    <t>Matus Manzo, Manuel</t>
  </si>
  <si>
    <t>Poesia Oaxaqueña / PN1016.92.A58 / 500-014</t>
  </si>
  <si>
    <t>SUSPENDER PRESTAMO HASTA 01 DE ENERO DE 2017</t>
  </si>
  <si>
    <t>Las reglas del arte / PN6140.B68.R44.1994 / 2312-99</t>
  </si>
  <si>
    <t>Obra para titeres / PN2021.5.G32.O2 / 1853-01</t>
  </si>
  <si>
    <t>Sobre la lectura/PN4193.L4.P7 2002/554-06</t>
  </si>
  <si>
    <t>Las reglas del Arte/PN6140.B68.R44/2312-99</t>
  </si>
  <si>
    <t>Bordieu, Pierre</t>
  </si>
  <si>
    <t>Cuestiones sobre sociologia / PN6140.B68.C8 / 310-04</t>
  </si>
  <si>
    <t>Zeller, Beatriz</t>
  </si>
  <si>
    <t>Ludwig Zeller / PN1169.5.S45.E6 / S/N</t>
  </si>
  <si>
    <t>31-MAR-07 ABR 17</t>
  </si>
  <si>
    <t>Arcano 17</t>
  </si>
  <si>
    <t>André Breton</t>
  </si>
  <si>
    <t>26-jul- 03jul 17</t>
  </si>
  <si>
    <t>Las conferencias de México</t>
  </si>
  <si>
    <t>Eros y …/B29.M375.E7/041-00</t>
  </si>
  <si>
    <t xml:space="preserve">08-15 nov 17 </t>
  </si>
  <si>
    <t xml:space="preserve"> Portilla, Miguel León</t>
  </si>
  <si>
    <t>Visión de los vencidos/PN3383.5.V58.1998/1294-00</t>
  </si>
  <si>
    <t>22-29-nov-19</t>
  </si>
  <si>
    <t>Luis González</t>
  </si>
  <si>
    <t>Pueblo en vilo/PN3384-G65.P8-1995/1793-1</t>
  </si>
  <si>
    <t>28-feb-7-mar-22</t>
  </si>
  <si>
    <t>Laura Machuca Gallegos</t>
  </si>
  <si>
    <t>Haremos Tehuantepec. Una historia colonial (siglos XVI-XVIII)/PN3384-M33.H37 /3039-08</t>
  </si>
  <si>
    <t>SUSPENDER PRESTAMO HASTA 20 DE MARZO DE 2022</t>
  </si>
  <si>
    <t>Lovecraft</t>
  </si>
  <si>
    <t>Lo mitos de Cthulh/PN3322.L68.M5/</t>
  </si>
  <si>
    <t>24-31 jul 18</t>
  </si>
  <si>
    <t xml:space="preserve">La lengua salvada / PN3322.C37.L4 / 1543-06 </t>
  </si>
  <si>
    <t xml:space="preserve">Hamsum, Knut </t>
  </si>
  <si>
    <t>Hambre / PN3322 .h35 .h3 / 288-97</t>
  </si>
  <si>
    <t xml:space="preserve">24- 31 jul 10 </t>
  </si>
  <si>
    <t xml:space="preserve">La casa de las bellas durmientes / PN3322. K39.  C3 </t>
  </si>
  <si>
    <t>Razones del samurai / PN1169.5.Q57.R3 / 2933-00</t>
  </si>
  <si>
    <t>Hotel Savoy / PN3322.R67.H6 / 1602-97</t>
  </si>
  <si>
    <t xml:space="preserve">La acacia / PN3322.S556.A3 / </t>
  </si>
  <si>
    <t>28 ags 10</t>
  </si>
  <si>
    <t xml:space="preserve">La leyenda del santo bebedor / PN3322.R67.L44 / </t>
  </si>
  <si>
    <t>Arte poética / PA3890.A6.A7 / 343-04</t>
  </si>
  <si>
    <t>Waters, Sarah</t>
  </si>
  <si>
    <t>Falsa identidad / PN3322.W378.F35 / 214-010</t>
  </si>
  <si>
    <t xml:space="preserve"> Trastorno / PN3322. B478.T7 / 737-03</t>
  </si>
  <si>
    <t>24 29 sep 10</t>
  </si>
  <si>
    <t>Un niño / PN3322. .b478 .n5 / 1895-03</t>
  </si>
  <si>
    <t>24 29  sep 10</t>
  </si>
  <si>
    <t xml:space="preserve">Schulberg, Budd </t>
  </si>
  <si>
    <t>El desencantado / PN3322.S34.D48</t>
  </si>
  <si>
    <t>29 sep 7 oct</t>
  </si>
  <si>
    <t>Mientras agonizo / PN3322.F38.M5</t>
  </si>
  <si>
    <t>Vida y opiniones de Tristam Shandy, caballero / PN3322.S747.V5 / 1673-03</t>
  </si>
  <si>
    <t>Esta luz / PN1169.5.G354.E87 / 2156-08</t>
  </si>
  <si>
    <t>Premio de Poesía de Aguascalientes / PN1016.92.P745.VOL2 / 2917-01</t>
  </si>
  <si>
    <t>20-27 oct 10</t>
  </si>
  <si>
    <t>La herida en el sol / PN1116.922.H97 / 793-010</t>
  </si>
  <si>
    <t>Antología de poesía italiana contemporanea / PN1016.5.A56 / 828-99</t>
  </si>
  <si>
    <t>26-2 nov 10</t>
  </si>
  <si>
    <t>Edwin Diaz (selecc.)</t>
  </si>
  <si>
    <t>Poesía chilena de hoy / PN1016.93.C95.964 / 2180-09</t>
  </si>
  <si>
    <t xml:space="preserve">Ortuño Antonio </t>
  </si>
  <si>
    <t xml:space="preserve">Recursos Humanos / PN3322.O778.R43 / 1483 - 08 </t>
  </si>
  <si>
    <t>Personae / PN1169.5.P68.P4 / 1472-05</t>
  </si>
  <si>
    <t>3-9 nov 10</t>
  </si>
  <si>
    <t xml:space="preserve">Eltit, Diamela </t>
  </si>
  <si>
    <t>Tres Novelas / PN3322.E578.T7 / 1138 - 05</t>
  </si>
  <si>
    <t>6-12 nov 10</t>
  </si>
  <si>
    <t>-----------------</t>
  </si>
  <si>
    <t>Carreto, Héctor</t>
  </si>
  <si>
    <t>Poesía portatil / PN1169.5.C37.P642 / 525-010</t>
  </si>
  <si>
    <t>8-15 nov 10</t>
  </si>
  <si>
    <t>Deseo / PN3322.J953.D4 / 268-05</t>
  </si>
  <si>
    <t>9-15 nov 10</t>
  </si>
  <si>
    <t xml:space="preserve">Xirau, Ramón </t>
  </si>
  <si>
    <t xml:space="preserve">Poesía completa / PN1169.5.X357.P62 / 883-08 </t>
  </si>
  <si>
    <t xml:space="preserve">Zaid, Gabriel </t>
  </si>
  <si>
    <t>Práctica Mortal / PN1169.S235.P2. / 952 - 95</t>
  </si>
  <si>
    <t>Chesterton, G.K.</t>
  </si>
  <si>
    <t>Los relatos del padre Brown / PN3322.C948.R45</t>
  </si>
  <si>
    <t xml:space="preserve">brecht berlolt </t>
  </si>
  <si>
    <t>más de cien poemasPN1169.5 B74 .M5 1249.99</t>
  </si>
  <si>
    <t>16-22 NOV -10</t>
  </si>
  <si>
    <t>pilch jerzy</t>
  </si>
  <si>
    <t>otros placeres/PN3322.548.077</t>
  </si>
  <si>
    <t>17-25 NOV-10</t>
  </si>
  <si>
    <t>Campos, Haroldo de</t>
  </si>
  <si>
    <t>Crisantiempo/PN1169.5.C354.C7 0168-07</t>
  </si>
  <si>
    <t>Janés, Clara</t>
  </si>
  <si>
    <t>Poesía erótica y amorosa / PN1169.5.J355.P64 / 1114-010</t>
  </si>
  <si>
    <t>Poemas para combatir la calvicie / PN1169.5.P375.P5 / 1269-99</t>
  </si>
  <si>
    <t>Desgent, Jean-Marc</t>
  </si>
  <si>
    <t>Siglos veinte / PN1169.5.D475.S3 / 1813-06</t>
  </si>
  <si>
    <t>29-6 dic 10</t>
  </si>
  <si>
    <t>Bonviano, Regís</t>
  </si>
  <si>
    <t>Poemas (1990-2004) / PN1169.5.B667.P6 / 1869-07</t>
  </si>
  <si>
    <t>No vendrá el diluvio / PN1169.5.B76.N6 / 1777-01</t>
  </si>
  <si>
    <t>25 años de Efraín Huerta / PN1016.92.P74 / 1800-07</t>
  </si>
  <si>
    <t>Milosz Czeslaw</t>
  </si>
  <si>
    <t>El valle del IssaPN3322.M56.V3-00141-94/</t>
  </si>
  <si>
    <t>McEwan Ian</t>
  </si>
  <si>
    <t>Chesil BeachPN3322,M434C44 2008</t>
  </si>
  <si>
    <t>La hora de la estrella / PN3322.L58.H56 / 931-93</t>
  </si>
  <si>
    <t>16-21 dic 10</t>
  </si>
  <si>
    <t>Jabés, Ángel</t>
  </si>
  <si>
    <t>El libro de la hospitalidad / PN1169.5.J3.L5 / 1012-05</t>
  </si>
  <si>
    <t>27-03 ene-11</t>
  </si>
  <si>
    <t>Salon de Belleza / PN3322.B44.53 / 0419-06</t>
  </si>
  <si>
    <t>06-12 ene-11</t>
  </si>
  <si>
    <t>The Power and the Glory / PN3322.G84.P69 /1615-08</t>
  </si>
  <si>
    <t>08-13 Ene-11</t>
  </si>
  <si>
    <t>Critica y accion / PN6140.P485.C7 / 2502-01</t>
  </si>
  <si>
    <t>24-01 Feb 11</t>
  </si>
  <si>
    <t>Logoi /PN3322.V368.L6 / 0457.07</t>
  </si>
  <si>
    <t>Pinter, Harol</t>
  </si>
  <si>
    <t>El Cuidador / PN2021.5 P565.C8/1869-05</t>
  </si>
  <si>
    <t>El Amante / PN2021.5.P565.A6 / 1885-05</t>
  </si>
  <si>
    <t>Las brujas de salem/PN2021.5.M555.B4/3025-01</t>
  </si>
  <si>
    <t>Muerte de un viajante/PN2021.5.M555.M8/2391-01</t>
  </si>
  <si>
    <t>Pristina y última piedra / PN1016.9.P752 / 1333-06</t>
  </si>
  <si>
    <t>Porque parece mentira la verdad../PN3322.S23.P6/0399-06</t>
  </si>
  <si>
    <t xml:space="preserve">Tanizaki, Junichiro </t>
  </si>
  <si>
    <t xml:space="preserve">El puente de los sueños / PN3322.T355.P84 / </t>
  </si>
  <si>
    <t>12-17 Mar 11</t>
  </si>
  <si>
    <t>El mejor humor Ingles /PN3321.2.M45 / 2108-010</t>
  </si>
  <si>
    <t>22-27 Mar 11</t>
  </si>
  <si>
    <t xml:space="preserve">De mujeres con hombres / PN3322.R67.D4 </t>
  </si>
  <si>
    <t>Ullan, José Miguel</t>
  </si>
  <si>
    <t>De madrugada, entre la sombra, el viento/PN1169.5.U55.D9/1150-07</t>
  </si>
  <si>
    <t>12-17 Abr 11</t>
  </si>
  <si>
    <t>Agosto / PN3322.F66.A4 / 00464-94</t>
  </si>
  <si>
    <t>14-21 Abr 11</t>
  </si>
  <si>
    <t>Paviv, Milorad</t>
  </si>
  <si>
    <t>Diccionario Jazaro / PN3322.P392.D332 2000/ 601-10</t>
  </si>
  <si>
    <t>Walser, Rodert</t>
  </si>
  <si>
    <t>El Bandido / PN3322.W36.B36 / 21-010</t>
  </si>
  <si>
    <t>Dama de Porto Pim / PN3322.T328.D3 1987 / 0753-94</t>
  </si>
  <si>
    <t>El Autor y la escritura / PN3322.J86.A8 1996 / 1219-99</t>
  </si>
  <si>
    <t>El viaje vertical/PN3322-V54.V5/2001/1143-05</t>
  </si>
  <si>
    <t>2-12 May-11</t>
  </si>
  <si>
    <t>Gide, andre</t>
  </si>
  <si>
    <t>Los monederos falsos/PN3322.C533M6-905-95</t>
  </si>
  <si>
    <t>2-9 MAY-11</t>
  </si>
  <si>
    <t>Los infinitos/PN3322.B3516.I39-2449-010</t>
  </si>
  <si>
    <t>16-23 may 11</t>
  </si>
  <si>
    <t>Autobiografia precoz/PN3322.C376.A8-0650-06</t>
  </si>
  <si>
    <t>En jardines ajenos/PN3322.S728.E60772-07</t>
  </si>
  <si>
    <t>16-23 May-11</t>
  </si>
  <si>
    <t>De viejos y nuevos amores/PN6140-6368.P4/2142-00</t>
  </si>
  <si>
    <t>20-26 May-11</t>
  </si>
  <si>
    <t>Imágenes y visiones / PN6140.G368.I55/ -1782-03</t>
  </si>
  <si>
    <t>3-10 jun 11</t>
  </si>
  <si>
    <t xml:space="preserve">Pellicer, Juan </t>
  </si>
  <si>
    <t>El placer de la ironía /</t>
  </si>
  <si>
    <t>Turgueniev</t>
  </si>
  <si>
    <t>Padres e hijos/PN3322.T87.P3/1812-99</t>
  </si>
  <si>
    <t>7-12 jun-11</t>
  </si>
  <si>
    <t>di Benedetto, Antoni</t>
  </si>
  <si>
    <t>Zama/PN3322.B461M.Z3/01806-07</t>
  </si>
  <si>
    <t>10-13 Nov-11</t>
  </si>
  <si>
    <t xml:space="preserve">Walser Robert </t>
  </si>
  <si>
    <t>Los Hermanos Taner PN3322.W36H4 13012-00</t>
  </si>
  <si>
    <t>14-17 Jun- 11</t>
  </si>
  <si>
    <t>Pavese Cesare</t>
  </si>
  <si>
    <t>Detu tierra/PN3322.P34.D4/1513-99</t>
  </si>
  <si>
    <t>Carol Joyce</t>
  </si>
  <si>
    <t>Infiel/PN3322.027.I64/1020-010</t>
  </si>
  <si>
    <t>Kapuscinski, Ryzard</t>
  </si>
  <si>
    <t>Los cinicos no sirven para este oficio/PN3384.K36.65/1427-02</t>
  </si>
  <si>
    <t>25 jun-02 jul11</t>
  </si>
  <si>
    <t>El emperador/Pn3384.K36.E51997/1959-01</t>
  </si>
  <si>
    <t>Living on luck/Pn6130.B843.L58N.2</t>
  </si>
  <si>
    <t>24jun-7 jul-11</t>
  </si>
  <si>
    <t>Memorias de una madame americana/PN3322.K544.M4/1032-04</t>
  </si>
  <si>
    <t>4-10 Jul-11</t>
  </si>
  <si>
    <t>Crónicas marcianas/Pn3322.B7.C7</t>
  </si>
  <si>
    <t>12-17ago-11</t>
  </si>
  <si>
    <t>Diaz del Castillo, Bernal</t>
  </si>
  <si>
    <t>Historia verdadera de la conquista/PN3384.D49.H51999/614-00</t>
  </si>
  <si>
    <t>15-22-ago-11</t>
  </si>
  <si>
    <t>renov 3 sep</t>
  </si>
  <si>
    <t>Obras reunidasII/PN2021.56377.T4/756-010</t>
  </si>
  <si>
    <t>Cartero / PN3322B822.C31998 /1866-99</t>
  </si>
  <si>
    <t>20-27 Ago-11</t>
  </si>
  <si>
    <t>Teatro reunido /PN2021.5 B43.t4 1057-06</t>
  </si>
  <si>
    <t>La peste/PN3322.C358.P4</t>
  </si>
  <si>
    <t>29ago-7sep-11</t>
  </si>
  <si>
    <t>Job/PN3322.R67.J63/2239-08</t>
  </si>
  <si>
    <t>Quieres hacer el…/PN3322.C378.04/1004</t>
  </si>
  <si>
    <t>Pirandello Luigi</t>
  </si>
  <si>
    <t>Teatro/PN2021.5PST.T4.N3</t>
  </si>
  <si>
    <t>Obra poética/PN1169.5.B67.02/123-00</t>
  </si>
  <si>
    <t>Obras completas I/PN1169.5.P375.027/616-08</t>
  </si>
  <si>
    <t>15-23 sep 11</t>
  </si>
  <si>
    <t>Diderot</t>
  </si>
  <si>
    <t>El sobrino de Rameau/PN3322.D54.56.2000/1035-04</t>
  </si>
  <si>
    <t>15- 23 sep 11</t>
  </si>
  <si>
    <t>La maravillosa vida breve de Óscar Joao</t>
  </si>
  <si>
    <t>4-10 FEB 12</t>
  </si>
  <si>
    <t>Diego, Eliseo</t>
  </si>
  <si>
    <t>La sed de lo perdido/PN1169.5.D544.54/2194-04</t>
  </si>
  <si>
    <t>25feb-2mar-12</t>
  </si>
  <si>
    <t>El hombre es un gran faisán del mundo/PN3322.M83.H6/921-99</t>
  </si>
  <si>
    <t xml:space="preserve">Murdoch, Iris </t>
  </si>
  <si>
    <t>El mar, el mar / PN3322.M865.M3</t>
  </si>
  <si>
    <t>27fer-5 mar 12</t>
  </si>
  <si>
    <t>Teatro joven de México / PN2020.92. T425. Vol. I</t>
  </si>
  <si>
    <t>24.31 mar 12</t>
  </si>
  <si>
    <t>Teatro joven de México / PN2020.92. T425. Vol II</t>
  </si>
  <si>
    <t>Kadaré, Ismaíl</t>
  </si>
  <si>
    <t>Frías flores de marzo/PN3322.K33.F75/1712-09</t>
  </si>
  <si>
    <t>10-17-May-12</t>
  </si>
  <si>
    <t>Winterson, Janette</t>
  </si>
  <si>
    <t>Escrito en el cuerpo/PN3322.W57.E8/323-04</t>
  </si>
  <si>
    <t>Krasznahorkai, Laszlo</t>
  </si>
  <si>
    <t>Melancolía de la resistencia/PN3322.K72.M4/706</t>
  </si>
  <si>
    <t>Antes que anochezca/PN3322.A73.A61992/1688-94</t>
  </si>
  <si>
    <t>Dinero/PN3322.A585.D5 1999/1843-01</t>
  </si>
  <si>
    <t>21-26 May 12</t>
  </si>
  <si>
    <t>Mauam, William</t>
  </si>
  <si>
    <t>El filo de la navaja/PN3322.M398.F5/1612-09</t>
  </si>
  <si>
    <t>Chandler, Raymond</t>
  </si>
  <si>
    <t>El largo adiós/PN3322.C893.L3/1332-04</t>
  </si>
  <si>
    <t>Billar a las nueve y media /PN3322.H652.B55/1754-11</t>
  </si>
  <si>
    <t>Shields, Carol</t>
  </si>
  <si>
    <t>La memoria de las piedras/PN3322.S493.M4/0663-04</t>
  </si>
  <si>
    <t>12-18 Jun 12</t>
  </si>
  <si>
    <t>Poesia Completa/PN1169.5.P353.P6.2000/1630-06</t>
  </si>
  <si>
    <t>09-15 Jun 12</t>
  </si>
  <si>
    <t>Eso es todo/PN1169.5.D865.C4/2372-00</t>
  </si>
  <si>
    <t>Empresas y tribulaciones de Magroll el Gaviero/PN3322.M887.E6</t>
  </si>
  <si>
    <t>2-8 Jul 12</t>
  </si>
  <si>
    <t>Poesia reunidad/PN1169.5.H46.P6/260-98</t>
  </si>
  <si>
    <t>20-25 Jul 12</t>
  </si>
  <si>
    <t>Sender, Ramón</t>
  </si>
  <si>
    <t>Réquiem por un campesino español/PN3322.S46.R4/0011-95</t>
  </si>
  <si>
    <t>Toibín, Colm</t>
  </si>
  <si>
    <t>Retrato del novelista adulto/PN3322.T63.M38/1111-011</t>
  </si>
  <si>
    <t>Teatro completo/PN2021.5.L46.T43/539-010</t>
  </si>
  <si>
    <t>Escribir/PN3322 .D87 .E8 / 02198-00</t>
  </si>
  <si>
    <t>Asfixia/PN3322 .P346 .A8 / 01945-05</t>
  </si>
  <si>
    <t>Pasternak, Boris</t>
  </si>
  <si>
    <t>El doctor Zhivag /PN3322 .P388 .P6 / 0776-96</t>
  </si>
  <si>
    <t>02-09-Agos-12</t>
  </si>
  <si>
    <t>Renov 16 ago</t>
  </si>
  <si>
    <t>Wharton, Ediht</t>
  </si>
  <si>
    <t>La edad de la inociencia/PN3322 .W53 .E3 / 01481-99</t>
  </si>
  <si>
    <t>Aleixandre, Vicente</t>
  </si>
  <si>
    <t>Poesias completas/PN1169.5.A583.P53 Vol I/2153/08</t>
  </si>
  <si>
    <t>09-16 Ago 12</t>
  </si>
  <si>
    <t>Andric, Ivo</t>
  </si>
  <si>
    <t>Un puente sobre el drina/PN3322 .A635 .P84 1985 / 0222-02</t>
  </si>
  <si>
    <t>16-22 Ago 12</t>
  </si>
  <si>
    <t>Schreber, Daniel</t>
  </si>
  <si>
    <t>Memorias de un enfermo de nervios/PN3384.S353.M4/ 1080-09</t>
  </si>
  <si>
    <t>21-27 Ago 12</t>
  </si>
  <si>
    <t>Barbusse, Henri</t>
  </si>
  <si>
    <t>El infierno/PN3322.B3336.I6/ 048-07</t>
  </si>
  <si>
    <t>28ago-05sep 12</t>
  </si>
  <si>
    <t>El diablo en el cuerpo/PN3322.R342.D5/ 0791-02</t>
  </si>
  <si>
    <t>03-09 Sep 12</t>
  </si>
  <si>
    <t>Stein, Gertrude</t>
  </si>
  <si>
    <t>Autobiografía de Alice B. Toklas/PN3322.S737.A8 ej 2/1873-01</t>
  </si>
  <si>
    <t>06-13 Sep 12</t>
  </si>
  <si>
    <t>Las particulas elementales/PN3322 .H68 .P37 2008 / 03318-08</t>
  </si>
  <si>
    <t>07-14-sept-12</t>
  </si>
  <si>
    <t>Nothombs, Amelie</t>
  </si>
  <si>
    <t>Estupor y temblores/PN3322.N685.C87 2008/ 423-09</t>
  </si>
  <si>
    <t>14-21 Sep 12</t>
  </si>
  <si>
    <t>Perec, Georges</t>
  </si>
  <si>
    <t>La vida instrucciones de uso/PN3322.P47.V5/ 0965-93</t>
  </si>
  <si>
    <t>17-24 Sep 12</t>
  </si>
  <si>
    <t>Isla de las estaciones/PN1169.5 .H43 .I8 /1566-07</t>
  </si>
  <si>
    <t>01-08 Oct 12</t>
  </si>
  <si>
    <t>Omeros/ PN1169.5 .W35 .O3 / 0945-94</t>
  </si>
  <si>
    <t>06-12-oct-12</t>
  </si>
  <si>
    <t>Yepez, Herberto</t>
  </si>
  <si>
    <t>El imperio de la neomemoria / PN6140 .Y46 .I56 / 01939-07</t>
  </si>
  <si>
    <t>Moravia, Alberto</t>
  </si>
  <si>
    <t>Los indiferentes / PN3322 .M69 .I6 /01818-94</t>
  </si>
  <si>
    <t>Renv 19 Nov</t>
  </si>
  <si>
    <t>Toole, John</t>
  </si>
  <si>
    <t>La conjura de los necios /PN3322 .T656 .C6 2003 / 01871-03</t>
  </si>
  <si>
    <t>12-19 Nov 12</t>
  </si>
  <si>
    <t>El regreso de conejo / PN3322 .U6 .R4 / 0731-94</t>
  </si>
  <si>
    <t>Renv 05 Dic</t>
  </si>
  <si>
    <t>Todas las almas / PN3322 .M386 .T6 / 02844-00</t>
  </si>
  <si>
    <t>Los muchachos terribles / PN3322 .C627 .M8 1989 / 0780-01</t>
  </si>
  <si>
    <t>06-13 Dic 12</t>
  </si>
  <si>
    <t>Sagan, Francoise</t>
  </si>
  <si>
    <t>Buenos días, tristeza / PN3322 .S2345 .B8 / 0890-07</t>
  </si>
  <si>
    <t xml:space="preserve">Weiss, Peter </t>
  </si>
  <si>
    <t>La estetica de la resistencia /PN2021.5 .W445 .E8 / 0186-04</t>
  </si>
  <si>
    <t>12-19-DIC-12</t>
  </si>
  <si>
    <t>Marat -sade/ PN2021.5 .W445 .P4 / 02322-00</t>
  </si>
  <si>
    <t>Sebald, G. W.</t>
  </si>
  <si>
    <t>Campo Santo / PN3322 .S43 .C35 / 02016-07</t>
  </si>
  <si>
    <t>30ene-06feb 13</t>
  </si>
  <si>
    <t>Renov 13 Feb 13</t>
  </si>
  <si>
    <t>La puerta / PN1169.5 .A878 .P84 / 0808-09</t>
  </si>
  <si>
    <t>Gutiérrez, Pedro Juan</t>
  </si>
  <si>
    <t>Trilogía sucia de la Habana / PN3322 .G868 .T7 / 02184-03</t>
  </si>
  <si>
    <t>07-14 Feb 13</t>
  </si>
  <si>
    <t>Alegria, Ciro</t>
  </si>
  <si>
    <t>El mundo es ancho y ajeno / PN3322 .A52 .M8 2000 / 01954-02</t>
  </si>
  <si>
    <t>Laforet, Carmen</t>
  </si>
  <si>
    <t>Nada / PN3322 .L332 .N3 / 01657-03</t>
  </si>
  <si>
    <t>05-12 Mzo 13</t>
  </si>
  <si>
    <t>El biombo del infierno y otros cuentos / PN3322 .A493 .B56 / 01504-07</t>
  </si>
  <si>
    <t xml:space="preserve"> Irving, John</t>
  </si>
  <si>
    <t>Oración por Owen / PN3322 .I75.O7 1989 / 00949-03</t>
  </si>
  <si>
    <t>Renov. 27-mar-13</t>
  </si>
  <si>
    <t>Líneas conectadas: nueva poesía de los Estados Unidos / PN1016.92 .L56 / 01750-06</t>
  </si>
  <si>
    <t>14-Mzo 13</t>
  </si>
  <si>
    <t xml:space="preserve">Deniz, Gerardo  </t>
  </si>
  <si>
    <t>Erdera / PN1169.5 D43 .E7 / 0930-05</t>
  </si>
  <si>
    <t>14-21-Mar-13</t>
  </si>
  <si>
    <t>Gran sertón. Veredas / PN3322 .G86 .G72 / 01636-09</t>
  </si>
  <si>
    <t>20-27 Mzo 13</t>
  </si>
  <si>
    <t>Renov. 06-abril-13</t>
  </si>
  <si>
    <t>Nooteboom,  Cees</t>
  </si>
  <si>
    <t>Rituales / PN3322 .N667 .R5 /0432-00</t>
  </si>
  <si>
    <t>30MAR - 06ABRIL-13</t>
  </si>
  <si>
    <t>El club Dumas / PN3322 .R478 .C5 / 02163-99</t>
  </si>
  <si>
    <t>El hombre delgado / PN3322 .H34 .H6 / 01268-03</t>
  </si>
  <si>
    <t>Roth, Henry</t>
  </si>
  <si>
    <t>Llámalo sueño / PN3322 .R66 .L55 / 099-06</t>
  </si>
  <si>
    <t>Naipaul, Vidiadhar</t>
  </si>
  <si>
    <t>En un estado libre / PN3322 .N34 .E5 / 01969-99</t>
  </si>
  <si>
    <t>16-23 Abr 13</t>
  </si>
  <si>
    <t>Ratriac Highsmith</t>
  </si>
  <si>
    <t>Tom Ripley / PN3322.H56.T65 / 748-010</t>
  </si>
  <si>
    <t>Mauriac, Francois</t>
  </si>
  <si>
    <t>Nudo de viboras / PN3322 .M42 .N83 / 309-012</t>
  </si>
  <si>
    <t>Clarin Alas, Leopoldo</t>
  </si>
  <si>
    <t>La regenta / PN3322 .C527 .R4 1995 / 01986-010</t>
  </si>
  <si>
    <t>Obras esenciales / PN6140 .F68 .O23 / 0875-011</t>
  </si>
  <si>
    <t>Nieve / PN3322 .P355 .N5 / 0506-06</t>
  </si>
  <si>
    <t>25-Sep-02-Oct-13</t>
  </si>
  <si>
    <t>La casa de Jampol / PN3322 .S56 .C3 / 2096-04</t>
  </si>
  <si>
    <t>las mejores intenciones / PN2021 .5 .B47 .M4 / 1612-94</t>
  </si>
  <si>
    <t>28-Sep-05-Oct-13</t>
  </si>
  <si>
    <t>Faulks, Sebastian</t>
  </si>
  <si>
    <t>Birdsong / PN3322 .F385 .B5 / 1546-08</t>
  </si>
  <si>
    <t>12-19-Oct-13</t>
  </si>
  <si>
    <t>La cancion de Salomon / PN3322 .M697 .C3 / 01324-93</t>
  </si>
  <si>
    <t>26-Oct-02-Nov-13</t>
  </si>
  <si>
    <t>Si te dicen que caí / PN3322 .M387 .S5 / 0233-98</t>
  </si>
  <si>
    <t>Daradas, Alicia</t>
  </si>
  <si>
    <t>Dinámicas culturales / PN3383.5 .D562 / 01855-010</t>
  </si>
  <si>
    <t>Nunca me abandones / PN3322 .I845 .N86 2009 / 1990-010</t>
  </si>
  <si>
    <t>El búho ciego / PN3322 .H43 .B8 / 0731-00</t>
  </si>
  <si>
    <t>Un artista del mundo flotante / PN3322 .I845 .A7 1994 / 02264-03</t>
  </si>
  <si>
    <t>Nocturnos / PN3322 .I845.N65 / 014991-010</t>
  </si>
  <si>
    <t>02-09-Ene-13</t>
  </si>
  <si>
    <t>V / PN3322 .P9 .V2 / 662-97</t>
  </si>
  <si>
    <t>Todo cuanto amé / PN3322 .H88 .T63 / 03050-08</t>
  </si>
  <si>
    <t>09-16 Ene 14</t>
  </si>
  <si>
    <t>Los inconsolables / PN3322 .I845 .I6 / 173-03</t>
  </si>
  <si>
    <t>PRESTAMO SUSPENDIDO HASTA EL 13 DE MARZO DEL 2014</t>
  </si>
  <si>
    <t>Cantos de muerte / PN1169.5 .T73 .C26 / 1373-08</t>
  </si>
  <si>
    <t>Cartledge, Paul</t>
  </si>
  <si>
    <t>Alejandro Magno / CT21 .A54 .C37 / 1865-09</t>
  </si>
  <si>
    <t xml:space="preserve">Vonnegut, Kurt </t>
  </si>
  <si>
    <t>Matadero cinco  / PN3322 .V67.M3 1999 / 1034-04</t>
  </si>
  <si>
    <t>Barthelme, Donald</t>
  </si>
  <si>
    <t>El padre ha muerto / PN3322 .B3673 .P3 / 0994-013</t>
  </si>
  <si>
    <t>Poesía completa / PN1169.5 .W37 .P64 / 0878-09</t>
  </si>
  <si>
    <t>Seth, Vikram</t>
  </si>
  <si>
    <t>Un buen partido / PN3322 .S97 .B8 / 01414-06</t>
  </si>
  <si>
    <t>Williams, Tennessee</t>
  </si>
  <si>
    <t>Tormenta de primavera / PN2021.5 .W553 .T67 / 0299-010</t>
  </si>
  <si>
    <t>Ruíz Zafón, Carlos</t>
  </si>
  <si>
    <t>La sombra del viento / PN3322 .R849 .S6 2004 / 01715-04</t>
  </si>
  <si>
    <t>Kingsolver, Barbara</t>
  </si>
  <si>
    <t>The poisonwood bible / PN3322 .K548 .P6 / 01460-07</t>
  </si>
  <si>
    <t>Obras / PN6140 .B468 .O2 / 746-07</t>
  </si>
  <si>
    <t>30abr-07may 14</t>
  </si>
  <si>
    <t>Viand, Boris</t>
  </si>
  <si>
    <t>La espuma de los dias / PN3322 .V53 .C8 / 1537-00</t>
  </si>
  <si>
    <t xml:space="preserve">Gordimer , Nadine </t>
  </si>
  <si>
    <t>La gente de July / PN3322 .G77.G7 / 1418-99</t>
  </si>
  <si>
    <t xml:space="preserve">Rushide, Salman </t>
  </si>
  <si>
    <t>Vergüenza / PN3322 .R87.V4  / 1514-97</t>
  </si>
  <si>
    <t>Viaje al fin de la noche / PN3322 .C46 .V5 / 02200-03</t>
  </si>
  <si>
    <t>Tienda de los milagros / PN3322 .A58 .T5 / 01713-97</t>
  </si>
  <si>
    <t>El buda de los suburbios / PN3322 .K87 .B8 / 01389-00</t>
  </si>
  <si>
    <t>Teatro escogido / PN2021.5 .S77 .T432 / 062-011</t>
  </si>
  <si>
    <t>14-21-Jun-14</t>
  </si>
  <si>
    <t>Heller, Joseph</t>
  </si>
  <si>
    <t>Trampa 22 / PN3322 .H4454 .T7 / 0106-014</t>
  </si>
  <si>
    <t>Jakobson, Roman</t>
  </si>
  <si>
    <t>El marco del lenguaje / PN6140 .J352 .M3 / 01135-07</t>
  </si>
  <si>
    <t>Baroja, Pío</t>
  </si>
  <si>
    <t>El arbol de la ciencia / PN3322 .B366 .A7 2010 / 140-012</t>
  </si>
  <si>
    <t>Raíner María Rike</t>
  </si>
  <si>
    <t>Los cuadernos de Malte Laurids Brigge / PN3322 .R55 .C8 / 0158-10</t>
  </si>
  <si>
    <t>Dylan Thomas</t>
  </si>
  <si>
    <t>Bajo el bosque lácteo / PN2021.5 .T48 .B3 2002 / 1903-03</t>
  </si>
  <si>
    <t>Umbral, Francisco</t>
  </si>
  <si>
    <t>Mortal y rosa / PN3322 .U55 M6 1995 / 01997-010</t>
  </si>
  <si>
    <t>Propp, Vladimir</t>
  </si>
  <si>
    <t>Morfología del cuento / PN6140 .P76 .M6 1997 / 02560-01</t>
  </si>
  <si>
    <t>S. C. Chuco</t>
  </si>
  <si>
    <t>Totalida y seudototalidad y parte / PN6140 .J36 .T67 / 750-010</t>
  </si>
  <si>
    <t>Machado de Asis , Joaquin</t>
  </si>
  <si>
    <t>Las memorias postumas de Bas Cubas / PN3322 .M33 .M4 / 843-99</t>
  </si>
  <si>
    <t>Esperando a los bárbaros / PN3322 .C634 .E8 / 01176-00</t>
  </si>
  <si>
    <t>25Ago-02Sep 14</t>
  </si>
  <si>
    <t>Las virgenes suicidas / PN3322 .E88 .V57 2007 / 1797-09</t>
  </si>
  <si>
    <t>Welsh, Irvine</t>
  </si>
  <si>
    <t>Trainspotting / PN3322 .W455 .T7 / 0607-08</t>
  </si>
  <si>
    <t>30-Ago-06-Sep-14</t>
  </si>
  <si>
    <t>El Anti Edipo / B29 .D45 .A67 / 01545-010</t>
  </si>
  <si>
    <t>Serge, Victor</t>
  </si>
  <si>
    <t>El caso Tulayev / PN3322 .S467 .C3 / 01598-06</t>
  </si>
  <si>
    <t>Sciascia, Leonardo</t>
  </si>
  <si>
    <t>A cada cual lo suyo / PN3322 .S372 .A2 / 1551-99</t>
  </si>
  <si>
    <t>Ondaatje, Michael</t>
  </si>
  <si>
    <t>Al paciente inglés / PN3322 .O56 .P3 / 267-98</t>
  </si>
  <si>
    <t>Sillitoe, Alan</t>
  </si>
  <si>
    <t>Sábado por la noche y domingo por la mañana / PN3322 .S546 .S2 / 150-013</t>
  </si>
  <si>
    <t>Las reglas del arte / PN6140 .B68 .R44 1997 / 02312-99</t>
  </si>
  <si>
    <t>Asesinos sin rostro / PN3322 .M375 .A84 1999 / 020-09</t>
  </si>
  <si>
    <t>Pombo, Álvaro</t>
  </si>
  <si>
    <t>La fortuna de Matilde Turin / PN3322 .P648 .P6 / 049-07</t>
  </si>
  <si>
    <t>Ford, Ford Madox</t>
  </si>
  <si>
    <t>El buen soldado / PN3322 .F666 .B8 / 1565-02</t>
  </si>
  <si>
    <t>Maugham, W. somerset</t>
  </si>
  <si>
    <t>Servidumbre humana / PN3322 .M398 .S4 / 1846-05</t>
  </si>
  <si>
    <t xml:space="preserve">Caballero Bonald, J. M. </t>
  </si>
  <si>
    <t>Somos el tiempo que nos queda / PN1169.5.C315.S65 / 565-08</t>
  </si>
  <si>
    <t>Boyle, Coraghessan</t>
  </si>
  <si>
    <t>Oriente, oriente / PN3322 .B693 .O75 / 0607-010</t>
  </si>
  <si>
    <t>Grandes emociones y pensamientos imperfectos / PN3322 .F66 .G7 / 0132-94</t>
  </si>
  <si>
    <t>28Mar-04 Abr 15</t>
  </si>
  <si>
    <t>Amalgama / PN3322 .F66 .A43 / 0569-014</t>
  </si>
  <si>
    <t>Marcechal, Leopoldo</t>
  </si>
  <si>
    <t>Adán Buenos Aires / PN3322 .M385C .A3 1997 / 01383-06</t>
  </si>
  <si>
    <t>Trapiello, Andrés</t>
  </si>
  <si>
    <t>El mismo libro / PN1169.5 .T737 .M5 / 0631.03</t>
  </si>
  <si>
    <t>Seminario I / BF173 .L3 .S446 / 01490-99</t>
  </si>
  <si>
    <t>El secreto / PN3322 .T37 .S4 / 0525-014</t>
  </si>
  <si>
    <t>Seminario II / BF173 .L3 .S446 / 01491-09</t>
  </si>
  <si>
    <t>Renov. 15-agos-15</t>
  </si>
  <si>
    <t>Seminario III / BF173 .L3 .S46 V.3 / 01464-09</t>
  </si>
  <si>
    <t xml:space="preserve">Kis Danilo </t>
  </si>
  <si>
    <t>Una tumba para Boris Davidovich/PN6140.K53.T8/2544-08</t>
  </si>
  <si>
    <t>19-26-SEP-15</t>
  </si>
  <si>
    <t xml:space="preserve">Amitav Ghosh </t>
  </si>
  <si>
    <t>Lineas de sombra/PN3322.G466.L5/370-94</t>
  </si>
  <si>
    <t>Las psicosis 3/BF173.L3.S46 v3/1464-09</t>
  </si>
  <si>
    <t>29 dic 15-05 ene 16</t>
  </si>
  <si>
    <t>Renov. 11-ene-16</t>
  </si>
  <si>
    <t>teatro completo / PN2021.5.A82.T4 / 3202-01</t>
  </si>
  <si>
    <t>11-18-ENE-16</t>
  </si>
  <si>
    <t xml:space="preserve">Bastos, Augusto Roa </t>
  </si>
  <si>
    <t>Hijo de hombre / PN3322.R62.H55 / 2844-08</t>
  </si>
  <si>
    <t>Pietri, Arturo Uslar</t>
  </si>
  <si>
    <t>Las lanzas coloradas / PN3322.U85.L3.1981 / 1084-01</t>
  </si>
  <si>
    <t>Una dama extraviada / PN3322.C393.D35 / 1661-012</t>
  </si>
  <si>
    <t>Mahfuz, Naguib</t>
  </si>
  <si>
    <t>El callejon de los milagros / PN3322.M357.C35 / 02722-92</t>
  </si>
  <si>
    <t>Mortal y Rosa / PN3322 .U55 M6 1995 / 01997-010</t>
  </si>
  <si>
    <t>Valle Inclan, Ramón del</t>
  </si>
  <si>
    <t>Tirano bandera/PN3322.V365.T5/1391-99</t>
  </si>
  <si>
    <t>Pessoa, Fernado</t>
  </si>
  <si>
    <t>El libro del desasociego/PN1169.5.P482.L53 2008 / 090-14</t>
  </si>
  <si>
    <t>La relación del objeto/BF173.L3.S46 v.4/1932-010</t>
  </si>
  <si>
    <t>09-16 jun 16</t>
  </si>
  <si>
    <t>RENOV. 23-JUN-16</t>
  </si>
  <si>
    <t>J.G. Ballard</t>
  </si>
  <si>
    <t>Milagros de la vida/PN3322.B335.M5/517-014</t>
  </si>
  <si>
    <t>Doctorow, E. L.</t>
  </si>
  <si>
    <t>El libro de daniel / PN3322.D624.L5 / 2779-97</t>
  </si>
  <si>
    <t>27-JUN-04 JUL 16</t>
  </si>
  <si>
    <t xml:space="preserve">Ferrante, Elena </t>
  </si>
  <si>
    <t>Los dias del abandono/PN3322.F476M.D5/1121-06</t>
  </si>
  <si>
    <t>06-13 jul 16</t>
  </si>
  <si>
    <t xml:space="preserve">Delillo, Don </t>
  </si>
  <si>
    <t>Submundo/PN3322.D473.S8/1936-03</t>
  </si>
  <si>
    <t>RENOV. 19-jul-16</t>
  </si>
  <si>
    <t xml:space="preserve">Aramburu, Fernando </t>
  </si>
  <si>
    <t>No ser no duele/PN3322.A72.N6/3029-01</t>
  </si>
  <si>
    <t>08-15 jul 16</t>
  </si>
  <si>
    <t>La muerte de virgilio / PN3322.B76.M8 / 757-94</t>
  </si>
  <si>
    <t>RENOV. 26-jul-16</t>
  </si>
  <si>
    <t>La psicosis / BF173.L3.S46.V3 / 1464-09</t>
  </si>
  <si>
    <t>20-27 jul 16</t>
  </si>
  <si>
    <t>RENOV. 02-AGO-16</t>
  </si>
  <si>
    <t>Lee, Laurie</t>
  </si>
  <si>
    <t xml:space="preserve">Cuando parti una mañana de verano / PN3322.L444.C8 /1159-96 </t>
  </si>
  <si>
    <t>25 JUL-02 AGO 16</t>
  </si>
  <si>
    <t>Chatwin. Bruce</t>
  </si>
  <si>
    <t>Colina negra / PN3322.C9.C6 / 1142-95</t>
  </si>
  <si>
    <t>26 JUL-02 AGO 16</t>
  </si>
  <si>
    <t>Beauvoir, Simon</t>
  </si>
  <si>
    <t>El segundo sexo / PN3322.B42.S8 / 1754-03</t>
  </si>
  <si>
    <t>Beauvoir, simone</t>
  </si>
  <si>
    <t>El segundo sexo 2 / PN6140.B42.S8 / 652-99</t>
  </si>
  <si>
    <t>RENOV. 17-AGO-16</t>
  </si>
  <si>
    <t>Chicos del arroyo / PN3322.P386.C9 / 0130-10</t>
  </si>
  <si>
    <t>09-16 AGO 16</t>
  </si>
  <si>
    <t xml:space="preserve">Rios, Julián </t>
  </si>
  <si>
    <t>Larva y otras noches de Babel/PN3322.R56.L37/902-09</t>
  </si>
  <si>
    <t>La habitacion de Giovanni / PN3322.B33.H33 / 230-015</t>
  </si>
  <si>
    <t>Nudo de viboras / PN3322.M42.N83 / 309-012</t>
  </si>
  <si>
    <t>Senectud / PN3322.S88.S3 / 683-98</t>
  </si>
  <si>
    <t>Seminario 4 la relación del objeto / BF173.L3.S46.V.4 / 1932-010</t>
  </si>
  <si>
    <t>RENOV. 19-dic-16</t>
  </si>
  <si>
    <t>Hammett, Dashrell</t>
  </si>
  <si>
    <t>El halcón maltés / PN3322.H39.H3 / 735-09</t>
  </si>
  <si>
    <t>20-27 DIC 16</t>
  </si>
  <si>
    <t>Cirlot, Juan Eduardo</t>
  </si>
  <si>
    <t>Del no mundo / PN1169.5.C4965.D4 / 486-010</t>
  </si>
  <si>
    <t>Sentencia de muerte / PN3322.B564.S4 / 1390-05</t>
  </si>
  <si>
    <t>Nayaran. R. K.</t>
  </si>
  <si>
    <t>El guía / PN3322.N37.G8 / 434-04</t>
  </si>
  <si>
    <t>Gadamer</t>
  </si>
  <si>
    <t>Verdad y metodo / B29.G33.V47.N.1 / 2860-08</t>
  </si>
  <si>
    <t>RENOV. 06-ENE-17</t>
  </si>
  <si>
    <t>Martínez, Thomas Eloy</t>
  </si>
  <si>
    <t>La novela de perón / PN3322.M393.N68 / 721-012</t>
  </si>
  <si>
    <t>P. C. Wodehouse</t>
  </si>
  <si>
    <t>Mal tiempo / PN3322.W62.M35 / 1978-010</t>
  </si>
  <si>
    <t>John  Barth</t>
  </si>
  <si>
    <t>El plantador de tabaco / PN3322.B3678.P5 / 463-013</t>
  </si>
  <si>
    <t>07-14 ENE 17</t>
  </si>
  <si>
    <t>Millás</t>
  </si>
  <si>
    <t>Trilogía de la soledad / PN3322.M553.T7 / 361-011</t>
  </si>
  <si>
    <t>11-18 ENE 17</t>
  </si>
  <si>
    <t>Shield, Carol</t>
  </si>
  <si>
    <t>La memoria de las piedras / PN3322.S493.M4 / 663-04</t>
  </si>
  <si>
    <t>Ansiedad por el status / BF121.A58 / 617-015</t>
  </si>
  <si>
    <t>Verdad y metodo/B29.G33.V47 v.1/2860-08</t>
  </si>
  <si>
    <t>RENOV. 02-FEB-17</t>
  </si>
  <si>
    <t xml:space="preserve">Calders, Pere </t>
  </si>
  <si>
    <t>Ruleta rusa y otros cuentos/PN3322.C331.R85/566-010</t>
  </si>
  <si>
    <t>Preguntale al polvo / PN3322.F36.P74 / 2035-10</t>
  </si>
  <si>
    <t>30 ENE-06 FEB 17</t>
  </si>
  <si>
    <t>De que hablamos cuando hablamos de amor / PN3322.R36.D79 / 1891-99</t>
  </si>
  <si>
    <t>Musica  / PN3322.M58.M8 / 1830-99</t>
  </si>
  <si>
    <t>31 ENE-08 FEB 17</t>
  </si>
  <si>
    <t>Frisch, Max</t>
  </si>
  <si>
    <t>Andorra / PN2021.5.F75.A53 / 487-014</t>
  </si>
  <si>
    <t>Los pasos de López / PN3322.I2.P3 / 778-97</t>
  </si>
  <si>
    <t>El nacimiento de la clinica / B29.F68.N33 / 500-13</t>
  </si>
  <si>
    <t>La condición humana / PN3322.M365.C6 / 1823-99</t>
  </si>
  <si>
    <t>Cartucho / PN3322.C397.C3 / 630-01</t>
  </si>
  <si>
    <t>Stridberg, August</t>
  </si>
  <si>
    <t>Infierno / PN3322.S22.I6.2002 / 2003-05</t>
  </si>
  <si>
    <t xml:space="preserve">Velasco, Xavier </t>
  </si>
  <si>
    <t>Diablo guardian/PN3322.V447.D5/561-010</t>
  </si>
  <si>
    <t xml:space="preserve">Womeck Jr., John </t>
  </si>
  <si>
    <t>Zapata y la revolución mexicana/CT21.Z36.W6/806-03</t>
  </si>
  <si>
    <t>Grandes pechos amplias caderas / PN3322.Y354.G73 / 834-04</t>
  </si>
  <si>
    <t>25-feb-04 mar 17</t>
  </si>
  <si>
    <t>La naranja mecanica / PN3322.B84.N3/ 1014-95</t>
  </si>
  <si>
    <t>16-23 MAR 17</t>
  </si>
  <si>
    <t>Spark, Munel</t>
  </si>
  <si>
    <t>La intromision / PN3322.S72.R5 / 141-015</t>
  </si>
  <si>
    <t>Trilogía africana/PN3322.A23.T7</t>
  </si>
  <si>
    <t>Las formaciones del inconsciente / BF173.L3.F46 / 1548-010</t>
  </si>
  <si>
    <t>Renov. 10-abr-17</t>
  </si>
  <si>
    <t>Alexievich, Svetlana</t>
  </si>
  <si>
    <t>La guerra no tiene rostro de mujer / PN3384.A99.G84 / 662-015</t>
  </si>
  <si>
    <t>Mulisch, Harry</t>
  </si>
  <si>
    <t>El padecimiento/ PN3322.M845.P7/760-02</t>
  </si>
  <si>
    <t>3 -10 abril 17</t>
  </si>
  <si>
    <t xml:space="preserve">Milán, Eduardo </t>
  </si>
  <si>
    <t>Querencias, gracias y otros poemas/PN1169.5.M55.P4/2176-08</t>
  </si>
  <si>
    <t xml:space="preserve">Massis, Mahafud </t>
  </si>
  <si>
    <t>Mahafud Massis obra poetica/PN1169.5.M3775.O2/329-014</t>
  </si>
  <si>
    <t>Historia de la locura/B29.F68.H57 v.1/2304-03</t>
  </si>
  <si>
    <t xml:space="preserve">Lobo Antunes, Antonio </t>
  </si>
  <si>
    <t>Fado Alejandro/PN3322.L63.F3/379-06</t>
  </si>
  <si>
    <t>Corto viaje…/ PN3322.S88.C63/ sf</t>
  </si>
  <si>
    <t>Del placer del vicio…/ PN3322.S88.D45/1938-02</t>
  </si>
  <si>
    <t>Historia de la locura/B29.F68.H57 v.2/2304-03</t>
  </si>
  <si>
    <t>Hija de Burger/ PN3322.G77.H55/1848-011</t>
  </si>
  <si>
    <t xml:space="preserve">Crespo, José Antonio </t>
  </si>
  <si>
    <t>Contra la historia oficial/PN3384.C74.C66/893-014</t>
  </si>
  <si>
    <t xml:space="preserve">Malamud, Bernard </t>
  </si>
  <si>
    <t>El reparador/PN3322.M36.R46/333-08</t>
  </si>
  <si>
    <t>Thurber, James</t>
  </si>
  <si>
    <t>Carnaval / PN3322.T514.C3 / 2569-07</t>
  </si>
  <si>
    <t>Kazontzakis, Nitos</t>
  </si>
  <si>
    <t>Alexis Zorba el griego / PN3322.K393.A5 / 890-98</t>
  </si>
  <si>
    <t>Lacan las formaciones del inconsciente / BF1173.L3.L46.V5 / 1548-010</t>
  </si>
  <si>
    <t xml:space="preserve">Gay, José Antonio </t>
  </si>
  <si>
    <t>Historia de Oaxaca/PN3384.G389.H57/291-017</t>
  </si>
  <si>
    <t>23-30 may 17</t>
  </si>
  <si>
    <t xml:space="preserve">Stein, Gertrude </t>
  </si>
  <si>
    <t>Autobiografía de todo el mundo/PN3322.S737.A82/1197-93</t>
  </si>
  <si>
    <t xml:space="preserve">Mangonell, Giorgio </t>
  </si>
  <si>
    <t>Centuria/PN3322.M373.C4/2263-04</t>
  </si>
  <si>
    <t>27 may-03 jun 17</t>
  </si>
  <si>
    <t xml:space="preserve">Benn, Gottricell </t>
  </si>
  <si>
    <t>Obras Completas 1/PN1169.5.B467.O27/2068-08</t>
  </si>
  <si>
    <t>Textos cautivos/PN3322.B67.T49 1990/2680-00</t>
  </si>
  <si>
    <t>05-12 jun 17</t>
  </si>
  <si>
    <t>Memorias/PN3322.G78.M4/2217-04</t>
  </si>
  <si>
    <t>Dinesen, Isak</t>
  </si>
  <si>
    <t>Memorias de África/PN3322.D55.M4/ S/F</t>
  </si>
  <si>
    <t>Lacan tomo 5/BF123.L3.S46 v.5/1548-010</t>
  </si>
  <si>
    <t>Julian Gracy</t>
  </si>
  <si>
    <t>El mar de las S/PN322.G788.M37/620-08</t>
  </si>
  <si>
    <t xml:space="preserve"> Grandes, Almudena</t>
  </si>
  <si>
    <t>Las edades de Lulú/PN3322,G787.E2/541-010</t>
  </si>
  <si>
    <t>O'Brien</t>
  </si>
  <si>
    <t>La boca pobre/PN3322.0184.B63/3134-08/3134-08</t>
  </si>
  <si>
    <t>04-11 jul 17</t>
  </si>
  <si>
    <t>Carson Mccullers</t>
  </si>
  <si>
    <t>Elcorazon es un cazador solitario/PN3322.M432.C6/1511-07</t>
  </si>
  <si>
    <t xml:space="preserve">Bourdieu, Pierre  </t>
  </si>
  <si>
    <t>El sentido social del gusto/PN6140.B68.S46/065-016</t>
  </si>
  <si>
    <t xml:space="preserve">Lacan    </t>
  </si>
  <si>
    <t>Lacan seminario 5 /BF123.L3.S46/1548-010</t>
  </si>
  <si>
    <t>Historias de amor/PN6140.K755.H57/019-014</t>
  </si>
  <si>
    <t>Andrés, Ramón</t>
  </si>
  <si>
    <t>Semper Dolens/PN6140.A27.S46/602-016</t>
  </si>
  <si>
    <t>28 ago-04 sep 17</t>
  </si>
  <si>
    <t xml:space="preserve">O´brien,John </t>
  </si>
  <si>
    <t>Adiós a las vegas/PN3322.018.A7/407-00</t>
  </si>
  <si>
    <t>Delibes, Miguel</t>
  </si>
  <si>
    <t>Cartas de amor/PN3322.D433.C77/2102-01</t>
  </si>
  <si>
    <t>Wolf, Christa</t>
  </si>
  <si>
    <t>Bajo los tilos/PN3322.W65.B3/2542-01</t>
  </si>
  <si>
    <t>Weiss, Ernst</t>
  </si>
  <si>
    <t>El pobre derrochador/PN3322.W445.P6/815-010</t>
  </si>
  <si>
    <t>Lacan tomo6 /BF123.L3.S46 v.6/1548-014</t>
  </si>
  <si>
    <t>Memorias del subsuelo/PN3322.D68.M46/1048-05</t>
  </si>
  <si>
    <t xml:space="preserve">Isherwood, C. </t>
  </si>
  <si>
    <t>Adiós a Berlín/PN3322.I84.D2/744-94</t>
  </si>
  <si>
    <t>Zweig,  Stefan</t>
  </si>
  <si>
    <t>El mundo de ayer/PN3322.Z94.M86/1081-09</t>
  </si>
  <si>
    <t>La escritura del desastre/PN6140.B533.E83/2209-011</t>
  </si>
  <si>
    <t>La tentación del fracaso/PN3322.R53.T46/1364-08</t>
  </si>
  <si>
    <t xml:space="preserve">10-17 oct 17 </t>
  </si>
  <si>
    <t>De la Borbolla, Oscar</t>
  </si>
  <si>
    <t>Las voces malditas/PN3322.B666.V6/2386-07</t>
  </si>
  <si>
    <t>Literatura y los dioses/PN3322.C33.L3/103-03</t>
  </si>
  <si>
    <t>24-31 oct 17</t>
  </si>
  <si>
    <t>Kazantakis, Niko</t>
  </si>
  <si>
    <t>La última tentación/PN3322.K393.U3/2371-99</t>
  </si>
  <si>
    <t>Cuadernos/PN6140.W443.C83/168-010</t>
  </si>
  <si>
    <t>03-10 nov 17</t>
  </si>
  <si>
    <t>Ginzburg, Natalia</t>
  </si>
  <si>
    <t>Eliade, Mirceau</t>
  </si>
  <si>
    <t>Historia de las creencias religiosas/BL430.E54/1619-99</t>
  </si>
  <si>
    <t>13-20 nov-17</t>
  </si>
  <si>
    <t xml:space="preserve">Bloy, Leon </t>
  </si>
  <si>
    <t>Historias impertinentes /PN3322.B52.H58/2479-08</t>
  </si>
  <si>
    <t>Piñon, Nélida</t>
  </si>
  <si>
    <t>Libro de las horas/PN3322.P56.L53/0489-014</t>
  </si>
  <si>
    <t>Julia Kristeva</t>
  </si>
  <si>
    <t>27-04 dic 17</t>
  </si>
  <si>
    <t>El país de los cuentacuentos</t>
  </si>
  <si>
    <t>Dario Ro/PN3322.F6.P33/2181-08</t>
  </si>
  <si>
    <t xml:space="preserve">Agnon, SJ </t>
  </si>
  <si>
    <t>Huésped para una noche/PN3322.A434.H84/242-012</t>
  </si>
  <si>
    <t>Marcel Schwob</t>
  </si>
  <si>
    <t>Mimos espicilegio /PN3322.S369.E79/2237-97</t>
  </si>
  <si>
    <t>Pierre Michon</t>
  </si>
  <si>
    <t>Vidas minúsculas / PN3322.M535.V53 / 1655-012</t>
  </si>
  <si>
    <t>Ética del psicoanalisis/BF143.L3.V7/506-014</t>
  </si>
  <si>
    <t>Saroya, William</t>
  </si>
  <si>
    <t>El joven audaz sObre el trapecio/PN3322.S</t>
  </si>
  <si>
    <t>La comedia humana/PN3322.S215.C65/1484-01</t>
  </si>
  <si>
    <t>Nieve/PN3322.F473.N54/25000-07</t>
  </si>
  <si>
    <t>Alesi, Eros</t>
  </si>
  <si>
    <t>Mamá morfina/PN1169.5.A586.M3/SF</t>
  </si>
  <si>
    <t>13-20-ene 18</t>
  </si>
  <si>
    <t>La tarea del crítico/PN6140.B468.T37/637-017</t>
  </si>
  <si>
    <t>Weinber, Eliot</t>
  </si>
  <si>
    <t>Antología de poesía norteamericana/PN1016.2.A562/248-93</t>
  </si>
  <si>
    <t>Preludio y otros ensayos/PN3322.M38.P7/1093-99</t>
  </si>
  <si>
    <t>Pikola, Clarisa</t>
  </si>
  <si>
    <t>Mujeres que corren como lobos</t>
  </si>
  <si>
    <t>26 ene- 02 feb 18</t>
  </si>
  <si>
    <t>El diablo o/PN3322.t73.D5/ 2080-03</t>
  </si>
  <si>
    <t>Darian Leader</t>
  </si>
  <si>
    <t>El robo de la mona lisa/BP173.L4.R63/19-018</t>
  </si>
  <si>
    <t>La ética del psicoanális/BF173.L3.S46/506-014</t>
  </si>
  <si>
    <t>Gimper, Pere</t>
  </si>
  <si>
    <t>Las lecturas de O.Paz/PN1169.5.P395.G55/119-017</t>
  </si>
  <si>
    <t>A donde soy yo somos nosotros/PN1169.5.M.665.D3/271-015</t>
  </si>
  <si>
    <t>Los privilegios de la vista/PN1169.5.P395.M495.V3/305-011</t>
  </si>
  <si>
    <t>Hombres en su siglo/PN1169.5.P395.H65/311-011</t>
  </si>
  <si>
    <t>La educación sentimental/PN3322.F59.E39.V1</t>
  </si>
  <si>
    <t>Schopenahuer</t>
  </si>
  <si>
    <t>Parerga y parolipómerna I/B29.S35.P3/336-013</t>
  </si>
  <si>
    <t>23 feb- 06 marzo 18</t>
  </si>
  <si>
    <t>Santí, Enrico</t>
  </si>
  <si>
    <t>Luz espejeante/PN1169.5.P395.S2/937-013</t>
  </si>
  <si>
    <t>Los privilegios de lavista/PN6140.P39.O2 1994 n1/634-99</t>
  </si>
  <si>
    <t>11-18 abr-18</t>
  </si>
  <si>
    <t>Los privilegios de lavista 2/PN6140.P39.O2 1994 n2/635-99</t>
  </si>
  <si>
    <t>Paley, Grace</t>
  </si>
  <si>
    <t>Cuentos completos/PN3322.P348.C8/SF</t>
  </si>
  <si>
    <t>Landolfi, Tomaso</t>
  </si>
  <si>
    <t>Invenciones/PN3322.L362.I59/385-016</t>
  </si>
  <si>
    <t>Las solteronas/PN3322.L362.S6/SF</t>
  </si>
  <si>
    <t>Infancia/PN3322.C643.I53/2644-01</t>
  </si>
  <si>
    <t>10-17 may 18</t>
  </si>
  <si>
    <t>Juventud/PN3322.C643.J88/0823-03</t>
  </si>
  <si>
    <t>Última salida para Brooklyn/PN3322.S446.U57/1610-09</t>
  </si>
  <si>
    <t>Dublineses/PN3322.J69.D8/75-016</t>
  </si>
  <si>
    <t>30 may-06 jun 2018</t>
  </si>
  <si>
    <t>La educación sentimental/PN3322.F59.E39.V2</t>
  </si>
  <si>
    <t>Carrere, Emmanuel</t>
  </si>
  <si>
    <t>El adversaio et op./PN3322.C3757.A39/ 032-018</t>
  </si>
  <si>
    <t>08-15 jun 18</t>
  </si>
  <si>
    <t>Eduard Bunker</t>
  </si>
  <si>
    <t>Akiyuki Nosaka</t>
  </si>
  <si>
    <t>La tumba de las luciernagas/PN3322.N675.T86/101-010</t>
  </si>
  <si>
    <t>Ramón Gómez de la Rosa</t>
  </si>
  <si>
    <t>Greguerías/PN3322.G665.G14/784-03</t>
  </si>
  <si>
    <t>Thomas Wolfe</t>
  </si>
  <si>
    <t>El niño perdido/PN3322.W654.N5/915-013</t>
  </si>
  <si>
    <t>El hombre que amaba a los niños/PN3322.ST32.H6/185-015</t>
  </si>
  <si>
    <t>Sobre el estilo tardio</t>
  </si>
  <si>
    <t>Edward Said/PN6140.S33.S33/133-010</t>
  </si>
  <si>
    <t>27-04 jun 18</t>
  </si>
  <si>
    <t>Freund y los no europeos</t>
  </si>
  <si>
    <t>Edward Said/PN6140.S333.F7/39-07</t>
  </si>
  <si>
    <t>José Luis Martínez</t>
  </si>
  <si>
    <t>Nezahualcoyolt, vida y obra/PN1169.5.N49.M3/2666-92</t>
  </si>
  <si>
    <t>Antologìa poesía del siglo xx en Mèxico/PN1016.P647.C35/370-015</t>
  </si>
  <si>
    <t>antología</t>
  </si>
  <si>
    <t>Poesía del siglo xx en Cuba/PN1016.P647.R67/372-015</t>
  </si>
  <si>
    <t>11-18 jul 18</t>
  </si>
  <si>
    <t>Poesía del siglo xx en Brasil /PN1016.P647.V55/368-015</t>
  </si>
  <si>
    <t>Adios a todo eso/PN3322.G75.A33/927-06</t>
  </si>
  <si>
    <t>Yo, Claudio/PN3322.G795.Y6/ 765-03</t>
  </si>
  <si>
    <t>Gay, Peter</t>
  </si>
  <si>
    <t>Freud, una biografía de nuestro tiempo/BF173.F85.G39/97-03</t>
  </si>
  <si>
    <t>2-9-ago-18</t>
  </si>
  <si>
    <t xml:space="preserve">Arthur </t>
  </si>
  <si>
    <t>En busca de la utopia /PN6140.K59.E6/1181-05</t>
  </si>
  <si>
    <t>01-8 sep 18</t>
  </si>
  <si>
    <t>Mi Srylo</t>
  </si>
  <si>
    <t>Aleksander WatPN3322.M5/1004-011</t>
  </si>
  <si>
    <t>Habla, eoria/PN3322.N3.H3/1070-93</t>
  </si>
  <si>
    <t>12 19 sep 18</t>
  </si>
  <si>
    <t>Kafka/PN3322.K345.S72/16-017</t>
  </si>
  <si>
    <t>a.M Homes</t>
  </si>
  <si>
    <t>El fin de alice/PN3322.H663.F5/992-012</t>
  </si>
  <si>
    <t>20-27 sep</t>
  </si>
  <si>
    <t xml:space="preserve">Lancan </t>
  </si>
  <si>
    <t>SEMINARIOS Transferencia 8/PN3322.L3.S46/1550-010</t>
  </si>
  <si>
    <t xml:space="preserve"> Dazai, Osamu</t>
  </si>
  <si>
    <t xml:space="preserve"> Eggers, Dave</t>
  </si>
  <si>
    <t>What is the what/PN3322.E33.W43/1404-09</t>
  </si>
  <si>
    <t xml:space="preserve">Enright, Anne </t>
  </si>
  <si>
    <t>The gathering/PN3322.E56.G37/467-09</t>
  </si>
  <si>
    <t>4-11-OCT-18</t>
  </si>
  <si>
    <t xml:space="preserve">Tartt, Donna </t>
  </si>
  <si>
    <t>El jilguero/PN3322.T37.J55/494-018</t>
  </si>
  <si>
    <t>Per olor Enquist</t>
  </si>
  <si>
    <t>El angel caído PN3322.E55.A53/450-07</t>
  </si>
  <si>
    <t>20-27 oct 2018</t>
  </si>
  <si>
    <t>DBC Pierre</t>
  </si>
  <si>
    <t>Vernon Dios Litte/PN3322.F55.V4/484-014</t>
  </si>
  <si>
    <t>Las formaciones del inconciente/BF173.L3.S64/1548-010</t>
  </si>
  <si>
    <t xml:space="preserve">Enquist, Per Olov </t>
  </si>
  <si>
    <t>La visita del médico de cámara/PN3322.G55.V57/2076-02</t>
  </si>
  <si>
    <t>29-OCT-5-NOV-18</t>
  </si>
  <si>
    <t>La biblioteca del capitán Nemo/PN3322.E55.B53/170-017</t>
  </si>
  <si>
    <t xml:space="preserve">Ammaniti, Niccolo </t>
  </si>
  <si>
    <t>Te llevaré conmigo/PN3322.A5855.L58/56-014</t>
  </si>
  <si>
    <t>5-12-NOV-18</t>
  </si>
  <si>
    <t xml:space="preserve"> Glucksmann, André</t>
  </si>
  <si>
    <t>Discurso del odio/PN6140.G577K.D5/1229-05</t>
  </si>
  <si>
    <t xml:space="preserve">Barbery, Mariel </t>
  </si>
  <si>
    <t>La elegancia del erizo/PN3322.B3534.E43/480-018</t>
  </si>
  <si>
    <t>Giovanni Papini</t>
  </si>
  <si>
    <t>Historia de Cristo/PN3322.P36.A5/1750-99</t>
  </si>
  <si>
    <t>10-17 nov 18</t>
  </si>
  <si>
    <t>Bruno Schulz</t>
  </si>
  <si>
    <t>El nacer del día/PN3322.C65.N33/1500-05</t>
  </si>
  <si>
    <t xml:space="preserve"> Levi, Carlo</t>
  </si>
  <si>
    <t>Cristo se detuvo en Éboli/PN3322-C483.C7/1550-010</t>
  </si>
  <si>
    <t>La transferencia 8/BF173.L3.S46/1550-010</t>
  </si>
  <si>
    <t>Las soliradidades misteriosas/PN3322.Q54.S6/923-013</t>
  </si>
  <si>
    <t xml:space="preserve"> Ramuz,  Charles Ferdinand</t>
  </si>
  <si>
    <t>Deborence/PN3322.R358.D47/850-09</t>
  </si>
  <si>
    <t>Lawrence</t>
  </si>
  <si>
    <t>El amante de Lady Chatterley/PN3322.C39.A5/1113-96</t>
  </si>
  <si>
    <t>Wells H.G.</t>
  </si>
  <si>
    <t>La isla del pr. Moreau/PN3322.W45.I8/2091-04</t>
  </si>
  <si>
    <t>Leonardo da Jandra</t>
  </si>
  <si>
    <t>La hispanidad, fiesta y rito/PN3322.J35.H57/429-05</t>
  </si>
  <si>
    <t xml:space="preserve"> Wolfe, Thomas</t>
  </si>
  <si>
    <t>Del tiempo y el río/PN3322.W654.T54/1218-014</t>
  </si>
  <si>
    <t>21-28-dic-18</t>
  </si>
  <si>
    <t>Trenes rigurosamente vigilados/PN3322.H73.T74/240-015</t>
  </si>
  <si>
    <t>Una soledad demasiado ruidosa/PN3322.H73.S65/229-015</t>
  </si>
  <si>
    <t>American Psycho/ PN3322-E45.A43 / 1467-08</t>
  </si>
  <si>
    <t>26-mar-02-abril-19</t>
  </si>
  <si>
    <t>¿Sueñan los androides con ovejas? / PN3322-D53.S94 /95-019</t>
  </si>
  <si>
    <t>04-11-abr-19</t>
  </si>
  <si>
    <t>Demián / PN3322. H98.D45 1994/ 1470-04</t>
  </si>
  <si>
    <t xml:space="preserve">Japin, Arthur </t>
  </si>
  <si>
    <t>El negro que tenía un corazón blanco/PN3322.J36.N44/147-04</t>
  </si>
  <si>
    <t>25-abr-2-may-19</t>
  </si>
  <si>
    <t xml:space="preserve">Alan Sillitoe </t>
  </si>
  <si>
    <t>La soledad del corredor del fondo  /PN3322.S546.S6/759-00</t>
  </si>
  <si>
    <t>Escolios a un texto implícito /B29.G66D.E82/334-013</t>
  </si>
  <si>
    <t xml:space="preserve">Willa Cather </t>
  </si>
  <si>
    <t>Uno de los nuestros/ PN3322.C393.N84 / 0609-015</t>
  </si>
  <si>
    <t xml:space="preserve">28-MAY-04-JUN </t>
  </si>
  <si>
    <t xml:space="preserve">Jean Genet </t>
  </si>
  <si>
    <t xml:space="preserve">Santa María de las flores/ PN3322.G43.S26/ 1642-97 </t>
  </si>
  <si>
    <t>28-jun-05-jul</t>
  </si>
  <si>
    <t>SUSPENSIÓN HASTA EL 11 DE JULIO DE 2019</t>
  </si>
  <si>
    <t xml:space="preserve"> Paz, Octavio</t>
  </si>
  <si>
    <t>Los privilegios de la vista/PN1169.5.P595.O2.1994/854-03</t>
  </si>
  <si>
    <t>Ideas y costumbres/PN1169.5.P595.02.1995.V9/637-99</t>
  </si>
  <si>
    <t>Josè Vicente Anaya</t>
  </si>
  <si>
    <t>Versus: Otras miradas de Octavio Paz/PN1169.5.P395.V47/904-014</t>
  </si>
  <si>
    <t>Los privilegios de la vista/PN1169.5.P395.O272/110-17</t>
  </si>
  <si>
    <t>29-05-ENE-22</t>
  </si>
  <si>
    <t>Octavio Paz y el reino unido/P395.028/502-16</t>
  </si>
  <si>
    <t>La tentación del fracaso diario personal : 1950-1978/PN3322.R53.T46 2004/1364-08</t>
  </si>
  <si>
    <t>14-21 FEB 23</t>
  </si>
  <si>
    <t>Xavier villaurrutia</t>
  </si>
  <si>
    <t>Obras/PN1169.5.V557.O2. 1996/2848-99</t>
  </si>
  <si>
    <t>17-24-Marzo-2023</t>
  </si>
  <si>
    <t>Salvador Elizondo</t>
  </si>
  <si>
    <t>Diarios/PN3322.E44.D53/005-016</t>
  </si>
  <si>
    <t>El poeta en su tierra/PN1169.5P393.P29/1240-96</t>
  </si>
  <si>
    <t>23-30-Marzo-2023</t>
  </si>
  <si>
    <t>Octavio : las palabras en libertad/PN1169.5.P395.N4/101-015</t>
  </si>
  <si>
    <t>Remedio para melancólicos / PN3322 .B7 .R4 / 01013-95</t>
  </si>
  <si>
    <t>El árbol de las brujas / PN3322 .B7 .A7 / 0321-04</t>
  </si>
  <si>
    <t>Botchan / PN3322 .S667 .B67 / 202-09</t>
  </si>
  <si>
    <t>Saramago, Jose</t>
  </si>
  <si>
    <t>El nombre y la cosa / PN3322 .S27 .N6 / 0443-07</t>
  </si>
  <si>
    <t>Mexico profundo / PN6140 .B665 .M4 / 0220-011</t>
  </si>
  <si>
    <t>28Ene-04Feb 14</t>
  </si>
  <si>
    <t>Cuentos fantásticos / PN3322 .M399 .C8 / 03069-00</t>
  </si>
  <si>
    <t>Baudrillard, Jean</t>
  </si>
  <si>
    <t>El sistema de los objetos / PN6140 .B379 .S58 / 0448-09</t>
  </si>
  <si>
    <t>Las flores del mal / PN1169.5 .B363 .F5</t>
  </si>
  <si>
    <t>Dario, Ruben</t>
  </si>
  <si>
    <t>Poesias ineditas / PN1169.5 .D37 .P6 / 0961-93</t>
  </si>
  <si>
    <t>Diccionario inofensivo / PN6140 .R885 .D5 / 2593-01</t>
  </si>
  <si>
    <t>20-27-Feb-14</t>
  </si>
  <si>
    <t>Durham, Jimmie</t>
  </si>
  <si>
    <t>Entre mueble y el inmueble / PN6140 .D865 .E67 / 3096-08</t>
  </si>
  <si>
    <t>Sed de amor / PN3322 .M58 .S3 1984 / 2790-00</t>
  </si>
  <si>
    <t>Racionero, Luis</t>
  </si>
  <si>
    <t>Filosofia del underground / PN6140 .R33 .F55 / 2245-010</t>
  </si>
  <si>
    <t>El miedo a la libertad / BF173 .F86 .M54 / 2204-011</t>
  </si>
  <si>
    <t>El lobo estepario / PN3322 .H54 .L6 1998 / 3248-08</t>
  </si>
  <si>
    <t>28-Mar-04-Abr-14</t>
  </si>
  <si>
    <t>Sade, Faurier, Loyola / PN6140 .B37 .S23 2010 / 2052-011</t>
  </si>
  <si>
    <t xml:space="preserve">Los cuadernos azul y marrón / B29 .W57 .C8 / 02484-08 </t>
  </si>
  <si>
    <t>La arqueologia del saber / PN6140 .F68 .A7 1997 / 1759-99</t>
  </si>
  <si>
    <t>24-Abr-01-May</t>
  </si>
  <si>
    <t>Venezuela dijo no / PN3383.5 .V46 / 0566-014</t>
  </si>
  <si>
    <t>Lipovestsky, Gilles</t>
  </si>
  <si>
    <t>La felicidad paradójica / PN6140 .L56 .F45</t>
  </si>
  <si>
    <t>Consignas / B29 .A36 .C66 / 0861-08</t>
  </si>
  <si>
    <t>Dick, Philip K.</t>
  </si>
  <si>
    <t>Cuentos completos / PN3322 .D52 .C84 v1 / 01416-09</t>
  </si>
  <si>
    <t>Rizoma / B29 .D45 .R59 2000 / 2454-01</t>
  </si>
  <si>
    <t>19-26-Jun-14</t>
  </si>
  <si>
    <t>El viejo y su sombra / B29 .N54 .V5 / 62-99</t>
  </si>
  <si>
    <t>Dormir en tierra / PN3322 .R48 .D6 / 0803-04</t>
  </si>
  <si>
    <t xml:space="preserve">Wells, Herbert George  </t>
  </si>
  <si>
    <t>El país de los ciegos y otros relatos / PN3322 .W45.P35 / 361-06</t>
  </si>
  <si>
    <t>El orden del discurso / PN6140 .F68.O73 / 1735-09</t>
  </si>
  <si>
    <t>H. P. Lovecraft</t>
  </si>
  <si>
    <t>Dagón y otros cuentos / PN3322 .L68 .D3 / 313-05</t>
  </si>
  <si>
    <t>El placer del texto seguido de lecciones inagural / PN6140 .B37 .P54 / 2641-011</t>
  </si>
  <si>
    <t>La conjura de los necios / PN3322 .T656 .C6 / 0573-011</t>
  </si>
  <si>
    <t>08-15-Ago-14</t>
  </si>
  <si>
    <t>Derrida Jaques</t>
  </si>
  <si>
    <t>De la gramatología</t>
  </si>
  <si>
    <t>Derrida Jaques/Helene Cixous</t>
  </si>
  <si>
    <t>Velos</t>
  </si>
  <si>
    <t>15-22-ago-14</t>
  </si>
  <si>
    <t>La república de los sabios / PN3322 .S2875 .R4 / 1402-010</t>
  </si>
  <si>
    <t>21-28-Ago-14</t>
  </si>
  <si>
    <t>El hacedor / PN3322 .B67 .H33 / 1005-03</t>
  </si>
  <si>
    <t>Los subterraneos / PN3322 .K47 .S8 / 1426-02</t>
  </si>
  <si>
    <t>El viaje del elefante PN3322 .S27 .V53 / 284-09</t>
  </si>
  <si>
    <t>Kappa y los engranajes / PN3322 .A493 .K36 / 02103-07</t>
  </si>
  <si>
    <t>Sartre, Jean-Paul</t>
  </si>
  <si>
    <t>Polémica sobre la rebelión y la historia / B29 .S27 .P6 / 563-05</t>
  </si>
  <si>
    <t>El entierro de las ratas y otros cuentos de horror / PN3322 .S758 .E6 / 640-06</t>
  </si>
  <si>
    <t>01-Oct-08-Oct-14</t>
  </si>
  <si>
    <t>La caida / PN3322 .C358 .C28 2000 / 3260-08</t>
  </si>
  <si>
    <t>Sade, Marques de</t>
  </si>
  <si>
    <t>Justine o los infortunios de la virtud / PN3322 .S233 .J8 / 390-09</t>
  </si>
  <si>
    <t>En el camino / PN3322 .K47 .E6 / 01010-03</t>
  </si>
  <si>
    <t>El biombo del infierno y otros cuentos</t>
  </si>
  <si>
    <t>La sentencia de muerte / PN3322 .B564 .S4 / 01390-05</t>
  </si>
  <si>
    <t>Nietzsche, Federico</t>
  </si>
  <si>
    <t>La muerte de Dios / B29 .N54 .M8 / 557-05</t>
  </si>
  <si>
    <t>El arte de caminar / PN6140 .H385 .A7 / 561-05</t>
  </si>
  <si>
    <t>¿Para qué poetas? / B29 .H45 .P3 / 564-05</t>
  </si>
  <si>
    <t>La palabra sagrada / PN3322 .R48 .P3 / 1071-04</t>
  </si>
  <si>
    <t>¿Extensión o comunicación? / PN6140 .F74 .E9 1982 / 0195-014</t>
  </si>
  <si>
    <t>Cartero / PN3322 .B822 .C3 1998 / 1866-99</t>
  </si>
  <si>
    <t>23-30 Ene 15</t>
  </si>
  <si>
    <t>Morfina / PN3322 .B83 .M6 2002 / 1389-09</t>
  </si>
  <si>
    <t>06-13-Feb-15</t>
  </si>
  <si>
    <t>Confesiones de una mascara</t>
  </si>
  <si>
    <t>25-04-Feb-15</t>
  </si>
  <si>
    <t>El hechicero / PN3322 .N3 .H4 / 02356-96</t>
  </si>
  <si>
    <t>Marica / PN3322 .B87 .M37 / 0888-02</t>
  </si>
  <si>
    <t>Pétalos y otras historias incómodas / PN3322 .N48 .P47 / 1447-08</t>
  </si>
  <si>
    <t>Mirbeau, Octave</t>
  </si>
  <si>
    <t>El jardin de los suplicios / PN3322 .M573 .J3 / 0869-013</t>
  </si>
  <si>
    <t>25-Mar-01-Abr-15</t>
  </si>
  <si>
    <t>Fraire, Paolo</t>
  </si>
  <si>
    <t>31-Mar-08-Abr-15</t>
  </si>
  <si>
    <t>La (des)educación / PN6140 .C964 .D4 / 1137-05</t>
  </si>
  <si>
    <t>Jankelevich, Vladimir</t>
  </si>
  <si>
    <t>Pensar la muerte / PN6140 .J362 .P46 / 02010-07</t>
  </si>
  <si>
    <t>27-Abr-04-May-15</t>
  </si>
  <si>
    <t>El otro por sí mismo / PN6140 .B379 .O8 / 0214-015</t>
  </si>
  <si>
    <t>Trigos, Juan</t>
  </si>
  <si>
    <t>La culpa / PN3322 .T7375 .C8 / 02034-011</t>
  </si>
  <si>
    <t>Anaya, Juan Pablo</t>
  </si>
  <si>
    <t>Kant y los extraterrestres / PN6140 .A609 .K36 / 0423-013</t>
  </si>
  <si>
    <t>Badiou, Alan</t>
  </si>
  <si>
    <t>El clamor de ser / B29 .D45 .B33 / 0776-010</t>
  </si>
  <si>
    <t>Thoreau, Henry</t>
  </si>
  <si>
    <t>Del deber de la desobediencia civil / B29 .T495 .D4 / 0523-05</t>
  </si>
  <si>
    <t>Sade / PN6140 .S647 .S3 / 01426-98</t>
  </si>
  <si>
    <t>De la seducción / PN6140 .B379 .D4 / 0750-011</t>
  </si>
  <si>
    <t>Dialogos entre un sacerdote y un moribundo / PN3322 .S233 .D5 / 00720-013</t>
  </si>
  <si>
    <t>16-23-Jun-15</t>
  </si>
  <si>
    <t>Las edades de Lulú / PN3322 .G787 .E2 / 0547-010</t>
  </si>
  <si>
    <t xml:space="preserve"> Kureishi, Hanif</t>
  </si>
  <si>
    <t xml:space="preserve"> El buda  de los suburbios / PN3322.K87.B8/1389-00</t>
  </si>
  <si>
    <t>D.H Lawrence</t>
  </si>
  <si>
    <t>La frontera,el ganador , cosas</t>
  </si>
  <si>
    <t>Intimidad / PN3322.K87.I6 / 992-03</t>
  </si>
  <si>
    <t>13-20-AGO-15</t>
  </si>
  <si>
    <t xml:space="preserve">Aramben, Giorgio </t>
  </si>
  <si>
    <t xml:space="preserve"> Woolf, Virginia</t>
  </si>
  <si>
    <t>Un cuarto propio/PN3322.W66.C83/280-14</t>
  </si>
  <si>
    <t xml:space="preserve">Wells, H. G. </t>
  </si>
  <si>
    <t>El hombre invisible/PN3322.W45.H6/1134-13</t>
  </si>
  <si>
    <t>Jean, Baudrillard</t>
  </si>
  <si>
    <t>El sistema de los objetos/PN6140.B379.S58/448-09</t>
  </si>
  <si>
    <t>10-17 sep 15</t>
  </si>
  <si>
    <t>RENOV. 24-SEP-15</t>
  </si>
  <si>
    <t>Contra la interpreteción/PN6140.S66.C6/1013-00</t>
  </si>
  <si>
    <t xml:space="preserve">Dastur, Francoise </t>
  </si>
  <si>
    <t>Heidegger y la cuestión del tiempo/B29.H45.D38/2304-011</t>
  </si>
  <si>
    <t>22-29 SEP 15</t>
  </si>
  <si>
    <t>Arte poetica seis conferencias/PN3322.B67.A74/1881-01</t>
  </si>
  <si>
    <t>28sep-05oct 15</t>
  </si>
  <si>
    <t>Hojas de hierba/PN1169.5.W55.H6/15118-011</t>
  </si>
  <si>
    <t>08-15 oct 15</t>
  </si>
  <si>
    <t xml:space="preserve">Caraco, Albert </t>
  </si>
  <si>
    <t>Post mortem/B29.C365.P68/1804-07</t>
  </si>
  <si>
    <t>El viajero sin proposito/PN3322.D53.V512/1598-010</t>
  </si>
  <si>
    <t xml:space="preserve">Ferrari, Osvaldo </t>
  </si>
  <si>
    <t>Dialogos I/PN3322.B67.E62/1078-06</t>
  </si>
  <si>
    <t>16-23 OCT 15</t>
  </si>
  <si>
    <t>Bukowski , Charles</t>
  </si>
  <si>
    <t>Factotum /PN3322.B822.F3/1472-99</t>
  </si>
  <si>
    <t xml:space="preserve">Beauvoir,  Simone de </t>
  </si>
  <si>
    <t>La mujer rota/PN3322.B42.M8/279-14</t>
  </si>
  <si>
    <t>Profanaciones /B29.A45.P7/1208</t>
  </si>
  <si>
    <t>30oct-06nov 15</t>
  </si>
  <si>
    <t>Erecciones, eyaculaciones, exhibiciones/PN3322.B822.E7/1907-99</t>
  </si>
  <si>
    <t>Bowles, Jane</t>
  </si>
  <si>
    <t>Dos damas muy serias/PN3322.B686.D6/642-00</t>
  </si>
  <si>
    <t xml:space="preserve">Almodovar, Pedro </t>
  </si>
  <si>
    <t>Patty Diphusa /PN3322.A56.P3/1576-00</t>
  </si>
  <si>
    <t>Felix de Azúa</t>
  </si>
  <si>
    <t>Historia de un idiota contada por si mismo/PN3322.A975.H58/1374-09</t>
  </si>
  <si>
    <t>24nov-1-dic-15</t>
  </si>
  <si>
    <t>Carlos Velazquez</t>
  </si>
  <si>
    <t>La marrana negra de la literatura rosa/PN3322.V449.M37/2661-011</t>
  </si>
  <si>
    <t>27nov-4-dic-15</t>
  </si>
  <si>
    <t>La biblia de neón/PN332.T656.B5/1139-05</t>
  </si>
  <si>
    <t>30-NOV-07-DIC-15</t>
  </si>
  <si>
    <t>Y. Mishima</t>
  </si>
  <si>
    <t>Tomas de Quincey</t>
  </si>
  <si>
    <t>La muerte de los filosofos / PN6140.D419.M8 / 000945-013</t>
  </si>
  <si>
    <t>09-16-DIC-15</t>
  </si>
  <si>
    <t>marc cholodenko</t>
  </si>
  <si>
    <t>la iniciacion de vivant lanon / PN3322.C985.I6 / 02112-94</t>
  </si>
  <si>
    <t>14-21-DIC-15</t>
  </si>
  <si>
    <t>William Burroughs</t>
  </si>
  <si>
    <t>yonqui / PN3322.B87.Y6.2000 / 0861-00</t>
  </si>
  <si>
    <t>16-23-DIC-15</t>
  </si>
  <si>
    <t>Franco, volpi</t>
  </si>
  <si>
    <t>heidegger y aristoteles / B29.V645.H4 / 00225-015</t>
  </si>
  <si>
    <t>Waugh, Evelyn</t>
  </si>
  <si>
    <t>Merienda de negros / PN3322.W38.M4 / 01130-96</t>
  </si>
  <si>
    <t>24-30-DIC-15</t>
  </si>
  <si>
    <t>La poesia en la practica / PN6140.2345.P64/ 2468-011</t>
  </si>
  <si>
    <t>29-DIC-05-EN-16</t>
  </si>
  <si>
    <t xml:space="preserve">Valadés, Edmundo </t>
  </si>
  <si>
    <t>La muerte tiene permiso/PN3322.V348.M8/1388-04</t>
  </si>
  <si>
    <t>02-09-ENE-16</t>
  </si>
  <si>
    <t>Todos los muertos tienen la misma piel/PN3322.V53.T6/2208-00</t>
  </si>
  <si>
    <t>Quincey, Thomas</t>
  </si>
  <si>
    <t>Del asesinato c. como una de las bellas a./PN6140.D419.D4/587-00</t>
  </si>
  <si>
    <t>08-15-ENE-16</t>
  </si>
  <si>
    <t>09-16-ENE-16</t>
  </si>
  <si>
    <t>Las Cosmicomicas / PN3322.C35.C68 / 00762-96</t>
  </si>
  <si>
    <t>15-22-ENE-16</t>
  </si>
  <si>
    <t>Fantasmas de la china y del japon/ PN3322.H428.F36 / 261-010</t>
  </si>
  <si>
    <t>Chuck, Palahniuk</t>
  </si>
  <si>
    <t>20-27-ENE-16</t>
  </si>
  <si>
    <t>Un mas alla erotico: sade / PN1169.5.P395.M3 / 773-94</t>
  </si>
  <si>
    <t>27-ene-03-feb-16</t>
  </si>
  <si>
    <t>La llamada doble / PN1169.5.P395.L53 / 0676-04</t>
  </si>
  <si>
    <t>28-ene-04-feb-16</t>
  </si>
  <si>
    <t>Snuff/PN3322.P346.S68/1475-010</t>
  </si>
  <si>
    <t xml:space="preserve">Soboczrnski, Adam </t>
  </si>
  <si>
    <t>El libro de los vicios/PN3322.S636.L53/064-014</t>
  </si>
  <si>
    <t>Ford, Richard.</t>
  </si>
  <si>
    <t>De mujeres con hombres/ PN3322.F67.D4/SF</t>
  </si>
  <si>
    <t>3-10-FEB-16</t>
  </si>
  <si>
    <t>El experimento del doctor Heidegger/PN3322.H39.E96/1941-011</t>
  </si>
  <si>
    <t>La felicidad, erotismo y la literatura/PN6140.B377.F4 v.2/1521-05</t>
  </si>
  <si>
    <t>Lazlo Krazznahorkai</t>
  </si>
  <si>
    <t>Y Seiobo descendió a la tierra/PN3322.K72.S45/0613-015</t>
  </si>
  <si>
    <t>Escritos de un viejo indacate/PN3322.B822.E81999/1743-99</t>
  </si>
  <si>
    <t>Velázquez, Carlos</t>
  </si>
  <si>
    <t>La biblia vaquera/PN3322.V449.B5/978-013</t>
  </si>
  <si>
    <t>¿Quieres hace el favor de callarte por favor?</t>
  </si>
  <si>
    <t>22-29-feb-16</t>
  </si>
  <si>
    <t>26 ENE-4 MAR-16</t>
  </si>
  <si>
    <t>Renov. 04-mar-16</t>
  </si>
  <si>
    <t>Mil grullas/PN3322.K39.M5/1954-04</t>
  </si>
  <si>
    <t>4-11 MARZO -16</t>
  </si>
  <si>
    <t xml:space="preserve">Antologia </t>
  </si>
  <si>
    <t>Cuentos latinoamericanos/PN3321.9.C765/1952-00</t>
  </si>
  <si>
    <t xml:space="preserve">Camacho, Abraham </t>
  </si>
  <si>
    <t>Poesías de Nezahualcoyotl/PN1169.5.N49.P64/024-014</t>
  </si>
  <si>
    <t xml:space="preserve">Carpentier, Alejo </t>
  </si>
  <si>
    <t>Relatos /PN3322.C374.R45/616-05</t>
  </si>
  <si>
    <t>10-17 MARZO 16</t>
  </si>
  <si>
    <t>Lawrence, David Herbert</t>
  </si>
  <si>
    <t>Pornoografia y obscenidad / PN6140 .L39 .P6 / 1388-06</t>
  </si>
  <si>
    <t>14-21-Mar-16</t>
  </si>
  <si>
    <t>Klossowski, Pierre</t>
  </si>
  <si>
    <t>Roberte, esta noche / PN3322 .K58 .R6 / 238-98</t>
  </si>
  <si>
    <t xml:space="preserve">Lawrence, D.H. </t>
  </si>
  <si>
    <t xml:space="preserve"> Sexo y literatura/PN6140.L39.S4 1999/109-03</t>
  </si>
  <si>
    <t>18-25-MAR-16</t>
  </si>
  <si>
    <t xml:space="preserve"> Heidegger, Martin</t>
  </si>
  <si>
    <t>Carta sobre el humanismo/ B29.H45.C37/2105-00</t>
  </si>
  <si>
    <t>El mono gramatico/PN3322.P398.M6/09-012</t>
  </si>
  <si>
    <t>El mocho/PN3322.D66.M6/1201-97</t>
  </si>
  <si>
    <t>Conjunciones y disyunciones/PN1169.5.P395.C66/1418-11</t>
  </si>
  <si>
    <t>Del texto a la acción / PN6140.R525.D45 / 2648-011</t>
  </si>
  <si>
    <t>05-12 abr 16</t>
  </si>
  <si>
    <t>De planatas y animales / PN6140.V575.D4 / 0720-03</t>
  </si>
  <si>
    <t>Tanizaki Junichiro</t>
  </si>
  <si>
    <t>La gata, shozo y sus dos mujeres/PN3322.T355.G37/1937-011</t>
  </si>
  <si>
    <t>08-15 abr 16</t>
  </si>
  <si>
    <t>Historia de o / PN3322.R4.H5 / 2012-94</t>
  </si>
  <si>
    <t>11-18 abr 16</t>
  </si>
  <si>
    <t>Las mejores historias sobre gatos / PN3321.M451 / 2119-01</t>
  </si>
  <si>
    <t>12-19 abr 16</t>
  </si>
  <si>
    <t>Renov. 26-ABR-16</t>
  </si>
  <si>
    <t>Roca, Juan Manuel</t>
  </si>
  <si>
    <t>Pavana con el diablo / PN1169.R6212.P3 / 1487-011</t>
  </si>
  <si>
    <t>No quisiera morir / PN1169.5.V52.N6 / 810-010</t>
  </si>
  <si>
    <t>Escritos pornograficos / PN3322.V53.E83 / 806-09</t>
  </si>
  <si>
    <t>El mundo visto desde la ventana de un 3 piso/PN1169.5B85.M8/1794-02</t>
  </si>
  <si>
    <t>Robbe-Grillet, Alain</t>
  </si>
  <si>
    <t>La casa de citas / PN3322.R63.C3 / 941-99</t>
  </si>
  <si>
    <t>Huidobro, vicente</t>
  </si>
  <si>
    <t>El pasajero de su destino / PN1169.5.H85.P28 / 1527-09</t>
  </si>
  <si>
    <t>28-ABR-05 MAY 15</t>
  </si>
  <si>
    <t>El libro de las tierras vírgenes / PN3322.K56.L5 / 1008-09</t>
  </si>
  <si>
    <t>La tumba de las luciernagas / PN3322.N675.T86 / 101-010</t>
  </si>
  <si>
    <t>Ultimo Round / PN3322.C67.V57.N.1 / 1138-03</t>
  </si>
  <si>
    <t>Diario de un perro / PN6140.P365.D5 / 2936-08</t>
  </si>
  <si>
    <t>07-14 may 16</t>
  </si>
  <si>
    <t>Construir, habitar, pensar / B29.H45.C665 / 530-013</t>
  </si>
  <si>
    <t>11-18 may 16</t>
  </si>
  <si>
    <t>¿Para que poetas? / B29.H45.P3 / 504-05</t>
  </si>
  <si>
    <t>12-19 may 16</t>
  </si>
  <si>
    <t>Foster Wallece, David</t>
  </si>
  <si>
    <t>La niña del pelo raro / PN3322.W3453.N5 / 990-013</t>
  </si>
  <si>
    <t>18-25 may 16</t>
  </si>
  <si>
    <t>El animal moribundo / PN3322.R675.A5 / 006-015</t>
  </si>
  <si>
    <t>Una muñeca rusa / PN3322.B56.M8 /3012-01</t>
  </si>
  <si>
    <t>20-27 may 16</t>
  </si>
  <si>
    <t>Andréyev, Leonid</t>
  </si>
  <si>
    <t>Los espectros / PN3322.A59.E86 / 1774-09</t>
  </si>
  <si>
    <t>Apollinaire</t>
  </si>
  <si>
    <t>Las once mil vergas / PN3322.A7.O57 / 2294-97</t>
  </si>
  <si>
    <t>Tres rosas amarillas / PN3322.C378.T7 / 362-98</t>
  </si>
  <si>
    <t>Se busca una mujer / PN3322.B822.S4 / 1671-99</t>
  </si>
  <si>
    <t>27-MAY-03 JUN 16</t>
  </si>
  <si>
    <t>Las venas abiertas de América latina / PN6140.G35.V4 1997/1325-99</t>
  </si>
  <si>
    <t>28-MAY-04 JUN 16</t>
  </si>
  <si>
    <t>Contra los poetas / PN6140.G645.C66 / 1074-08</t>
  </si>
  <si>
    <t>Transatlántico / PN3322.G67.T7 / 2252-03</t>
  </si>
  <si>
    <t>01-08 JUN 16</t>
  </si>
  <si>
    <t>Musil/Erdmann</t>
  </si>
  <si>
    <t>Sobre la estupidez / PN6140.M88.S63 / 633-08</t>
  </si>
  <si>
    <t>Paul, Jean</t>
  </si>
  <si>
    <t>Elogio de la estupidez y otros textos sobre idiotas/PN6140.J43.E58/1756-012</t>
  </si>
  <si>
    <t>Malena / TOR-MAL / 1589/1942</t>
  </si>
  <si>
    <t>07-11 JUN 16</t>
  </si>
  <si>
    <t>Viólame / DES-VIO / 463/571</t>
  </si>
  <si>
    <t>08-12 JUN 16</t>
  </si>
  <si>
    <t>ladron de bicletas / DES-LAD / 462/570</t>
  </si>
  <si>
    <t>Baran / MAJ-BAR / 1024/1271</t>
  </si>
  <si>
    <t>Antologia textos zen</t>
  </si>
  <si>
    <t>Nada sagrado / PN3321.N33.1992 / 2227-011</t>
  </si>
  <si>
    <t>11-18 jun 16</t>
  </si>
  <si>
    <t>La insoportable levedad el ser / KAU-UNB / 858/1068</t>
  </si>
  <si>
    <t>11-15 jun 16</t>
  </si>
  <si>
    <t>Las cenizas de la luz / MAJ-BEE / 1025-1273</t>
  </si>
  <si>
    <t>Alicia en las ciudades / MER-ALI / 1133/1404</t>
  </si>
  <si>
    <t>Nostalgia del absoluto / PN6140.S74.N6 / 1089-02</t>
  </si>
  <si>
    <t>Sex and Lucía / MED-SEX / 1079/1339</t>
  </si>
  <si>
    <t>15-19 JUN 16</t>
  </si>
  <si>
    <t>persépolis / SAT-PER / 1430/1731</t>
  </si>
  <si>
    <t>16-20 JUN 16</t>
  </si>
  <si>
    <t>Zizeck, Slavoj</t>
  </si>
  <si>
    <t>21-28 JUN 16</t>
  </si>
  <si>
    <t>La doble vida de veronica / KIE-DOU / 888/1098</t>
  </si>
  <si>
    <t>21-25-JUN-16</t>
  </si>
  <si>
    <t>Brazil / GIL-BRA / 618/785</t>
  </si>
  <si>
    <t>23-27-JUN-16</t>
  </si>
  <si>
    <t>Sobre la violencia. Seis reflexiones  marginales / B29.Z59.S63 / 1603-09</t>
  </si>
  <si>
    <t>Renov. 11-JUL-16</t>
  </si>
  <si>
    <t>Los idiotas /VON-IDI / 1674/2042</t>
  </si>
  <si>
    <t>28-JUN-04-JUL-16</t>
  </si>
  <si>
    <t>Z  / GAV-Z / 613/779</t>
  </si>
  <si>
    <t>29-JUN-04-JuL-16</t>
  </si>
  <si>
    <t>La resistencia / PN6140.S32.R4 / 197-00</t>
  </si>
  <si>
    <t>05-12-JUL-16</t>
  </si>
  <si>
    <t>El primer hombre / PN3322.C358.P7 / 880-08</t>
  </si>
  <si>
    <t>Renov. 25-JUL-16</t>
  </si>
  <si>
    <t>LA sociedad de la transparencia / B29.H353.S635 / 660-015</t>
  </si>
  <si>
    <t>Los guerreros / HIL-GUE / 734-918</t>
  </si>
  <si>
    <t>20-25 JUL 16</t>
  </si>
  <si>
    <t>Diez años por la contracultura / PN3322.A47.S6 / 217-015</t>
  </si>
  <si>
    <t>Zi, Lao</t>
  </si>
  <si>
    <t>El libro del Tao / BL1900.L36 / 509-98</t>
  </si>
  <si>
    <t>Renov. 04-ago-16</t>
  </si>
  <si>
    <t>LA hermandad de la guerra / GYU-HER / 2310</t>
  </si>
  <si>
    <t>28 JUl-02 ago 16</t>
  </si>
  <si>
    <t>Reyes, Alina</t>
  </si>
  <si>
    <t>El carnicero / PN3322.R49.C3 / 2013-94</t>
  </si>
  <si>
    <t>Pais de las sombras largas / PN3322.R84.P3 / 1625-05</t>
  </si>
  <si>
    <t>05-12 AGO 16</t>
  </si>
  <si>
    <t>Ghost in the Shell / OSH-GHO / 1217/1495</t>
  </si>
  <si>
    <t>11-15 AGO 16</t>
  </si>
  <si>
    <t>Yo, Pierre Riviere / B29.F68.Y6 / 1657-09</t>
  </si>
  <si>
    <t>15-22 AGO 16</t>
  </si>
  <si>
    <t>Renov. 29-ago-16</t>
  </si>
  <si>
    <t>El amor, las mujeres y la muerte / B29.S35.A6 / 1876-98</t>
  </si>
  <si>
    <t>25 AGO-01 SEP 16</t>
  </si>
  <si>
    <t>Renov. 08-sep-16</t>
  </si>
  <si>
    <t>La ultima vida en el universo / RAT-ULT / SN/2183</t>
  </si>
  <si>
    <t>02-07 sep 16</t>
  </si>
  <si>
    <t xml:space="preserve">La sociedad del cansancio / B29.H353.S63 / </t>
  </si>
  <si>
    <t>Renov. 24-sep-16</t>
  </si>
  <si>
    <t>Azul / KIE-TRE3</t>
  </si>
  <si>
    <t>17-21 sep 16</t>
  </si>
  <si>
    <t>Shigesuke, Taira</t>
  </si>
  <si>
    <t>El codigo del samurai /  BL2222.B88.S45 / 974-08</t>
  </si>
  <si>
    <t>24-SEP-01 OCT 16</t>
  </si>
  <si>
    <t>Avalon / KUB-AVA / 914/1137</t>
  </si>
  <si>
    <t>30-SEP-04 OCT 16</t>
  </si>
  <si>
    <t>Bukowski</t>
  </si>
  <si>
    <t>El capitan salio a comer y los ….. / PN3322.B822.C29 / 1547-00</t>
  </si>
  <si>
    <t>01-08 OCT 16</t>
  </si>
  <si>
    <t>Renov. 15-oct-16</t>
  </si>
  <si>
    <t>Jorge Gorostiza-Ana Pérez</t>
  </si>
  <si>
    <t>Ridley Scott, Blade Runner / PN1998.3.S365.G6 / 2143-02</t>
  </si>
  <si>
    <t>Mefisto / SZA-MEP / 1551/1881</t>
  </si>
  <si>
    <t>14-18 OCT 16</t>
  </si>
  <si>
    <t>Historias  del a palma de la mano / PN3322.K39.H57 / 261-015</t>
  </si>
  <si>
    <t>Renov. 28-oct-16</t>
  </si>
  <si>
    <t>Rojo / KIE-ROJ / 890/1103</t>
  </si>
  <si>
    <t>22-26 OCT 16</t>
  </si>
  <si>
    <t>Blanco / KIE-BLA / 884-1093</t>
  </si>
  <si>
    <t>01-05 NOV 16</t>
  </si>
  <si>
    <t>Muchembled, Robert</t>
  </si>
  <si>
    <t>Historia del diablo / BT981.M83 / 3063-08</t>
  </si>
  <si>
    <t>01-08 NOV 16</t>
  </si>
  <si>
    <t>Renov. 15-NOV-16</t>
  </si>
  <si>
    <t>La casa de los engaños / KON-CAS / 906/1127</t>
  </si>
  <si>
    <t>07-11 NOV 16</t>
  </si>
  <si>
    <t>Fahrenheit 451 / TRU-FAN / 1597/1950</t>
  </si>
  <si>
    <t>08-12 NOV 16</t>
  </si>
  <si>
    <t>No amarás / KIE-SHO / 888/1099</t>
  </si>
  <si>
    <t>12-16 NOV 16</t>
  </si>
  <si>
    <t>Rodríguez Bermúdez, Manuel</t>
  </si>
  <si>
    <t>Animación, una perspectiva dese México / PN1993.6.M49.R63 / 2018-07</t>
  </si>
  <si>
    <t>12-18 NOV 16</t>
  </si>
  <si>
    <t>Necronomicon / YUZ-NEC / 1750/2143</t>
  </si>
  <si>
    <t>19-23 NOV 16</t>
  </si>
  <si>
    <t>Simón Bolívar/José Martí</t>
  </si>
  <si>
    <t>Nuestra América / PN3384.B63.N8 / 560-05</t>
  </si>
  <si>
    <t>29-NOV-05 DIC 16</t>
  </si>
  <si>
    <t>Dos tipos de cuidado / ROD-DOS / 1373/1668</t>
  </si>
  <si>
    <t>10-14 DIC 16</t>
  </si>
  <si>
    <t>Tiburon   / SPI-TIB / 1849/1850</t>
  </si>
  <si>
    <t xml:space="preserve">Raong Bull / SCO-RAG </t>
  </si>
  <si>
    <t>14-19 DIC 16</t>
  </si>
  <si>
    <t>analizame / RAM-ANA / 1318/1608</t>
  </si>
  <si>
    <t>15-22 DIC 16</t>
  </si>
  <si>
    <t>Russell, Bertrand</t>
  </si>
  <si>
    <t>Elogio de la ociosidad / B29.R88.E5 / 937-00</t>
  </si>
  <si>
    <t>16-23 DIC 16</t>
  </si>
  <si>
    <t xml:space="preserve">Superman / DON-SUP </t>
  </si>
  <si>
    <t>Buenos muchachos / SCO-GOD / 1773/1774</t>
  </si>
  <si>
    <t>21-26 DIC 16</t>
  </si>
  <si>
    <t>Arnaud Blum, Enrique</t>
  </si>
  <si>
    <t>Extra-vagantes / PN3322.A758.E98 / 503-016</t>
  </si>
  <si>
    <t>Principiantes / PN3322.C3792.P74 / 1400-010</t>
  </si>
  <si>
    <t>La marrana de la literatura rosa / PN3322.V449.M37 / 2661-01</t>
  </si>
  <si>
    <t>Renov. 08-FEB-17</t>
  </si>
  <si>
    <t>The blind swordsman: Zatochi / KIT-ZAT/KIT-SON / 899/1113-1114</t>
  </si>
  <si>
    <t>28-ENE-01 FEB 17</t>
  </si>
  <si>
    <t>Una mirada a la oscuridad / LIN-UNA / 993/1232</t>
  </si>
  <si>
    <t>04-08 FEB 17</t>
  </si>
  <si>
    <t>Akira / OTO-AKI / 1219/1497</t>
  </si>
  <si>
    <t>09-16 FEB 17</t>
  </si>
  <si>
    <t>Phantom of the paradise / PAL-PHAN / 1228/1508</t>
  </si>
  <si>
    <t>10-14 FEB 17</t>
  </si>
  <si>
    <t>El libro del chi-kung / BL1925.R45 / 973-08</t>
  </si>
  <si>
    <t>11-18 FEB 17</t>
  </si>
  <si>
    <t>Renov. 25-FEB-17</t>
  </si>
  <si>
    <t>American Splendor / PUL-AME / 1306/1595</t>
  </si>
  <si>
    <t>14-18 FEB 17</t>
  </si>
  <si>
    <t>Crumb / ZWI-CRU / 1769/2165</t>
  </si>
  <si>
    <t>16-20 FEB 17</t>
  </si>
  <si>
    <t>The city / RIK-CIU / 1352/1646</t>
  </si>
  <si>
    <t>17-20 FEB 17</t>
  </si>
  <si>
    <t>Palindromes / SOL-PAL / 1516/1839</t>
  </si>
  <si>
    <t>18-21 FEB 17</t>
  </si>
  <si>
    <t>Pink Flamingo-Female Trouble / WAT-PIN / 1695/2078-2079</t>
  </si>
  <si>
    <t>21-25 FEB 17</t>
  </si>
  <si>
    <t>Batalla en el cielo / REY-BATA / 1341/1632</t>
  </si>
  <si>
    <t>The bitters tears of petra von kant / FAS-BIT / 525/656</t>
  </si>
  <si>
    <t>27-FEB-04 MAR 17</t>
  </si>
  <si>
    <t>Teresa filósofa / PN697.A5.T4 / 2029-94</t>
  </si>
  <si>
    <t>29 Palmas / DUM-29P / 485/599</t>
  </si>
  <si>
    <t>01-05 MAR 17</t>
  </si>
  <si>
    <t>Querelle / FAS-QUE / 528/659</t>
  </si>
  <si>
    <t>01-06 MAR 17</t>
  </si>
  <si>
    <t>Bukowski at believue / S/D-BUK / 31/44</t>
  </si>
  <si>
    <t>04-08 MAR 17</t>
  </si>
  <si>
    <t>La caida   / HIR-UNT / 736/921</t>
  </si>
  <si>
    <t>09-13 MAR 17</t>
  </si>
  <si>
    <t>Treinta y cinco mujeres / PN3322.G377G.T71 / 1735-011</t>
  </si>
  <si>
    <t>La faldita roja / LEF-FAL / 975/1214</t>
  </si>
  <si>
    <t>11-15 MAR 17</t>
  </si>
  <si>
    <t>Barrio / LEO-BAR / 979/1217</t>
  </si>
  <si>
    <t>15-20 MAR 17</t>
  </si>
  <si>
    <t>La vendedora de rosas / CAVI-VEN / 612/778</t>
  </si>
  <si>
    <t>17-21 MAR 17</t>
  </si>
  <si>
    <t>Ed gein / PAR-EDG / 1235/2181</t>
  </si>
  <si>
    <t>18-22 MAR 17</t>
  </si>
  <si>
    <t>Lichtenberg, G. C.</t>
  </si>
  <si>
    <t>62 maneras de apoyar la cabeza / PN6140.L53.S48 / 3127-08</t>
  </si>
  <si>
    <t>Salomao, Waly</t>
  </si>
  <si>
    <t>Helio Oiticica / PN6140.S35.H45 / 1016-010</t>
  </si>
  <si>
    <t>Sexual dependency / BEL-BED / 148/194</t>
  </si>
  <si>
    <t>25-27 MAR 17</t>
  </si>
  <si>
    <t>Crash / CRO-CRA / 402/495</t>
  </si>
  <si>
    <t>27-28 MAR 17</t>
  </si>
  <si>
    <t>Una historia violenta /  CRO-HIS / CRO-HIS / 403/496</t>
  </si>
  <si>
    <t>28-29 MAR 17</t>
  </si>
  <si>
    <t>Videodrome / CRO-VID / 4007-501</t>
  </si>
  <si>
    <t>31-MAR-04 ABR 17</t>
  </si>
  <si>
    <t>El acto / ALM-ACT/ 52-60</t>
  </si>
  <si>
    <t>08-abr-10 ABR 17</t>
  </si>
  <si>
    <t>Renaissance/VOL-REN/1667/2032</t>
  </si>
  <si>
    <t xml:space="preserve">19-24 ABR 17 </t>
  </si>
  <si>
    <t>Todos los caminos llevan a casa / JUN-TOD / 834/1042</t>
  </si>
  <si>
    <t xml:space="preserve">22-27 ABR 17 </t>
  </si>
  <si>
    <t>La virgen de la lujuria / RIP-VIR / 1361/1655</t>
  </si>
  <si>
    <t>Cholodenko, Marc</t>
  </si>
  <si>
    <t>La iniciación de Vivant Lanon / PN3322.CH65.I53 / 2112-94</t>
  </si>
  <si>
    <t xml:space="preserve">03-10 may 17 </t>
  </si>
  <si>
    <t>Poesía no eres tú / PN1169.5.C39.P6 / 2639-01</t>
  </si>
  <si>
    <t xml:space="preserve">10-17 may 17 </t>
  </si>
  <si>
    <t>La s alas de la vida / MOO-ALA/ 1141/1412</t>
  </si>
  <si>
    <t xml:space="preserve">13-17 may 17 </t>
  </si>
  <si>
    <t>Sex, lies and videotape / SOD-SEX / 1505-1817</t>
  </si>
  <si>
    <t>Rasula, Jed</t>
  </si>
  <si>
    <t>Dadá el cambio del siglo XX / PN6140.R38.D33 / 102-017</t>
  </si>
  <si>
    <t>Cobra verde / HER-COB / 715/895</t>
  </si>
  <si>
    <t>25-29 may 17</t>
  </si>
  <si>
    <t>Vergüenza / BER-VER / 165-216</t>
  </si>
  <si>
    <t>27-31 may 17</t>
  </si>
  <si>
    <t>Obra poética completa / PN1169.5.B383.O3 / 294-07</t>
  </si>
  <si>
    <t>31-MAY-07 JUN 17</t>
  </si>
  <si>
    <t>Música de cañerías / PN3322.B822.M8 / 1595-95</t>
  </si>
  <si>
    <t>Raynal,henry</t>
  </si>
  <si>
    <t xml:space="preserve">A los pies de Omphalos /PN3322.R39.A5/2003-094 </t>
  </si>
  <si>
    <t>31-jul-17-7-ago-17</t>
  </si>
  <si>
    <t>Blok, Alexander</t>
  </si>
  <si>
    <t>La ironía y otros ensayos/PN6140.B5555.I7/262-010</t>
  </si>
  <si>
    <t>5-17-ago-17</t>
  </si>
  <si>
    <t xml:space="preserve">Gutiérrez, Pedro Juan </t>
  </si>
  <si>
    <t>Trilogía sucia de la Habana/PN3322.G868.T7/2184-03</t>
  </si>
  <si>
    <t>07-14  ago 17</t>
  </si>
  <si>
    <t>Rafael Lemus</t>
  </si>
  <si>
    <t>contra la vida activa/PN6140.L452.C66/1607-010</t>
  </si>
  <si>
    <t>14-21  ago 17</t>
  </si>
  <si>
    <t>Nombre del usuario:_x000D_
Muñoz Cruz, Perla</t>
  </si>
  <si>
    <t>Muñoz Cruz, Perla</t>
  </si>
  <si>
    <t>La sentencia de muerte / PN3322.B564.S4 / 1390-05</t>
  </si>
  <si>
    <t>Escribir / PN3322.D87.E8 / 2198-00</t>
  </si>
  <si>
    <t>Jacobsen, Jens Peter</t>
  </si>
  <si>
    <t>Niels Lyhne / PN3322.J32.N5 / 1360</t>
  </si>
  <si>
    <t>24-31 dic 09</t>
  </si>
  <si>
    <t>Eclipse / PN3322.B251.E25 / 1801-09</t>
  </si>
  <si>
    <t>Pornografía / PN3322.G67.P6 / 952-05</t>
  </si>
  <si>
    <t>Sobre el dolor / PN3322.J86.S6 / 2738-08</t>
  </si>
  <si>
    <t xml:space="preserve">Michon, Pierre </t>
  </si>
  <si>
    <t>Rimbaud el hijo / PN3322 . M535. R56 / 1314- 01</t>
  </si>
  <si>
    <t>27 jul 4 ag 10</t>
  </si>
  <si>
    <t xml:space="preserve">7 ags 10 </t>
  </si>
  <si>
    <t xml:space="preserve">Rosendorfer, Herbert </t>
  </si>
  <si>
    <t xml:space="preserve">El constructor de Ruinas / PN3322. R6545. C6 </t>
  </si>
  <si>
    <t xml:space="preserve">R- 7- 14 ags </t>
  </si>
  <si>
    <t xml:space="preserve">Pirandello, Luigi </t>
  </si>
  <si>
    <t>Uno, Ninguno, Cien Mil / PN3322. P57.U216 / 11- 06</t>
  </si>
  <si>
    <t>EL aliento del cielo / PN3322.M432.A5 / 556-08</t>
  </si>
  <si>
    <t>La tragedia de un personaje / PN3322.P57.T7 / 927-03</t>
  </si>
  <si>
    <t>renov 30 ago</t>
  </si>
  <si>
    <t>Jadzhi Murat | El cupón falso / PN3322.T65.S3 / 273-08</t>
  </si>
  <si>
    <t>Muerte en el bosque / PN3322.D388.M84 / 1912-010</t>
  </si>
  <si>
    <t xml:space="preserve">Stamm, Peter </t>
  </si>
  <si>
    <t>En jardines ajenos / PN3322. S728.E6 / 1172-07</t>
  </si>
  <si>
    <t>2 - 9 sep 10</t>
  </si>
  <si>
    <t>El libro de mi madre / PN3322.C36.L5  / 644- 00</t>
  </si>
  <si>
    <t>20 - 23 nov 10</t>
  </si>
  <si>
    <t>iluminacion y fulgor nocturno/PN3322M432.I5</t>
  </si>
  <si>
    <t>16-23 DIC-10</t>
  </si>
  <si>
    <t>para no olvidar/PN3322.C58P37/01779-07</t>
  </si>
  <si>
    <t>Lluvia de hielo/PN33225728 L58/645-010</t>
  </si>
  <si>
    <t>27-3 ENE-11</t>
  </si>
  <si>
    <t>Carrington Leonora</t>
  </si>
  <si>
    <t xml:space="preserve">Memorias de abajo/PN3322 C376.M4/1167-98 </t>
  </si>
  <si>
    <t>Walser Robert</t>
  </si>
  <si>
    <t>El Paseo/ PN3322.W36.P38/901-09</t>
  </si>
  <si>
    <t>05-10 Ene-11</t>
  </si>
  <si>
    <t>Noteboom Cees</t>
  </si>
  <si>
    <t>La Historia siguiente/PN3322.H667.H58/1192-010</t>
  </si>
  <si>
    <t>Ferdydurke/ PN3322.G67.F4 2002/854-02</t>
  </si>
  <si>
    <t>17-23 Ene-11</t>
  </si>
  <si>
    <t>Arredondo, Ines</t>
  </si>
  <si>
    <t>Ines arredondo para jovenes /PN3322.A76.I56/857-99</t>
  </si>
  <si>
    <t>La voz maligna / PN3322.L447.V68/ 821-010</t>
  </si>
  <si>
    <t>29-05 Feb 11</t>
  </si>
  <si>
    <t>RENOV 08-15FEB</t>
  </si>
  <si>
    <t>Sandor, Marai</t>
  </si>
  <si>
    <t>Diarios 1984-1989 / PN3322.M385a.D5/382-09</t>
  </si>
  <si>
    <t>HERNANDEZ, Felisberto</t>
  </si>
  <si>
    <t>Narraciones incompletas / PN3322 .H482 .N3 /250-93</t>
  </si>
  <si>
    <t>21-27 Feb 11</t>
  </si>
  <si>
    <t>Renov 06-Marz-11</t>
  </si>
  <si>
    <t>SARTRE, Jean-Paul</t>
  </si>
  <si>
    <t>Venecia Tintoretto / PN6140 .S377 .V46 / 1927-07</t>
  </si>
  <si>
    <t>SCHOWB, Marcel</t>
  </si>
  <si>
    <t>Ensayos y perfiles / PN 3322.S369.E6 / 1415-06</t>
  </si>
  <si>
    <t>01-07 marz 11</t>
  </si>
  <si>
    <t>La Hierba / PN3322.S556.H5 / 1528-07</t>
  </si>
  <si>
    <t>02-09 Mar 11</t>
  </si>
  <si>
    <t>Gorki, Maxim</t>
  </si>
  <si>
    <t>Recuerdos de Tolstoi, Chejov y Andreyev</t>
  </si>
  <si>
    <t>12-19 Mar 11</t>
  </si>
  <si>
    <t xml:space="preserve">Hofmannsthal, Hugo von </t>
  </si>
  <si>
    <t xml:space="preserve">Paisajes, sueños y ensayos / PN3322.H45.P3 / 1454-06 </t>
  </si>
  <si>
    <t>de la Flor, Fernando</t>
  </si>
  <si>
    <t>Era melancólica/PN523.8 .F56/2482-08</t>
  </si>
  <si>
    <t>Vértigo / PN3322.S43.V4 / 1892-03</t>
  </si>
  <si>
    <t>renov 06-Abr</t>
  </si>
  <si>
    <t>Stevo, Italo</t>
  </si>
  <si>
    <t>La conciencia de zeno / PN3322.S88.C6 / 2343-01</t>
  </si>
  <si>
    <t>30-06 Abr 11</t>
  </si>
  <si>
    <t>El Orden natural de las cosas / PN3322.L622.O7 / 2071-01</t>
  </si>
  <si>
    <t>Renov 19 Abr</t>
  </si>
  <si>
    <t>Los testamentos traicionados / PN3322.K85.T4 / 01215-94</t>
  </si>
  <si>
    <t>El Diablo en el cuerpo / PN3322.R342.D5 / 791-02</t>
  </si>
  <si>
    <t>Boda en delta / PN3322.W46.B6 / 1414-07</t>
  </si>
  <si>
    <t>Rituales/PN3322.N667.R5/432-00</t>
  </si>
  <si>
    <t>2-8 ago-11</t>
  </si>
  <si>
    <t>Masa y poder/PN6140.C36.M32002/1503</t>
  </si>
  <si>
    <t>4-12-ago-11</t>
  </si>
  <si>
    <t>El huesped/PN3322.N48.H84/2385-04</t>
  </si>
  <si>
    <t>Bartis, Attila</t>
  </si>
  <si>
    <t>La calma/PN3322.B3675.C3/597-010</t>
  </si>
  <si>
    <t>18-26 AGO 11</t>
  </si>
  <si>
    <t>Del Río, ángel</t>
  </si>
  <si>
    <t>Historia de la literatura española/PN523.8.R56N.1/2854-00</t>
  </si>
  <si>
    <t>24-31ago-11</t>
  </si>
  <si>
    <t>Schob, Marcel</t>
  </si>
  <si>
    <t>La ruta de Flandes/PN3322.5556.R8/265-00</t>
  </si>
  <si>
    <t>27-3 sep 11</t>
  </si>
  <si>
    <t>Dominguez Michael, Christopher</t>
  </si>
  <si>
    <t>Diccionario crítico de la literatura mexicana/PN523.92.D5562/851-08</t>
  </si>
  <si>
    <t>8-12-sep-11</t>
  </si>
  <si>
    <t>Castañon, Adolfo</t>
  </si>
  <si>
    <t>arbitrario…/PN523.92.C382002/01331-03</t>
  </si>
  <si>
    <t>10-16 sp 11</t>
  </si>
  <si>
    <t>perdido el paraiso/PN33220N667.P47/169-08</t>
  </si>
  <si>
    <t>10-16 sep 11</t>
  </si>
  <si>
    <t>Hudson, WH</t>
  </si>
  <si>
    <t>Mansiones verdes/PN3322.H83.M36/1859-11</t>
  </si>
  <si>
    <t>12-17 sep 11</t>
  </si>
  <si>
    <t>El arte y la muerte/PN6140.A77.A77/1482-07</t>
  </si>
  <si>
    <t>20-28-Dic-11</t>
  </si>
  <si>
    <t>El camino que va a la ciudad/PN3322.G57.C3/1182-98</t>
  </si>
  <si>
    <t>Beavoir Simone</t>
  </si>
  <si>
    <t>La mujer rota/PN3322.B42.M8/752-99</t>
  </si>
  <si>
    <t>21-29-Dic-11</t>
  </si>
  <si>
    <t>Paley Grace</t>
  </si>
  <si>
    <t>Abecedario. Diccionario de una vida/PN3322.M56.A13/1427-04</t>
  </si>
  <si>
    <t>30 abr-7 may-12</t>
  </si>
  <si>
    <t>Schwartz, Jorge</t>
  </si>
  <si>
    <t>Las vanguardias latinoamericanas/PN523.9 .S345 / 1808-02</t>
  </si>
  <si>
    <t>01-08-Agosto-12</t>
  </si>
  <si>
    <t>Renov.17 Ago-12</t>
  </si>
  <si>
    <t>En tinieblas/PN3322 .B57 .T56 / 71-010</t>
  </si>
  <si>
    <t>Delia Juarez.G</t>
  </si>
  <si>
    <t>Gajes del oficio. La pasion de escribir /CT93.G35/0658-07</t>
  </si>
  <si>
    <t>11-18-Agosto-12</t>
  </si>
  <si>
    <t>La acacia/PN3322 .S556 .A3 / 02257-03</t>
  </si>
  <si>
    <t>16-23-Agosto-12</t>
  </si>
  <si>
    <t>Renov. 31-Agos-12</t>
  </si>
  <si>
    <t>Genios/PN6140 .B556 .G4 2005 / 0466-06</t>
  </si>
  <si>
    <t>20-27-Agosto-12</t>
  </si>
  <si>
    <t>Deyermond, A. D.</t>
  </si>
  <si>
    <t>Historia de la literatura española 1 , la edad media/PN523.8.H58 .N1/0775-06</t>
  </si>
  <si>
    <t>24-31-Agosto-12</t>
  </si>
  <si>
    <t>Cartas 1902-1904/PN6130.C9.C32/2433-010</t>
  </si>
  <si>
    <t>Renov. 08-Sep-12</t>
  </si>
  <si>
    <t>Anton Chéjov: vida a travéz de las letras/PN3322.C94.G56/1437-08</t>
  </si>
  <si>
    <t>Rezzori, Gregor von</t>
  </si>
  <si>
    <t>La gran trilogia/PN3322.R497.G73/ 01845-09</t>
  </si>
  <si>
    <t>01-07 Sep 12</t>
  </si>
  <si>
    <t>Pritchett, Victor</t>
  </si>
  <si>
    <t>29dic12 -04ene13</t>
  </si>
  <si>
    <t>Jones, R</t>
  </si>
  <si>
    <t>Historia de la literatura española 2 / PN523.8 .H53 .N2 / 0774-06</t>
  </si>
  <si>
    <t>Renov. 8 ene 13</t>
  </si>
  <si>
    <t>Turguénev, Ivan</t>
  </si>
  <si>
    <t>Diario de un hombre superfluo / PN3322 .T87 .D53</t>
  </si>
  <si>
    <t>02-08 Ene 13</t>
  </si>
  <si>
    <t>Algo de mí mismo / PN3322 .K56 .A5 / 01933-01</t>
  </si>
  <si>
    <t>09-16 Ene 13</t>
  </si>
  <si>
    <t>El Orden natural de las cosas / PN3322.L622.O7 / 02071-01</t>
  </si>
  <si>
    <t xml:space="preserve">Ensoñaciones / PN3322 .P76 .E6 / 01888-00 </t>
  </si>
  <si>
    <t>Sor Juana Inés de la Cruz o las trampas de la fe / PN1169.5 .P395 .S67 / 02609-99</t>
  </si>
  <si>
    <t>Renov. 22 Abr 13</t>
  </si>
  <si>
    <t>Eclipse / PN3322.B3516.E25/1801-09</t>
  </si>
  <si>
    <t>15-20 Abr 13</t>
  </si>
  <si>
    <t>La gran trilogia / PN3322 .R497 .G73 / 01845-09</t>
  </si>
  <si>
    <t>Renov. 01-Agos-13</t>
  </si>
  <si>
    <t>Renov. 10-Agos-13</t>
  </si>
  <si>
    <t>El humorismo / PN3322 .P57 .H85 / 0956-011</t>
  </si>
  <si>
    <t>23-30 Jul 13</t>
  </si>
  <si>
    <t>29-Jul1-13</t>
  </si>
  <si>
    <t xml:space="preserve">Brandys, Kazimierz </t>
  </si>
  <si>
    <t>Cartas a la señora Z / PN3322 .B727.C37 / 02096-010</t>
  </si>
  <si>
    <t xml:space="preserve"> 29-Jul-05-Agos-13</t>
  </si>
  <si>
    <t xml:space="preserve">Elizondo, Salvador  </t>
  </si>
  <si>
    <t>El mar de las iguanas  / PN6140 .E53.M37 / 02619-010</t>
  </si>
  <si>
    <t>Teoría del infierno y otros ensayos  / PN6140 .E53.T4 ej. 2 / 0962-04</t>
  </si>
  <si>
    <t>S/Z / PN6140 .B37 .S9 2001 / 01194-03</t>
  </si>
  <si>
    <t>El hospital de la transfiguración / PN3322 .L455 .H68 / 03270-08</t>
  </si>
  <si>
    <t>Martin Gaite, Carmen</t>
  </si>
  <si>
    <t>Lo raro es vivir / PN3322 .M3895 .R3 1997 / 01582-011</t>
  </si>
  <si>
    <t>Mi oído es su corazón / PN3322 .K87 .O3 / 01069-013</t>
  </si>
  <si>
    <t>Amok / PN3322 .Z94 .A56 / 2188-03</t>
  </si>
  <si>
    <t>Relatos / PN3322 .B43 .R4 / 104-fecha</t>
  </si>
  <si>
    <t xml:space="preserve"> Mishima o la visión del vacio / PN3322 .Y68.M5 / 1847-05</t>
  </si>
  <si>
    <t>Tiempo y mundo  / PN6140 .Z84.T54 / 3018-08</t>
  </si>
  <si>
    <t>El bandido / PN3322 .W36 .B36 / 97-010</t>
  </si>
  <si>
    <t>Niels Lyhne / PN3322.J32.N5 / 1360-03</t>
  </si>
  <si>
    <t>Ramirez, Santiago</t>
  </si>
  <si>
    <t>El mexicano, psicologia de sus motivaciones / PN6140 .R355 .M49 / 1480-09</t>
  </si>
  <si>
    <t>Saatkamp, Herman J.</t>
  </si>
  <si>
    <t>Rorty and pragmatism / B29 .R67 .R67 / 1878-010</t>
  </si>
  <si>
    <t>La última oportunidad / PN3322 .F67 .U6 / 01098-04</t>
  </si>
  <si>
    <t>El grito silencioso / PN3322 .O4 .G7 / 0835-02</t>
  </si>
  <si>
    <t>La estrella de madera / PN3322 .S369.E87 ej.2 / 1497-13</t>
  </si>
  <si>
    <t>La hierba de las noches  / PN3322 .M63.H54 / 521-014</t>
  </si>
  <si>
    <t>Bruckner, Pascal</t>
  </si>
  <si>
    <t>La tentación de la inocencia / PN6140 .B78 .T46 / 1035-010</t>
  </si>
  <si>
    <t>21-28-Feb-15</t>
  </si>
  <si>
    <t>Los disidentes del universo / PN6140 .A593 .D582 / 0701-014</t>
  </si>
  <si>
    <t>Ante el dolor de los demas / PN6140 .S66 .A6 / 01100-04</t>
  </si>
  <si>
    <t>21-28 Mar 15</t>
  </si>
  <si>
    <t>Nasaka, Akiyuki</t>
  </si>
  <si>
    <t>La tumba de las luciérnagas / PN3322 .N675 .T86 / 0101-010</t>
  </si>
  <si>
    <t>Lawrence, David</t>
  </si>
  <si>
    <t>Inglaterra, mi Inglaterra / PN3322 .L39 .I6 / 0215-07</t>
  </si>
  <si>
    <t>Un asesinato que todos comentamos / PN3322 .D63 .A8 / 0253-014</t>
  </si>
  <si>
    <t>16-23 Abr 15</t>
  </si>
  <si>
    <t>Kaku, Michiu</t>
  </si>
  <si>
    <t>La resistencia / PN6140 .S32 .R4 / 197-00</t>
  </si>
  <si>
    <t>23-30-Abr-15</t>
  </si>
  <si>
    <t>Rilke, Rainer</t>
  </si>
  <si>
    <t>Liese la pelirroja / PN3322 .R55 .L54 / 01110-011</t>
  </si>
  <si>
    <t>Selby, Hubert Jr.</t>
  </si>
  <si>
    <t>30-jul-06-agos-15</t>
  </si>
  <si>
    <t>Los geniecillos dominicales/PN3322.G46/0473-09</t>
  </si>
  <si>
    <t>08-15-agos-15</t>
  </si>
  <si>
    <t>Stevenson, Robert Louis</t>
  </si>
  <si>
    <t>Memoria para el olvido/PN6140.S748.M45/2287-08</t>
  </si>
  <si>
    <t>Sullá Enric</t>
  </si>
  <si>
    <t>El canon literario/ PN523.8.C36/ 1063-010</t>
  </si>
  <si>
    <t>21-28 AGO-15</t>
  </si>
  <si>
    <t>El mar de iguanas/PN6140.E53.M37/2619-010</t>
  </si>
  <si>
    <t>Todorov, Tzvetan</t>
  </si>
  <si>
    <t>Los aventureros del absoluto / PN6140 .T63 .A8 / 101-08</t>
  </si>
  <si>
    <t>Un árbol de noche / PN3322 .C373 .A68 / 0623-95</t>
  </si>
  <si>
    <t>fORD, Richard</t>
  </si>
  <si>
    <t>Pecados sin cuento / PN3322.F67.P4/ 01442-03</t>
  </si>
  <si>
    <t>29-DIC-05-ENE-16</t>
  </si>
  <si>
    <t>la tentacion del fracaso/PN3322.R53.T46/1364-08</t>
  </si>
  <si>
    <t>La verdadera/PN3322.B45.V4/264-00</t>
  </si>
  <si>
    <t>06-13 abr 16</t>
  </si>
  <si>
    <t xml:space="preserve">Todorov, Tzvetan </t>
  </si>
  <si>
    <t>Los aventureros del absoluto/PN6140.T63.A8/101-08</t>
  </si>
  <si>
    <t>Leer/PN6140.Z345.L44/10-013</t>
  </si>
  <si>
    <t>El lector comun/PN3322W66.L43/1701-09</t>
  </si>
  <si>
    <t>La humillacion/PN3322.R675.H85/1763-012</t>
  </si>
  <si>
    <t>Dinos como sobrevivir a nuestra locura/PN3322.O4.D5/1290-98</t>
  </si>
  <si>
    <t xml:space="preserve">Chukri, Mahomed </t>
  </si>
  <si>
    <t>Rostros, amores, bendiciones/PN3322.C99.R8/120-04</t>
  </si>
  <si>
    <t>Nin, Anaís</t>
  </si>
  <si>
    <t>Corazon cuarteado / PN3322.N56.C67 / 2316-011</t>
  </si>
  <si>
    <t>27-JUL-03-AGO-16</t>
  </si>
  <si>
    <t>Teoria literaria / PN523.T46 / 669-015</t>
  </si>
  <si>
    <t>Diario II / PN3322.N56.D5 / 1318-08</t>
  </si>
  <si>
    <t>Brandys, Kazimierz</t>
  </si>
  <si>
    <t>Walter, Benjamin</t>
  </si>
  <si>
    <t>Obras libro II Vol. 1 / PN6140.B468.O2.V.1.T2 / 796-07</t>
  </si>
  <si>
    <t>Vivir solos juntos / PN6140.T63.V5 / 523-014</t>
  </si>
  <si>
    <t xml:space="preserve">Todorov, Tzevetan </t>
  </si>
  <si>
    <t>Los enemigos intimos de la democracia/PN6140.T63.E5/165-015</t>
  </si>
  <si>
    <t>SUSPENDIDO HASTA EL DIA 8 DE SEPTIEMBRE DE 2016</t>
  </si>
  <si>
    <t>Hombres en tiempos de oscuridad / PN6140.A74.H6 / 849-02</t>
  </si>
  <si>
    <t>08-15 SEP 16</t>
  </si>
  <si>
    <t>Gorty, Richard</t>
  </si>
  <si>
    <t>Filosofia y futuro / B29.R67.E55 / 946-010</t>
  </si>
  <si>
    <t>A.D. Deyemond</t>
  </si>
  <si>
    <t>Historia de la literatura española 1/PN523.8.H58 v.1/775-06</t>
  </si>
  <si>
    <t>15-22 sep 16</t>
  </si>
  <si>
    <t xml:space="preserve">Hamson, Knut </t>
  </si>
  <si>
    <t xml:space="preserve">Chejov, Antón </t>
  </si>
  <si>
    <t>Cuentos imoresindibles/PN33223.C94.C82/1781-01</t>
  </si>
  <si>
    <t>28 sep-05 oct 16</t>
  </si>
  <si>
    <t>Los asesinos / PN3322.H46.A8 / 1012-02</t>
  </si>
  <si>
    <t>06-13 oct 16</t>
  </si>
  <si>
    <t>Rousseau</t>
  </si>
  <si>
    <t>El futuro no es nuestro/PN3321.9.F87/2135-012</t>
  </si>
  <si>
    <t xml:space="preserve">Montiel Figueiras, Mauricio </t>
  </si>
  <si>
    <t>La penumbra inconveniente/PN3322.M687.P4/140-02</t>
  </si>
  <si>
    <t>El miedo a los bárbaros/PN6140.T63.M5/333-014</t>
  </si>
  <si>
    <t>03-10 nov 16</t>
  </si>
  <si>
    <t>SUSPENDIDO HASTA EL DIA 29 DE NOVIEMBRE DE 2016</t>
  </si>
  <si>
    <t>Augusto Roa Bustos</t>
  </si>
  <si>
    <t>El baldio/PN3322.R62.B3/1169-00</t>
  </si>
  <si>
    <t>Preguntale al polvo / PN3322.F36.P74 / 2035-010</t>
  </si>
  <si>
    <t>De Rotterdam, Erasmo</t>
  </si>
  <si>
    <t>Elogio de la locura / B29.E73.E5 / 2889-01</t>
  </si>
  <si>
    <t>Dean, Matteo</t>
  </si>
  <si>
    <t>Ser migrante / PN6140.D4193.S4 / 2136-012</t>
  </si>
  <si>
    <t>27-FEB-06 MAR 17</t>
  </si>
  <si>
    <t>Porqué leer a los clasicos / PN3322.C336.P5 / 1239-93</t>
  </si>
  <si>
    <t xml:space="preserve">Yepez, Heriberto </t>
  </si>
  <si>
    <t>Al otro lado/PN3322.Y46.A5/3395-08</t>
  </si>
  <si>
    <t>La hermandad de la uva/PN3322.F36.H47/1421-04</t>
  </si>
  <si>
    <t>Espera a la primavera, Bandini/PN3322.F36.E8/1893-05</t>
  </si>
  <si>
    <t xml:space="preserve">García Galeano, Javier </t>
  </si>
  <si>
    <t>La pequeña Estambul/PN3322.G372.P4/796-013</t>
  </si>
  <si>
    <t>06-13 ABR 17</t>
  </si>
  <si>
    <t>El guardian entre el centeno / PN3322.S253.G8 / 827-94</t>
  </si>
  <si>
    <t>¿Qué es la literatura?/B29.S27.O4/1356-09</t>
  </si>
  <si>
    <t>En torno a la literatura/PN3322.X56.E6/771-05</t>
  </si>
  <si>
    <t>04-11 may 17</t>
  </si>
  <si>
    <t>SUSPENDIDO HASTA 03 DE JUNIO DE 2017</t>
  </si>
  <si>
    <t>Cuentos reunidos/ PN3322.F38.C8/ 140-013</t>
  </si>
  <si>
    <t>Onetti</t>
  </si>
  <si>
    <t>Cuentos Completos/PN3322-O564/972-011</t>
  </si>
  <si>
    <t>08-15 jul 17</t>
  </si>
  <si>
    <t>SUSPENDIDO HASTA 4 DE AGOSTO DE 2017</t>
  </si>
  <si>
    <t xml:space="preserve"> Döblin,Alfred</t>
  </si>
  <si>
    <t>Las dos amigas y el envenamiento/PN3322.D62.D7/054-08</t>
  </si>
  <si>
    <t>4-ago-11-ago-17</t>
  </si>
  <si>
    <t>Mann. Thomas</t>
  </si>
  <si>
    <t>Cuentos completos/PN3322.M378.C84/1751-010</t>
  </si>
  <si>
    <t>Antología presentida/PN3322.S23.A5/457-95</t>
  </si>
  <si>
    <t>17-24 ago 17</t>
  </si>
  <si>
    <t xml:space="preserve">Lukács,Gyorgy </t>
  </si>
  <si>
    <t>Teoría de la novela/PN6140.L853.T4/003-014</t>
  </si>
  <si>
    <t>Obra reunida III/PN3322.R48.073/002-015</t>
  </si>
  <si>
    <t>Nerval, Gérard</t>
  </si>
  <si>
    <t>Poesía y prosa literaria/PN3322.N47.O27/279-011</t>
  </si>
  <si>
    <t>18-26-sep-17</t>
  </si>
  <si>
    <t>Los adioses/PN3322-O564.A35/3321-08</t>
  </si>
  <si>
    <t>02-09 oct 17</t>
  </si>
  <si>
    <t>El patriota y otros ensayos/PN6140.J34.P37/984-011</t>
  </si>
  <si>
    <t>28 sep-05 oct 17</t>
  </si>
  <si>
    <t>Los ojos del hermano eterno/PN3322.Z94.O56/2894-08</t>
  </si>
  <si>
    <t>Los inconsolables/PN3322.I845.I6/173-03</t>
  </si>
  <si>
    <t>Migajas Filosóficas</t>
  </si>
  <si>
    <t>Kierkergaard/B29.K54.M5/609-09</t>
  </si>
  <si>
    <t>14-21 oct-17</t>
  </si>
  <si>
    <t xml:space="preserve">Freire, Paulo </t>
  </si>
  <si>
    <t>Alfabetización/ lectura de la palabra/PN6140.F74.A54/1958-010</t>
  </si>
  <si>
    <t>18-25-oct-17</t>
  </si>
  <si>
    <t>La leyenda del Santo Bebedor/PN3322.R67.L4/1955-99</t>
  </si>
  <si>
    <t>Doblin</t>
  </si>
  <si>
    <t>Berlin Alexander Platz//PN3322.D62.B47/769-015</t>
  </si>
  <si>
    <t>01-08 nov 17</t>
  </si>
  <si>
    <t>Ehrengard/PN3322.D56.E45/319-08</t>
  </si>
  <si>
    <t>El hombre sin cabeza/PN3322.G764.H6/835-09</t>
  </si>
  <si>
    <t>18-25 NOV 17</t>
  </si>
  <si>
    <t>Cuentos completos/PN3322.B35.C84/427-015</t>
  </si>
  <si>
    <t>19-26-dic-17</t>
  </si>
  <si>
    <t>Leer/PN6140.Z345.L44/010-013</t>
  </si>
  <si>
    <t>27 dic-03 ene 18</t>
  </si>
  <si>
    <t>Más allá de Hitler/PN3322.E32.M38/1385-08</t>
  </si>
  <si>
    <t>03-10 ene 18</t>
  </si>
  <si>
    <t>Felicidad perfecta/PN3322.M38.F4/SF</t>
  </si>
  <si>
    <t>Fiesta en el jardín/PN3322.M38.F54/0597-015</t>
  </si>
  <si>
    <t>Seis propuestas para el próximo milenio/PN3322.C336.S38/415-10</t>
  </si>
  <si>
    <t>Diario/PN3322. M38.D5/899-02</t>
  </si>
  <si>
    <t>24-31 ene 18</t>
  </si>
  <si>
    <t>Tiempo y mundo/PN6140.Z84.T54/3018-08</t>
  </si>
  <si>
    <t>1-8-feb-17</t>
  </si>
  <si>
    <t xml:space="preserve">Einstein, Albert </t>
  </si>
  <si>
    <t>Notas autobiográficas/CT21.E56.N6/042-05</t>
  </si>
  <si>
    <t>Mi visión del mundo/CT21.E56.M5/208-98</t>
  </si>
  <si>
    <t>23 feb-02 marzo 18</t>
  </si>
  <si>
    <t>Las olas/PN3322.W66.O5/651-SF</t>
  </si>
  <si>
    <t>Casa desolada/PN3322.D534.C37/159-010</t>
  </si>
  <si>
    <t xml:space="preserve">SUSPENDIDA POR UN MES YA QUE TRAJO UNA CREDENCIAL EQUIVOCADA Y REALIZÓ DOS SALIDAS SIN CREDENCIAL </t>
  </si>
  <si>
    <t>Bordeau, Pier</t>
  </si>
  <si>
    <t>26 abr-04 may 18</t>
  </si>
  <si>
    <t>El lector común/PN3322.W66.L43/1701-09</t>
  </si>
  <si>
    <t>Sobre la diicultad/PN6140.S74.S6/1366-06</t>
  </si>
  <si>
    <t>16-23-MAY-18</t>
  </si>
  <si>
    <t>Gustave Flaubert</t>
  </si>
  <si>
    <t>Cartas a Louise Colet/PN6130.F574.C3/1578-07</t>
  </si>
  <si>
    <t>06-13 jun 18</t>
  </si>
  <si>
    <t>MAURO ARMIÑO</t>
  </si>
  <si>
    <t>CUENTOS Y RELATOS LIBERTINOS/PN3321.4.C84/2585-010</t>
  </si>
  <si>
    <t>Pedro Luis García</t>
  </si>
  <si>
    <t>A la brevedad posible/PN3321.B74/317-012</t>
  </si>
  <si>
    <t>Los infortunios de la vida/PN3322.S233.I6/1216-04</t>
  </si>
  <si>
    <t>18-25 jun18</t>
  </si>
  <si>
    <t>Araceli San Juan</t>
  </si>
  <si>
    <t>Antología del cuento grotesco/PN3321.A555/1409-08</t>
  </si>
  <si>
    <t>Antologìa universal del relato f./PN3321.A58/1167-013</t>
  </si>
  <si>
    <t>03 -10 JUL 18</t>
  </si>
  <si>
    <t>Hermanos Grimm</t>
  </si>
  <si>
    <t>Cuentos de Grimm/PN3321.S5.G756/1559-02</t>
  </si>
  <si>
    <t>Renato Prado</t>
  </si>
  <si>
    <t>La autonomía literaria/PN1031.P73/290-09</t>
  </si>
  <si>
    <t>05- 12 JUL18</t>
  </si>
  <si>
    <t xml:space="preserve">Monica Larín </t>
  </si>
  <si>
    <t>Hotel Limbo/PN3322.L385.H67/3009-09</t>
  </si>
  <si>
    <t>07- 24 JUL18</t>
  </si>
  <si>
    <t>Valena Luiselli</t>
  </si>
  <si>
    <t>Robert Louis Stevenson</t>
  </si>
  <si>
    <t>19- 26 JUL18</t>
  </si>
  <si>
    <t>Forter</t>
  </si>
  <si>
    <t>Aspectos de novela/PN3322.767.A86/792-00</t>
  </si>
  <si>
    <t>21-28 JUL-18</t>
  </si>
  <si>
    <t>Marcel Schowob</t>
  </si>
  <si>
    <t>El terror y la piedad/PN6140.S3985.T4/200-08</t>
  </si>
  <si>
    <t>30 jul-06 ago 18</t>
  </si>
  <si>
    <t>Mari Zambrano</t>
  </si>
  <si>
    <t>La confesión/B29.Z35.C66/1024-08</t>
  </si>
  <si>
    <t>Katherine Manstield</t>
  </si>
  <si>
    <t>Diario/PN3322.M28.D5/899-02</t>
  </si>
  <si>
    <t>06-13 agos18</t>
  </si>
  <si>
    <t xml:space="preserve">Anderson,Enrique </t>
  </si>
  <si>
    <t>Teoría y técnica del cuento/PN179.A64/1185-06</t>
  </si>
  <si>
    <t>Quieres hacer el favor de callarte por favor/PN3322.C3792.Q54/910-96</t>
  </si>
  <si>
    <t>20-27-ago-18</t>
  </si>
  <si>
    <t xml:space="preserve">Calvino,Italo </t>
  </si>
  <si>
    <t>Cuentos fantásticos del siglo XIX/PN3321.C82/1272-06</t>
  </si>
  <si>
    <t xml:space="preserve">Lacove, Philippe </t>
  </si>
  <si>
    <t>El absoluto literario/PN523.55.L3/346-013</t>
  </si>
  <si>
    <t>22-29-AGO-18</t>
  </si>
  <si>
    <t xml:space="preserve"> Kant, Immanuel</t>
  </si>
  <si>
    <t>Ensayo sobre las enfermedades de la cabeza/B29.K36.E68/1603-010</t>
  </si>
  <si>
    <t>28-AGO-04-SEP-18</t>
  </si>
  <si>
    <t xml:space="preserve"> Hume, David</t>
  </si>
  <si>
    <t>La norma del gusto y otros ensayos/B29.H86.N67/1042-010</t>
  </si>
  <si>
    <t xml:space="preserve">Van Doderer, Heimito </t>
  </si>
  <si>
    <t>Un asesinato que todos cometemos/PN3322.D64.A83/253-014</t>
  </si>
  <si>
    <t>5-12-sep-18</t>
  </si>
  <si>
    <t>suspensión Hasta 1-oct-18</t>
  </si>
  <si>
    <t xml:space="preserve">Fiodor Dostoievski </t>
  </si>
  <si>
    <t>Humilladosy ofendidos/PN3322.D682.H85/484-012</t>
  </si>
  <si>
    <t xml:space="preserve">Ramón, Julio </t>
  </si>
  <si>
    <t>Fin de partida/PN2021.B43.F5/865-99</t>
  </si>
  <si>
    <t>El perfil del hombre y la cultura/PN6140.R36.P4/1867-94</t>
  </si>
  <si>
    <t>Mccarthy, cormac</t>
  </si>
  <si>
    <t>Meridiano de Sangre/PN3322.M428.M47/2629-08</t>
  </si>
  <si>
    <t>19-26-mar-19</t>
  </si>
  <si>
    <t>SUPENDIDA HASTA EL 2 DE ABRIL DE 2019</t>
  </si>
  <si>
    <t>Cartas a olga/PN3322.CH45.C376/1904-99</t>
  </si>
  <si>
    <t>Todos los cuentos/PN3322.P64.T6/346-07</t>
  </si>
  <si>
    <t>30-abr-7-may-19</t>
  </si>
  <si>
    <t>SUSPENSIÓN HASTA 15 DE MAYO DE 2019</t>
  </si>
  <si>
    <t>Michael Foucault</t>
  </si>
  <si>
    <t>Nacimiento de la biopolitica/BL9.F68.N3/1345-08</t>
  </si>
  <si>
    <t>27-dic-19-03-ene-20</t>
  </si>
  <si>
    <t xml:space="preserve">Memorias de abajo / PN3322.C376.M4 / </t>
  </si>
  <si>
    <t xml:space="preserve">Calvino, Italo.            </t>
  </si>
  <si>
    <t xml:space="preserve">El caballero inexistente/ PN3322.C35.C288. 1993 </t>
  </si>
  <si>
    <t>27 ene- 3 feb 10</t>
  </si>
  <si>
    <t>Contra la interpretación / PN3322.S66.C6 / 1013-00</t>
  </si>
  <si>
    <t xml:space="preserve">EL benefactor / PN3322.S66.B4/ 2255-97 </t>
  </si>
  <si>
    <t xml:space="preserve">20-27 mar 10 </t>
  </si>
  <si>
    <t xml:space="preserve">25-31 mar 10 </t>
  </si>
  <si>
    <t>El sentimiento trágico de la vida / PN6140.U63.D4 / 2404-99</t>
  </si>
  <si>
    <t>renov 12 jun</t>
  </si>
  <si>
    <t>Los pasos perdidos / PN6140.B747.P3 / 867-00</t>
  </si>
  <si>
    <t>A cruel Nirvana / PN1169.5.R687.C7 / 1340-06</t>
  </si>
  <si>
    <t>10-13 jul 10</t>
  </si>
  <si>
    <t>Exégesis de los lugares comunes / PN3322.B57.E94 / 552-010</t>
  </si>
  <si>
    <t>renov 31 jul</t>
  </si>
  <si>
    <t>Tolkien, J. R.</t>
  </si>
  <si>
    <t>El Silmarillion / PN3322.T644.S5 / 1404-05</t>
  </si>
  <si>
    <t>La Almadraba / PN3322.J36.A6 / 1932-08</t>
  </si>
  <si>
    <t>La gramática del tiempo / PN3322.J36.G73 / 1132-09</t>
  </si>
  <si>
    <t>renov 18 sep</t>
  </si>
  <si>
    <t>Un amigo de Kafka / PN3322.S56.A55 / 1177-01</t>
  </si>
  <si>
    <t>El sobrino de Wittgenstein / PN3322.B478.S58 / 1137-59</t>
  </si>
  <si>
    <t>18-25 sep 10</t>
  </si>
  <si>
    <t xml:space="preserve">Bryce Echenique, Alfredo </t>
  </si>
  <si>
    <t>Permiso para vivir / PN3322.B79.P4 / 1872-00</t>
  </si>
  <si>
    <t>27-4 oct 10</t>
  </si>
  <si>
    <t>renov 11 oct</t>
  </si>
  <si>
    <t>Vázquez, Ma. Esther</t>
  </si>
  <si>
    <t>Borges, sus días y su tiempo / PN3322.B67.V32 / 780-02</t>
  </si>
  <si>
    <t>renov. 10 dic 10</t>
  </si>
  <si>
    <t>Moby Dick o la ballena blanca / PN3322.M458.M62 / 3117-00</t>
  </si>
  <si>
    <t>Izquierda y derecha / PN6140.R678.I9 / 2390-010</t>
  </si>
  <si>
    <t>Viaje a Ruisa / PN3322.R67.V53 / 1939-08</t>
  </si>
  <si>
    <t>El juicio de la historia / PN6140.R678.J85 / 404-010</t>
  </si>
  <si>
    <t>El desierto de los tártaros / PN3322.B89.D4 / 2128-01</t>
  </si>
  <si>
    <t>4-11 ene 11</t>
  </si>
  <si>
    <t>renov. 04 dic</t>
  </si>
  <si>
    <t>Azteca/PN3322.J46.A97/865-09</t>
  </si>
  <si>
    <t>25jul-01ago-11</t>
  </si>
  <si>
    <t>Somerset Maugham</t>
  </si>
  <si>
    <t>El estrecho rincon/PN3322.M398.E8/1487-05</t>
  </si>
  <si>
    <t>10-17 AGO 11</t>
  </si>
  <si>
    <t>MC Carthy Mary</t>
  </si>
  <si>
    <t>El grupo/PN3322/M43.G7</t>
  </si>
  <si>
    <t>Aforismos de Kafka/PN3322/K34.H6</t>
  </si>
  <si>
    <t>El hombre sin atributos/PN3322.M88.H6/1928-05</t>
  </si>
  <si>
    <t>17-23-ago-11</t>
  </si>
  <si>
    <t>La noche mil dos/PN3322.R67.N6/2270-97</t>
  </si>
  <si>
    <t>Jennings Gary</t>
  </si>
  <si>
    <t>Sangre azteca/PN3322.J46.S26/862-09</t>
  </si>
  <si>
    <t>Ficcionario/PN3322.B67.F5ej2/3381-00</t>
  </si>
  <si>
    <t>El don del águila/PN3322.C3794.D62006/2069-04</t>
  </si>
  <si>
    <t>24nov-1dic-11</t>
  </si>
  <si>
    <t>Barba Azul/PN3322.F75.B3/1407-99</t>
  </si>
  <si>
    <t>Garibay K. Ángel M.</t>
  </si>
  <si>
    <t>La literatura de los aztecas/PN523.92.G37/2637-01</t>
  </si>
  <si>
    <t>28may-5jun-12</t>
  </si>
  <si>
    <t>Literaturas de Anáhuac y del Incario/PN523.92.L462/1341-08</t>
  </si>
  <si>
    <t>Mandelstam, Osip</t>
  </si>
  <si>
    <t>Armenia en prosa y verso /PN1169.5 .M362 .A75 / 0367-012</t>
  </si>
  <si>
    <t>Renv 19 Ene 13</t>
  </si>
  <si>
    <t>Carta sobre poesia rusa y otros ensayos / PN6140 .M362 .C37</t>
  </si>
  <si>
    <t>Mallarmé, Stéphane</t>
  </si>
  <si>
    <t>Blanco sobre negro / PN1169.5 .M556 .B5/ 0996-00</t>
  </si>
  <si>
    <t>06-13-FEB-13</t>
  </si>
  <si>
    <t>Cartas sobre la poesía/ PN1169.5 .M556 .C37 / 02815-011</t>
  </si>
  <si>
    <t>Conrad, joseph</t>
  </si>
  <si>
    <t>Entre mareas / PN3322 .C65 .E67 / 01404-08</t>
  </si>
  <si>
    <t>21-28 Feb 13</t>
  </si>
  <si>
    <t>El negro de Narcissus / PN3322 .C65 .N4 / 01154-07</t>
  </si>
  <si>
    <t>Los pasos de López / PN3322 .I2 .P3 ej2 / 0778-97</t>
  </si>
  <si>
    <t>03-10 Jul 13</t>
  </si>
  <si>
    <t>Viajes en la América ignota / PN3322 .I2 .V5 / 01867-95</t>
  </si>
  <si>
    <t>Obras completas Tomo III / PN3322 .B35 .O3 / 0902-06</t>
  </si>
  <si>
    <t>26jul-03ago 13</t>
  </si>
  <si>
    <t>Cruz Reyes, Jaime Adolfo</t>
  </si>
  <si>
    <t>Quetzalcóatl, el dios de los vencidos / PN3322 .C735 .Q4 / 0223-012</t>
  </si>
  <si>
    <t>Pierre o las ambigüedades / PN3322 .M458 .P5 / 0125-03</t>
  </si>
  <si>
    <t>06-13 Sep 13</t>
  </si>
  <si>
    <t>La responsabilidad de vivir / B29 .P66 .R48 / 02896-08</t>
  </si>
  <si>
    <t>03-10 Oct 13</t>
  </si>
  <si>
    <t>17-Oc-13</t>
  </si>
  <si>
    <t>Kant-Hegel-Scheler / B29 .O77 .K36 / 01298-011</t>
  </si>
  <si>
    <t xml:space="preserve">Lobo, Fernando </t>
  </si>
  <si>
    <t>Sentido común, simulación y paranoia /  PN3322 L62.S46 / 02081-012</t>
  </si>
  <si>
    <t>18-25-Oc-13</t>
  </si>
  <si>
    <t>En busca del tiempo perdido / PN3322 .P76 .P6 1998 / 143-03</t>
  </si>
  <si>
    <t>29-Abr-06-May-14</t>
  </si>
  <si>
    <t>En busca del tiempo perdido / PN3322 .P76 .T5 / 01027-97</t>
  </si>
  <si>
    <t>12-19 May 14</t>
  </si>
  <si>
    <t>Ensayos escogidos / B29 .O77 .E6 / 0432-98</t>
  </si>
  <si>
    <t>Renov. 25-Oct-14</t>
  </si>
  <si>
    <t>Estudios sobre el amor / B29 .O77 .E8 / 01116-00</t>
  </si>
  <si>
    <t>El espectador / B29 .O77 .E7 / 0633-09</t>
  </si>
  <si>
    <t>La genealogía de la moral / B29 .N54 .G4 / 01553-97</t>
  </si>
  <si>
    <t>La voluntad del poderio / B29 .N54 .V6 / 02057-99</t>
  </si>
  <si>
    <t>La muerte de Virgilio / PN3322 .B76 .M8 / 0757-94</t>
  </si>
  <si>
    <t>El hombre sin atributos / PN3322.M88.H6 / 1028-05</t>
  </si>
  <si>
    <t>Páginas postumas escritas en vida / PN3322 .M88 .P3 / 02726-92</t>
  </si>
  <si>
    <t>Sobre la estupidez / PN6140 .M88 .S63 / 0633-08</t>
  </si>
  <si>
    <t>Los inocentes / PN3322 .B76 -I57 / 01470-09</t>
  </si>
  <si>
    <t>15-22 Abr 15</t>
  </si>
  <si>
    <t>Huguenau o el realismo / PN3322 .B76 .H84 / 0983-011</t>
  </si>
  <si>
    <t>Masa y poder / PN6140 .C36 .M3 / 01189-09</t>
  </si>
  <si>
    <t>La conciencia de las palabras / PN6140 .C36 .C6 / 518-01</t>
  </si>
  <si>
    <t>El hombre sin atributos I/PN3322.M88.H6 1993 V.1/647-09</t>
  </si>
  <si>
    <t>El hombre sin atributos II/PN3322.M88.H6 1992 V.2/648-09</t>
  </si>
  <si>
    <t>El hombre sin atributos III / PN3322 .M88 .H6 / 649-09</t>
  </si>
  <si>
    <t>17-oct-15</t>
  </si>
  <si>
    <t>Maimúnides</t>
  </si>
  <si>
    <t>Guia de perplejos/BM755.M6.G85/1514-09</t>
  </si>
  <si>
    <t>10-17 OCT 15</t>
  </si>
  <si>
    <t>Simmel, Georg</t>
  </si>
  <si>
    <t>Roma, Florencia, Venecia / B29 .S55 .R6 / 1481-07</t>
  </si>
  <si>
    <t>04-11-Nov-15</t>
  </si>
  <si>
    <t>Lopate, Phillip</t>
  </si>
  <si>
    <t>Contra la alegria de vivir/PN6140.L656.C66/1608-010</t>
  </si>
  <si>
    <t>10-17 NOV-15</t>
  </si>
  <si>
    <t>Salon de belleza/PN3322.B44.S3/S/N</t>
  </si>
  <si>
    <t>La mancha humana/PN3322.r675.m3/792-02</t>
  </si>
  <si>
    <t>18-25-nov 15</t>
  </si>
  <si>
    <t>La leyenda del santo bebedor/PN3322.R67.L44/198-99</t>
  </si>
  <si>
    <t>Vattino, Gianni</t>
  </si>
  <si>
    <t>Las aventuras de la diferencia / B28.5.V37 / 2313-011</t>
  </si>
  <si>
    <t>16-23 ABR 16</t>
  </si>
  <si>
    <t>Prestamo a partir del 21 de mayo de 2016</t>
  </si>
  <si>
    <t>Nietzsche y la filosofia / B29.N54.D45 / 2248-97</t>
  </si>
  <si>
    <t>Paginas postumas escritas en vida / PN3322.M88.P3 / 2726-92</t>
  </si>
  <si>
    <t>Carmen Pardo</t>
  </si>
  <si>
    <t>La escucha oblicua/ML410.C34.P372/475-014</t>
  </si>
  <si>
    <t>29 dic - 5 ene 18</t>
  </si>
  <si>
    <t>René Girard</t>
  </si>
  <si>
    <t>La violencia y lo sagrado/PN6140.G57.V5/1024-013</t>
  </si>
  <si>
    <t>Introducción a la literatura fantástica / PN523.T62.1981 / 2465-96</t>
  </si>
  <si>
    <t>Pasado negro / PN3322.F66.P3 / 585-94</t>
  </si>
  <si>
    <t>19-26 ene 10</t>
  </si>
  <si>
    <t>En los confines de las tinieblas / PN3322.Q4.E5 / 1457-07</t>
  </si>
  <si>
    <t>28-4 feb 10</t>
  </si>
  <si>
    <t>Las bodas de Cadmio y Harmonía / PN3322.C34.B6 / 3026-00</t>
  </si>
  <si>
    <t>El hombre ilustrado / PN3322.B7.H6 / 736-02</t>
  </si>
  <si>
    <t>21-28 jun 10</t>
  </si>
  <si>
    <t>Poesía completa I / PN1169.5.D65.P6.VOL1 / 1133-96</t>
  </si>
  <si>
    <t>Mallarmé</t>
  </si>
  <si>
    <t>Herodías / PN1169.5.G354.M3 / 478-07</t>
  </si>
  <si>
    <t>16-23 jul 10</t>
  </si>
  <si>
    <t>renov 3 ago</t>
  </si>
  <si>
    <t>Solal / PN3322.C639.S6 / 1221-99</t>
  </si>
  <si>
    <t>La literatura y los dioses / PN6140.C349.L5 / 10033-05</t>
  </si>
  <si>
    <t>9-16 ago 10</t>
  </si>
  <si>
    <t>Bella del señor / PN3322.C636.B4 / 2020-99</t>
  </si>
  <si>
    <t>No vendrá el diluvio para nosotros / PN1169.5.B76.N6 / 1777-01</t>
  </si>
  <si>
    <t>12-17 ago 10</t>
  </si>
  <si>
    <t>Lautréamont, Comte de</t>
  </si>
  <si>
    <t xml:space="preserve">Obra completa / PN3322.L38.O2 / 775-96 </t>
  </si>
  <si>
    <t>EL oficio del vivir / PN3322.P39.o4 / 1325 - 93</t>
  </si>
  <si>
    <t>6 - 13 dic 10</t>
  </si>
  <si>
    <t>renov 20 dic</t>
  </si>
  <si>
    <t>3- 10 ene 11</t>
  </si>
  <si>
    <t>renov 3 ene</t>
  </si>
  <si>
    <t>19-26 ene 11</t>
  </si>
  <si>
    <t>Diálogos con Leucó / PN3322.P39.D5 1991 /1487-99</t>
  </si>
  <si>
    <t>25 Enero-01 Febrero</t>
  </si>
  <si>
    <t>Iliada /PA4019.A2 2008 / 1025-010</t>
  </si>
  <si>
    <t>02-09 Feb 11</t>
  </si>
  <si>
    <t>La poesia completa Vol.II/ PN1169.5.P389.P59/62-10</t>
  </si>
  <si>
    <t>confluencias / PN6140.L495.C6/ 405-99</t>
  </si>
  <si>
    <t>La Tentación de san Antonio/PN3322.F574.T467745-94</t>
  </si>
  <si>
    <t>24-03 Mar 11</t>
  </si>
  <si>
    <t>Renov 17 Mar</t>
  </si>
  <si>
    <t>Bartleby, el escribiente y otros cuentos/PN3322.M458.B32/41-05</t>
  </si>
  <si>
    <t>28-07 Mar 11</t>
  </si>
  <si>
    <t>Shakspeare William</t>
  </si>
  <si>
    <t>La tempestad/PN2021.5.S53.T4/3494-01</t>
  </si>
  <si>
    <t>21-28 jun-11</t>
  </si>
  <si>
    <t>Renov 5Jul-11</t>
  </si>
  <si>
    <t>ultimas cartas de Jacopo Ortiz/PN3322.F683.U5/403-01</t>
  </si>
  <si>
    <t>Tabaqueria II, PN1169.5.P482.P6V.2/1068-99</t>
  </si>
  <si>
    <t>5-12 Jul-11</t>
  </si>
  <si>
    <t>Arcode triunfo/PN1169.5.P482.P6/1067-99</t>
  </si>
  <si>
    <t>Catulo</t>
  </si>
  <si>
    <t>Poesia completa/PA6274.P64/500-98</t>
  </si>
  <si>
    <t xml:space="preserve"> 9-11 jul-11</t>
  </si>
  <si>
    <t>En busca del tiempo perdido/PN3322.P76.P6/1998/143-03</t>
  </si>
  <si>
    <t>renov 27 sep</t>
  </si>
  <si>
    <t>Preferiría no hacerlo/PN3322.M458.P74/3014-08</t>
  </si>
  <si>
    <t>En busca del tiempo perdido 2/PN3322.P76.E6.V2/1713-11</t>
  </si>
  <si>
    <t>13-20 sep 11</t>
  </si>
  <si>
    <t>Deleuze Gillles</t>
  </si>
  <si>
    <t>renov 7 oct 11</t>
  </si>
  <si>
    <t>El arte de la muerte / A77.A77</t>
  </si>
  <si>
    <t>26-Jul-02-Agos-12</t>
  </si>
  <si>
    <t>Butler Yaets, William</t>
  </si>
  <si>
    <t>Poesía Reunida</t>
  </si>
  <si>
    <t>En busca del tiempo perdido/PN3322 .P76.M8 / 01031-97</t>
  </si>
  <si>
    <t>Las bodas de Cadmo y Harmonía / PN3322 .C34.B6 1999 / 03026-00</t>
  </si>
  <si>
    <t>28-Mar-04-Abr-13</t>
  </si>
  <si>
    <t>Libro repuesto el 30 de Abril de 2013</t>
  </si>
  <si>
    <t>Préstamo Suspendido. Derecho a libros a partir  del 13 de Mayo de 2013</t>
  </si>
  <si>
    <t>Contra Sainte-Beuve / PN3322 .P76 .C6 / 0527-06</t>
  </si>
  <si>
    <t>La moneda viviente / PN6140 .K55 .M66 / 0257-013</t>
  </si>
  <si>
    <t>Renov. 10-Nov-14</t>
  </si>
  <si>
    <t>La revocación del edicto de Nantes / PN3322 .K58 .R4 / 01606-02</t>
  </si>
  <si>
    <t>27-03-Nov-14</t>
  </si>
  <si>
    <t>El baño de Diana / PN6140 .K55 .B3 / 144-Fecha</t>
  </si>
  <si>
    <t>03-10-Nov-14</t>
  </si>
  <si>
    <t xml:space="preserve">Obras completas I / PN3322 .K34 .O2 / 0270-00 </t>
  </si>
  <si>
    <t>03-10 Dic 14</t>
  </si>
  <si>
    <t>Knausgard, Karl Ove</t>
  </si>
  <si>
    <t>Moby Dick / PN3322 .M458 .M62 1999 / 03117-00</t>
  </si>
  <si>
    <t>Memorias de Adriano / PN3322 .Y68 .M4 / 0255-03</t>
  </si>
  <si>
    <t>06-13 Feb 15</t>
  </si>
  <si>
    <t>La bestia humana / PN3322 .Z65 .B48 / 02620-010</t>
  </si>
  <si>
    <t>El ultimo hombre / PN3322 .B564 .U6 / 1236-05</t>
  </si>
  <si>
    <t>23-Feb-02-Mar-15</t>
  </si>
  <si>
    <t>Para terminar con el juicio de dios / PN1169.5 .A7715-P37 / 0226-014</t>
  </si>
  <si>
    <t>Valente, José A</t>
  </si>
  <si>
    <t>El fulgor / PN1169.5 .V346 .F8 / 02157-01</t>
  </si>
  <si>
    <t>Cármenes / PA6274 .A8 / 0269-013</t>
  </si>
  <si>
    <t>Hölderlin, Friedrich</t>
  </si>
  <si>
    <t>Hiperion o el Heremita en gracia / PN1169.5 .H653 .H56 / 01197-08</t>
  </si>
  <si>
    <t>18-25 Mar 15</t>
  </si>
  <si>
    <t>El hombre ilustrado / PN3322.B7.H6 / 0736-02</t>
  </si>
  <si>
    <t>La Iliada / PA4019 .A2 2005 / 1110-05</t>
  </si>
  <si>
    <t>La pasión según G. H. / PN3322 .L58 .P3 / 796-09</t>
  </si>
  <si>
    <t>El hombre ilustrado / PN3322 .B7 .H6 / 0736-02</t>
  </si>
  <si>
    <t>Diálogos / PA6673 .E8 .D5 / 1902-00</t>
  </si>
  <si>
    <t>Leibniz, Gottfried</t>
  </si>
  <si>
    <t>Discurso de metafísica / B29 .L45 .D57 / 0338-013</t>
  </si>
  <si>
    <t xml:space="preserve">Alatorre, Antonio </t>
  </si>
  <si>
    <t>Los 1001 años de la lengua española/PN523.8.A555 2002/1059-010</t>
  </si>
  <si>
    <t>20-27 ago 15</t>
  </si>
  <si>
    <t>31-sep-15</t>
  </si>
  <si>
    <t xml:space="preserve">Gogol, Nikolai V. </t>
  </si>
  <si>
    <t>Cuentos de San Petesbugo/PN3322.G65.C8/1120-07</t>
  </si>
  <si>
    <t xml:space="preserve">Gilles, Deleuze </t>
  </si>
  <si>
    <t>Nietzsche/B29.N54.D45/870-02</t>
  </si>
  <si>
    <t>12-19 oct 15</t>
  </si>
  <si>
    <t>Nietzsche y la filosofía/B29.N54.D45 1994/2248-97</t>
  </si>
  <si>
    <t>Hamlet/Romeo y Julieta/PN2021.5.S53.H32/2349-011</t>
  </si>
  <si>
    <t xml:space="preserve">Gamoneda, Antonio </t>
  </si>
  <si>
    <t>Está luz/PN1169.5.G354.E87/2156-08</t>
  </si>
  <si>
    <t xml:space="preserve"> Deleuze,Gilles</t>
  </si>
  <si>
    <t>Conversaciones/B29.D45.C6/2465-01</t>
  </si>
  <si>
    <t>Spinoza, Baruch</t>
  </si>
  <si>
    <t>ética demostrada según el orden geometrico/B29.S645.E7/687-01</t>
  </si>
  <si>
    <t>La cofradía de las espadas/PN3322.F64.C64/703-011</t>
  </si>
  <si>
    <t>9-16-MAR-19</t>
  </si>
  <si>
    <t>Ella y otras mujeres/PN3322.F64.E44/1866-07</t>
  </si>
  <si>
    <t>Las batallas en el desierto/PN3322.P3.B3.1999/344-018</t>
  </si>
  <si>
    <t>Obras completas I/PN3322.K34.O27/270-00</t>
  </si>
  <si>
    <t>SUSPENSIÓN HASTA 22 DE MARZO DE 2019</t>
  </si>
  <si>
    <t>22-29-mar-19</t>
  </si>
  <si>
    <t xml:space="preserve"> Apollinare, Guillaume</t>
  </si>
  <si>
    <t>Zona (Antología Poética)/PN1169.5.A6.Z65/040-017</t>
  </si>
  <si>
    <t>Pessoa múltiple (antoloía bilingüe)/PN1169.5.P482.P47/016-018</t>
  </si>
  <si>
    <t>27-ene-04-feb-20</t>
  </si>
  <si>
    <t>Antonio Gamoneda</t>
  </si>
  <si>
    <t>Esta luz/PN1169.5.G354.E87/2156-08</t>
  </si>
  <si>
    <t>Obras completas Tomo 1/PN3322.K32.O27 v.1/270-00</t>
  </si>
  <si>
    <t>11-18-ene-22</t>
  </si>
  <si>
    <t>Cuentos completos/PN3322.K32.O84/1727-02</t>
  </si>
  <si>
    <t>Roberte, esta noche / PN3322.K59.R63 / 238-98</t>
  </si>
  <si>
    <t>25-FEB-04-MAR-22</t>
  </si>
  <si>
    <t>Diferencia y repeticion / B29.D45.D54 / 96-19</t>
  </si>
  <si>
    <t>La revocacion del edicto nantes / PN3322.K59.R84 / 1606-02</t>
  </si>
  <si>
    <t>Jack Keravauc</t>
  </si>
  <si>
    <t>14-22-MAR-22</t>
  </si>
  <si>
    <t>22-mar-29-mar-22</t>
  </si>
  <si>
    <t>Fragmentos de un discurso amoroso/PN6140-B37.F7-2001/3591-01</t>
  </si>
  <si>
    <t>14-21-abr-22</t>
  </si>
  <si>
    <t>21-28-abr-22</t>
  </si>
  <si>
    <t>Pierre Klassoweski</t>
  </si>
  <si>
    <t>19-26-abr-22</t>
  </si>
  <si>
    <t>26-03may-22</t>
  </si>
  <si>
    <t>Gillas Deleuze</t>
  </si>
  <si>
    <t>7-14-junio-22</t>
  </si>
  <si>
    <t>14-21-junio-22</t>
  </si>
  <si>
    <t>Michel Pastoreau</t>
  </si>
  <si>
    <t>El oso, historia de un rey destronado /PN6140.P37.076 /0584-015</t>
  </si>
  <si>
    <t>Conversaciones / B29.D45.C6 1999 / 2465-01</t>
  </si>
  <si>
    <t>17/MAY - 24/MAY/23</t>
  </si>
  <si>
    <t>SUSPENSIÓN HASTA 27 DE MARZO DEL 2023</t>
  </si>
  <si>
    <t>Federico García Lorca/PN1169.5.G373.F4/1688-00</t>
  </si>
  <si>
    <t>8-15-FEB-18</t>
  </si>
  <si>
    <t>Gonzales Rubio, Enrique</t>
  </si>
  <si>
    <t>Maria Sabina/CT21.S23.G66/1116-013</t>
  </si>
  <si>
    <t>11- 18 abril 18</t>
  </si>
  <si>
    <t>Chéjov, Antón</t>
  </si>
  <si>
    <t>Un drama de casa/PN3322.CH45.D73/957-96</t>
  </si>
  <si>
    <t>16-23 abril 18</t>
  </si>
  <si>
    <t>One man up/SAR-FLU/2382-2386</t>
  </si>
  <si>
    <t xml:space="preserve">19-24 ago 17 </t>
  </si>
  <si>
    <t>The great bezty vol.I/SOR-FIU/2382-2386</t>
  </si>
  <si>
    <t>21 Gramos/GON-GRAM/651-820</t>
  </si>
  <si>
    <t>25-30-NOV-17</t>
  </si>
  <si>
    <t>La canción del pulque/GON-CAN/644-813</t>
  </si>
  <si>
    <t>Le Mépris/GOD-MÉP/631-799</t>
  </si>
  <si>
    <t>9-14-dic-17</t>
  </si>
  <si>
    <t>Ya está devuelta. Corroborada el día 16/may/18 y fue entregada el 2-febrero 18</t>
  </si>
  <si>
    <t xml:space="preserve">Rousseau, Jean J.  </t>
  </si>
  <si>
    <t>Discurso sobre el origen y el contrato social / B29 .R68.D5 / 2139-00</t>
  </si>
  <si>
    <t>Kung-Fusión / CHQ-KUN / 327/407</t>
  </si>
  <si>
    <t>Trasnformers/BAY-TRA/137/183</t>
  </si>
  <si>
    <t>Estan entre nosotros / WON-EST / 1727/2120</t>
  </si>
  <si>
    <t>Día de los muertos vivientes / ROM-DIA / 1387/1683</t>
  </si>
  <si>
    <t>05-11 jul 16</t>
  </si>
  <si>
    <t>SUSPENDIDO HASTA 15 DE AGOSTO DE 2016</t>
  </si>
  <si>
    <t>El cádaver de la novia/BUR-CAD/SF</t>
  </si>
  <si>
    <t>Macario/PN3322.T37.M3/478-011</t>
  </si>
  <si>
    <t>La ley de Herodes/EST-LEY/516-64</t>
  </si>
  <si>
    <t>30-dic-7-ene-18</t>
  </si>
  <si>
    <t xml:space="preserve">  Fromm, Erich </t>
  </si>
  <si>
    <t>El arte de amar/BF173.F86.A772/SF</t>
  </si>
  <si>
    <t>Nolasco, Margarita</t>
  </si>
  <si>
    <t>Migración indígena/PN6140.N65.M5/504-96</t>
  </si>
  <si>
    <t>16-23 mar 18</t>
  </si>
  <si>
    <t>Ensenzberger, Hans</t>
  </si>
  <si>
    <t xml:space="preserve"> La gran migración/PN6140.G69.G73/148-09</t>
  </si>
  <si>
    <t>Mattew, Dean</t>
  </si>
  <si>
    <t xml:space="preserve"> Ser migrante/PN6140.D4193.S4/SF</t>
  </si>
  <si>
    <t xml:space="preserve">Vicens, Josefina </t>
  </si>
  <si>
    <t>El libro vacio/PN3322.V533.L5/781-09</t>
  </si>
  <si>
    <t>Rosas lopategui, Patricia</t>
  </si>
  <si>
    <t>Testimonios sobre elena garro / PN3322.G379.R6 /2185-03</t>
  </si>
  <si>
    <t>15-22-JUN-16</t>
  </si>
  <si>
    <t xml:space="preserve">Gargallo, Francesca </t>
  </si>
  <si>
    <t>Manantial de dos fuentes/PN3322.G377d.M3/1244-05</t>
  </si>
  <si>
    <t>El arte de la poesia / PN1169.5.P68.A7 / 733-05</t>
  </si>
  <si>
    <t>10-17-AGO-16</t>
  </si>
  <si>
    <t>Poética / PA3890.A6.A72 / 2162-11</t>
  </si>
  <si>
    <t>Prada Oropeza, Renato</t>
  </si>
  <si>
    <t>La autonomia literaria / PN1031.P73 / 290-09</t>
  </si>
  <si>
    <t>15-22-AGO-16</t>
  </si>
  <si>
    <t>Zambrano, María</t>
  </si>
  <si>
    <t>Algunos lugares de la poesia / B29.Z35.A54 / 1714-010</t>
  </si>
  <si>
    <t>17-24-AGO-16</t>
  </si>
  <si>
    <t>Teoria poetica y estetica / PN6140.V34.T46 / 1551-09</t>
  </si>
  <si>
    <t>Poesia completa / PN1169.5G68.P632 / 1811-10</t>
  </si>
  <si>
    <t>31 AGO-07 SEP 16</t>
  </si>
  <si>
    <t>Xirau, Ramon</t>
  </si>
  <si>
    <t>Poesia iberoamericana contemporanea / PN1016.9.P64 / 617-13</t>
  </si>
  <si>
    <t>Yurkievich, Sául</t>
  </si>
  <si>
    <t>Fundadores de la nueva poesia latinoamericana / PN1016.9.V87 /1376-08</t>
  </si>
  <si>
    <t>Argenot, Marc</t>
  </si>
  <si>
    <t>Teoria literaria / PN523.T46 / 669-15</t>
  </si>
  <si>
    <t>Antología del modernismo / PN1016.92.A672 / 1889-03</t>
  </si>
  <si>
    <t>14-21-SEP-16</t>
  </si>
  <si>
    <t>Valender, James</t>
  </si>
  <si>
    <t>Gernuda y Dario, modernismo / PN1016.V35 / 380-14</t>
  </si>
  <si>
    <t>Gerber Bicecci, Veronica</t>
  </si>
  <si>
    <t>Mudanza / PN6140.G46G.M83 / 2758-011</t>
  </si>
  <si>
    <t>21-28-SEP-16</t>
  </si>
  <si>
    <t>Antología del modernismo/PN1016.92.A67/1889-03</t>
  </si>
  <si>
    <t>La mujer rota  / PN3322.B42.M8 / 279-14</t>
  </si>
  <si>
    <t>Antología  del modernismo / PN1016.92.A672 / 1889-03</t>
  </si>
  <si>
    <t>24-31-OCT-16</t>
  </si>
  <si>
    <t>Guillén, Nicolás</t>
  </si>
  <si>
    <t>Songoro Cosongo / PN1169.5.G852.S6 / 1727-08</t>
  </si>
  <si>
    <t xml:space="preserve">Fuentesberain, ùrsula </t>
  </si>
  <si>
    <t>Esa membrana finìsima/PN3322.F835.M45/603-018</t>
  </si>
  <si>
    <t xml:space="preserve">Antoine Compagnon </t>
  </si>
  <si>
    <t>¿Para qué sirve la literatura? / PN3322.C657.P37 / 425-09</t>
  </si>
  <si>
    <t>14-21-mar-19</t>
  </si>
  <si>
    <t>2-9-ago-19</t>
  </si>
  <si>
    <t>Gonzales Rodriguez, Sergio</t>
  </si>
  <si>
    <t>7-14-feb-18</t>
  </si>
  <si>
    <t>Moralistas franceses/PN3321.4.M6/342-013</t>
  </si>
  <si>
    <t>Frazer, James</t>
  </si>
  <si>
    <t>La rama dorada/BL313.F73.R35/652-09</t>
  </si>
  <si>
    <t>Kaddish/PN1169.5.G56.K33/464-014</t>
  </si>
  <si>
    <t>Hojas de hierba/PN1169.5.N55.H6/294-015</t>
  </si>
  <si>
    <t>Osorno, Diego Enrique</t>
  </si>
  <si>
    <t>06- 13 mar 18</t>
  </si>
  <si>
    <t>Burroughs, Williams</t>
  </si>
  <si>
    <t>La máquina blanda/PN3322.B87.M3/775-01</t>
  </si>
  <si>
    <t xml:space="preserve">Ashbery, John </t>
  </si>
  <si>
    <t>Pirografía/PN1169.5.A85.P5/1110-08</t>
  </si>
  <si>
    <t>Emmanuel Carrére</t>
  </si>
  <si>
    <t>El reino/PN3322.C3757.R35/593-015</t>
  </si>
  <si>
    <t>10-17 Abri 18</t>
  </si>
  <si>
    <t>En brazos del mundo/PN1169.5.R855.E6/1100-02</t>
  </si>
  <si>
    <t>Cuentos imprescindibles/PN3322.CH45/1781-01</t>
  </si>
  <si>
    <t>12-19 Abri 18</t>
  </si>
  <si>
    <t>Carrére, Emmanuel</t>
  </si>
  <si>
    <t>Limónov/PN3322.C3757.L55/836-17</t>
  </si>
  <si>
    <t>García Lorca</t>
  </si>
  <si>
    <t>Poeta en Nueva York/PN1169.5.G373.P65/2438-92</t>
  </si>
  <si>
    <t>17- 24 abril-18</t>
  </si>
  <si>
    <t>Poesía escogida/PN1169.5.B584.P76/1686-012</t>
  </si>
  <si>
    <t>24 abr-01 mayo 18</t>
  </si>
  <si>
    <t>AK´abal, Humberto</t>
  </si>
  <si>
    <t>Tejedor de palabras/PN1169.5.A56.A5/SF</t>
  </si>
  <si>
    <t xml:space="preserve">Céline, LF </t>
  </si>
  <si>
    <t>Guignol´s band/PN3322.C451.G85/1485-07</t>
  </si>
  <si>
    <t>25 abr-03 mayo 18</t>
  </si>
  <si>
    <t>Echenoz, Jan</t>
  </si>
  <si>
    <t>Ravel/PN3322.E23.R38/767-010</t>
  </si>
  <si>
    <t>Creeley, Robert</t>
  </si>
  <si>
    <t>Autobiografía y otros textos/PN1169.5.C744.A9/SF</t>
  </si>
  <si>
    <t>Ave Virgilio/PN3322.B478.A8/166-015</t>
  </si>
  <si>
    <t>27 abr- 04 mayo-18</t>
  </si>
  <si>
    <t>Michaux, Henry</t>
  </si>
  <si>
    <t>Antología poética/PN1169.5.M53.A6/1905-05</t>
  </si>
  <si>
    <t>Technicians of the sacred/PN1169.5.R687.T44/1499-010</t>
  </si>
  <si>
    <t>Putas asesinas/PN3322.B642.P8/731-02</t>
  </si>
  <si>
    <t>Limónov/PN3322.C3757.L55/836-017</t>
  </si>
  <si>
    <t>Wallraff, Günter</t>
  </si>
  <si>
    <t>Cabeza de turco/PN3388.W35.C3/1528-02</t>
  </si>
  <si>
    <t>El libro del Tao/BL1900.L36/0509-98</t>
  </si>
  <si>
    <t>Sambhava, Padma</t>
  </si>
  <si>
    <t>El libro tibetano de los muertos/BL1489.S25/1110-08</t>
  </si>
  <si>
    <t>Personae/PN1169.5.P68.P4/1472-05</t>
  </si>
  <si>
    <t>Perse, Saint-John</t>
  </si>
  <si>
    <t>Poesías/PN1169.5.P478.P6/1691-97</t>
  </si>
  <si>
    <t>Von Rezzori, Gregor</t>
  </si>
  <si>
    <t>Caín /PN3322.R497.C35/012-17</t>
  </si>
  <si>
    <t>Obras completas/PN1169.5.P375.O27/616-08</t>
  </si>
  <si>
    <t xml:space="preserve">11-18 may 18 </t>
  </si>
  <si>
    <t>Cuentos completos/PN3322.O564.C82/972-011</t>
  </si>
  <si>
    <t>Edipo en Stalingrado/PN3322.R497.E33/106-012</t>
  </si>
  <si>
    <t>Dhammapada/BL1451.2.D43/1197-011</t>
  </si>
  <si>
    <t>Poesía completa/PN1169.5.B38.P6/848-03</t>
  </si>
  <si>
    <t xml:space="preserve">Lewis, Peter </t>
  </si>
  <si>
    <t>Myths and legends/BL1432.Z4.D48/SF</t>
  </si>
  <si>
    <t>24-31 may 18</t>
  </si>
  <si>
    <t>Tranströmer, Tomas</t>
  </si>
  <si>
    <t>Deshielo a mediodía/PN1169.5.T735.D48/176-012</t>
  </si>
  <si>
    <t>31 may-07 jun 18</t>
  </si>
  <si>
    <t>La grulla cenicienta/BL1432.Z4.B783/801-09</t>
  </si>
  <si>
    <t>Trópico de capricornio/PN3322.N55.T7/00690-93</t>
  </si>
  <si>
    <t>Henri Brunel</t>
  </si>
  <si>
    <t>Humor zen/BL1432.Z4.B782/771-09</t>
  </si>
  <si>
    <t>T.W. ROLLESTAN</t>
  </si>
  <si>
    <t>Mitos y leyendas celtas/BL313.R65.M57/00312-015</t>
  </si>
  <si>
    <t>Nietzche</t>
  </si>
  <si>
    <t>Fragementos póstumos/B29.N54.F73/759-09</t>
  </si>
  <si>
    <t>Christian Janett</t>
  </si>
  <si>
    <t>50 Teorías pisicológicas/BF121.J37/1104-013</t>
  </si>
  <si>
    <t>12-19 jun 18</t>
  </si>
  <si>
    <t>Paul Porsas</t>
  </si>
  <si>
    <t>50 teorías científicas /BF121.P37/1105-013</t>
  </si>
  <si>
    <t>Kaplan Willions</t>
  </si>
  <si>
    <t>Jusngion-Senoi/BF121.W55/2699-99</t>
  </si>
  <si>
    <t>Chung Tzu</t>
  </si>
  <si>
    <t>El camino de Chuang Tzu/B29.C98.C3/</t>
  </si>
  <si>
    <t>Kundera, Milán</t>
  </si>
  <si>
    <t>El libro de la risa y …/Pn3322.K85.L5</t>
  </si>
  <si>
    <t>13-20-ene-12</t>
  </si>
  <si>
    <t>Cuentos inenarrables/PN3322.C62.C8/1994-94</t>
  </si>
  <si>
    <t>30Abri-7 may-12</t>
  </si>
  <si>
    <t>UNAM</t>
  </si>
  <si>
    <t>Julio cortázar/AUDIOPN3322.C67.R3/2172-05</t>
  </si>
  <si>
    <t>Sí/PN3322.B478.S51989/400-00</t>
  </si>
  <si>
    <t>El libro de la risa y …/Pn3322.K85.L5/1831-01</t>
  </si>
  <si>
    <t>3-18-Julio-12</t>
  </si>
  <si>
    <t>La lucha contra el demonio/PN6140.Z84.L83/ 02395-07</t>
  </si>
  <si>
    <t>07-14 Sep 12</t>
  </si>
  <si>
    <t>Renov. 22-sept-12</t>
  </si>
  <si>
    <t>Yo y la energía / PN6140.T476.Y6 /1848-012</t>
  </si>
  <si>
    <t>El perseguidor / PN3322 .C67 .P4 / 01182-00</t>
  </si>
  <si>
    <t>16-23 Oct 13</t>
  </si>
  <si>
    <t>Erreguerera, María Luisa</t>
  </si>
  <si>
    <t>Un día Dios se metió a mi cama / PN3322 .E77 .D5 / 02634-99</t>
  </si>
  <si>
    <t>Azul casi transparente / PN3322 .M8645 .A9 2007 / 1102-09</t>
  </si>
  <si>
    <t>Bono, Edward</t>
  </si>
  <si>
    <t>El pensamiento lateral / PN6140 .B6597 .P4 / 2244-010</t>
  </si>
  <si>
    <t>Papini, Giovanny</t>
  </si>
  <si>
    <t>El espejo que huye / PN3322 .P36 .E8 / 0934-93</t>
  </si>
  <si>
    <t>Gog / PN3322 .P36 .G64 / 0524-09</t>
  </si>
  <si>
    <t>Murakami, Aruki</t>
  </si>
  <si>
    <t>Pizarnik, Alejandro</t>
  </si>
  <si>
    <t>La extraccion de la piedra de locura / PN1169.5 .P59 .E9 / 01725-02</t>
  </si>
  <si>
    <t>Una muerte muy dulce / PN3322 .B42.M79 /  1170-08</t>
  </si>
  <si>
    <t>02-09-Oct-14</t>
  </si>
  <si>
    <t>Perez-Reverte, Arturo</t>
  </si>
  <si>
    <t>El club Dumas / PN3322 .P478 .C5 / 2163-99</t>
  </si>
  <si>
    <t>08-05-Oct-14</t>
  </si>
  <si>
    <t>SUSPENDIDO</t>
  </si>
  <si>
    <t>Las intermitencias de la muerte/PN3322.S27.I6/1654-05</t>
  </si>
  <si>
    <t>17-24 jul 18</t>
  </si>
  <si>
    <t>Álbum de Familia/PN3322.C385K.A53/1872-010</t>
  </si>
  <si>
    <t>Amparo Davila</t>
  </si>
  <si>
    <t>Paul Marteau</t>
  </si>
  <si>
    <t>El tarot de Marsella/BL313.M37.T37/2320-010</t>
  </si>
  <si>
    <t>suspensión hasta 18 ene 19</t>
  </si>
  <si>
    <t>Película dvd</t>
  </si>
  <si>
    <t>La profesía 4/PRO-SAN/SF</t>
  </si>
  <si>
    <t xml:space="preserve">05-10 ago 17 </t>
  </si>
  <si>
    <t>The Driller Killer/FER-PRI/540-680-681</t>
  </si>
  <si>
    <t>10-14-ago-17</t>
  </si>
  <si>
    <t>Vampyr/DRE-VAM/484-598</t>
  </si>
  <si>
    <t>Blade Ai Satanas/DRE-BLA/SN-604</t>
  </si>
  <si>
    <t xml:space="preserve">25 - 29 nov </t>
  </si>
  <si>
    <t>SUSPENSIÓN HASTA 9 DE ENERO DEL 2018</t>
  </si>
  <si>
    <t>The wall/PAR-PIN/1240-1521</t>
  </si>
  <si>
    <t>El ruido y la furia</t>
  </si>
  <si>
    <t>Faulkner, William / PN3322.F38.R8 / 1880-98</t>
  </si>
  <si>
    <t>18-25 FEB 17</t>
  </si>
  <si>
    <t>Luis Martinez, José</t>
  </si>
  <si>
    <t>El ensayo moderno mexicano I / PN6139.5.E6 / 1816-01</t>
  </si>
  <si>
    <t>Leonardo Boff</t>
  </si>
  <si>
    <t>Etica planetaria / PN6140.B659.E7/ 1371-05</t>
  </si>
  <si>
    <t>El barco de orquideas / PN1016.72.R493 / 2554-08</t>
  </si>
  <si>
    <t>Obras completas / PN3322.T37.O27 / 641-015</t>
  </si>
  <si>
    <t>Las armas secretas / PN3322.C673.A74  / 1982-02</t>
  </si>
  <si>
    <t>Vivir para contarla / PN3322.G375.V5 / 1852-02</t>
  </si>
  <si>
    <t>Así habló Zaratustra/B29N54.A79/ 1891-01</t>
  </si>
  <si>
    <t>La ciudad y los perros/ PN3322.V37.C58/1980-94</t>
  </si>
  <si>
    <t>El mal del tiempo Vol. 1 / PN3322.F83.M3.V.1 / 951-94</t>
  </si>
  <si>
    <t>03-10 MAY 17</t>
  </si>
  <si>
    <t>Algunos ensayos / PN6140.R49.A55 / 6553-04</t>
  </si>
  <si>
    <t>Van Dijk, Teur A.</t>
  </si>
  <si>
    <t>Racismo y discurso de las elites / PN6140.D54.B3/ 2052-03</t>
  </si>
  <si>
    <t>Luther King, Martin</t>
  </si>
  <si>
    <t>Un sueño de igualdad / CT21.K56.S8/ 1825-07</t>
  </si>
  <si>
    <t>20-27 MAY 17</t>
  </si>
  <si>
    <t>Ben Jellou, Tahar</t>
  </si>
  <si>
    <t>Papá ¿Qué es el racismo? / PN6140.P46.P3/ 1903-98</t>
  </si>
  <si>
    <t>Jay Gould, Stephen</t>
  </si>
  <si>
    <t>La falsa medida del hombre / PN6140.G68.F3 / 966-04</t>
  </si>
  <si>
    <t>27 MAY- 03 JUN 17</t>
  </si>
  <si>
    <t>Sacks, oliver</t>
  </si>
  <si>
    <t>Diario de Oaxaca / PN6140.S323.D53 / 1995-02</t>
  </si>
  <si>
    <t>31 MAY- 07 JUN 17</t>
  </si>
  <si>
    <t>Crónica de una muerte anunciada/ PN3322.G375.C8/1794-03</t>
  </si>
  <si>
    <t>De Beauvoir, Simone</t>
  </si>
  <si>
    <t>El segundo sexo/ PN3322.B.42.58/1754-03</t>
  </si>
  <si>
    <t xml:space="preserve">23-30 ago 17 </t>
  </si>
  <si>
    <t>Bonfil, Guillermo</t>
  </si>
  <si>
    <t>México profundo/PN6140.8665.M4/3259-08</t>
  </si>
  <si>
    <t>13 sep-20 sep 17</t>
  </si>
  <si>
    <t>México profundo/PN6140.B665.M4/3259-08</t>
  </si>
  <si>
    <t>19 sep-26 sep 17</t>
  </si>
  <si>
    <t>Gómez, Noemí</t>
  </si>
  <si>
    <t>Cosmovisión y ciencia de la vida del maíz/PN6140.G647.C68/SF</t>
  </si>
  <si>
    <t>Teorías del cuento II/PN3321.T46.N2/1686-02</t>
  </si>
  <si>
    <t>Quevedo, Francisco</t>
  </si>
  <si>
    <t>Antología/PN1169.5.148.A6/2610-99</t>
  </si>
  <si>
    <t>Mondolfi, Rodolfo</t>
  </si>
  <si>
    <t>Figuras e ideas de la filosofía/B28.5.M662/413-010</t>
  </si>
  <si>
    <t>Herri Pirenne</t>
  </si>
  <si>
    <t>Historia de Europa/PN3384.P56.H5</t>
  </si>
  <si>
    <t>27 nov-04 DIC 17</t>
  </si>
  <si>
    <t>Fernández, Sergio</t>
  </si>
  <si>
    <t>Figuras españolas del renacimiento/PN523.8.F47/0540-04</t>
  </si>
  <si>
    <t>Los hombres del alba/PN1169.5.H84.H6/340-014</t>
  </si>
  <si>
    <t>06-13 dic 17</t>
  </si>
  <si>
    <t>Teatro completo/PN2021.5.W55.02/SF</t>
  </si>
  <si>
    <t xml:space="preserve">Goethe, Johann </t>
  </si>
  <si>
    <t>Werther/PN3322.GG3.W4/1263-01</t>
  </si>
  <si>
    <t>Las venas abiertas/PN6140.G35.V1/</t>
  </si>
  <si>
    <t>26 ene-02 feb 18</t>
  </si>
  <si>
    <t>Vida de Galileo/PN2021.5.B74.V5/1931-02</t>
  </si>
  <si>
    <t>Levi-Strauss, Claude</t>
  </si>
  <si>
    <t>Mitologías: Lo crudo y lo…/PN6140.L477.MSN/207-07</t>
  </si>
  <si>
    <t>Discursos y variedad en la antigua Grecia/1662-010</t>
  </si>
  <si>
    <t>29-04 abr 18</t>
  </si>
  <si>
    <t>La señora Dalloway/PN3322.W66.S4/1890-03</t>
  </si>
  <si>
    <t>Adela Fernandez</t>
  </si>
  <si>
    <t>El perro: el habito por la rosa/N3322.F474A.P47/222-010</t>
  </si>
  <si>
    <t>16-23-may-18</t>
  </si>
  <si>
    <t>Vigilar y castigar/B29. F68.V54/55-05</t>
  </si>
  <si>
    <t>Rayuela/PN3322.C673.R39/3257-08</t>
  </si>
  <si>
    <t>La incrible y triste historia de la cándida/PN3322.G37M.I52/3253-08</t>
  </si>
  <si>
    <t>Narrativa completa/PN3322.A77.N3/1868-97</t>
  </si>
  <si>
    <t>30-AGO-6-SEP-18</t>
  </si>
  <si>
    <t>12-sep-18-</t>
  </si>
  <si>
    <t>La muerte de Ivan Ilich/PN3322.J65.M8/803-S/F</t>
  </si>
  <si>
    <t>El Aleph/PN3322.B67.A52/350-017</t>
  </si>
  <si>
    <t>18-25-oct-18</t>
  </si>
  <si>
    <t>El segundo sexo I: Los hechos y los mitos/PN3322.B42.S8/1754-03</t>
  </si>
  <si>
    <t xml:space="preserve">Kazantzakis, Nikos </t>
  </si>
  <si>
    <t>Alexis Zorba El griego / PN3322.K393.A49 / 890-98</t>
  </si>
  <si>
    <t xml:space="preserve">08-15-abr-19 </t>
  </si>
  <si>
    <t xml:space="preserve">Marco Aurelio </t>
  </si>
  <si>
    <t>Meditaciones / PA6500.M69.M43/ 1629-00</t>
  </si>
  <si>
    <t>29-may-05-jun- 19</t>
  </si>
  <si>
    <t>La última tentación/ PN3322.K393.U48/ 271-99</t>
  </si>
  <si>
    <t>08-15-jul-19</t>
  </si>
  <si>
    <t xml:space="preserve">Yann Martel </t>
  </si>
  <si>
    <t>Life of Pi/ PN3322.M3872.L5/ 697-011</t>
  </si>
  <si>
    <t>El segundo sexo / PN322.B42.S8/1754-03</t>
  </si>
  <si>
    <t>19-26-JUL-19</t>
  </si>
  <si>
    <t>Antonio Gramsci</t>
  </si>
  <si>
    <t>La formacion de los intelectuales/B29.G73.F67/1872-09</t>
  </si>
  <si>
    <t>03-10-oct-19</t>
  </si>
  <si>
    <t>Odio a los indiferentes/B29.G73.O25/1153-014</t>
  </si>
  <si>
    <t>Meditaciones/PA6500.M69.M43/1629-00</t>
  </si>
  <si>
    <t>29-Oct-05-nov-19</t>
  </si>
  <si>
    <t>El pobre de Asis/PN3322.K343.P63/1302-06</t>
  </si>
  <si>
    <t>Harper Lee</t>
  </si>
  <si>
    <t>Matar un Ruiseñor/PN3322.L446.M37/379-015</t>
  </si>
  <si>
    <t>Fotosintesis/PN3322.A85.F67/611-018</t>
  </si>
  <si>
    <t>La casa verde / PN3322.V37.O38</t>
  </si>
  <si>
    <t>18-25 ene 12</t>
  </si>
  <si>
    <t xml:space="preserve">ren 2 feb </t>
  </si>
  <si>
    <t xml:space="preserve">Vallejo, Fernando </t>
  </si>
  <si>
    <t xml:space="preserve">La virgen de los sicarios / </t>
  </si>
  <si>
    <t>1-8 feb 12</t>
  </si>
  <si>
    <t>EL concepto de ficció / PN6140.S324.C6</t>
  </si>
  <si>
    <t xml:space="preserve">Garcia Ponce, Juan </t>
  </si>
  <si>
    <t>De ánima / PN3322.G376.D42</t>
  </si>
  <si>
    <t>ren 3 mar 12</t>
  </si>
  <si>
    <t>Hebefrenia / PN3321.H43</t>
  </si>
  <si>
    <t>24 feb 3 Mar 12</t>
  </si>
  <si>
    <t>Aguilerra Garrameño, Marco</t>
  </si>
  <si>
    <t>Los agrandes y los pequeños amores / PN3322.A444.G73</t>
  </si>
  <si>
    <t>Los detectives salvajes / PN3322.B642.D4</t>
  </si>
  <si>
    <t>21.28 mar 12</t>
  </si>
  <si>
    <t>30 abri-7 may-12</t>
  </si>
  <si>
    <t>Principiantes/PN3322.C378.P75</t>
  </si>
  <si>
    <t>9-16-May-12</t>
  </si>
  <si>
    <t>renov-24-may-12</t>
  </si>
  <si>
    <t>De que hablamos cuando hablamos de amor/PN3322/C.378.D4</t>
  </si>
  <si>
    <t>18-24 May-12</t>
  </si>
  <si>
    <t>Mañana en la batalla piensa en mí/PN3322.M386.M36 1995/1732-11</t>
  </si>
  <si>
    <t>30may-6jun 12</t>
  </si>
  <si>
    <t>El azul del cielo/PN3322.B373.A9/1998-94</t>
  </si>
  <si>
    <t>21-28 Jun 12</t>
  </si>
  <si>
    <t>Unamuno, Miguel</t>
  </si>
  <si>
    <t>Como se hace una novela/PN3322.U56.C65/1039-09</t>
  </si>
  <si>
    <t>30may-07jun 12</t>
  </si>
  <si>
    <t>Pereda, José Maria</t>
  </si>
  <si>
    <t>Blasones y talegas/PN3322.P472.B5/2947-03</t>
  </si>
  <si>
    <t>2-9 Jul 12</t>
  </si>
  <si>
    <t>García, Juan</t>
  </si>
  <si>
    <t>Pasado y presente/PN3322.G376.P3/2579-00</t>
  </si>
  <si>
    <t>Uribe, Alvaro</t>
  </si>
  <si>
    <t>La linterna de los muertos/PN3322.U75.L5 2006</t>
  </si>
  <si>
    <t>19-26 Jul 12</t>
  </si>
  <si>
    <t>Renv. 02/agos/12</t>
  </si>
  <si>
    <t>Valdés, Zoé</t>
  </si>
  <si>
    <t>Te di la vida entera/PN3322.V352.T4</t>
  </si>
  <si>
    <t>La otra raza cósmica/PN6140 .V383 .O77 / 01162-010</t>
  </si>
  <si>
    <t>Divagaciones literarias/PN3322 .V371 .D5 / 01937-02</t>
  </si>
  <si>
    <t>La hojarasca/PN3322 .G375 .H65 / 0298-012</t>
  </si>
  <si>
    <t>13-20-Agosto-12</t>
  </si>
  <si>
    <t>Renv. 20/agos/12</t>
  </si>
  <si>
    <t>Acevedo Escobedo, Antonio</t>
  </si>
  <si>
    <t>En la muerte de Jose Vasconcelos/B29 .V38 .A34 / 02578-010</t>
  </si>
  <si>
    <t xml:space="preserve">Castañon, Adolfo </t>
  </si>
  <si>
    <t xml:space="preserve"> Arbitrario de literatura mexicana / PN523.92 .C38 2002 / 01331-03</t>
  </si>
  <si>
    <t xml:space="preserve"> Moreno Villareal, Jaime</t>
  </si>
  <si>
    <t xml:space="preserve"> La línea y el círculo / PN6140 .M678.L5</t>
  </si>
  <si>
    <t>07-14 Ago 13</t>
  </si>
  <si>
    <t xml:space="preserve">Alifano, Roberto  </t>
  </si>
  <si>
    <t>Borges: biografía verbal / PN3322 .B64.A55 / s/f</t>
  </si>
  <si>
    <t>Borges en Sur / PN3322 .B67 .J6 / 01857-99</t>
  </si>
  <si>
    <t>23-30 Ago 13</t>
  </si>
  <si>
    <t>Skirius, John</t>
  </si>
  <si>
    <t>José Vasconcelos y la cruzada de 1929 / B29 .V38 .S55 / 393-012</t>
  </si>
  <si>
    <t>13-20-Ago-14</t>
  </si>
  <si>
    <t>Fernandez, Flores</t>
  </si>
  <si>
    <t>José Vasconcelos: preoyectos, ideas, contribuciones / B29 .V38 .J68 / 0473-14</t>
  </si>
  <si>
    <t>P.K. Dick</t>
  </si>
  <si>
    <t>Cuentos completos I/PN3322.D52.C84 V.1/1416-09</t>
  </si>
  <si>
    <t xml:space="preserve">Bolaños, Roberto </t>
  </si>
  <si>
    <t>Los detectives salvajes/PN3322.B642.D4 2007/2234-010</t>
  </si>
  <si>
    <t>2666/PN3322.B642.D6/1472-04</t>
  </si>
  <si>
    <t xml:space="preserve">Herralde, Jorge </t>
  </si>
  <si>
    <t>Para Roberto Bolaño/PN332.B642.H4/55-06</t>
  </si>
  <si>
    <t>14-21-oct-15</t>
  </si>
  <si>
    <t>Austerlitz /PN3322.S43.A8/826-03</t>
  </si>
  <si>
    <t>RENOV-05-NOV-15</t>
  </si>
  <si>
    <t>Sobre la historia natural de la destrucción/ PN3322.S43.S6/2218-03</t>
  </si>
  <si>
    <t>Vertigo/PN3322.S43.V4/1892-03</t>
  </si>
  <si>
    <t>renov. 27-nov-15</t>
  </si>
  <si>
    <t>03-11-JUN-16</t>
  </si>
  <si>
    <t>El mal de Montarro Enrique Vila-Matas PN3322.V54.M35 219-08</t>
  </si>
  <si>
    <t>Paris no se acaba nunca/PN3322.V54.P3/213-07</t>
  </si>
  <si>
    <t>29 jun-06 jul 16</t>
  </si>
  <si>
    <t>La asesina ilustrada/PN3322.V54.A84 /977-08</t>
  </si>
  <si>
    <t>El mal de Montano/PN3322.V54.M35 2004/346-08</t>
  </si>
  <si>
    <t>renov. 29-jul-16</t>
  </si>
  <si>
    <t>Dios es redondo/PN3384.V55.D5/701-06</t>
  </si>
  <si>
    <t>Vila Matas E.</t>
  </si>
  <si>
    <t>29 juL-05 AGO 16</t>
  </si>
  <si>
    <t>renov. 12-AGO-16</t>
  </si>
  <si>
    <t>Sebald. W.G</t>
  </si>
  <si>
    <t>Los anillos de saturno / PN3322.S43.A6 / 2218-02</t>
  </si>
  <si>
    <t>Historia abreviada de la literatura portatil/PN3322.V54.H58/586-08</t>
  </si>
  <si>
    <t>renov. 29-AGO-16</t>
  </si>
  <si>
    <t xml:space="preserve"> El lobo-hombre/PN3322.V53.L6/2536-97</t>
  </si>
  <si>
    <t>Sebald W. G</t>
  </si>
  <si>
    <t>vila Matas, Enrique</t>
  </si>
  <si>
    <t>Ciudad de cristal / PN3322.A89.C5 / 1843-05</t>
  </si>
  <si>
    <t>Los anillos de saturno/PN3322.S43.A6/2218-02</t>
  </si>
  <si>
    <t>Trilogia de Nueva York/PN3322.A89.T7/1204-98</t>
  </si>
  <si>
    <t>Cómo es / PN3322.B43.C65 / 418-013</t>
  </si>
  <si>
    <t>Finnegans Wake / PN3322.J69.F55 / 343-015</t>
  </si>
  <si>
    <t>Ciudad de cristal / PN3322.A89.C5 / 2573-97</t>
  </si>
  <si>
    <t>08-15 OCT 16</t>
  </si>
  <si>
    <t>Martinez Renteria, Carlos</t>
  </si>
  <si>
    <t>Bukowski revisited / PN3322.B822.C53 / 1575-010</t>
  </si>
  <si>
    <t>Lejos de Veracruz/PN3322.V54..L4/1525-05</t>
  </si>
  <si>
    <t>25 oct-05 nov 16</t>
  </si>
  <si>
    <t>Beckett, samuel</t>
  </si>
  <si>
    <t>Molloy / PN3322.B43.M6 / 2347-96</t>
  </si>
  <si>
    <t>12-19 NOV 16</t>
  </si>
  <si>
    <t>El tamayo de mi esperanza / PN3322.B67.T3.1993 / 045-096</t>
  </si>
  <si>
    <t xml:space="preserve">Perez-Reverte, Arturo </t>
  </si>
  <si>
    <t>Los heroes cansados/PN3322.P478.A7/1916-99</t>
  </si>
  <si>
    <t xml:space="preserve">Martinez, José Luis </t>
  </si>
  <si>
    <t>Literatura mexicana      siglo XX/PN523.92.M364/1803-01</t>
  </si>
  <si>
    <t>Cienciaficcion/PN3321.C54 1973/974-09</t>
  </si>
  <si>
    <t>Luis M. Pescetti</t>
  </si>
  <si>
    <t>La mona risa/PN3321.A674/1868-011</t>
  </si>
  <si>
    <t>Christopher dominguez Michel</t>
  </si>
  <si>
    <t>tiros en el concierto/PN523.92.D556/420-010</t>
  </si>
  <si>
    <t>09-16 ene 17</t>
  </si>
  <si>
    <t>Luis Martinez</t>
  </si>
  <si>
    <t>Literatura mexicana siglo XX/PN523.92.M364/1803-01</t>
  </si>
  <si>
    <t>antologia</t>
  </si>
  <si>
    <t>Historia de la filosofia / B28.5.P46.2002 / 127-06</t>
  </si>
  <si>
    <t>Junger-Heidegger</t>
  </si>
  <si>
    <t>Acerca del nihilismo / B28.5.A34.Y.2 / 322-01</t>
  </si>
  <si>
    <t>El estudio adecuado de la humanidad / PN6140.B475.E88 / 217-10</t>
  </si>
  <si>
    <t>El lobo hombre/PN3322.V53.L6 1994/2536-97</t>
  </si>
  <si>
    <t>Divagaciones literarias/PN3322.V371.D5/1973-02</t>
  </si>
  <si>
    <t xml:space="preserve"> Arbitrario de literatura mexicana/PN523.92.C38 2002/1331-03</t>
  </si>
  <si>
    <t>Brushwood</t>
  </si>
  <si>
    <t>México en su novela / PN523.92.B78.1992 / 1853-010</t>
  </si>
  <si>
    <t>22-29 mar 17</t>
  </si>
  <si>
    <t>Shwartz, Vorge</t>
  </si>
  <si>
    <t>Las vanguardias latinoamericanas / PN523.9.S345 / 1808-02</t>
  </si>
  <si>
    <t xml:space="preserve">Martinez, Jose Luis </t>
  </si>
  <si>
    <t xml:space="preserve">García, Pedro Luis </t>
  </si>
  <si>
    <t>La brevadad posible/PN3321.B74/317-012</t>
  </si>
  <si>
    <t xml:space="preserve">Urdaneta, Sambrano </t>
  </si>
  <si>
    <t>Literuta hispanoamericana II Oscar/PN523.9.S25/2318-011</t>
  </si>
  <si>
    <t xml:space="preserve">Aviedo,  José Miguel </t>
  </si>
  <si>
    <t>Historia de la literatura hispanoamericana/PN523.9.O95 v.3/20008-01</t>
  </si>
  <si>
    <t xml:space="preserve">CARLOS REIS </t>
  </si>
  <si>
    <t>FUNDAMENTOS Y TECNICAS DE LA LITERATURA</t>
  </si>
  <si>
    <t>WELLEK WARRIER</t>
  </si>
  <si>
    <t>TEORIA LITERARIA</t>
  </si>
  <si>
    <t>C. Zweig</t>
  </si>
  <si>
    <t>Encuentro con la sombra/BF175.5.S65/1985-012</t>
  </si>
  <si>
    <t>19-26 may 17</t>
  </si>
  <si>
    <t>Teoría de los sentimientos/ BF173.H45.T46/656-010</t>
  </si>
  <si>
    <t xml:space="preserve">Pearce, John </t>
  </si>
  <si>
    <t>Comer: manías y caprichos/BF121.P43/650-014</t>
  </si>
  <si>
    <t xml:space="preserve">Heller, Agne </t>
  </si>
  <si>
    <t>Teoria de los sentimientos/BF173.H45.T46/656-010</t>
  </si>
  <si>
    <t>Luis Pescetti</t>
  </si>
  <si>
    <t>Compilacion de siruela</t>
  </si>
  <si>
    <t>Cuento contigo/PN3321.C78/0668-04</t>
  </si>
  <si>
    <t>Antología de verticales de bolsillo</t>
  </si>
  <si>
    <t xml:space="preserve">Cuentos breves para leer en el bus/PN3321.C84/2497-08 </t>
  </si>
  <si>
    <t>Almazan Marco</t>
  </si>
  <si>
    <t>El libro de las tragedias/PN3322.A546.L5 /942-01</t>
  </si>
  <si>
    <t>29 juL-05 AGO 17</t>
  </si>
  <si>
    <t>Altamirano M. Ignacio</t>
  </si>
  <si>
    <t>Clemencia y la navidad en las montañas/PN3322.A567.C35 /1346-98</t>
  </si>
  <si>
    <t>Jarret, Christian</t>
  </si>
  <si>
    <t>Cincuenta teorías psicológicas/BF121.J37/1104-013</t>
  </si>
  <si>
    <t>El lobo- hombre/PN3322.V53.L62/536-97</t>
  </si>
  <si>
    <t>1-8-sep-17</t>
  </si>
  <si>
    <t xml:space="preserve"> Gardner,John</t>
  </si>
  <si>
    <t>Anderson,Enrique</t>
  </si>
  <si>
    <t xml:space="preserve"> Teoría y técnica del cuento/PN179.A64.1999/1185-06</t>
  </si>
  <si>
    <t>Relatos/PN3322.B43.R4/109-SF</t>
  </si>
  <si>
    <t>Reage Pauline</t>
  </si>
  <si>
    <t>03-10/01/2018</t>
  </si>
  <si>
    <t>Goethe Johann</t>
  </si>
  <si>
    <t>Obras completas/PN3322.G63.O2/758-98</t>
  </si>
  <si>
    <t>Cien años de cuentos nórdicos/PN3321.N67.C54/2564-011</t>
  </si>
  <si>
    <t>18-25 Ene 18</t>
  </si>
  <si>
    <t>La gaita  maravillosa/PN3321.95.P67.L45/1656-012</t>
  </si>
  <si>
    <t xml:space="preserve">18-25 ene 18 </t>
  </si>
  <si>
    <t>Darie Novaceanu</t>
  </si>
  <si>
    <t>Narrativa Rumana contemporanea/PN331.95.R85.N37/13-012</t>
  </si>
  <si>
    <t>1-8-feb-18</t>
  </si>
  <si>
    <t>Jimenez Morote</t>
  </si>
  <si>
    <t>Cuentos y leyendas del Nepal/PN3321.95.N46.C85/1407-98</t>
  </si>
  <si>
    <t>Moby Dick/ PN3322 .M458 .M6 2010/ 2398-010</t>
  </si>
  <si>
    <t>6-13 JUN. 18</t>
  </si>
  <si>
    <t>Cuentos de la veranda/PN3322.M458.C8/271-00</t>
  </si>
  <si>
    <t>15- 22 jun 18</t>
  </si>
  <si>
    <t>Relatos de misterio/PN3321. R4/265-99</t>
  </si>
  <si>
    <t>Relatos celebres sobre la pintura/PN3321.R39/2376-00</t>
  </si>
  <si>
    <t>Comp. Johnny Temple</t>
  </si>
  <si>
    <t>Vivir y morir en EUA/PN3321.2.V58/113-015</t>
  </si>
  <si>
    <t xml:space="preserve">Perez Reverte, Arturo </t>
  </si>
  <si>
    <t>El club dumas/PN3322.P478.C5/2163-99</t>
  </si>
  <si>
    <t>21-28-feb-19</t>
  </si>
  <si>
    <t>El cuaderno rojo/PN3322.A89.C8/1679-99</t>
  </si>
  <si>
    <t>7-14-mar-19</t>
  </si>
  <si>
    <t>Diario de invierno/PN3322.A89.D5/134-015</t>
  </si>
  <si>
    <t>Ciudad de cristal/PN3322.A89.C5/2573-97</t>
  </si>
  <si>
    <t>La habitación cerrada/PN3322/94-00</t>
  </si>
  <si>
    <t>28-MAR-4-ABR</t>
  </si>
  <si>
    <t>Leviatán/PN3322.A89.L4/2248-96</t>
  </si>
  <si>
    <t>11-18-abr-19</t>
  </si>
  <si>
    <t>25.abr-19</t>
  </si>
  <si>
    <t>4, 3, 2, 1/PN3322.A89.C83/690-017</t>
  </si>
  <si>
    <t>Los más bellos cuentos rusos/PN3321.75.C845/278-015</t>
  </si>
  <si>
    <t xml:space="preserve">Velazco, Xavier </t>
  </si>
  <si>
    <t>21-28-MAY-19</t>
  </si>
  <si>
    <t xml:space="preserve">Trungpa, Chogyann </t>
  </si>
  <si>
    <t>La mona Risa/PN3321.A674/1868-011</t>
  </si>
  <si>
    <t>lop</t>
  </si>
  <si>
    <t>25-jun-02-jul-19</t>
  </si>
  <si>
    <t>Cuentos completos I/PN3322.A85.C82.V1/1022-010</t>
  </si>
  <si>
    <t>11-18-jul-19</t>
  </si>
  <si>
    <t>Antología impersonal/ PN1169.5.L59.A6 / 0117-96</t>
  </si>
  <si>
    <t>Una raya más/ PN1169.5.L59.R38/ 1669-011</t>
  </si>
  <si>
    <t xml:space="preserve">Lizalde, Eduardo </t>
  </si>
  <si>
    <t>Todo poema está empezando/PN1169.5.L59.T6/883-013</t>
  </si>
  <si>
    <t>9-16-ago-19</t>
  </si>
  <si>
    <t>Moravía y Mancuso</t>
  </si>
  <si>
    <t>Mao Tse Tung/PN1169.5.368.M07/2203-011</t>
  </si>
  <si>
    <t xml:space="preserve">Vladimir, Maiakovski </t>
  </si>
  <si>
    <t>Poesía y como se hacen los versos/PN1169.5.M1385.P6/645-013</t>
  </si>
  <si>
    <t xml:space="preserve">Garzón, Mercedes </t>
  </si>
  <si>
    <t>Nihilismo y fin de siglo/B29.G37.N5/150-014</t>
  </si>
  <si>
    <t>9-16-OCT-19</t>
  </si>
  <si>
    <t xml:space="preserve">Magee, Bryan </t>
  </si>
  <si>
    <t>Los hombres detrás de las ideas/B28.5.H65/2647-011</t>
  </si>
  <si>
    <t xml:space="preserve">Junger, Ernst </t>
  </si>
  <si>
    <t>Acerca del nihilismo/B28.5.A34/322-01</t>
  </si>
  <si>
    <t>23-30-OCT-19</t>
  </si>
  <si>
    <t xml:space="preserve"> Bauer, Wolfgang</t>
  </si>
  <si>
    <t>Historia de la filosofía china/B28.5.B385/768-010</t>
  </si>
  <si>
    <t>6-13-NOV-19</t>
  </si>
  <si>
    <t>Compañía/PN3322.B43.C6/1405-98</t>
  </si>
  <si>
    <t>Emmanuel Kant</t>
  </si>
  <si>
    <t>Filosofia de la historia/B29.K36.F55 1979/269-09</t>
  </si>
  <si>
    <t>Agnes Hellar</t>
  </si>
  <si>
    <t>Una filosofia de la historia…/B29.H455.F5/938-011</t>
  </si>
  <si>
    <t>George Hansel</t>
  </si>
  <si>
    <t>Samuel Beckaff/PN3322.B43.H46/1799-02</t>
  </si>
  <si>
    <t>Samuel Beckaff</t>
  </si>
  <si>
    <t>Hans Blumernberg</t>
  </si>
  <si>
    <t>Teoria del mundo de la vida/B29.B58.T46/606-015</t>
  </si>
  <si>
    <t>18-25-dic-19</t>
  </si>
  <si>
    <t>F. W. Schelling</t>
  </si>
  <si>
    <t>Panorama general de la literatura filosofica mas reciente/B29.S3.P36/402-010</t>
  </si>
  <si>
    <t>26-dic-19-02-ene-20</t>
  </si>
  <si>
    <t>A. Shopenhaver</t>
  </si>
  <si>
    <t>El mundo como voluntad y representacion/B29.S35.M8 V.1/1992-05</t>
  </si>
  <si>
    <t>Samuel Backet</t>
  </si>
  <si>
    <t>Còmo es/PN3322.B43.C65/418-13</t>
  </si>
  <si>
    <t>10-17 ENE 20</t>
  </si>
  <si>
    <t xml:space="preserve">Auten, Jane </t>
  </si>
  <si>
    <t>Orgullo y Prejuicio, PN3322.A887.07/2898-00</t>
  </si>
  <si>
    <t>Invisible, PN3322.A89.I54/ 00239-015</t>
  </si>
  <si>
    <t>Experimentos con la verdad/PN3322.A89.E9/352-04</t>
  </si>
  <si>
    <t>31-ene-07-feb-20</t>
  </si>
  <si>
    <t>Persuasion/PN3322.A887.P4/1334-99</t>
  </si>
  <si>
    <t>REACTIVACIÓN DE CREDENCIAL EL 18 DE FEBRERO DEL 2020</t>
  </si>
  <si>
    <t>Ernesto Cardenal</t>
  </si>
  <si>
    <t>Noventa en los noventa/PN1169.5.C366.N6 ej.2/118-016</t>
  </si>
  <si>
    <t>REACTIVAR PRÉSTAMO EL 18 DE MARZO DEL 2020</t>
  </si>
  <si>
    <t>Auster , Paul</t>
  </si>
  <si>
    <t>Ciudad de cristal/PN3322.A89.C5/1843-05</t>
  </si>
  <si>
    <t>16-23-FEB-23</t>
  </si>
  <si>
    <t>Guillermo Arriaga</t>
  </si>
  <si>
    <t>El búfalo de la noche / PN3322.A774.B84 / 1833-11</t>
  </si>
  <si>
    <t>Narrativa completa / PN3322.A77.N3 2013 / 120-14</t>
  </si>
  <si>
    <t>09-16-Marzo-23</t>
  </si>
  <si>
    <t>23-03-23</t>
  </si>
  <si>
    <t>El arte de enseñar a escribir/PN3322.B44.A7.2007/1041-07</t>
  </si>
  <si>
    <t>16-MAR-23</t>
  </si>
  <si>
    <t>Relatos célebres sobre la música / PN3321.R452 / 333-10</t>
  </si>
  <si>
    <t>23/MAR - 30/MAR/23</t>
  </si>
  <si>
    <t>Compañía / PN3322.B43.C6 1990 / 1408-98</t>
  </si>
  <si>
    <t>Eser maldito yo/B29.C56.E8/1477-03</t>
  </si>
  <si>
    <t>06-13-Abril- 2023</t>
  </si>
  <si>
    <t xml:space="preserve">Antología </t>
  </si>
  <si>
    <t>El rock es puro cuento/ON3321.92.R63/2370-07</t>
  </si>
  <si>
    <t>Sergio Pitol</t>
  </si>
  <si>
    <t>Los cuentos de una vida / PN3321.P57 / 288-03</t>
  </si>
  <si>
    <t xml:space="preserve">Sergio Givone </t>
  </si>
  <si>
    <t>Historia de la nada/B29.G58.H5/1468-07</t>
  </si>
  <si>
    <t>02-09-MAYO</t>
  </si>
  <si>
    <t xml:space="preserve">James W. Heisig James </t>
  </si>
  <si>
    <t>Filósofos de la nada/B28.H45/2913-08</t>
  </si>
  <si>
    <t>REACTIVAR PRÉSTAMO EL 20 DE MAYO 2023</t>
  </si>
  <si>
    <t>Giorgio Melchiori</t>
  </si>
  <si>
    <t>Joyce: el oficio de escribir/PN3322.J69.M45/812-013</t>
  </si>
  <si>
    <t>20-27-MAYO-23</t>
  </si>
  <si>
    <t>Joyce en Paris o el arte de vender el ulises/J69.C37/303-015</t>
  </si>
  <si>
    <t xml:space="preserve">Giorgio Melchori </t>
  </si>
  <si>
    <t>07-14-JUNIO-23</t>
  </si>
  <si>
    <t>James Joyce</t>
  </si>
  <si>
    <t>Stalislaus Joyce</t>
  </si>
  <si>
    <t>Mi hermano James Joyce / PN3322.J69.S695 / 2522-01</t>
  </si>
  <si>
    <t>Mercedes Garzón Batas</t>
  </si>
  <si>
    <t>REACTIVAR PRÉSTAMO HASTA EL 07 DE JULIO DEL 2023</t>
  </si>
  <si>
    <t>Gabriel Said</t>
  </si>
  <si>
    <t>La poesía en la práctica/PN6140.Z345.P64/2468-011</t>
  </si>
  <si>
    <t>13-20-JULIO-23</t>
  </si>
  <si>
    <t>James W. Heising</t>
  </si>
  <si>
    <t>Filosofos de la nada/B28.H45/2913-08</t>
  </si>
  <si>
    <t>Molloy/PN3322.B43.M6. 1969/2347-96</t>
  </si>
  <si>
    <t>21-28-JULIO-23</t>
  </si>
  <si>
    <t xml:space="preserve"> Jung, Carl Gustav</t>
  </si>
  <si>
    <t>Arquetipos e inconsciente colectivo/BF173.J86.A76/1074-011</t>
  </si>
  <si>
    <t>7-14-JUN-19</t>
  </si>
  <si>
    <t xml:space="preserve"> Freud, Anna</t>
  </si>
  <si>
    <t>El yo y los mecanismos de defensa/BF173.F858.Y6/755-013</t>
  </si>
  <si>
    <t>25-jul-1-ago-19</t>
  </si>
  <si>
    <t>Death Proof/1916-1917/1566</t>
  </si>
  <si>
    <t>24-sep-1-oct-19</t>
  </si>
  <si>
    <t>Lost in traslation/COP-PER/312-455</t>
  </si>
  <si>
    <t>27-sep-2-oct-19</t>
  </si>
  <si>
    <t>Django/TAR-DJA/SN/1968</t>
  </si>
  <si>
    <t>03-08-OCT-19</t>
  </si>
  <si>
    <t>La moda negra: Duelo, melancolía y depresión/BF173.L4.M65/20-108</t>
  </si>
  <si>
    <t>El mundo es ancho y ajeno/PN3322 .A52 .M8 2000 / 01354-02</t>
  </si>
  <si>
    <t>5-12 Nov 12</t>
  </si>
  <si>
    <t>Momo / PN3322 .E583 .M6 / 01546-02</t>
  </si>
  <si>
    <t>23-30 Nov 12</t>
  </si>
  <si>
    <t>Balún-Canán / PN3322 .C384 .B3 / 03141-06</t>
  </si>
  <si>
    <t>Trópico de capricornio / PN3322 .M55 .T7 1996 / 01008 -98</t>
  </si>
  <si>
    <t>Shelley, Mary</t>
  </si>
  <si>
    <t>Frankenstein o el moderno Prometeo / PN3322 .S49 .F72/2248-010</t>
  </si>
  <si>
    <t>El extraño caso del Dr. Jekyll y Mr.Hyde/PN3322 .S75 .E9 2010 / 01108-11</t>
  </si>
  <si>
    <t>06-13-DIC-12</t>
  </si>
  <si>
    <t>Robinson Crusoe / PN3322 .D44 .R6 2004 / 01638-04</t>
  </si>
  <si>
    <t>Aura/PN3322 .F83 .A8 / 01227-03</t>
  </si>
  <si>
    <t>Drácula / PN3322 .S758 .D3  /02910-00</t>
  </si>
  <si>
    <t>El Equipaje del Viajero / PN3322 .S27 .E7 /0189-99</t>
  </si>
  <si>
    <t>21-28-DIC-12</t>
  </si>
  <si>
    <t>Un cadaver en la biblioteca / PN3322 .C987 .C3 / 01312-07</t>
  </si>
  <si>
    <t>Lewis, Oscar</t>
  </si>
  <si>
    <t>Los hijos de Sánchez / PN3322 .L496 .H5 / 0384-011</t>
  </si>
  <si>
    <t>27-DIC-03-ENE-13</t>
  </si>
  <si>
    <t>Pérez Galdos, Benito</t>
  </si>
  <si>
    <t>Doña Perfecta / PN3322 .P475 .D66 / 0429-01</t>
  </si>
  <si>
    <t>Nuestra señora de Paris / PN3322 .H83 .N8 / 01831-05</t>
  </si>
  <si>
    <t>03-10 Ene 13</t>
  </si>
  <si>
    <t>Renv-17-ene-13</t>
  </si>
  <si>
    <t>Marianela / PN3322 .P475 .M3 / 0130-00</t>
  </si>
  <si>
    <t>de Cervantes, Miguel</t>
  </si>
  <si>
    <t>Don Quijote de la Mancha I / PN3322 .C466 .I6 1999 v1 / 02880-00</t>
  </si>
  <si>
    <t>15-22 Ene 13</t>
  </si>
  <si>
    <t>Renov.28-ene-13</t>
  </si>
  <si>
    <t>Don Quijote de la Mancha II / PN3322 .C466 .I6 1999 v1 / 02879-00</t>
  </si>
  <si>
    <t>Renov. 28 ene-13</t>
  </si>
  <si>
    <t>Ensayo sobre la ceguera /PN3322 .S27 .E6 1996 / 01576-099</t>
  </si>
  <si>
    <t>01-08-FEB-13</t>
  </si>
  <si>
    <t>Gamboa, Federico</t>
  </si>
  <si>
    <t>Santa/ PN3322 .G365m .S3 / 02633-01</t>
  </si>
  <si>
    <t>Esquievel, Laura</t>
  </si>
  <si>
    <t>Como agua para chocolate/PN3322 .E87 .C6 1993 / 02765-011</t>
  </si>
  <si>
    <t>Las mejores intenciones / PN2021.5 .B47 .M4 / 01612-94</t>
  </si>
  <si>
    <t>Los amores dificiles /PN3322 .C35 .A56 1994/02349-96</t>
  </si>
  <si>
    <t>15-22-FEB-13</t>
  </si>
  <si>
    <t>El perfume. Historia de un asesino / PN3322 .S86 .P4 2006 / 03256-08</t>
  </si>
  <si>
    <t xml:space="preserve">18-25 Feb 13 </t>
  </si>
  <si>
    <t>Wells, Herbert</t>
  </si>
  <si>
    <t>La guerra de los mundos / PN3322 .W45 .G8 / 02956-00</t>
  </si>
  <si>
    <t>El lobo estepario / PN3322 .H54 .L6 1998 / 03248-08</t>
  </si>
  <si>
    <t>Allende, Isabel</t>
  </si>
  <si>
    <t>De amor y de sombra / Isabel Allende / PN3322 .A53 .D4 / 01857-95</t>
  </si>
  <si>
    <t>La metamorfosis / PN3322 .K34 .M4.1 / 0244-07</t>
  </si>
  <si>
    <t>02-09-MAR-13</t>
  </si>
  <si>
    <t>Cien años de soledad / PN3322 .G375 .C5 2003 / 0969-07</t>
  </si>
  <si>
    <t>Goethe, Johann Wolfang</t>
  </si>
  <si>
    <t>Werther / PN3322 .G63 .W4 / 01263-01</t>
  </si>
  <si>
    <t>09-16-Mzo 13</t>
  </si>
  <si>
    <t>Las aventuras de Mark Twain / PN3322 .T92 .A8 / 02821-00</t>
  </si>
  <si>
    <t>09-16 Mzo 13</t>
  </si>
  <si>
    <t>Pedro Páramo / PN3322 .R85 .P42 1 / 01723-05</t>
  </si>
  <si>
    <t>14-21 Mzo 13</t>
  </si>
  <si>
    <t>Dostovievski, Fiodor</t>
  </si>
  <si>
    <t>Pobre gente / PN3322 .D68 .P63 / 01065-011</t>
  </si>
  <si>
    <t>País de las sombras largas / PN3322 .R84 .P3 / 01625-05</t>
  </si>
  <si>
    <t>23-Mzo-13</t>
  </si>
  <si>
    <t>Gogol, Nicolái</t>
  </si>
  <si>
    <t>El capote / PN3322 .G65 .C36 / 0780-09</t>
  </si>
  <si>
    <t>Hosseini, Khaled</t>
  </si>
  <si>
    <t>Fitzgerald, Francisc Scott</t>
  </si>
  <si>
    <t>El curioso caso de Benjamin Button / PN3322 .F57 .C87 / 0260-012</t>
  </si>
  <si>
    <t>Abreu Gómez, Ermilo</t>
  </si>
  <si>
    <t>Canek / PN3322 .A27 .C3 2001 / 01500-02</t>
  </si>
  <si>
    <t>30mzo -06abr 13</t>
  </si>
  <si>
    <t>Roland, Madame</t>
  </si>
  <si>
    <t>Memorias privadas / PN3322 .R645 .M45 / 0732-010</t>
  </si>
  <si>
    <t>Ben Jelloun, Tahar</t>
  </si>
  <si>
    <t>Con los ojos bajos / PN3322 .B46 .C6 / 0120-93</t>
  </si>
  <si>
    <t>La noche del pecado / PN3322 .B46 .N6 / 071-99</t>
  </si>
  <si>
    <t>El proceso / PN3322 .K34 .P7 2008 / 02637-08</t>
  </si>
  <si>
    <t>Cuentos de amor, de locura y de muerte / PN3322 .Q57 .C82 / 02220-010</t>
  </si>
  <si>
    <t>Los miserables / PN3322 .H83 .M5 2002 v1 / 02181-010</t>
  </si>
  <si>
    <t>Renov. 02 May 13</t>
  </si>
  <si>
    <t>El ojo de Alá y otros cuentos / PN3322 .K56 .O52 / 047-05</t>
  </si>
  <si>
    <t>Yllera, Alicia</t>
  </si>
  <si>
    <t>Tristan e Iseo / PN3322 .B479 .T1 1984 / 0110-94</t>
  </si>
  <si>
    <t>Los miserables / PN3322 .H83 .M5 2002 v2 / 02182-010</t>
  </si>
  <si>
    <t>Renov. 16 May 13</t>
  </si>
  <si>
    <t>El conde de Montecristo / PN3322 .D84 .C6 2004 / 01364-04</t>
  </si>
  <si>
    <t>Cuentos fantásticos del siglo XIX / PN3321 .C82 2005 / 01272-06</t>
  </si>
  <si>
    <t>Renov. 12-Jul-2013</t>
  </si>
  <si>
    <t>Moby Dick / PN3322 .M458 .M622 / 01819-02</t>
  </si>
  <si>
    <t>Renov. 03-Jul-2013</t>
  </si>
  <si>
    <t>La creación del sol y la luna / PN3322 .T737 .C74 / 01348-09</t>
  </si>
  <si>
    <t>Merino, Juan Fernando</t>
  </si>
  <si>
    <t>Había una vez. Antología de cuento joven norteamericano / PN3321.2 .H32 / 0703-012</t>
  </si>
  <si>
    <t>Enzensberger, Hans Magnus</t>
  </si>
  <si>
    <t>El diablo de los números / PN6140 ..E69 .D5 1998 / 0605-98</t>
  </si>
  <si>
    <t>La grieta / PN3384 .L48 .G75 / 085-08</t>
  </si>
  <si>
    <t>Pennac, Daniel</t>
  </si>
  <si>
    <t>Mal de escuela / PN3322 .P45 .M35 / 01196-010</t>
  </si>
  <si>
    <t>Iyengor, B.</t>
  </si>
  <si>
    <t>Luz sobre el yoga / BL1425 .Y6 .I94 2003 / 1003-08</t>
  </si>
  <si>
    <t>Thais: la cortesana / PN3322 .F73 .T48 / 01444-00</t>
  </si>
  <si>
    <t>Crepusculo: un amor peligroso / PN3322 .M489 .C74 / 01461-09</t>
  </si>
  <si>
    <t>Coetzee. J.M</t>
  </si>
  <si>
    <t>Hambre lento / PN3322 .C634 .H6 / 0271-06</t>
  </si>
  <si>
    <t>Beccario, Cesare</t>
  </si>
  <si>
    <t>De los delitos y de las penas / PN6140 .B4 .D4 / 01913-05</t>
  </si>
  <si>
    <t>Butler, Samuel</t>
  </si>
  <si>
    <t>Erewhon: un mundo sin máquinas / PN3322 .B886 .E7 / 01559-04</t>
  </si>
  <si>
    <t>Diálogos / PA4279 .D5 2007 vol 1/ 02807-08</t>
  </si>
  <si>
    <t>Diálogos / PA4279 .D5 2007 vol 2/ 02808-08</t>
  </si>
  <si>
    <t>Hebreo, Leon</t>
  </si>
  <si>
    <t>Dialogos de amor / B29 .H4 .D5 2002 / 1315-06</t>
  </si>
  <si>
    <t>03-10-Sep-13</t>
  </si>
  <si>
    <t>Diálogos I / PA4279 .D52 vol 1 / 067-013</t>
  </si>
  <si>
    <t xml:space="preserve"> Foucault, Michel</t>
  </si>
  <si>
    <t xml:space="preserve"> Yo, Pierre Riviere, habiendo degollado a mi madre… / PN6140 .F68.Y6 2006 / 01657-09</t>
  </si>
  <si>
    <t>11-18-agos-13</t>
  </si>
  <si>
    <t>Diogenes Laercio</t>
  </si>
  <si>
    <t>Vida de los filosofos mas ilustres / PA3965 .D6 .V53 / 2858-08</t>
  </si>
  <si>
    <t>20-27-Sep-13</t>
  </si>
  <si>
    <t>Bohmer, Otto A.</t>
  </si>
  <si>
    <t>Diccionario de Sofia / C B27 .5 .B6 / 0660-013</t>
  </si>
  <si>
    <t>Tarás Bulba / PN3322 .G65 .T3 / 02523-01</t>
  </si>
  <si>
    <t>26sep-03oct 13</t>
  </si>
  <si>
    <t xml:space="preserve">Hiriart, Hugo </t>
  </si>
  <si>
    <t xml:space="preserve">La promesa de una vida sin alcohol /  PN6140 .H57.P7 /  0489-06 </t>
  </si>
  <si>
    <t>27-Sep-04-Oct-13</t>
  </si>
  <si>
    <t>Brozo</t>
  </si>
  <si>
    <t>Cuentos asquerosos / PN3322 .B7695 .C8 / 01314-013</t>
  </si>
  <si>
    <t>González, Pedro</t>
  </si>
  <si>
    <t>Filosofía para bufones / B28.5 .G66 / 084-08</t>
  </si>
  <si>
    <t>10-17 Oct 13</t>
  </si>
  <si>
    <t>Manualito de imposturologia física / PN6140 .V355 .M36 / 02893-08</t>
  </si>
  <si>
    <t>25oct-01nov 13</t>
  </si>
  <si>
    <t>Makeddem, Malika</t>
  </si>
  <si>
    <t>El siglo de las langostas / PN3322 .M645 .S5 / 0319-04</t>
  </si>
  <si>
    <t>01-08 Nov 13</t>
  </si>
  <si>
    <t>Wiedemann, Julius</t>
  </si>
  <si>
    <t>Animation Now / PN1995.6 .A65 / 01965-05</t>
  </si>
  <si>
    <t>Carreño, Marco Antonio</t>
  </si>
  <si>
    <t>Manual de urbanidad y buenas maneras / PN6140 .C3774 .M3 / 01023-013</t>
  </si>
  <si>
    <t>14-21 Nov 13</t>
  </si>
  <si>
    <t>Espejos: una historia casí universal / PN6140 .G35 .E86 / 01867-08</t>
  </si>
  <si>
    <t>20-27 Nov 13</t>
  </si>
  <si>
    <t>Cervante Saavedra, Miguel de</t>
  </si>
  <si>
    <t>El ingenioso Hidalgo Don Quijote de la Mancha / PN3322 .C466 .I6 / 698-09</t>
  </si>
  <si>
    <t>La madre de Tlatelolco / PN3384 .P66 .N6 1998 / 02204-04</t>
  </si>
  <si>
    <t>El anticristo. Un alegato contra la barbarie / PN3322 .R67 .A67 / 0172-03</t>
  </si>
  <si>
    <t>16-23 Dic 13</t>
  </si>
  <si>
    <t>La biblia según Mark Twain / PN3322 .T42 .B5 / 01877-03</t>
  </si>
  <si>
    <t>26dic13-02ene14</t>
  </si>
  <si>
    <t>Aguilera, Carmen</t>
  </si>
  <si>
    <t>Flora y fauna mexicana: mitologia y tradiciones / BL313 .A49 / 01579-02</t>
  </si>
  <si>
    <t>28-Dic-04-Ene-14</t>
  </si>
  <si>
    <t>Memorias de mis putas tristes / PN3322 .G375 .M4 / 0982-05</t>
  </si>
  <si>
    <t>04-11 Ene 14</t>
  </si>
  <si>
    <t>de la Torre, Lore</t>
  </si>
  <si>
    <t>Mujer y migración / PN6139.5 .M852 / 0114-013</t>
  </si>
  <si>
    <t xml:space="preserve">Las edades de Lulu / PN3322 .G787.E2 1998 /  01859-99 </t>
  </si>
  <si>
    <t>07-14-Ene-14</t>
  </si>
  <si>
    <t>Orol, Antonio</t>
  </si>
  <si>
    <t>El mexicano : raices de la mexicaneidad  / PN6140 .O75.M4 /  034-05</t>
  </si>
  <si>
    <t xml:space="preserve">Zepeda, Eraclio </t>
  </si>
  <si>
    <t>Horas de vuelo / PN3322 .Z46.H67 / 1468-010</t>
  </si>
  <si>
    <t>Cartas al padre y algo mas / PN3322 .K34 .C32 / 0763-08</t>
  </si>
  <si>
    <t>Ruvalcaba, Eusevio</t>
  </si>
  <si>
    <t>Las cuarentonas / PN6140 .R885 .C83 / 1614-011</t>
  </si>
  <si>
    <t>El evangelio según Jesucristo / PN3322 .S27 .E8 / 843-05</t>
  </si>
  <si>
    <t>Suskind, Patrick</t>
  </si>
  <si>
    <t>El perfume / PN3322 .S86 .P4 2006 / 03256-08</t>
  </si>
  <si>
    <t>Perutz, Leo</t>
  </si>
  <si>
    <t>De noche bajo el puente de piedra / PN3322 .P48 .D4 / 981-98</t>
  </si>
  <si>
    <t>Fernández, Cristino</t>
  </si>
  <si>
    <t>Pitayas. Entendamos el recurso / NA9449 .M4 .P58 / 01251-08</t>
  </si>
  <si>
    <t>Los niños de paja / PN3322 .E865 .N35 / 0456-09</t>
  </si>
  <si>
    <t>Xun, Lu</t>
  </si>
  <si>
    <t>Contar de nuevo historias viejas / PN3322 .L8 .C6 / 02463-01</t>
  </si>
  <si>
    <t>27Feb-06Mzo 14</t>
  </si>
  <si>
    <t xml:space="preserve">Coelho, Paulo </t>
  </si>
  <si>
    <t xml:space="preserve"> Veronika decide morir / PN3322 .C632 .V4 /  675-08</t>
  </si>
  <si>
    <t>27-Feb-06-Mar-14</t>
  </si>
  <si>
    <t>La mandrágora / B29 .M365 .M36 2002 / 01507-09</t>
  </si>
  <si>
    <t>Cusa, Nicolás de</t>
  </si>
  <si>
    <t>Diálogos del idiota / B29 .C88 .D5 / 0329-013</t>
  </si>
  <si>
    <t>El día de los perros locos / PN3322 .A745 .D5 / 0389-07</t>
  </si>
  <si>
    <t>El hombre que amaba el sol / PN3322 .A745 .H65 / 01588-05</t>
  </si>
  <si>
    <t>De la melancolía / PA3912.3 .A7 / 0780-94</t>
  </si>
  <si>
    <t>Para leer al anochecer. Historias de fantasmas / PN3322 .D53 .P37 2009 / 0984-010</t>
  </si>
  <si>
    <t>En las nubes / PN3322 .M434 .E56 / 01810-07</t>
  </si>
  <si>
    <t>Merimée, Prosper</t>
  </si>
  <si>
    <t>Doble error / PN3322 .M475 .D6 / 2884-00</t>
  </si>
  <si>
    <t>Sueño de sueños / PN3322 .T328 .S8 2000 / 0799-98</t>
  </si>
  <si>
    <t>Historia de la filosofía sin temor ni temblor / B29 .S28 .H58 / 0346-010</t>
  </si>
  <si>
    <t>El viaje inutil de dos aprendices gandules  / PN3322 .D53.V5 / 1533-00</t>
  </si>
  <si>
    <t>15-22 May 14</t>
  </si>
  <si>
    <t>Michael Kohlhaas / PN3322 .K586 .M5 / 0160</t>
  </si>
  <si>
    <t>Orgullo y prejuicio / PN3322 .A887 .O7 / 02898-00</t>
  </si>
  <si>
    <t>Último día de un condenado a muerte / PN3322 .H83 .U55 / 0676-01</t>
  </si>
  <si>
    <t>El hombre invisible / PN3322 .W45 .H6 / 0312-04</t>
  </si>
  <si>
    <t>Las brujas de Salem / PN2021.5 .M555 .B7 / 03025-01</t>
  </si>
  <si>
    <t>El entierro de la notas / PN3322 .S758 .E6 / 0640-06</t>
  </si>
  <si>
    <t>Sefchovich, Sara</t>
  </si>
  <si>
    <t>Demasiado amor / PN3322 .S44 .D4 / 0825-02</t>
  </si>
  <si>
    <t>Frank, Ana</t>
  </si>
  <si>
    <t>Diario de Ana Frank / PN3322 .F14 .D5 / 0288-011</t>
  </si>
  <si>
    <t>Rousseau, Jean J.</t>
  </si>
  <si>
    <t>El contrato social / B29 .R68 .C6 / 02854-01</t>
  </si>
  <si>
    <t>19-26 Ago 14</t>
  </si>
  <si>
    <t>El retrato de Dorian Grey / PN3322 .W55 .R4 / 0487-09</t>
  </si>
  <si>
    <t>28Ago-04sep 14</t>
  </si>
  <si>
    <t>Descartes, René</t>
  </si>
  <si>
    <t>Discurso del metodo / B29 .D48 .D5 / 020-03</t>
  </si>
  <si>
    <t>Weller, George</t>
  </si>
  <si>
    <t>Nagasaki: las crónicas destruidas por MacArthur / PN3384 .W43 .N33 / 01071-011</t>
  </si>
  <si>
    <t>Panizza, Oscar</t>
  </si>
  <si>
    <t>Diario de un perro / PN6140 .P365 .D5 / 02036-08</t>
  </si>
  <si>
    <t>Ernesto / PN3322 .S186 .E7 / 0413-09</t>
  </si>
  <si>
    <t>24-31 Oct 14</t>
  </si>
  <si>
    <t>La dama de las camelias / PN3322 .D842 .D3 / 01166-03</t>
  </si>
  <si>
    <t>Del amor y otros demonios / PN3322 .G375-97 / 0160-97</t>
  </si>
  <si>
    <t>Eca de Queiroz, José María</t>
  </si>
  <si>
    <t>El crimen del Padre Amaro / PN3322 .E3 .C7 / 01979-02</t>
  </si>
  <si>
    <t xml:space="preserve">Katzenbach, John  </t>
  </si>
  <si>
    <t>La sombra / PN3322 .K37.S65 / 140-013</t>
  </si>
  <si>
    <t>31-Ene-07-Feb-15</t>
  </si>
  <si>
    <t>Boccana, Cesare</t>
  </si>
  <si>
    <t>Mastrata, Angeles</t>
  </si>
  <si>
    <t>Arrancame la vida / PN3322 .M543m .A7 / 01524-011</t>
  </si>
  <si>
    <t>01-08 Abr 15</t>
  </si>
  <si>
    <t>La sombra / PN3322 .K37.S65 / 0140-013</t>
  </si>
  <si>
    <t>28 jul-4 ago 15</t>
  </si>
  <si>
    <t>renov.11-agost-15</t>
  </si>
  <si>
    <t xml:space="preserve">Paso, Fernando del </t>
  </si>
  <si>
    <t>Noticias del imperio/PN3322.P38.N6/244-96</t>
  </si>
  <si>
    <t>El mercader de Venecia/PN2021.5.S53.M47/1177-09</t>
  </si>
  <si>
    <t>suspendido hasta 30 de noviembre de 2015</t>
  </si>
  <si>
    <t>Asesinos sin rostro/PN3322.M375.A85/20-09</t>
  </si>
  <si>
    <t>Un asesinato que todos cometemos / PN3322.D63.A8 / 253-014</t>
  </si>
  <si>
    <t>Doctor Sueño/PN3322.K53.D6/220-015</t>
  </si>
  <si>
    <t>La leona blanca / PN3322.M375.L46 / 51-09</t>
  </si>
  <si>
    <t>Carrie / PN3322.K53.C3 / 179-015</t>
  </si>
  <si>
    <t>Cementerio de animales/PN3322.K53.C4/178-015</t>
  </si>
  <si>
    <t xml:space="preserve"> El hombre sonriente/PN3322.M375.H65/50-09</t>
  </si>
  <si>
    <t>La cupula / PN3322.K53.C86 / 288-015</t>
  </si>
  <si>
    <t>La falsa caida / PN3322.M375.F3 / 750-02</t>
  </si>
  <si>
    <t xml:space="preserve"> Stevenson, Robert Louis</t>
  </si>
  <si>
    <t>El extraño caso del doctor Jekyll y Mr Hyde/PN3322.S75.E9 2010/1108-011</t>
  </si>
  <si>
    <t>La quinta mujer/ PN3322.M854.D4 / 013-014</t>
  </si>
  <si>
    <t>22-29 sep 16</t>
  </si>
  <si>
    <t xml:space="preserve">SUSPENDIDA AL 10 DE OCTUBRE </t>
  </si>
  <si>
    <t>Del paso, Fernando</t>
  </si>
  <si>
    <t>Noticias del imperio / PN3322.P38.N6 / 224-96</t>
  </si>
  <si>
    <t>Las intermitencias de la muerte / PN3322.S27.I6 / 1654-05</t>
  </si>
  <si>
    <t>07-14 ene 17</t>
  </si>
  <si>
    <t>Luca de Tena, Torcuato</t>
  </si>
  <si>
    <t>El viaje del elefante / PN3322.S27.V53 / 273-09</t>
  </si>
  <si>
    <t>Madela, Nelson</t>
  </si>
  <si>
    <t>Conversaciones conmigo mismo / CT21.M355.C65 / 405-014</t>
  </si>
  <si>
    <t>Historias de amor. Del fondo del… / PN3322.F66.H5 / 1306-FECHA</t>
  </si>
  <si>
    <t>Noches blancas / PN3322.D68.N6 / 688-CASA</t>
  </si>
  <si>
    <t>El hombre invisible /PN3322.W45.H6 / 1134-013</t>
  </si>
  <si>
    <t>Zola, Emilio</t>
  </si>
  <si>
    <t>La taberna / PN3322.Z65.T3 / 2077-02</t>
  </si>
  <si>
    <t>35 días</t>
  </si>
  <si>
    <t>La zona muerta / PN3322.K53.Z66/ 1408-010</t>
  </si>
  <si>
    <t xml:space="preserve">SUSPENDIDA AL 10 DE MAYO </t>
  </si>
  <si>
    <t>Ernesto Chevora</t>
  </si>
  <si>
    <t>Diario del Che en Bolivia / CT21.G8.D5 / 1968-CASA</t>
  </si>
  <si>
    <t>EL muro / PN3322.S277.M8 / 2602-99</t>
  </si>
  <si>
    <t>La peste/ PN3322.C349.P4/217-012</t>
  </si>
  <si>
    <t>31 may-07 jun 17</t>
  </si>
  <si>
    <t>El muro / PN3322.S277.M8 / 2602-99</t>
  </si>
  <si>
    <t xml:space="preserve">Balzac, Honore </t>
  </si>
  <si>
    <t>El lirio del Valle/PN3322.B35.L5/1155-03</t>
  </si>
  <si>
    <t>07-14 jun 17</t>
  </si>
  <si>
    <t>SUSPENDIDA AL 11 DE JULIO</t>
  </si>
  <si>
    <t xml:space="preserve">Casa desolada/PN3322.D534.C37/159-010 
</t>
  </si>
  <si>
    <t>21-28 jul 17</t>
  </si>
  <si>
    <t>Hambre/PN3322.H5.H3/ 288-97</t>
  </si>
  <si>
    <t>Humillados y ofendidos/PN3322.D682.H85/989-012</t>
  </si>
  <si>
    <t>Memorias de la casa muerta/PN3322.D682.M45/147-016</t>
  </si>
  <si>
    <t>04-ago--11-ago-17</t>
  </si>
  <si>
    <t>Cortázar</t>
  </si>
  <si>
    <t>Rayuela/PN3322.C673.R39/718-013</t>
  </si>
  <si>
    <t>14-21 AGO 17</t>
  </si>
  <si>
    <t>Historias fantásticas/PN3322.K53.H5/192-015</t>
  </si>
  <si>
    <t>J.J. Rousseau</t>
  </si>
  <si>
    <t>Discurso sobre el origen/B29.R68.D5/2139-00</t>
  </si>
  <si>
    <t>Ética y poética</t>
  </si>
  <si>
    <t>Aristóteles/PA3393.E7.E72/1864-012</t>
  </si>
  <si>
    <t>Giordano Bruno</t>
  </si>
  <si>
    <t>Candeleno/B29.B78.C39/700-06</t>
  </si>
  <si>
    <t>Alexandre Dumas</t>
  </si>
  <si>
    <t>La mujer del collar de terciopelo/PN3322.D84/</t>
  </si>
  <si>
    <t>Dubliness/PN3322 .j69 .d8/0273-017</t>
  </si>
  <si>
    <t>El retrato de Rose Madder/PN3322.K53.R42/456-013</t>
  </si>
  <si>
    <t>A sangre fría/PN3322.C366.S26/1122-96</t>
  </si>
  <si>
    <t>El vizconde demediado/PN3322.C336.V5/988-09</t>
  </si>
  <si>
    <t>17-24-17 nov</t>
  </si>
  <si>
    <t>Germinal/PN3322.Z65.G4/284-17</t>
  </si>
  <si>
    <t>17-24 17 nov</t>
  </si>
  <si>
    <t>Páris/PN3322.Z65.P37/1838-08</t>
  </si>
  <si>
    <t>4-11-dic-17</t>
  </si>
  <si>
    <t>El paraíso de las damas/PN3322.Z65.P3/2796-00</t>
  </si>
  <si>
    <t>05-12 ene 18</t>
  </si>
  <si>
    <t>Papá Goriot/PN3322.B35.P36/0735-08</t>
  </si>
  <si>
    <t>Ensayo sobre la ceguera/PN3322.S27.E6/1576-97</t>
  </si>
  <si>
    <t>Goldmand Francisco</t>
  </si>
  <si>
    <t>09-16 feb 18</t>
  </si>
  <si>
    <t>Lawrence, DH</t>
  </si>
  <si>
    <t>El amante de Lady Chatterley/PN3322.L39.A5/6300-014</t>
  </si>
  <si>
    <t>El tren pasa primero/PN3322.P65.T7/172-05</t>
  </si>
  <si>
    <t>23 feb - 02 mar 18</t>
  </si>
  <si>
    <t>El apando/PN3322.R48.A6/200-94</t>
  </si>
  <si>
    <t>Todo empezó el domingo/PN3322.P65.T63/274-98</t>
  </si>
  <si>
    <t>Sejerstod, Asne</t>
  </si>
  <si>
    <t>El librero de Kabul/PN3322.S447.L53/1341-09</t>
  </si>
  <si>
    <t>06-13 abril 18</t>
  </si>
  <si>
    <t>Historia de dos jovenes casadas/PN3322.B35.H5/1343-99</t>
  </si>
  <si>
    <t>Dos veces única/PN3322.P65/96-016</t>
  </si>
  <si>
    <t>21-28 abril 18</t>
  </si>
  <si>
    <t>Monica Lovín</t>
  </si>
  <si>
    <t>Yo, la peor/PN3322.L385.Y6/107-102</t>
  </si>
  <si>
    <t>Frady, Marshall</t>
  </si>
  <si>
    <t>Martin Luther King/CT21.K56.F7/417-05</t>
  </si>
  <si>
    <t>Brown, Dee</t>
  </si>
  <si>
    <t>Entierra mi corazón en Woundedknee/PN33884.B76.E6/1025-06</t>
  </si>
  <si>
    <t>Madame Bovary/PN3322.F58.M35/063-017</t>
  </si>
  <si>
    <t>Dueñas, María</t>
  </si>
  <si>
    <t>El tiempo entre costuras/PN3322.D82M.T54/143-013</t>
  </si>
  <si>
    <t>Adios a las armas/PN3322.H45.A33/140-012</t>
  </si>
  <si>
    <t>¿?</t>
  </si>
  <si>
    <t>Beloved/PN3322.M697.B4/1426-013</t>
  </si>
  <si>
    <t>Tomas Eloy Martínez</t>
  </si>
  <si>
    <t>Santa Evita/PN3322.M343.S26/54-18</t>
  </si>
  <si>
    <t>renovacion</t>
  </si>
  <si>
    <t>Arráncame la vida/PN3322.M50m.A7/1824-01</t>
  </si>
  <si>
    <t xml:space="preserve">renovacion </t>
  </si>
  <si>
    <t>Pobert Muchembled</t>
  </si>
  <si>
    <t>Historia del diablo/BT981.M83/3063-088</t>
  </si>
  <si>
    <t>Samuel Kaplan</t>
  </si>
  <si>
    <t>Peleamos contra la injusticia/ pn3322.k36.p4/1586-016</t>
  </si>
  <si>
    <t>Huatulqueños/PN3322.J35.H83/1944-07</t>
  </si>
  <si>
    <t>26jul-2agos 18</t>
  </si>
  <si>
    <t>Sergio Ramiréz</t>
  </si>
  <si>
    <t>El cielo llora por mí/PN3322.R345.C54/431-09</t>
  </si>
  <si>
    <t>31-7 agos 18</t>
  </si>
  <si>
    <t>Dostoievsky</t>
  </si>
  <si>
    <t>Crimen y castigo/PN3322.R345.C54/3246-08</t>
  </si>
  <si>
    <t>Arturo Pérez Reverte</t>
  </si>
  <si>
    <t>El club dumas a la sombra de Richelieu/PN3322.P478.C5/2163-99</t>
  </si>
  <si>
    <t>17-24/09/2018</t>
  </si>
  <si>
    <t>Leon Tolstoi</t>
  </si>
  <si>
    <t>03-10 /10/2017</t>
  </si>
  <si>
    <t>Chejov Knippeu</t>
  </si>
  <si>
    <t>Correspondencia (1899-1904)/PN3322.CH45.G672/18-014</t>
  </si>
  <si>
    <t>07-14 NOV 18</t>
  </si>
  <si>
    <t>Arnaud Delalande</t>
  </si>
  <si>
    <t>El noveno circulo/PN33223.D453.N68/561-015</t>
  </si>
  <si>
    <t>Del Paso, Fernando</t>
  </si>
  <si>
    <t>José Trigo/PN3322.P33.J6/1998-00</t>
  </si>
  <si>
    <t>16-23-nov-18</t>
  </si>
  <si>
    <t>23-30 nov 18</t>
  </si>
  <si>
    <t>Sergio Ramírez</t>
  </si>
  <si>
    <t>Margarita está linda la niña/PN3322.R345.M3/756-02</t>
  </si>
  <si>
    <t>Arturo Pérez R.</t>
  </si>
  <si>
    <t>El maestro de esquin../PN3322.P478.M3/131-04</t>
  </si>
  <si>
    <t>08/15/nov/18</t>
  </si>
  <si>
    <t>McCartty</t>
  </si>
  <si>
    <t>La carretera/PN3322.M428.C37/2348-02</t>
  </si>
  <si>
    <t>José vasconcelos</t>
  </si>
  <si>
    <t>Ulises Criollo/PN3322.V371.U5/1983-02</t>
  </si>
  <si>
    <t>15-22-FEB-19</t>
  </si>
  <si>
    <t>Historia del loco/PN3322.K37.H57/2225-010</t>
  </si>
  <si>
    <t xml:space="preserve">Lavin, Mónica </t>
  </si>
  <si>
    <t>Los rebeldes/PN3322.L385.R43/347-015</t>
  </si>
  <si>
    <t>1-8-MAR-19</t>
  </si>
  <si>
    <t>Nocturno de Chile/PN3322.B642.N63/3275-08</t>
  </si>
  <si>
    <t>Naguib Mahfouz</t>
  </si>
  <si>
    <t>El callejón de los milagros/ PN3322.M357.C35 / 2722-92</t>
  </si>
  <si>
    <t>08-15-MAR-19</t>
  </si>
  <si>
    <t>SUSPENSIÓN HASTA 27 DE MARZO DE 2019</t>
  </si>
  <si>
    <t>Historia de mayta/PN3322.V37.H5/582-94</t>
  </si>
  <si>
    <t>6-13-JUN-19</t>
  </si>
  <si>
    <t xml:space="preserve">Meyrink, Gustov </t>
  </si>
  <si>
    <t>El golem/PN3322.M49.G6/2384-03</t>
  </si>
  <si>
    <t xml:space="preserve">Mario Vargas Llosa </t>
  </si>
  <si>
    <t>El paraíso en la otra esquina/PN3322.V37.P37/660-03</t>
  </si>
  <si>
    <t>14-21-JUN-19</t>
  </si>
  <si>
    <t>SUSPENSIÓN HASTA EL 22 DE JUNIO DE 2019</t>
  </si>
  <si>
    <t xml:space="preserve">Laforet, Carmen </t>
  </si>
  <si>
    <t>Nada/PN3322.L332.N33/178-09</t>
  </si>
  <si>
    <t>28-jul-5-jul-19</t>
  </si>
  <si>
    <t>Los cuadernos de Rigoberto/PN3322.V37.C8/371-98</t>
  </si>
  <si>
    <t>28-jun-5-jul-19</t>
  </si>
  <si>
    <t>La fiesta del chivo/PN3322.V37.F5/503-02</t>
  </si>
  <si>
    <t>El resplandor/PN3322.K53.R47/193-015</t>
  </si>
  <si>
    <t xml:space="preserve">Asturias, Miguel Ángel </t>
  </si>
  <si>
    <t>El señor Presidente/PN3322.A87.S4/ 1261-98</t>
  </si>
  <si>
    <t>26-jul-02-agos-19</t>
  </si>
  <si>
    <t>Antonio Skármeta</t>
  </si>
  <si>
    <t>El cartero de Neruda/ PN3322.S565.C3/ 303-96</t>
  </si>
  <si>
    <t>El baile de la victoria/PN3322.S565.B35/3399-08</t>
  </si>
  <si>
    <t xml:space="preserve">Skármetta, Antonio </t>
  </si>
  <si>
    <t>La chica del trombón/PN3322.S565.C45/2936-08</t>
  </si>
  <si>
    <t>La infancia de Jesús/PN3322.C634.I5/012-014</t>
  </si>
  <si>
    <t>28-ago-4-sep-19</t>
  </si>
  <si>
    <t>Suspensión hasta 14 de septiembre de 2019</t>
  </si>
  <si>
    <t xml:space="preserve"> Roa Bastos, Augusto</t>
  </si>
  <si>
    <t>Hijo de hombre/PN3322.R62.H55/2844-08</t>
  </si>
  <si>
    <t xml:space="preserve">Férnandez, Sergio </t>
  </si>
  <si>
    <t>Olvídame/PN3322.F474T.O49/1047-97</t>
  </si>
  <si>
    <t xml:space="preserve">Hugo, Víctor </t>
  </si>
  <si>
    <t>último día de un condenado a muerte/PN3322.H85.U48/676-01</t>
  </si>
  <si>
    <t>Los anormales/B29.F68.A55/866-04</t>
  </si>
  <si>
    <t>Los perros de riga/PN3322.M375.P47/1761-09</t>
  </si>
  <si>
    <t>Asesino sin rostro/PN3322.M375.A84/20-009</t>
  </si>
  <si>
    <t xml:space="preserve">Traducc. Laura Caso Barrera </t>
  </si>
  <si>
    <t>Chilam Balam de Ixil/PN523.92.C95.2011/279-015</t>
  </si>
  <si>
    <t>26-nov-3-dic-19</t>
  </si>
  <si>
    <t>Michel, Christopher Domínguez</t>
  </si>
  <si>
    <t>Para entender a Borges/PN3322.B67.D65</t>
  </si>
  <si>
    <t>27feb-5mar-12</t>
  </si>
  <si>
    <t>El llano en llamas/PN3322.R85.29/2005</t>
  </si>
  <si>
    <t>2-9mar-12</t>
  </si>
  <si>
    <t>Relato de un naufragio/PN3322</t>
  </si>
  <si>
    <t>9-16-mar-12</t>
  </si>
  <si>
    <t>El libro de arena/Pn3322.B67.L51997/3255-08</t>
  </si>
  <si>
    <t>12-19mar-12</t>
  </si>
  <si>
    <t>Pobre gente/Pn3322.D68.P63</t>
  </si>
  <si>
    <t>13-20-mar-12</t>
  </si>
  <si>
    <t>El gato y el ratón/PN3322.G79.G31999/1431-06</t>
  </si>
  <si>
    <t>LA puta de babilonia/PN3322.V368.P8/1048-07</t>
  </si>
  <si>
    <t>26may-2jun-12</t>
  </si>
  <si>
    <t>Brenner, Anita</t>
  </si>
  <si>
    <t>El fantasma timido/PN3322.B736.F3/0127-06</t>
  </si>
  <si>
    <t>El libro de arena/PN3322 .B67 .L5 1997 / 03255-08</t>
  </si>
  <si>
    <t>14-21-Mzo-13</t>
  </si>
  <si>
    <t>Gómez Ermilo, Abreu</t>
  </si>
  <si>
    <t>La contracultura en México / PN6140 .A49.C6 / 03400-00</t>
  </si>
  <si>
    <t>21-28-Mar-13</t>
  </si>
  <si>
    <t>Amares: antología de relatos / PN3322 .G353.A53 /01870-08</t>
  </si>
  <si>
    <t>Chassen-López, Francie</t>
  </si>
  <si>
    <t>Oaxaca entre el liberalismo y la revolución / PN3384 .C935 .O29 / 02481-00</t>
  </si>
  <si>
    <t>Balun-Canan / PN3322 .C394 .B3 / 03141-00</t>
  </si>
  <si>
    <t>Monterrosa,Augusto</t>
  </si>
  <si>
    <t>La Oveja Negra Y Demas Fabulas / PN3322.M667.02 / 1810-03</t>
  </si>
  <si>
    <t>2-10 May -13</t>
  </si>
  <si>
    <t>La Cancion De Nosotros / PN3322.6353.C36 / 1868-08</t>
  </si>
  <si>
    <t>Oaxaca entre el liberalismo y la revolución / PN3384 .C935 .O29 / 02481-010</t>
  </si>
  <si>
    <t>10-17 may-13</t>
  </si>
  <si>
    <t>Introducción al Psicoanálisis / BF173.F85.I67 / 01253-09</t>
  </si>
  <si>
    <t>Azuela, Arturo</t>
  </si>
  <si>
    <t>EL tamaño del infierno / PN3322.A98.T3 / 656-01</t>
  </si>
  <si>
    <t>27-May-4-Jun-13</t>
  </si>
  <si>
    <t>Sentimiento de culpa / PN3322.L46.R45 / 601-13</t>
  </si>
  <si>
    <t>Meyer, Jean</t>
  </si>
  <si>
    <t>Ala voz del rey / PN3384 .M48 .A2 / 1419-012</t>
  </si>
  <si>
    <t>29-Ago-05-Sep-13</t>
  </si>
  <si>
    <t>Lipovetsky , Gilles</t>
  </si>
  <si>
    <t>Latercera mujer / PN6140 .L56 .T4 2000 / 677-06</t>
  </si>
  <si>
    <t>Donoso, Jose</t>
  </si>
  <si>
    <t>Coronacion / PN3322 .D66 .C67 / 233-010</t>
  </si>
  <si>
    <t>05-12-Sep-13</t>
  </si>
  <si>
    <t>El Apando / PN3322 .R48 .A6 / 200-94</t>
  </si>
  <si>
    <t>La castañeda / PN3384 . R58 .C38 / 1487-10</t>
  </si>
  <si>
    <t>12-19-Sep-13</t>
  </si>
  <si>
    <t>Delirio / PN3322 .R47 .D4 /852-04</t>
  </si>
  <si>
    <t>Memorial del convento / PN3322 .S27 .M4 1992 / 0245-97</t>
  </si>
  <si>
    <t>20-27 Sep 13</t>
  </si>
  <si>
    <t>Travesuras de la niña mala / PN3322 .V37 .T7 2006 / 0777-06</t>
  </si>
  <si>
    <t>17-24 Oct 13</t>
  </si>
  <si>
    <t>Breve historia del siglo XX / PN3384 .G363 .B7 2004 / 01598-95</t>
  </si>
  <si>
    <t>Renov. 01-Nov-13</t>
  </si>
  <si>
    <t xml:space="preserve">Córdova Aguilar, Maira Cristina  </t>
  </si>
  <si>
    <t>Población de origen africano en Oaxaca colonial / PN3384 .C669.P3 / 0128-013</t>
  </si>
  <si>
    <t>28-Oct-01-Nov-13</t>
  </si>
  <si>
    <t>Martinez Vasquez, Victor Raul</t>
  </si>
  <si>
    <t>La educacion en Oaxaca / PN3384 .M367 .E38 / 2087-012</t>
  </si>
  <si>
    <t>La rebolucion en la provincia / PN3384 .G37 2003 / 0037-07</t>
  </si>
  <si>
    <t>Renov. 20-Nov-13</t>
  </si>
  <si>
    <t>Turner, John Kenneth</t>
  </si>
  <si>
    <t>Mexico barbaro / PN3384 .T865 .M4 / 201-05</t>
  </si>
  <si>
    <t>La conquista de Mexico / PN3384 .T49 / 791-99</t>
  </si>
  <si>
    <t>Renov. 03-Dic-13</t>
  </si>
  <si>
    <t>Acosta, Joseph de</t>
  </si>
  <si>
    <t>Vida religiosa y civil de los Indios / PN3384 .A3 .V5 1995 / 0565-04</t>
  </si>
  <si>
    <t>Revolledo Cardenas, Julio</t>
  </si>
  <si>
    <t>La fabulosa historia del circo en Mexico / PN3384 .R477 .F3 / 1012-08</t>
  </si>
  <si>
    <t>04-11-Dic-13</t>
  </si>
  <si>
    <t>Pirenne, Henri</t>
  </si>
  <si>
    <t>Historia economica y social de la edad media/PN3384.P56.H57/0695-013</t>
  </si>
  <si>
    <t>Marc Ferro</t>
  </si>
  <si>
    <t>El libro negro del colonialismo / PN3383.5 .L53 / 2564-08</t>
  </si>
  <si>
    <t>11-18-Dic-13</t>
  </si>
  <si>
    <t>Renov. 26-Dic-13</t>
  </si>
  <si>
    <t>Belli, Gioconda</t>
  </si>
  <si>
    <t>La mujer habitada / PN3322 .B446 .M85 / 1445-08</t>
  </si>
  <si>
    <t>La Revolucion Mexicana / PN3384 .M48 .R4 / 1772-04</t>
  </si>
  <si>
    <t>26-Dic-02-Ene-14</t>
  </si>
  <si>
    <t xml:space="preserve">COSTEOLE, Michael P. </t>
  </si>
  <si>
    <t>La Respuesta a la Independencia. La España imperial y las Revoluciones Hispanoamericanas. 1810-1840 / PN3384 .C686 .C68 / 622-12</t>
  </si>
  <si>
    <t>02-Ene-14 - 09-Ene-14</t>
  </si>
  <si>
    <t>09-16-Ene-14</t>
  </si>
  <si>
    <t>Lecin, Danna</t>
  </si>
  <si>
    <t>Indios, mestizos y españoles / PN3383.5 .I63 / 1128-011</t>
  </si>
  <si>
    <t>Velasco Perez, Carlos</t>
  </si>
  <si>
    <t>La conquista armada y espiritual de la nueva Antequera / PN3384 .V458 .C66 / 1112-13</t>
  </si>
  <si>
    <t>Renov. 27-Ene-14</t>
  </si>
  <si>
    <t>Los demonios del Eden / PN3384 .C32 .D4 / 0268-06</t>
  </si>
  <si>
    <t>Esclavos del poder / PN3384 .C32 .83 / 2601-010</t>
  </si>
  <si>
    <t>La trata de esclavos / PN3384 .T49 .T7 / 07-04</t>
  </si>
  <si>
    <t>Renov. 11-Feb-14</t>
  </si>
  <si>
    <t>El segundo sexo / PN6140 .B43 .S8 v2 / 652-99</t>
  </si>
  <si>
    <t>31-Ene-07-Feb-14</t>
  </si>
  <si>
    <t>Sobre la television / PN6140 .B68 -S5 / 559-010</t>
  </si>
  <si>
    <t>Escudero, Jose Antonio</t>
  </si>
  <si>
    <t>La inquisicion / PN3383 .5 .I66 / 2060-08</t>
  </si>
  <si>
    <t>Visión de los vencidos / PN3383.5 .V58 1998 / 01294-00</t>
  </si>
  <si>
    <t>La política en México / PN3383.5 .P65 / 01582-07</t>
  </si>
  <si>
    <t>18-Mz0-14</t>
  </si>
  <si>
    <t>Bakewell, Peter</t>
  </si>
  <si>
    <t>Mineria y sociedad en el México colonial / PN3384 .B354 .M5 / 0511-013</t>
  </si>
  <si>
    <t>Traffano, Daniela</t>
  </si>
  <si>
    <t>Reconocimiento al pasado / PN3383.5 .R436 / 2088-08</t>
  </si>
  <si>
    <t>UNESCO</t>
  </si>
  <si>
    <t>El devenir de la educación / PN6139.5 .U59 vol 2 / 02289-010</t>
  </si>
  <si>
    <t>Bettelheim, Bruno</t>
  </si>
  <si>
    <t>No hay padres perfectos / BF173 .B47 .N6 / 01259-010</t>
  </si>
  <si>
    <t>Ser migrante / PN6140 .D4193 .S4 / 2136-012</t>
  </si>
  <si>
    <t>Barabas, Alicia M.</t>
  </si>
  <si>
    <t>Dinamicas culturales / PN3383.5 .D562 / 1855-010</t>
  </si>
  <si>
    <t>13-20-Otc-14</t>
  </si>
  <si>
    <t xml:space="preserve">Estrada, Dorothy Tanek de </t>
  </si>
  <si>
    <t>La educacion en México / PN6139.5 .E38 / 0245-011</t>
  </si>
  <si>
    <t>Gonzalbo, Pilar</t>
  </si>
  <si>
    <t>Visiones compartidas de la Independencia y la Revolución Mexicana / PN3384.V58 / 476-14</t>
  </si>
  <si>
    <t>Knechtel, Wilhelm</t>
  </si>
  <si>
    <t>Las memorias del jardinero de Maximiliano / PN3384 .K54 ,M4 / 001124-013</t>
  </si>
  <si>
    <t>01-08-Nov-14</t>
  </si>
  <si>
    <t>Mejia Madrid, Fabrizio</t>
  </si>
  <si>
    <t>Ciudad de México / PN3384 .M45 .G58 / 1628-09</t>
  </si>
  <si>
    <t>05-12-Nov-14</t>
  </si>
  <si>
    <t>Ruiz Castañeda, Maria del Carmen</t>
  </si>
  <si>
    <t>El periodismo en México / PN3384 .R854 .P47 1980 / 1581-011</t>
  </si>
  <si>
    <t>11-18-Nov-14</t>
  </si>
  <si>
    <t>Orozco, Román</t>
  </si>
  <si>
    <t>Cuba Santa / PN3383.5 .O76 / 03033-00</t>
  </si>
  <si>
    <t>Novo, Salvador</t>
  </si>
  <si>
    <t>Seis siglos de la ciudad de México / PN3383.5 .S45 / 1833-01</t>
  </si>
  <si>
    <t>Casa desolada / PN3322 .D53 .C38 / 159-010</t>
  </si>
  <si>
    <t>Martinez, Marita</t>
  </si>
  <si>
    <t>El transporte en la historia de México / PN3384 .M3655 .T7 / 01638-07</t>
  </si>
  <si>
    <t>Piñeira Ramirez, David</t>
  </si>
  <si>
    <t>Panorama historico de Bja California / PN3383.5 .P36 / 1278-012</t>
  </si>
  <si>
    <t>Tragicomedia Mexicana 1 /PN3384 .A483 .T7 v.1 / 0701-011</t>
  </si>
  <si>
    <t>01-08-Dic-14</t>
  </si>
  <si>
    <t>Ciudades desiertas / PN3322 .A47 .C5 / 2336-00</t>
  </si>
  <si>
    <t>06-13-Dic-14</t>
  </si>
  <si>
    <t>Florecano, Enrique</t>
  </si>
  <si>
    <t>Actores y escenarios de la independencia / PN3383.5 .A27 / 75-011</t>
  </si>
  <si>
    <t>Renov. 20-Dic-14</t>
  </si>
  <si>
    <t xml:space="preserve">Guardino, Peter  </t>
  </si>
  <si>
    <t>El tiempo de la libertad / PN3384 .G835 .T54 / 1214-010</t>
  </si>
  <si>
    <t>16-23-Dic-14</t>
  </si>
  <si>
    <t>Trotsky, León</t>
  </si>
  <si>
    <t>Historia de la revolución Rusa / PN3384 .T76 .H58 / 605-08</t>
  </si>
  <si>
    <t xml:space="preserve">México 68: Juventud y Revolución </t>
  </si>
  <si>
    <t>12-19-Enero-15</t>
  </si>
  <si>
    <t>Renov. 27-Ene-15</t>
  </si>
  <si>
    <t>Juárez: La rebelión interminable</t>
  </si>
  <si>
    <t>El seminario de Jacques Lacan 2: El yo en la teoría de Freud y en la técnica Psicoanalitica</t>
  </si>
  <si>
    <t>Azul casi transparente</t>
  </si>
  <si>
    <t>Elias, Norbert</t>
  </si>
  <si>
    <t>La soledad de los moribundos / PN6140 .E523 .S6 / 385-013</t>
  </si>
  <si>
    <t>05-12-Feb-15</t>
  </si>
  <si>
    <t>Tokio Blues / PN3322 .M864 .T6 / 1480-05</t>
  </si>
  <si>
    <t>13-19 Mar 15</t>
  </si>
  <si>
    <t>Balún-Canán / PN3322 .C394 .B3 / 0489-011</t>
  </si>
  <si>
    <t>Castillo Ledon, Luis</t>
  </si>
  <si>
    <t xml:space="preserve">Hidalgo I/ CT21 .H53 .C3 v.1 / 0029-013 </t>
  </si>
  <si>
    <t>Historia de la lectura en México / PN41936 .L4 .H5</t>
  </si>
  <si>
    <t>29-may-05-jun-15</t>
  </si>
  <si>
    <t xml:space="preserve">Picó, Josep </t>
  </si>
  <si>
    <t>Modernidad y postmodernidad/PN6139.5.M64/1417-06</t>
  </si>
  <si>
    <t>23-30-SEP-15</t>
  </si>
  <si>
    <t>Sigmund Freud Tomo :2/BF173.F85.E62.N2/1409-02</t>
  </si>
  <si>
    <t>Cuestiones de sociología/PN6140.B68.C8/310-04</t>
  </si>
  <si>
    <t xml:space="preserve">15-20 jul 17 </t>
  </si>
  <si>
    <t>Gutierrez, Sáenz</t>
  </si>
  <si>
    <t>Introduccion a la filosofía/ B28.G872./1998 1310-04</t>
  </si>
  <si>
    <t>García Marquez. Gabriel</t>
  </si>
  <si>
    <t>Doce cuentos peregrinos/PN3322.G375.D6/1996 0238-96</t>
  </si>
  <si>
    <t>No está el vale. Checar libro</t>
  </si>
  <si>
    <t>Irigoyen, Martha Patricia</t>
  </si>
  <si>
    <t>Hermenéutica, analogía y discurso/PN6139.5.H47/1072-05</t>
  </si>
  <si>
    <t>07-14 ago-17</t>
  </si>
  <si>
    <t>Tragicomedia mexicana 1/PN3322.A47.T73/0701-011</t>
  </si>
  <si>
    <t>suspensión hasta 27-oct-17</t>
  </si>
  <si>
    <t>Sartori Giovanni</t>
  </si>
  <si>
    <t>La sociedad multiétnica, pluralismo…/PN6140.S374.S6/0703-04</t>
  </si>
  <si>
    <t>Pretamos hasta 07-dic-17</t>
  </si>
  <si>
    <t xml:space="preserve">Gombrich, Ernst H. </t>
  </si>
  <si>
    <t>Breve historia del mundo/PN3384.G643.B74/544-015</t>
  </si>
  <si>
    <t>Pretamos hasta 05-feb-18</t>
  </si>
  <si>
    <t>Jean Meyer</t>
  </si>
  <si>
    <t>La revolución mexicana/PN3384.M48.R4/1772-04</t>
  </si>
  <si>
    <t>11-19-JUN-18</t>
  </si>
  <si>
    <t>Aime Cesaire</t>
  </si>
  <si>
    <t>Discurso sobre el colonialismo/PN6140.C48.D58/1320-07</t>
  </si>
  <si>
    <t>27 JUN-04 JUL 18</t>
  </si>
  <si>
    <t>FRANCOIS DOSSE</t>
  </si>
  <si>
    <t>La historia en migajas/PN3384.D674.H57/03-018</t>
  </si>
  <si>
    <t>1 DÍA DE RETRASO RECIBE YOSHIE</t>
  </si>
  <si>
    <t xml:space="preserve"> Rodriguez Castañeda, Rafael</t>
  </si>
  <si>
    <t>La geografía del narcotráfico/PN3383.5.M495/514-014</t>
  </si>
  <si>
    <t>Ma. Del Carmen Ruiz Castañeda</t>
  </si>
  <si>
    <t>El periodismo en México/PN3384.R854.P47/1581-011</t>
  </si>
  <si>
    <t>21-27 NOV 18</t>
  </si>
  <si>
    <t>Gregorio Ortega</t>
  </si>
  <si>
    <t>Las muertas de Juárez/PN3384.O765.M84/2249-010</t>
  </si>
  <si>
    <t>El sentido social del gusto/PN6140.B68.S46/065-076</t>
  </si>
  <si>
    <t>Sobre la televisión/PN4725.5.B68.S63/744-010</t>
  </si>
  <si>
    <t>27-04 dic 18</t>
  </si>
  <si>
    <t>Pensar medio oriente/PN3384.S6581.P45/351-016</t>
  </si>
  <si>
    <t>14-21 dic 18</t>
  </si>
  <si>
    <t>Kapuscinski</t>
  </si>
  <si>
    <t>Ryszard Ebano/PN3384.K36.E2/707-02</t>
  </si>
  <si>
    <t>Joaquín Mortiz</t>
  </si>
  <si>
    <t>America latina/PN6139.5.A562/2023-011</t>
  </si>
  <si>
    <t>28 DIC-04 ENE 19</t>
  </si>
  <si>
    <t>Wallraff</t>
  </si>
  <si>
    <t>Cabeza de turco/PN3384.W35.C3/1528-02</t>
  </si>
  <si>
    <t xml:space="preserve">Kapuscinski, Ryszard </t>
  </si>
  <si>
    <t>La guerra del futboll/PN3384.K36.G81/808-97</t>
  </si>
  <si>
    <t>Ébano/PN3384.K36.E2.2001/707-02</t>
  </si>
  <si>
    <t xml:space="preserve">Taibo II, Paco ignacio </t>
  </si>
  <si>
    <t>Yaquis/PN3322.T35.Y3/0110-015</t>
  </si>
  <si>
    <t>Paco Ignacio Taibo II</t>
  </si>
  <si>
    <t>Mascara azteca y el doctor tinieblas/PN3322.T35.M3/2096-99</t>
  </si>
  <si>
    <t>10-17 ene 19</t>
  </si>
  <si>
    <t>Ética planetaria/PN6140.B659.E7/1371-05</t>
  </si>
  <si>
    <t>12-19-ene-18</t>
  </si>
  <si>
    <t xml:space="preserve">Zinn, Howard </t>
  </si>
  <si>
    <t>La otra historia de los Estados Unidos/PN3384.Z56.O7/1811-04</t>
  </si>
  <si>
    <t>Lipovetsky</t>
  </si>
  <si>
    <t>La era del vacio/PN6140.L56.E7/356-04</t>
  </si>
  <si>
    <t>17-24 enero 19</t>
  </si>
  <si>
    <t>Alberto Manguel</t>
  </si>
  <si>
    <t>Una historia de la literatura/PN4193.5.M3.H5/808-02</t>
  </si>
  <si>
    <t>30-ene-6-feb-19</t>
  </si>
  <si>
    <t xml:space="preserve"> Zeitlin, Irving</t>
  </si>
  <si>
    <t>Ideología y teoría sociológica/B29.Z45.I3/1805-07</t>
  </si>
  <si>
    <t>Adorno, Theodore</t>
  </si>
  <si>
    <t>Escritos sociológicos I/B29.A36.E8/1041-013</t>
  </si>
  <si>
    <t>12-19-feb-19</t>
  </si>
  <si>
    <t>Irving Zeitlin</t>
  </si>
  <si>
    <t>Ideologìa y teorìa sociològica/B29.Z45.I3/1805-07</t>
  </si>
  <si>
    <t>16-23- feb 19</t>
  </si>
  <si>
    <t>Giorgio Colli</t>
  </si>
  <si>
    <t>El nacimiento de la filosofìa/B29.C645.N33/949-011</t>
  </si>
  <si>
    <t>Tiempos Líquidos/PN6140.B3797.T5/1475-08</t>
  </si>
  <si>
    <t>Modernidad y holocausto/PN5140.B3797.M6/1584-010</t>
  </si>
  <si>
    <t>15-22-mar-19</t>
  </si>
  <si>
    <t>¿Qué es la democracia ? / PN6140-S374.Q4/2639-011</t>
  </si>
  <si>
    <t>15-22-MAR-19</t>
  </si>
  <si>
    <t xml:space="preserve">Bobbio, Norberto </t>
  </si>
  <si>
    <t>Derecha e Izquierda/PN6140.B658.O4/310-015</t>
  </si>
  <si>
    <t>Eric Hobsbawn</t>
  </si>
  <si>
    <t>La era del capital, 1848-1875/PN6140.H62.E7/807-03</t>
  </si>
  <si>
    <t xml:space="preserve">Eduardo Galeano </t>
  </si>
  <si>
    <t>Las venas abiertas de America Latina/ PN6140.G35.V4/ 1325-99</t>
  </si>
  <si>
    <t>04-11-ABR-19</t>
  </si>
  <si>
    <t xml:space="preserve"> Sartori , Giovanni</t>
  </si>
  <si>
    <t>18-25-abr-19</t>
  </si>
  <si>
    <t xml:space="preserve"> Zapata, Francisco</t>
  </si>
  <si>
    <t>Trabajadores y sindicatos en América Latina/PN6140.Z36.T7/1498-97</t>
  </si>
  <si>
    <t xml:space="preserve">Sartori, Giovanni </t>
  </si>
  <si>
    <t>Sociología y cultura/PN6140.B68.S6/722-07</t>
  </si>
  <si>
    <t xml:space="preserve"> Bobbio, Norberto</t>
  </si>
  <si>
    <t>Derecha e izquierda/PN6140.B658.O4/310-015</t>
  </si>
  <si>
    <t>Lao Tsé</t>
  </si>
  <si>
    <t>Tao te king / B29.L36.T36 2019 / 422-19</t>
  </si>
  <si>
    <t>Hasta la muerte /PN3322.O9.H37 /073-22</t>
  </si>
  <si>
    <t>13-20-SEP-22</t>
  </si>
  <si>
    <t>Migraña/PN6140.S323.M54/ 0633-015</t>
  </si>
  <si>
    <t>20-27-Sep-22</t>
  </si>
  <si>
    <t>04-oct-022</t>
  </si>
  <si>
    <t>Los ojos de la mente/PN6140.S323.O35/0632-015</t>
  </si>
  <si>
    <t>El río de la conciencia/PN6140.S323.R56/0355-019</t>
  </si>
  <si>
    <t>Vladimir Propp</t>
  </si>
  <si>
    <t>Morfología del cuento / PN6140.P76M6 1997 / 2560-01</t>
  </si>
  <si>
    <t>Despegado de la pag- 197-216, y un poco despegado dela hoja de portada</t>
  </si>
  <si>
    <t>Wanderlust una historia del caminar/PN6140.S646.W35/653-17</t>
  </si>
  <si>
    <t>08-15-NOV-22</t>
  </si>
  <si>
    <t>El tio tungsteno / PN6140.S323.T56 / 04-010</t>
  </si>
  <si>
    <t>Julio Glockner</t>
  </si>
  <si>
    <t>La mirada interior/PN6140.G577.M573/595-18</t>
  </si>
  <si>
    <t>28-05-DIC-22</t>
  </si>
  <si>
    <t>Se reanuda prestamo hasta el 12-dic-22</t>
  </si>
  <si>
    <t>El hombre que confundiò a su mujer con un sombrero/PN6140.S323.H6/1790-02</t>
  </si>
  <si>
    <t>20-27-DIC-22</t>
  </si>
  <si>
    <t>Veo una voz/PN6140.S323.V42004/1150-05</t>
  </si>
  <si>
    <t>27-03-ENE-22</t>
  </si>
  <si>
    <t>Un descanso verdadero / PN3322.O9.D48 2007 / 190-09</t>
  </si>
  <si>
    <t>Bauman, Zygmont</t>
  </si>
  <si>
    <t>Mundo consumo /PN6140.B3797.M8/ 1125-013</t>
  </si>
  <si>
    <t>23-30-ENE -23</t>
  </si>
  <si>
    <t xml:space="preserve">Eco, Umberto </t>
  </si>
  <si>
    <t>Cultura y semiótica/PN6140.E26.C85/1017-011</t>
  </si>
  <si>
    <t>13-20-MAY-19</t>
  </si>
  <si>
    <t>De Saussure, Ferdinand</t>
  </si>
  <si>
    <t>Curso de lingûistica general/PN2021.S38/608-017</t>
  </si>
  <si>
    <t xml:space="preserve">Peirce, Charles Sanders </t>
  </si>
  <si>
    <t>Signos/B29.P45.S54/965-014</t>
  </si>
  <si>
    <t>La noche del…/PN3322.A89/59-05</t>
  </si>
  <si>
    <t>Kybalon:tres inciados/B28.5K93/SF</t>
  </si>
  <si>
    <t>El hombre y sus símbolos/BF173.I86.H67/364-017</t>
  </si>
  <si>
    <t>07-14 sep 17</t>
  </si>
  <si>
    <t>Tristessa</t>
  </si>
  <si>
    <t>Jack Kerouac/PN3322.K47.T7/723-S/F</t>
  </si>
  <si>
    <t>11-18 sep 17</t>
  </si>
  <si>
    <t>Gutdjieff, G.I</t>
  </si>
  <si>
    <t>Relatos de Belcebú a su nieto/B29.G86.R45/1171-08</t>
  </si>
  <si>
    <t xml:space="preserve"> Fermine Maxcence</t>
  </si>
  <si>
    <t>Nieve /PN3322.F473.N54/2500-07</t>
  </si>
  <si>
    <t xml:space="preserve">Eliade, Mirceau </t>
  </si>
  <si>
    <t>El vuelo mágico/PN6140.E52.V8/689-98</t>
  </si>
  <si>
    <t>18-25 oct 17</t>
  </si>
  <si>
    <t>Música de cañerías/PN3322.M8/1595-95</t>
  </si>
  <si>
    <t>26-oct-2-nov-17</t>
  </si>
  <si>
    <t xml:space="preserve"> Pizarnik, Alejandra</t>
  </si>
  <si>
    <t>Diarios/PN1169.5P59.D5/1095-07</t>
  </si>
  <si>
    <t xml:space="preserve"> Castañeda, Carlos</t>
  </si>
  <si>
    <t>Una realidad aparte/PN3322.C383.R43/1632-03</t>
  </si>
  <si>
    <t>vargas Llosa, Mario</t>
  </si>
  <si>
    <t>La civilización del espectaculo/PN3322.V37.C59/557-017</t>
  </si>
  <si>
    <t>Fadanelli Guillermo</t>
  </si>
  <si>
    <t>Terlenka/PN3322.F32.T47/2949-01</t>
  </si>
  <si>
    <t>Las ciudades Invisibles/PN3322.C336.C5/33-99</t>
  </si>
  <si>
    <t>1-8-dic-17</t>
  </si>
  <si>
    <t xml:space="preserve"> Borges, Jorge Luis</t>
  </si>
  <si>
    <t>El libro de arena/PN3322.B67.L5/3255-08</t>
  </si>
  <si>
    <t>La vida simbólica/BF173.JB6.O27/SF</t>
  </si>
  <si>
    <t>Hurtado, Joaquín</t>
  </si>
  <si>
    <t>Laredo Song/PN3322.H87.L3/0876-03</t>
  </si>
  <si>
    <t>14-21 dic 17</t>
  </si>
  <si>
    <t xml:space="preserve">Valades, Edmundo </t>
  </si>
  <si>
    <t>El libro de la imaginación/PN3321.L5/1831-99</t>
  </si>
  <si>
    <t xml:space="preserve">26 dic-02 ene 17 </t>
  </si>
  <si>
    <t>Yourcenar, Margarite</t>
  </si>
  <si>
    <t>Opus nigrum/PN3322.Y68.06/1827-99</t>
  </si>
  <si>
    <t>Los bosques de la noche/PN1169.5.B584.B6/1353-03</t>
  </si>
  <si>
    <t>Escritos sobre ocultismo y masonería/PN1169.5.P</t>
  </si>
  <si>
    <t>Levin, Ira</t>
  </si>
  <si>
    <t>La semilla del diablo/PN3322.L493.S4/SF</t>
  </si>
  <si>
    <t>El llano en llamas/PN3322.R85.L9.2005/803-08</t>
  </si>
  <si>
    <t>08-15 feb 18</t>
  </si>
  <si>
    <t>El hospital de la transfiguración/PN3322.L455.H68/293-011</t>
  </si>
  <si>
    <t>Lo bello y lo triste/PN3322.K39.L6/268-04</t>
  </si>
  <si>
    <t>Estación central/PN3321.92.E882/131-013</t>
  </si>
  <si>
    <t>17-24 abr-18</t>
  </si>
  <si>
    <t>Vidas Cruzadas/PN3322.C3792.S56/1406-06</t>
  </si>
  <si>
    <t>24- sbr- 01may 18</t>
  </si>
  <si>
    <t>Escrito a lapiz/PN3322.W36.e822/837-09</t>
  </si>
  <si>
    <t>Karl Kerenyi</t>
  </si>
  <si>
    <t>Prometeo IV/bl313.k47.i42 Vol. 4</t>
  </si>
  <si>
    <t>Bushido Shoshinshu</t>
  </si>
  <si>
    <t>El codigo del samurai/BL2222.b88.s45/974-08</t>
  </si>
  <si>
    <t>04-11 agos 18</t>
  </si>
  <si>
    <t>El nacimiento de la filsofía/B29.C645.N33/949-011</t>
  </si>
  <si>
    <t>Sputnik, mi amor/PN3322.M864.S68/1953-11</t>
  </si>
  <si>
    <t>11-18 agos 18</t>
  </si>
  <si>
    <t xml:space="preserve">Saroyan,William </t>
  </si>
  <si>
    <t>El tigre de Tracy/PN3322.S275/19-011</t>
  </si>
  <si>
    <t>Yo otro/PN3322.K48.Y6/13-003</t>
  </si>
  <si>
    <t>25 agos 1sep 18</t>
  </si>
  <si>
    <t>La era del vacío /PN6140.L56.E4/356-04</t>
  </si>
  <si>
    <t>H.P. Lovecraft y August Derleth</t>
  </si>
  <si>
    <t>La habitación cerrada y otros cuentos/PN3321.L6/2180-15</t>
  </si>
  <si>
    <t>La filosofía en el siglo XX/B28.5.F544/2172-01</t>
  </si>
  <si>
    <t>Wiliam Saroyan</t>
  </si>
  <si>
    <t>El tigre de tracy/PN3322.S275.T54/19-011</t>
  </si>
  <si>
    <t xml:space="preserve">Maugham, William </t>
  </si>
  <si>
    <t>El mago/PN3322.M348.M3/585-01</t>
  </si>
  <si>
    <t>10-oct--18</t>
  </si>
  <si>
    <t xml:space="preserve">Mendoza, Mario </t>
  </si>
  <si>
    <t>Satanás/PN3322.M466.S27/758-014</t>
  </si>
  <si>
    <t>Ciudad de dios/MEI-CIU/1084-1342</t>
  </si>
  <si>
    <t>5-10-OCT-18</t>
  </si>
  <si>
    <t>13-20-oct-18</t>
  </si>
  <si>
    <t xml:space="preserve">Daniélou, Alain </t>
  </si>
  <si>
    <t>El shivaísmo/BL1218.D36/1306-06</t>
  </si>
  <si>
    <t>La edad de hierro/PN3322.C643.E32/100-03</t>
  </si>
  <si>
    <t>27 oct-3 nov 18</t>
  </si>
  <si>
    <t>Matteo Dean</t>
  </si>
  <si>
    <t>Ser migrante/PN6140.D4193.S4/</t>
  </si>
  <si>
    <t>Auto de Fe/PN3322.C354.A82/2318-07</t>
  </si>
  <si>
    <t>Aronson, Elliot</t>
  </si>
  <si>
    <t>Introducción a psicología social/BF121.A76.I979/2270-011</t>
  </si>
  <si>
    <t>Choisy</t>
  </si>
  <si>
    <t>Prostitución: Enfoque medios-Psicológicos/BF121.C96/1023-00</t>
  </si>
  <si>
    <t>27-24  NOV 18</t>
  </si>
  <si>
    <t xml:space="preserve">Oz, Amos </t>
  </si>
  <si>
    <t>Un verdadero descanso/PN3322.O9.D48/100-09</t>
  </si>
  <si>
    <t xml:space="preserve">Marías, Javier </t>
  </si>
  <si>
    <t>Negra espalda del tiempo/PN3322.M386.N4/1828-07</t>
  </si>
  <si>
    <t xml:space="preserve"> Le Clézio, J.M.G</t>
  </si>
  <si>
    <t>El pez dorado/PN3322.L4.P49/1422-09</t>
  </si>
  <si>
    <t xml:space="preserve">Miller,Henry </t>
  </si>
  <si>
    <t>Trópico de capricornio/PN3322.M55.T7.1996/1008-98</t>
  </si>
  <si>
    <t>Paisaje aproximado/PN3322.S728.P33/706-0101</t>
  </si>
  <si>
    <t>28-dic-4-ene-19</t>
  </si>
  <si>
    <t>Peter Stamm</t>
  </si>
  <si>
    <t>Paisaje aproximado/PN3322.S728.P35/706-010</t>
  </si>
  <si>
    <t>Deleuze</t>
  </si>
  <si>
    <t>En medio de Spinoza/B29.S65.D45/2210-07</t>
  </si>
  <si>
    <t>K. Dick, Philip</t>
  </si>
  <si>
    <t>Cuentos Completos II/PN3322.D53.C84.V2/1417-09</t>
  </si>
  <si>
    <t>El amante/PN3322.D88.A42/99-00</t>
  </si>
  <si>
    <t xml:space="preserve">Lovecraft, H.P. </t>
  </si>
  <si>
    <t>En las montañas de la locura/PN3322.L68.E6/1485-99</t>
  </si>
  <si>
    <t>me llamo Aram/PN3322.S275.M4/479-07</t>
  </si>
  <si>
    <t>Antología del modernismo/PN1016.92.A672.1999/1889-03</t>
  </si>
  <si>
    <t xml:space="preserve">Blackwood, Algernon </t>
  </si>
  <si>
    <t>La casa vacía/PN3322.B543.C38/1611-09</t>
  </si>
  <si>
    <t>Trilogia cleave/ PN3322.B3516.T75 / 288-018</t>
  </si>
  <si>
    <t>10-17-ABR-2019</t>
  </si>
  <si>
    <t>Usher , Shaun  recopilador</t>
  </si>
  <si>
    <t>Cartas memorables/PN6129.5.C37/631-015</t>
  </si>
  <si>
    <t xml:space="preserve"> Taylor,  Taylor</t>
  </si>
  <si>
    <t>El rostro ajeno/PN3322.A2.R6/2200-07</t>
  </si>
  <si>
    <t>Personae: Los poemas breves/PN1169.5.P69.P4/1472-05</t>
  </si>
  <si>
    <t>14-21-MAY-19</t>
  </si>
  <si>
    <t xml:space="preserve"> Bukowski, Charles</t>
  </si>
  <si>
    <t>La senda del perdedor/PN3322.B822.S46/2575-08</t>
  </si>
  <si>
    <t>Angela/BES-ANG/182-236</t>
  </si>
  <si>
    <t xml:space="preserve">Svendsen, Lars </t>
  </si>
  <si>
    <t>Filosofía del tedio/B29.S84.F55/155-018</t>
  </si>
  <si>
    <t>26-jun-3-jul-19</t>
  </si>
  <si>
    <t xml:space="preserve">Heiddeger, Martín </t>
  </si>
  <si>
    <t>Ser y tiempo/B29.H45.S4/453-015</t>
  </si>
  <si>
    <t>El quinto elemento/BES-QUI/184-238</t>
  </si>
  <si>
    <t>2-7-jul-19</t>
  </si>
  <si>
    <t xml:space="preserve">Amelie Nothomb </t>
  </si>
  <si>
    <t>Metafisica de los tubos / PN3322.N683.M4/ 836-02</t>
  </si>
  <si>
    <t>03-10-jul-19</t>
  </si>
  <si>
    <t xml:space="preserve">Hegel, Georg </t>
  </si>
  <si>
    <t>Introducción a la historia de la filosofía/B29.H44.I6/1084-013</t>
  </si>
  <si>
    <t>Persépolis/SAT-PER/1430-1731</t>
  </si>
  <si>
    <t>4-9-jul-19</t>
  </si>
  <si>
    <t xml:space="preserve"> Jodorowsky, Alejandro</t>
  </si>
  <si>
    <t>El dedo y la luna/PN3322.J61.P3/1352-08</t>
  </si>
  <si>
    <t>Prometeo/BL313.K47.I42/295-015</t>
  </si>
  <si>
    <t xml:space="preserve">Seel, Martin </t>
  </si>
  <si>
    <t>Estética del aparecer/B29.S44.E87/63-012</t>
  </si>
  <si>
    <t>12-19-jul-19</t>
  </si>
  <si>
    <t xml:space="preserve">Lobo Antunes, António </t>
  </si>
  <si>
    <t>En el culo del mundo/PN3322.L63.E6/2408-01</t>
  </si>
  <si>
    <t>22-29-jul-19</t>
  </si>
  <si>
    <t>Una cuestión personal/PN3322.O4.C8/1060-97</t>
  </si>
  <si>
    <t>7-14-ago-19</t>
  </si>
  <si>
    <t>El hilo del minotauro/PN3321.92.H55/553-07</t>
  </si>
  <si>
    <t>La escalera de los ángeles/PN3322.J61.G82/1350-08</t>
  </si>
  <si>
    <t>La casa de los náufragos/PN3322.R654.C38/494-10</t>
  </si>
  <si>
    <t xml:space="preserve">Nootheboom, Cees </t>
  </si>
  <si>
    <t>¡Mokusei! El buda tras la empalizada/PN3322.N667.M6.I/2577-08</t>
  </si>
  <si>
    <t>Poemas escogidos/PN1169.5.B92.P6.1997/1439-99</t>
  </si>
  <si>
    <t>5-12-sep-19</t>
  </si>
  <si>
    <t>El Héroe de las mil caras/BL313.C35.H47/1488-09</t>
  </si>
  <si>
    <t>Lo sagrado y lo profano/BL430.E543.2014/22-016</t>
  </si>
  <si>
    <t xml:space="preserve">Monsiváis, Carlos </t>
  </si>
  <si>
    <t>Misógino feminista/PN3384.M66.M57/274-013</t>
  </si>
  <si>
    <t>17-24-oct-19</t>
  </si>
  <si>
    <t>Una cuestión personal/PN3322.O4.C8/1066-97</t>
  </si>
  <si>
    <t>3-10-DIC-19</t>
  </si>
  <si>
    <t>La metamorfosis/PN3322.K32.M47/1007-98</t>
  </si>
  <si>
    <t>Los sueños y el tiempo/B29.Z35.S84.2006/952-010</t>
  </si>
  <si>
    <t>27-dic-3-ene-19</t>
  </si>
  <si>
    <t>Raimon Panikkar</t>
  </si>
  <si>
    <t>La experiencia filosofica de la india/B28.5.P36/1058-00</t>
  </si>
  <si>
    <t>Nombre del usuario:_x000D_
Pech Casanova, Jorge</t>
  </si>
  <si>
    <t>Pech Casanova, Jorge</t>
  </si>
  <si>
    <t>Obras reunidas / PN3322 .C345 .O27 / 0769-08</t>
  </si>
  <si>
    <t>Riva Palacio, Vicente</t>
  </si>
  <si>
    <t>Martín Garatuza / PN3322 .R58 .M3 1993 vol 2 / 01371-98</t>
  </si>
  <si>
    <t>25 Mar-01 Abr 14</t>
  </si>
  <si>
    <t>Guzman, Martín Luis</t>
  </si>
  <si>
    <t>La sombra del caudillo / PN3322 .G875 .S6 1997 / 01376-98</t>
  </si>
  <si>
    <t>Magdaleno, Mauricio</t>
  </si>
  <si>
    <t>El ardiente verano / PN3322 .M351 .A73 / 2092-011</t>
  </si>
  <si>
    <t>Las palabras perdidas / PN3322 .M35 .P3 2004 / 1945-04</t>
  </si>
  <si>
    <t>Ejdesgaard Jeppesen, Anne Marie</t>
  </si>
  <si>
    <t>Tras los murmullos / PN3322 .R85 .T73 / 07-011</t>
  </si>
  <si>
    <t>Usigli, Rodolfo</t>
  </si>
  <si>
    <t>Ensayo de un crimen / PN3322 .U845 .E6 / 27-16-01</t>
  </si>
  <si>
    <t xml:space="preserve">Revueltas, José  </t>
  </si>
  <si>
    <t>El luto humano / PN3322 .R48.L8 / 622-01</t>
  </si>
  <si>
    <t xml:space="preserve">Megged, Nahum </t>
  </si>
  <si>
    <t>Rosario Castellanos: el largo camino a la ironia / PN3322 .C384.M4 / 378-10</t>
  </si>
  <si>
    <t>Balún Canán  / PN3322 .C384.B3 / 3141-00</t>
  </si>
  <si>
    <t>Yañez, Agustín</t>
  </si>
  <si>
    <t>Al filo del agua / PN3322 .Y36 .A5 / 0588-09</t>
  </si>
  <si>
    <t>La casa junto al rio / PN3322 .G379 .C3 / 07-98</t>
  </si>
  <si>
    <t>La escritura obsesiva / PN3322 .E558 .E82 / 01471-09</t>
  </si>
  <si>
    <t>Hipotermia</t>
  </si>
  <si>
    <t>09-16-Dic-14</t>
  </si>
  <si>
    <t>Eliot, T. S.</t>
  </si>
  <si>
    <t>Asesinato en la catedral / PN2021.5 .E55 .A8 / 1056-00</t>
  </si>
  <si>
    <t>19-26-Mar-15</t>
  </si>
  <si>
    <t>Obras I. Poesia / PN1169.5 .G57 .M6 / 1636-06</t>
  </si>
  <si>
    <t>09-15-Jun-15</t>
  </si>
  <si>
    <t>El tambor de hojalata / PN3322 .G79 .T3 / 0344-00</t>
  </si>
  <si>
    <t xml:space="preserve">Béguin, Albert </t>
  </si>
  <si>
    <t>Gérard de Nerval/PN3322.N47.B4/633-014</t>
  </si>
  <si>
    <t>La mano encantada/PN3322.N47.M3 ej. 2/1599-098</t>
  </si>
  <si>
    <t>La casa de los siete altillos/PN3322.H39.C3/1614-097</t>
  </si>
  <si>
    <t>14-21 may 16</t>
  </si>
  <si>
    <t>Stanislav Lem</t>
  </si>
  <si>
    <t>Libro de Manuel/PN3322.C673.L53/SF</t>
  </si>
  <si>
    <t>La llama doble/PN1169.5.P395 L53/676-014</t>
  </si>
  <si>
    <t>14-21ago 17</t>
  </si>
  <si>
    <t>Prestamos hasta el 24 sep 17</t>
  </si>
  <si>
    <t>Spark, Spark</t>
  </si>
  <si>
    <t>Los encubridores/PN3322.S72.E52/143-015</t>
  </si>
  <si>
    <t>Confesiones de una máscara/PN3322.M58.C6/1627-05</t>
  </si>
  <si>
    <t>Kawabata Y./Mishima Yukio</t>
  </si>
  <si>
    <t>Correspondencia 1945-1970/PN6130.K39.C6/2019-04</t>
  </si>
  <si>
    <t>06- 13 nov 17</t>
  </si>
  <si>
    <t>Ladera este…/PN1169.5.P395.L3/672-06</t>
  </si>
  <si>
    <t>20-27-mar-20</t>
  </si>
  <si>
    <t>Paola Velasco</t>
  </si>
  <si>
    <t>Las huellas del gato/PN6140.V453.H8/20-07</t>
  </si>
  <si>
    <t>De Profundis/PN3322.W55.D4 2008/493-010</t>
  </si>
  <si>
    <t>Sexualmente hablando/PN3322.V535.S4</t>
  </si>
  <si>
    <t>Richard Klein</t>
  </si>
  <si>
    <t>Los cigarrillos son sublimes / PN6140.K546.C54 / 1699-10</t>
  </si>
  <si>
    <t>René König</t>
  </si>
  <si>
    <t>La familia en nuestro tiempo: una compararción intercultural/ PN6140.K66.F36 / 2263-10</t>
  </si>
  <si>
    <t xml:space="preserve"> Murakami, Haruki</t>
  </si>
  <si>
    <t>Tokio blues/PN3322.M864.T6/1480-05</t>
  </si>
  <si>
    <t>Tokio blues/PN3322.M864.T6/1480-06</t>
  </si>
  <si>
    <t>28-ago-04-sep-19</t>
  </si>
  <si>
    <t xml:space="preserve">Jhon Kenneth Turner </t>
  </si>
  <si>
    <t>México Barbaro/ PN3384.T865.M4/ 201-05</t>
  </si>
  <si>
    <t>14-21-sep-19</t>
  </si>
  <si>
    <t>En las montañas de la locura/PN3322.L68.E6.1990/1483-99</t>
  </si>
  <si>
    <t xml:space="preserve">Beauvoir, Simone </t>
  </si>
  <si>
    <t>27-sep-4-oct-19</t>
  </si>
  <si>
    <t>Gabriel Garcia Marquez</t>
  </si>
  <si>
    <t>Del amor y otros demonios/PN3322.G37M.A46/160-97</t>
  </si>
  <si>
    <t>Louisa M. Alcott</t>
  </si>
  <si>
    <t>Mujercitas/PN3322.A5173.M8 1985/2279-010</t>
  </si>
  <si>
    <t>Crónicas Marcianas/PN3322.B7.C7/861-02</t>
  </si>
  <si>
    <t>18-25-oct-19</t>
  </si>
  <si>
    <t xml:space="preserve"> Wells,H.G.</t>
  </si>
  <si>
    <t xml:space="preserve">Calvino , Italo </t>
  </si>
  <si>
    <t>Si una noche de invierno un viajero/PN3322.C336.S5/2310-03</t>
  </si>
  <si>
    <t>La noche del morava/PN3322.H363.N63/230-014</t>
  </si>
  <si>
    <t>Jose Donoso</t>
  </si>
  <si>
    <t>El lugar sin limites/PN3322.D665.L84/1199-97</t>
  </si>
  <si>
    <t>La silla del águila/PN3322.F83.S55/202-03</t>
  </si>
  <si>
    <t>26-nov-3-nov-19</t>
  </si>
  <si>
    <t>El diablo/PN3322.T65.D49.1984/1228-02</t>
  </si>
  <si>
    <t>6-13-dic-19</t>
  </si>
  <si>
    <t>Michael Ondaatje</t>
  </si>
  <si>
    <t>El pasiente ingles/PN3322.O56.P3/267-98</t>
  </si>
  <si>
    <t>El libro de los abrazos/PN1169.5.G34.L5 2005/1839-05</t>
  </si>
  <si>
    <t>El espejo en el espejo/PN3322.E53.E86/3280-08</t>
  </si>
  <si>
    <t>Hotel nomada/PN3322.N667.H6/1857-05</t>
  </si>
  <si>
    <t>10-17-ene-20</t>
  </si>
  <si>
    <t>Memorias de Adriano/PN3322.Y68.M4/1255-03</t>
  </si>
  <si>
    <t>17-24 ene 20</t>
  </si>
  <si>
    <t>Ken Follet</t>
  </si>
  <si>
    <t>La caída de los gigantes/PN3322.F63.C35/430-018</t>
  </si>
  <si>
    <t>Cronica del pajaro que da cuerda al mundo/PN3322.M864.C76 2007/281-08</t>
  </si>
  <si>
    <t>07-14-feb-20</t>
  </si>
  <si>
    <t>Cometas en el cielo/PN3322.H68.C65/2006-08</t>
  </si>
  <si>
    <t>Moby-Dick; o La ballena/PN3322.M458.M6 2009/332-14</t>
  </si>
  <si>
    <t>Matar a un ruiseñorPN3322.L446.M37 2015/463-15</t>
  </si>
  <si>
    <t>Perdido el paraiso / PN3322.N667.P47 / 169-08</t>
  </si>
  <si>
    <t>31-14 nov 09</t>
  </si>
  <si>
    <t>Por el camino de Swann / PN3322.P76.P6 / 143-00</t>
  </si>
  <si>
    <t>Lluvia roja / PN3322.N667.L58 / 1690-09</t>
  </si>
  <si>
    <t>23-7 dic 09</t>
  </si>
  <si>
    <t>El judas de Leonardo / PN3322.P48.J8 / 1282-06</t>
  </si>
  <si>
    <t>Nana / PN3322.P346.N3 / 1946-05</t>
  </si>
  <si>
    <t>5-28 dic 09</t>
  </si>
  <si>
    <t>El periodista deportivo / PN3322.F67.P4.1996 / 2580-00</t>
  </si>
  <si>
    <t>30-15 ene 09</t>
  </si>
  <si>
    <t>El hombre es un gran faisán en el mundo / PN3322.M85.H6 / 921-99</t>
  </si>
  <si>
    <t>14-28 ene 10</t>
  </si>
  <si>
    <t>Petrovic, Goran</t>
  </si>
  <si>
    <t>Diferencias / PN3322.P489.D54 / 1414-09</t>
  </si>
  <si>
    <t>10-20 dic 10</t>
  </si>
  <si>
    <t>El profesor del deseo / PN3322.R675.P76 / 2185-08</t>
  </si>
  <si>
    <t>la mancha humana/PN3322.R675.M3/79202</t>
  </si>
  <si>
    <t>23dic10-07ene11</t>
  </si>
  <si>
    <t>Sepúlveda, Luis</t>
  </si>
  <si>
    <t>Historia de una gaviota/PN3322.S465.H58/1899.010</t>
  </si>
  <si>
    <t>El sueño más dulce / PN3322.L48.S84/2104-07</t>
  </si>
  <si>
    <t>17-10-Feb-11</t>
  </si>
  <si>
    <t>Chicas Bailarinas / PN3322.A8855.C4 /692-09</t>
  </si>
  <si>
    <t xml:space="preserve">Coetzee, J.M </t>
  </si>
  <si>
    <t xml:space="preserve">Verano. PN3322.C632. V47 / 2555-10 </t>
  </si>
  <si>
    <t>7-14 mar 11</t>
  </si>
  <si>
    <t xml:space="preserve">Restrepo, Laura </t>
  </si>
  <si>
    <t>La isla de la pasión / PN3322.R47.I8 / 901-05</t>
  </si>
  <si>
    <t>sábado / PN3322 .M434.S2 / 1205-06</t>
  </si>
  <si>
    <t>23-14 May 11</t>
  </si>
  <si>
    <t>Pla, Josep</t>
  </si>
  <si>
    <t>La vida basica / PN3322.P595.V5 / 1749-06</t>
  </si>
  <si>
    <t>Los detectives salvajes/PN3322.B642.D4/2007/2234-010</t>
  </si>
  <si>
    <t>21may-10jun-11</t>
  </si>
  <si>
    <t>Para leer al anochecer/PN3322.D53.P37/2009/984-010</t>
  </si>
  <si>
    <t>10-21 May-11</t>
  </si>
  <si>
    <t>El placer del viajero/PN3322.M434.P53/1839-08</t>
  </si>
  <si>
    <t>8-28-jun-11</t>
  </si>
  <si>
    <t>La extraña/Pn3322.M385A.E9/889-011</t>
  </si>
  <si>
    <t>8-28 jun-11</t>
  </si>
  <si>
    <t>Juventud/Pn3322.C634.J8/823-03</t>
  </si>
  <si>
    <t>Murdoch, Iris</t>
  </si>
  <si>
    <t>La negra noche/PN3322.M865.N4/669-04</t>
  </si>
  <si>
    <t>11-28-May-12</t>
  </si>
  <si>
    <t>Inglaterra me hizo así/PN3322.G84.I6/2333-99</t>
  </si>
  <si>
    <t>Libro del desasiego / PN1169 .P482 .L53 / 0129-04</t>
  </si>
  <si>
    <t>Renov. 29-agosto-12</t>
  </si>
  <si>
    <t>Cormac Mc Canthy</t>
  </si>
  <si>
    <t>All the pretty horses/PN3322 .M428 .A55 / 0468-09</t>
  </si>
  <si>
    <t>31-Agos-04-Sept-12</t>
  </si>
  <si>
    <t>El sueño del celta / PN3322 .V37 .S84 /02353-010</t>
  </si>
  <si>
    <t>28-sep-05-oct-12</t>
  </si>
  <si>
    <t>Ren.13Oct-12</t>
  </si>
  <si>
    <t xml:space="preserve">Carver, Raymundo </t>
  </si>
  <si>
    <t>Principiantes/ PN3322 .C378 .P75 / 01400-010</t>
  </si>
  <si>
    <t>Los rebeldes/PN3322 .M385a .R4 2009/01550-09</t>
  </si>
  <si>
    <t>09-20 Oct 12</t>
  </si>
  <si>
    <t>Dos vidas/PN3322 .S47 .D6/ 01421-06</t>
  </si>
  <si>
    <t>22-29 Oct 12</t>
  </si>
  <si>
    <t>Renov. 07-nov-12</t>
  </si>
  <si>
    <t>Grandes pechos, amplias caderas/PN3322 .M6 .G73 /01834-011</t>
  </si>
  <si>
    <t>Renov. 27 -nov-12</t>
  </si>
  <si>
    <t>Tóibin, Colm</t>
  </si>
  <si>
    <t>Retrato del novelista adulto / PN3322 .T63 .M38/01111-011</t>
  </si>
  <si>
    <t>23-30-ENE-13</t>
  </si>
  <si>
    <t>Renov. 14-feb-13</t>
  </si>
  <si>
    <t>Infancia /PN3322 .C364 .I6 / 02644-02</t>
  </si>
  <si>
    <t>EL mar/PN3322 .B3516 .M3 2007 / 01800-09</t>
  </si>
  <si>
    <t>Martínez, Tomás Eloy</t>
  </si>
  <si>
    <t>El vuelo de la reina / PN3322 .M393 .V8 / 0139-02</t>
  </si>
  <si>
    <t>07-14 Feb 14</t>
  </si>
  <si>
    <t>Odio, amistad, noviazgo, amor / PN3322 .M854 .O3 / 01090-013</t>
  </si>
  <si>
    <t>Un viaje imprudente / PN3322 .M38 .V5 / 01635-06</t>
  </si>
  <si>
    <t>El corazon aventurero / PN3322 .J86 .C6 / 191-04</t>
  </si>
  <si>
    <t>06-13-May-14</t>
  </si>
  <si>
    <t>Hamlet / PN2021.5 .S53 .H3 / 0049-013</t>
  </si>
  <si>
    <t>La infancia de Jesus / PN3322 .C634 .I5 / 0092-014</t>
  </si>
  <si>
    <t>11-18-Jun-14</t>
  </si>
  <si>
    <t>Mankell, H.</t>
  </si>
  <si>
    <t>El hijo del viento / PN3322 .M375 .H55 / 790-09</t>
  </si>
  <si>
    <t>Dorderer, Heimito von</t>
  </si>
  <si>
    <t>Un asesinato que todos cometemos / PN3322 .D63 .A8 / 00625-95</t>
  </si>
  <si>
    <t>Klossouski, Pierre</t>
  </si>
  <si>
    <t>Roberte esta noche / PN3322 .K58 .R6 / 238-98</t>
  </si>
  <si>
    <t>Flores en las grietas / PN3322 .F67.F56  / 1760-012</t>
  </si>
  <si>
    <t>Kadare, Ismail</t>
  </si>
  <si>
    <t>Frías flores de marzo/ PN3322 .K33.F75 / 1712-09</t>
  </si>
  <si>
    <t xml:space="preserve">Faulkner, William  </t>
  </si>
  <si>
    <t>De la tierra y mas alla / PN3322  .F38.D4 / 1470-00</t>
  </si>
  <si>
    <t>City  / PN3322 .B355.C5 2001 / 1845-02</t>
  </si>
  <si>
    <t>Libertad / PN3322 .F732 .L5 / 0962-013</t>
  </si>
  <si>
    <t>Brooklyn / PN3322 .T63 .B7 / 096-014</t>
  </si>
  <si>
    <t>Amor perdurable / PN3322 .M434 .A55 / 01735-02</t>
  </si>
  <si>
    <t>12-19 Nov 14</t>
  </si>
  <si>
    <t>Andahazi, Federico</t>
  </si>
  <si>
    <t>El conquistador / PN3322 .A626 .C66 / 0816-014</t>
  </si>
  <si>
    <t>27Nov-04 Dic 14</t>
  </si>
  <si>
    <t>Talking it over / PN3322 .B36 .T35 / 02331-08</t>
  </si>
  <si>
    <t>Krleza, Miroslav</t>
  </si>
  <si>
    <t>On the edge of reason / PN6140 .K757 .O6 / 0176-011</t>
  </si>
  <si>
    <t>10-17 Dic 14</t>
  </si>
  <si>
    <t>Big Sur / PN3322 .K47 .B54 / 0274-013</t>
  </si>
  <si>
    <t>El hombre que amaba a los perros / PN3322 .P335 .H63 / 0769-010</t>
  </si>
  <si>
    <t>Gomborwicz, Witold</t>
  </si>
  <si>
    <t>Trans-atlántico / PN3322 .G67 .T7 / 01113-07</t>
  </si>
  <si>
    <t>Cercas, Javier</t>
  </si>
  <si>
    <t>La verdad de Agamenon / PN3322 .C4646 .V4 / 0813-08</t>
  </si>
  <si>
    <t>Dublinesca / PN3322 .V54 .D83 / 01690-012</t>
  </si>
  <si>
    <t>17-24 Jun 15</t>
  </si>
  <si>
    <t>La vida oscura/ PN3322.O184.V53/92-010</t>
  </si>
  <si>
    <t>03-10- AGOS-15</t>
  </si>
  <si>
    <t>The sea / PN3322.B3516.S4/ 243-09</t>
  </si>
  <si>
    <t>17-24 AGO 15</t>
  </si>
  <si>
    <t>kundera, Milan</t>
  </si>
  <si>
    <t>La ingnoracia/ PN3322.K85.I45</t>
  </si>
  <si>
    <t>The short stories of Henry James/ PN3322.J35.S946/ 629-011</t>
  </si>
  <si>
    <t>3-15-SEP-15</t>
  </si>
  <si>
    <t xml:space="preserve">Lessing, Doris </t>
  </si>
  <si>
    <t>Historia del general Dann y la hija de Mara/PN3322.L48.H58/195-08</t>
  </si>
  <si>
    <t xml:space="preserve">Barley, Nigel </t>
  </si>
  <si>
    <t>Bailando sobre la tumba/PN3384.B367.83/1117-07</t>
  </si>
  <si>
    <t>Tenia mil vidas y elegi una/PN3322.N667.T46/20-013</t>
  </si>
  <si>
    <t>Márai,  Sándor</t>
  </si>
  <si>
    <t>¡Tierra, tierra!/PN3322.M385A.T5 2006-3351-08</t>
  </si>
  <si>
    <t>Haciendo el amor con musica/PN3322.L39.H3/2253-07</t>
  </si>
  <si>
    <t>Diez (posibles) razones para la tristesa/PN6140.S74.D54/1067-07</t>
  </si>
  <si>
    <t>Picketty, T.</t>
  </si>
  <si>
    <t>El capital en el siglo 21 / PN6140.P568.C36 / 545-015</t>
  </si>
  <si>
    <t>25AGO-01SEP 16</t>
  </si>
  <si>
    <t>El azul del cielo / PN3322.B3373.A9 / 116-015</t>
  </si>
  <si>
    <t>Roth, philip</t>
  </si>
  <si>
    <t>Engaño / PN3322.R675.E64 / 773-010</t>
  </si>
  <si>
    <t>Nada que temer / PN3322.B36.N33 / 857-010</t>
  </si>
  <si>
    <t>Cumplir con una vida / PN3322.B47.C85 / 2056-011</t>
  </si>
  <si>
    <t>Cuentos 1 / PN3322.C673.O27 / 3388-08</t>
  </si>
  <si>
    <t>26-ABRI-03 MAY 17</t>
  </si>
  <si>
    <t>Aprendiz de brujo y concierto barroco / PN3322.C374.O27 / 1033-03</t>
  </si>
  <si>
    <t xml:space="preserve">Grass, Gunter </t>
  </si>
  <si>
    <t>Tambor de hojalata/PN3322.G79.T3/344-00</t>
  </si>
  <si>
    <t>De la finitud/PN3322.G79.F55/246-016</t>
  </si>
  <si>
    <t>Aquello estaba deseando ocurrir / PN3322.P355.A69 / 386-015</t>
  </si>
  <si>
    <t>La sonata de Kreutzer / PN3322..T65.S6/ 1293-94</t>
  </si>
  <si>
    <t>La edad del hierro /PN3322.C634.E39/100-013</t>
  </si>
  <si>
    <t xml:space="preserve">7-14 jun 17 </t>
  </si>
  <si>
    <t>Aquí y ahora/PN3322.A89.A6/0141-013</t>
  </si>
  <si>
    <t>10-18 sep 17</t>
  </si>
  <si>
    <t>Los libros que nunca he escrito/PN6140.S74.L53/1071-09</t>
  </si>
  <si>
    <t>Zama/PN3322.B46.Z3/1806-07</t>
  </si>
  <si>
    <t>Cumplir con una cita/PN3322.B47.C85/2056-011</t>
  </si>
  <si>
    <t xml:space="preserve">Nooteboom,Cees </t>
  </si>
  <si>
    <t>Perdido el Paraíso/PN3322.N667.P471190-08</t>
  </si>
  <si>
    <t>3-11-OCT-17</t>
  </si>
  <si>
    <t>La infancia de Jesús/PN3322.C634.I5/092-014</t>
  </si>
  <si>
    <t xml:space="preserve">Vila Matas, Enrique </t>
  </si>
  <si>
    <t>Exploradores del abismo/PN3322.V54.E89/387-08</t>
  </si>
  <si>
    <t>10-17-oct-17</t>
  </si>
  <si>
    <t xml:space="preserve"> Breton, André</t>
  </si>
  <si>
    <t>El amor loco/PN3322.B74.A45/733-05</t>
  </si>
  <si>
    <t>El grito silencioso/PN3322.04.67/835-02</t>
  </si>
  <si>
    <t>25-4-nov-17</t>
  </si>
  <si>
    <t>Regreso a Itaca/PN3322.P335.R44/234-016</t>
  </si>
  <si>
    <t>3-10-feb-18</t>
  </si>
  <si>
    <t>Leonardo Sciacia</t>
  </si>
  <si>
    <t>Todo modo/PN3322.S372.T6/1534-97</t>
  </si>
  <si>
    <t>Auster, paul</t>
  </si>
  <si>
    <t>4,3,2,1/PN322.A89.C83/690-017</t>
  </si>
  <si>
    <t>Hustved, Siri</t>
  </si>
  <si>
    <t>El verano sin hombres/PN3322.H88.V4/1095-013</t>
  </si>
  <si>
    <t>Harper,Lee</t>
  </si>
  <si>
    <t>Matar a un ruiseñor/PN3322.L446.M37/379-15</t>
  </si>
  <si>
    <t>03-10-Mar-18</t>
  </si>
  <si>
    <t>D´ors, Paul</t>
  </si>
  <si>
    <t>Las ideas puras/PN3322.O6715.I3/57-010</t>
  </si>
  <si>
    <t>Mankel H.</t>
  </si>
  <si>
    <t>Arenas movedizas/PN3322.M375.A73/600-015</t>
  </si>
  <si>
    <t>21-28 mar 18</t>
  </si>
  <si>
    <t>Thomas,Gwyn</t>
  </si>
  <si>
    <t>Los filósofos oscuros/PN3322.TS12.F55/728-010</t>
  </si>
  <si>
    <t>05-12 abr-18</t>
  </si>
  <si>
    <t>Andanazi Federico</t>
  </si>
  <si>
    <t>El anatomista/PN3322.A587.A55/4437-018</t>
  </si>
  <si>
    <t>Julio Fajando</t>
  </si>
  <si>
    <t>Los principios activos/PN3322.F33.P75/2109-012</t>
  </si>
  <si>
    <t>Irvin Yalom</t>
  </si>
  <si>
    <t>24-31 oct 18</t>
  </si>
  <si>
    <t>Elmer Mendoza</t>
  </si>
  <si>
    <t>Efecto tequila/PN3322.M462.MF4/405-06</t>
  </si>
  <si>
    <t>Balun Canán/PN3322.C384.B3/489-011</t>
  </si>
  <si>
    <t>20-27 NOV 18</t>
  </si>
  <si>
    <t>Escenas de una vida de provincias/PN3322.C643.E82/56-015</t>
  </si>
  <si>
    <t>Foe/PN3322.C643.F64/495-06</t>
  </si>
  <si>
    <t>04-11 nov 18</t>
  </si>
  <si>
    <t>Juventud/PN3322.C643.J88/823-03</t>
  </si>
  <si>
    <t>Verano/ PN3322.C643.V47 / 2255-010</t>
  </si>
  <si>
    <t>05-12-ABR-19</t>
  </si>
  <si>
    <t>Las vidas de los animales / PN3322-C643.V53 / 0015-014</t>
  </si>
  <si>
    <t>El hijo desconocido/PN3322.H655.H55/95-014</t>
  </si>
  <si>
    <t>2-9-jul-19</t>
  </si>
  <si>
    <t>Ébano/PN3384.K36.E2/707-02</t>
  </si>
  <si>
    <t>Margo Glamtz</t>
  </si>
  <si>
    <t>El rastro/PN3322.G57.R37/CaSa</t>
  </si>
  <si>
    <t>06-13-ene-20</t>
  </si>
  <si>
    <t>Justo Navarro</t>
  </si>
  <si>
    <t>El alma del controlador áereo/PN3322.N4.A5/205-03</t>
  </si>
  <si>
    <t>Gonzalo Celorio</t>
  </si>
  <si>
    <t>3 lindas cubanas/PN3322.C452.T74/486-018</t>
  </si>
  <si>
    <t>En busca de Klingsor/PN3322.V6.E6/2312-99</t>
  </si>
  <si>
    <t>Vila-Mata</t>
  </si>
  <si>
    <t>Exploradores del abismo/PN3322.V54.E89/387-08/387-08</t>
  </si>
  <si>
    <t>REACTIVAR PRÉSTAMO EL 02 DE MARZO DEL 2020</t>
  </si>
  <si>
    <t>C. Townsend</t>
  </si>
  <si>
    <t>Malitzin / CT21.M36M.T68 / 245-20</t>
  </si>
  <si>
    <t>Robert Gauja</t>
  </si>
  <si>
    <t>Los mitos griegos / BL313.G73.M57 / 1465-10</t>
  </si>
  <si>
    <t>El naranjo / PN3322.F83.N37 / 1110-00</t>
  </si>
  <si>
    <t>Amanecer en el zócalo / PN3322.P65.A52 / 1124-07</t>
  </si>
  <si>
    <t>La ciudad y los perros / PN3322.V3.C58 / 1980-94</t>
  </si>
  <si>
    <t>La noche de Tlatelolco / PN3322.P65.N6 ej2 / 2264-04</t>
  </si>
  <si>
    <t>Suspensión hasta el 9 de noviembre del 2019</t>
  </si>
  <si>
    <t>Garcia Marquez</t>
  </si>
  <si>
    <t>Cien años de soledad / PN3322.G37M.C54 / 969-07</t>
  </si>
  <si>
    <t>Hasta no verte jesus mio / PN3322.P65.H3-2014 / 798-015</t>
  </si>
  <si>
    <t xml:space="preserve"> 08-15-ene-20</t>
  </si>
  <si>
    <t>Jose Vasconcelos</t>
  </si>
  <si>
    <t>La otra raza cosmica</t>
  </si>
  <si>
    <t>20-27 ene 20</t>
  </si>
  <si>
    <t>Suspensión hasta el 29 de enero del 2020</t>
  </si>
  <si>
    <t>Julio Scherner Garcia</t>
  </si>
  <si>
    <t>La pareja / PN3384.S35.P29 / 1925-05</t>
  </si>
  <si>
    <t>(PARA RESEÑA)</t>
  </si>
  <si>
    <t>Ryounosuke Akutagawa</t>
  </si>
  <si>
    <t>En la ceniza escribo / PN3322.A493.C45 / 381-19</t>
  </si>
  <si>
    <t>26/ENE - 02/FEB</t>
  </si>
  <si>
    <t>Instrucciones para vivir en México / PN3322.I24.I58 2014 / 623-19</t>
  </si>
  <si>
    <t>Llamadas de Ámsterdam / PN3322.V56.L53 2009 / 964-09</t>
  </si>
  <si>
    <t>Esther Segligson</t>
  </si>
  <si>
    <t>Jardín de Infancia / PN3322.S45.J37 / 618-21</t>
  </si>
  <si>
    <t>L-Tolstoi</t>
  </si>
  <si>
    <t>Aforismos/PN3322.T65.A35/392-19</t>
  </si>
  <si>
    <t>30-MAR-06-ABR-23</t>
  </si>
  <si>
    <t>Lester del Rey</t>
  </si>
  <si>
    <t>Nervios / PN3322.R484.N47 / 503-21</t>
  </si>
  <si>
    <t>17-24-ABR-23</t>
  </si>
  <si>
    <t xml:space="preserve">José Saramago </t>
  </si>
  <si>
    <t>19-26-ABR-23</t>
  </si>
  <si>
    <t>Ian McEwan</t>
  </si>
  <si>
    <t>Chesil Beach / PN3322.M434.C44 2008 / 2057-08</t>
  </si>
  <si>
    <t>Georges Simenon</t>
  </si>
  <si>
    <t>La prometida del señor Hire/ PN3322.S55.P7/1926-05</t>
  </si>
  <si>
    <t>Poemas / PN1169.5.N474.P63 / 543-22</t>
  </si>
  <si>
    <t>La puta de Babilonia / PN3322.V368.P8 / 1048-07</t>
  </si>
  <si>
    <t>Antoine de Saint-Exúpery</t>
  </si>
  <si>
    <t>Le petit prince / PN3322.S235.P75 1994 / 333</t>
  </si>
  <si>
    <t>Bruno Estañol</t>
  </si>
  <si>
    <t>La mente del escritor/PN3322.E88.M45/561-14</t>
  </si>
  <si>
    <t>14-21-JUNIO-23</t>
  </si>
  <si>
    <t>Mario Benedetti</t>
  </si>
  <si>
    <t>El amor, las mujeres y la vida / PN1169.5.B46.A56 / 1930-10</t>
  </si>
  <si>
    <t>21/JUN - 28/JUN/23</t>
  </si>
  <si>
    <t>W. Bernard Carlson</t>
  </si>
  <si>
    <t>Tesla inventor de la era eléctrica/CT21.T475.C37/101-016</t>
  </si>
  <si>
    <t>Tolstói</t>
  </si>
  <si>
    <t>El reino de Dios está en Vosotros / PN3322.T65.R45 / 1726-10</t>
  </si>
  <si>
    <t>La maldición de la momia / PN3321.M353 / 327-23</t>
  </si>
  <si>
    <t>08/JUL - 15/JUL/23</t>
  </si>
  <si>
    <t>Soles en explosión / PN3322.A85.S65 / 329-23</t>
  </si>
  <si>
    <t>Osho</t>
  </si>
  <si>
    <t>El libro del hombre / BL1270.O84.L53 / 1979-12</t>
  </si>
  <si>
    <t>El libro negro / PN3384 .G76 .L5 / 01107-013</t>
  </si>
  <si>
    <t>Whitehead, Mary</t>
  </si>
  <si>
    <t>Jumbee y otros relatos de terror / PN3322 .W54 .J85 / 01207-08</t>
  </si>
  <si>
    <t>Shah, Idries</t>
  </si>
  <si>
    <t>Cuentos de los Derviches / BP190 .S552 / 1942-010</t>
  </si>
  <si>
    <t>El horror de Dunwich / PN3322 .L68 .H6 / 1885-99</t>
  </si>
  <si>
    <t>Vincent, Jean</t>
  </si>
  <si>
    <t>Viaje extraordinario al centro del cerebro / PN6140 .V555 .V53 2010 / 01762-01</t>
  </si>
  <si>
    <t>Los mitos de Cthuhu / PN3322 .L68 .M5 / 0183-04</t>
  </si>
  <si>
    <t xml:space="preserve">Ignatieff, Michael </t>
  </si>
  <si>
    <t>El honor del guerrero / PN6140 .I46 .H6 ej. 2 / 999-06</t>
  </si>
  <si>
    <t>Spear, Bernal</t>
  </si>
  <si>
    <t>Historia de la India / PN3384 .H57 / 0577-014</t>
  </si>
  <si>
    <t>Clausewitz, Karl</t>
  </si>
  <si>
    <t>De la guerra / PN6140 .C563 .D4 / 01468-08</t>
  </si>
  <si>
    <t>Gracian, Baltasar</t>
  </si>
  <si>
    <t>Oráculo manual y arte de la prudencia / PN6140 .G72 .O7 / 02502-02</t>
  </si>
  <si>
    <t>Manson, Victor</t>
  </si>
  <si>
    <t>Matanza y cultura / PN3384 .M365 .M37 2006 / 0479-014</t>
  </si>
  <si>
    <t>Kagan, Donald</t>
  </si>
  <si>
    <t>Sobre las causas de la guerra y la preservacion de la paz/PN3384.K33.S63/564-010</t>
  </si>
  <si>
    <t>4-11 Ago 15</t>
  </si>
  <si>
    <t>Yanquis: historia de una guerra popular/PN3322.T35.Y3/110-015</t>
  </si>
  <si>
    <t xml:space="preserve">Heidegger, Martín </t>
  </si>
  <si>
    <t>Preguntas fundamentales de la filosofía/B29.H45.P74/2286-011</t>
  </si>
  <si>
    <t>Gwynne, S.C.</t>
  </si>
  <si>
    <t>El imperio de la luna de agosto/PN3384.G98.I56/1856-12</t>
  </si>
  <si>
    <t>02-09-OCT-15</t>
  </si>
  <si>
    <t>Kenneth K.</t>
  </si>
  <si>
    <t>Sobrevivir al limite/PN3384.K35.S63/106-014</t>
  </si>
  <si>
    <t>Cuentos completos/PN3322.D52.C84 V 2/1417-09</t>
  </si>
  <si>
    <t>La llama doble /PN1169.P395.L93 1997/2497-99</t>
  </si>
  <si>
    <t>23-30-OCT-15</t>
  </si>
  <si>
    <t>Lecciones espirituales para jóvenes samuráis /PN6140.M58.L4/1883-08</t>
  </si>
  <si>
    <t>La ética del samurái en el Japón moderno/PN3322.M58.E8/363-14</t>
  </si>
  <si>
    <t>Diálogos socráticos / PA4279 .D53 / 2298-99</t>
  </si>
  <si>
    <t>Báez, Fernando</t>
  </si>
  <si>
    <t>Las maravillas perdidas del mundo / PN3384 .B34 .M3 / 008-014</t>
  </si>
  <si>
    <t xml:space="preserve">Gramont, Sanche de </t>
  </si>
  <si>
    <t xml:space="preserve"> El dios indómito : la historia del río  Niger/PN3384.G73.D5/784-04</t>
  </si>
  <si>
    <t>Navarro, Antonio José</t>
  </si>
  <si>
    <t>Sanguinarius /PN3321.S26/1219-03</t>
  </si>
  <si>
    <t>M.M. Ewers</t>
  </si>
  <si>
    <t>La mandragora/PN3322.F49.M3/829-02</t>
  </si>
  <si>
    <t>19-26--NOV-15</t>
  </si>
  <si>
    <t>Prestamo a partir de 23 de diciembre de 2015</t>
  </si>
  <si>
    <t>Bottero, Jean</t>
  </si>
  <si>
    <t>la epopeya de gilgamesh / PN1016.E662.2007 / 132-08</t>
  </si>
  <si>
    <t>23-30--DIC-15</t>
  </si>
  <si>
    <t>Prestamo a partir de 11 de ENERO de 2016</t>
  </si>
  <si>
    <t>Sen, Amartya</t>
  </si>
  <si>
    <t>Identidad y violencia / PN6140.S453.I34 / 01525-09</t>
  </si>
  <si>
    <t>12-19--ENE-16</t>
  </si>
  <si>
    <t xml:space="preserve">Tuchman, Barbara </t>
  </si>
  <si>
    <t>La marcha de la locura/PN6140.T8.M3/1154-05</t>
  </si>
  <si>
    <t>Cultura e imperialismo / PN6140.S33.C8 / 2046-03</t>
  </si>
  <si>
    <t>Kukariya, Kaiten</t>
  </si>
  <si>
    <t>La religion de los samurais / BL1432.Z4.N8 / 0766-08</t>
  </si>
  <si>
    <t xml:space="preserve">Schapiro, Leonard </t>
  </si>
  <si>
    <t>El totalitarismo/PN6140.S5.T6 513-013</t>
  </si>
  <si>
    <t xml:space="preserve"> Myths and legends of the Martial Arts/BL1432.Z4.P48 v.2/1399-012</t>
  </si>
  <si>
    <t xml:space="preserve">Morabito, Fabio </t>
  </si>
  <si>
    <t xml:space="preserve">Cuentos populares mexicanos/PN3321.92.C845/112-015 </t>
  </si>
  <si>
    <t xml:space="preserve">Nietche Fredich </t>
  </si>
  <si>
    <t>Fragmentos postumos Volumen II/ b29.n54.f732 v.2/929-09</t>
  </si>
  <si>
    <t>9-16-feb-16</t>
  </si>
  <si>
    <t xml:space="preserve">Werner Jeager </t>
  </si>
  <si>
    <t>Paidea: los ideales de la cultura/B29.J34.P35 1962/1173-08</t>
  </si>
  <si>
    <t>16-23- FEB - 16</t>
  </si>
  <si>
    <t>REN 01-03-16</t>
  </si>
  <si>
    <t xml:space="preserve">Tolknen, John </t>
  </si>
  <si>
    <t>El sillmanillion /PN3322.T644.S5/1404-05</t>
  </si>
  <si>
    <t>Espejos/ PN6140.G35.E86/1887-08</t>
  </si>
  <si>
    <t>8- 15 MARZO 16</t>
  </si>
  <si>
    <t>Davenport-Hines, Richard</t>
  </si>
  <si>
    <t>La bùsqueda del olvido / PN6140 .D376 .B8 / 117-05</t>
  </si>
  <si>
    <t>16-23-Mar-16</t>
  </si>
  <si>
    <t>Prestamo a partir de 06 de ABRIL de 2016</t>
  </si>
  <si>
    <t xml:space="preserve">Berlin, Isaiah </t>
  </si>
  <si>
    <t>El estudio adecuado de la humanidad/PN6140.B475.E8/1543-09</t>
  </si>
  <si>
    <t>Midgley. Mary</t>
  </si>
  <si>
    <t>Delfines, sexo y utopias / B29.M53.D45 / 013-011</t>
  </si>
  <si>
    <t>E. Thompson</t>
  </si>
  <si>
    <t>La tragedia del indio americano / PN6140.S47.T7 / 1484-00</t>
  </si>
  <si>
    <t>18-23 ABR 16</t>
  </si>
  <si>
    <t xml:space="preserve">Zubiria, Martin </t>
  </si>
  <si>
    <t>Escritos sobre Schiller/PN1169.5.S378.G64/627-010</t>
  </si>
  <si>
    <t>Díaz Santander, Rafael</t>
  </si>
  <si>
    <t>Malos sueños / PN3321.M35 / 525-06</t>
  </si>
  <si>
    <t>26-ABR-03 MAY 16</t>
  </si>
  <si>
    <t>Rafael</t>
  </si>
  <si>
    <t>Antologia de cuentos de terror / PN3321.A67.V.3 / 289-07</t>
  </si>
  <si>
    <t>a. Visal Bergh</t>
  </si>
  <si>
    <t>Historia de la pedagogia / B29.A22.H58 / 524-013</t>
  </si>
  <si>
    <t>Wiggershaus, Rolf</t>
  </si>
  <si>
    <t>La escuela de Francfort / B28.5.W54 / 67-012</t>
  </si>
  <si>
    <t>09-16 MAY 16</t>
  </si>
  <si>
    <t>Tola, fernando</t>
  </si>
  <si>
    <t>Filosofia de la india / B28.5.T65 / 225-09</t>
  </si>
  <si>
    <t>Spengler, Oswald</t>
  </si>
  <si>
    <t>La decadencia de occidente / B29.S74.D43 / 320-015</t>
  </si>
  <si>
    <t xml:space="preserve"> 25-05-16</t>
  </si>
  <si>
    <t>Kuing, Hans</t>
  </si>
  <si>
    <t>El islam / BP50.K86 / 634-07</t>
  </si>
  <si>
    <t>Cartas sobre el humanismo / B29.H45.C37 / 2105-00</t>
  </si>
  <si>
    <t xml:space="preserve"> 14-06-16</t>
  </si>
  <si>
    <t>Lovecraft, H.P.</t>
  </si>
  <si>
    <t>Los mitos de Cthulu / PN3322.L6B.M5 / 183-04</t>
  </si>
  <si>
    <t>Bruckner, pascal</t>
  </si>
  <si>
    <t>La tentacion de la inocencia / PN6140.B78.T46.2005 / 1035-010</t>
  </si>
  <si>
    <t>07-14-JUN-16</t>
  </si>
  <si>
    <t>Halbfass, Wilhelm</t>
  </si>
  <si>
    <t>India y Europa / B29.H35.I53 / 231-014</t>
  </si>
  <si>
    <t>Mushashi y Hagakure</t>
  </si>
  <si>
    <t>La via del samurai / BL2222.B88.V5 / 345-00</t>
  </si>
  <si>
    <t>10-17-SEP-16</t>
  </si>
  <si>
    <t>Eribon, Didier</t>
  </si>
  <si>
    <t>Michel Foucault / B29.F68.E73 / 452-04</t>
  </si>
  <si>
    <t>Lote num. 249/PN3322.D69.L6/166-07</t>
  </si>
  <si>
    <t xml:space="preserve">Harvey, William </t>
  </si>
  <si>
    <t>La bestia de los cinco dedos/PN3322.H374.B48/1228-08</t>
  </si>
  <si>
    <t>Inteligencias multiples/PN6140.G37.I67/1945-010</t>
  </si>
  <si>
    <t xml:space="preserve"> 15-10-16</t>
  </si>
  <si>
    <t xml:space="preserve">Mei, Jin Ping </t>
  </si>
  <si>
    <t>Flor de ciruelo en vasito de oro/PN3322.L364.F7 v.1/596-014</t>
  </si>
  <si>
    <t>Alexiévich, Svetlenon</t>
  </si>
  <si>
    <t xml:space="preserve"> 26-10-16</t>
  </si>
  <si>
    <t>Forbath, Peter</t>
  </si>
  <si>
    <t>El rio congo / PN3384.F668.R5 / 1700-02</t>
  </si>
  <si>
    <t>Spear, Pereval</t>
  </si>
  <si>
    <t>Historia fde la India II / PN3384.M57.V.2 / 577-014</t>
  </si>
  <si>
    <t>REN 21-11-16</t>
  </si>
  <si>
    <t>Shapar, Romilda</t>
  </si>
  <si>
    <t>Historia fde la India I / PN3384.M57.V.1 / 576-014</t>
  </si>
  <si>
    <t>Demick, Barbara</t>
  </si>
  <si>
    <t>Querido lider / PN3384.D455.Q47 / 430-015</t>
  </si>
  <si>
    <t>05-12 ENE 17</t>
  </si>
  <si>
    <t>Tena, Rafael</t>
  </si>
  <si>
    <t>Mitos e historias  de los antiguas nahuas / PN3383.5.M57 / 2820-011</t>
  </si>
  <si>
    <t xml:space="preserve">Ferro, Marc </t>
  </si>
  <si>
    <t>El libro negro del colonialismo/PN3383.5.L53/2564-08</t>
  </si>
  <si>
    <t>Las venas abiertas de America latina/PN6140.G35.V4 1997/1325-99</t>
  </si>
  <si>
    <t>Tames J. H.</t>
  </si>
  <si>
    <t>Las huella de Bernal Díaz del Castillo/CT21.D5.T3/666-013</t>
  </si>
  <si>
    <t>La folosofía nahuatl/PN523.92.L463 2006/565-010</t>
  </si>
  <si>
    <t xml:space="preserve">Diamond, Jared </t>
  </si>
  <si>
    <t>Von Clausewtz, Karl</t>
  </si>
  <si>
    <t>Corcuera de Mancera, Sonia</t>
  </si>
  <si>
    <t>Voces y silencios en la historia / PN6140.C655.V63 / 1245-010</t>
  </si>
  <si>
    <t>Historia de la decadencia y caida del … / PN3384.G53.H5 / 1311-011</t>
  </si>
  <si>
    <t>Locke,  John</t>
  </si>
  <si>
    <t>Ensayo sobre el entendimiento humano / PN6140.L652.E62 / 1333-08</t>
  </si>
  <si>
    <t xml:space="preserve">SUSPENDIDO HASTA EL DOS DE MAYO DEL 2017 </t>
  </si>
  <si>
    <t>Courcuera, Sonia</t>
  </si>
  <si>
    <t>Voces y silencios en la historia/ PN6140.C655.V63/1245-010</t>
  </si>
  <si>
    <t xml:space="preserve">02-09 MAY 17 </t>
  </si>
  <si>
    <t>Collingwood, RG</t>
  </si>
  <si>
    <t>Idea de la historia/ B29.C646.I3/749-013</t>
  </si>
  <si>
    <t>Xavier Clavijero, Francisco</t>
  </si>
  <si>
    <t>Historia antigua de México / PN3384.C532.H57 / 302-017</t>
  </si>
  <si>
    <t xml:space="preserve">25-MAY-01 JUN 17 </t>
  </si>
  <si>
    <t>Literaturas indígenas de México /PN523.92.L46/235-09</t>
  </si>
  <si>
    <t>Yeyha, Naief</t>
  </si>
  <si>
    <t>Pornografía/PN1995.4459.P6/079-014</t>
  </si>
  <si>
    <t>Gay, José Antonio</t>
  </si>
  <si>
    <t>El usuario repuso este libro</t>
  </si>
  <si>
    <t xml:space="preserve">Hume, David </t>
  </si>
  <si>
    <t xml:space="preserve">Hume/B29.H86.T7/339-013 </t>
  </si>
  <si>
    <t>La idea de la historia/b29.c646.i3/749-013</t>
  </si>
  <si>
    <t>El que abre camino/PN3322.B55.E5/1231-08</t>
  </si>
  <si>
    <t>Meyrink, Gustav</t>
  </si>
  <si>
    <t>El monje Laskaris/PN3322.M49.M66/1226-08</t>
  </si>
  <si>
    <t>Collinwood</t>
  </si>
  <si>
    <t xml:space="preserve">Idea de la historía/B29.C646.F3/749-013 </t>
  </si>
  <si>
    <t xml:space="preserve">Hounecker, Marta  </t>
  </si>
  <si>
    <t>Los conceptos del materialismo…/PN6140.H37.C66/2331-010</t>
  </si>
  <si>
    <t xml:space="preserve">21-28 sep 17 </t>
  </si>
  <si>
    <t xml:space="preserve">Ricard, Rosent </t>
  </si>
  <si>
    <t>La conquista espiritual de México/BX1428.R5/460-017</t>
  </si>
  <si>
    <t>02-0ct-18</t>
  </si>
  <si>
    <t xml:space="preserve">de León Portilla, Miguel </t>
  </si>
  <si>
    <t>Huehuetlatolli/PN1016.92.L46/366-614</t>
  </si>
  <si>
    <t xml:space="preserve">Asimov, Isaax </t>
  </si>
  <si>
    <t>Cuentos Completos II/PN3322.A85.C82.V2/1021-010</t>
  </si>
  <si>
    <t xml:space="preserve"> R. Hammett,Brian</t>
  </si>
  <si>
    <t>Politica y comercio/PN3384.H355.P65/8220-016</t>
  </si>
  <si>
    <t>18-25-ABR-18</t>
  </si>
  <si>
    <t>El rio congo/Peter Forbath/1700-02</t>
  </si>
  <si>
    <t>Brian R. Hamnett</t>
  </si>
  <si>
    <t>Politica y comercio en el Sur de México./PN3384.H355.P65/200-016</t>
  </si>
  <si>
    <t>31-MAY-07-JUN-18</t>
  </si>
  <si>
    <t>Tierra adentro mar afuera/PN3384.G365.T54/2597-011</t>
  </si>
  <si>
    <t>Suspendido hasta el 10 de julio</t>
  </si>
  <si>
    <t>Pensamientos / PA3939-M4.P45  / 363-017</t>
  </si>
  <si>
    <t>16 -23 julio 18</t>
  </si>
  <si>
    <t>Richard Davenport-Hines</t>
  </si>
  <si>
    <t>La busqueda del olvido / PN6140-D376.B8  /117-05</t>
  </si>
  <si>
    <t>Suspendido hasta el 20 de septiembre</t>
  </si>
  <si>
    <t>James, C.L.</t>
  </si>
  <si>
    <t>Los Jacobinos negros/PN3384.J35.J3/0443-06</t>
  </si>
  <si>
    <t xml:space="preserve"> Thomas, Hugh</t>
  </si>
  <si>
    <t>La trata de esclavos/PN3384.T49.T7/007-004</t>
  </si>
  <si>
    <t>Suspendido hasta 25 de octubre 2018</t>
  </si>
  <si>
    <t xml:space="preserve">Soriano Hernández, Silva </t>
  </si>
  <si>
    <t>Lucha y resistencia indigena/PN3384.S659.L8/ 891-013</t>
  </si>
  <si>
    <t>Suspendido hasta el 11 de diciembre 2018</t>
  </si>
  <si>
    <t>Michael Axworthy</t>
  </si>
  <si>
    <t>Irán, Una historia/ PN3384-A99.I72/ 2081-010</t>
  </si>
  <si>
    <t>Trece poetas del mundo azteca/ PN1016.92.L463/ 1250-010</t>
  </si>
  <si>
    <t>SUSPENSIÓN HASTA MARTES 27 DE AGOSTO DE 2019</t>
  </si>
  <si>
    <t>Literaturas indígenas de México/PN523.92.L46 1992/1719-02</t>
  </si>
  <si>
    <t>06-13-MAY-22</t>
  </si>
  <si>
    <t>Robert Guicard</t>
  </si>
  <si>
    <t>SUSPENSIÓN HASTA JUEVES 2 DE JUNIO DEL 2022</t>
  </si>
  <si>
    <t>Acerca del orador</t>
  </si>
  <si>
    <t>Ciceron</t>
  </si>
  <si>
    <t>Friedrich Katz</t>
  </si>
  <si>
    <t>Revuelta,rebeliòn y revoluciòn /PN3383.5.R488 /692-21</t>
  </si>
  <si>
    <t>Stephen Hawking</t>
  </si>
  <si>
    <t>Dios creó los números/PN3383.5D57/211-017</t>
  </si>
  <si>
    <t>18-25-jul-22</t>
  </si>
  <si>
    <t>Suspendido hasta jueves 28</t>
  </si>
  <si>
    <t>Marco Fabio Quintiliano</t>
  </si>
  <si>
    <t>Sobre la enseñanza de la oratoria I-III/PA6650.E8.S6/1122-08</t>
  </si>
  <si>
    <t>29-Jul-05-Agos-22</t>
  </si>
  <si>
    <t>Suspendido hasta el viernes 30 de septiembre</t>
  </si>
  <si>
    <t>Feny Chen</t>
  </si>
  <si>
    <t>El descubrimiento de occidente/PN3384.CH45.D47/654-17</t>
  </si>
  <si>
    <t>30-06-ENE-23</t>
  </si>
  <si>
    <t>Feegan Jhon</t>
  </si>
  <si>
    <t>La màscara del mando / PN3384.A445.M37/165-016</t>
  </si>
  <si>
    <t>02-09-ENE-23</t>
  </si>
  <si>
    <t>Antonio García de León</t>
  </si>
  <si>
    <t>Orgullo y prejucio/PN3322.A887.O7/2898-00</t>
  </si>
  <si>
    <t>26-2-feb-19</t>
  </si>
  <si>
    <t>SUSPENSIÓN HASTA 8 DE FEBRERO DE 2019</t>
  </si>
  <si>
    <t>Los hermanos Tammer/Robert/3012-00</t>
  </si>
  <si>
    <t>Nombre del usuario:_x000D_
Pliego, Mateo</t>
  </si>
  <si>
    <t>Pliego, Mateo</t>
  </si>
  <si>
    <t>Peleando a la contra / PN3322.B822.P45 / 3242-08</t>
  </si>
  <si>
    <t>11-21 mar 09</t>
  </si>
  <si>
    <t>&gt;1 año</t>
  </si>
  <si>
    <t>Laszló Krazsnarhokai</t>
  </si>
  <si>
    <t>Melancolia de la resistencia/PN3322.K72.M4/706-02</t>
  </si>
  <si>
    <t>1 AÑO Y 2 MESES</t>
  </si>
  <si>
    <t>A descoberta do mundo/PN3322.L58.D48/2210-018</t>
  </si>
  <si>
    <t xml:space="preserve">Cuentos góticos/PN3322.S49.G84/ 1233-08 </t>
  </si>
  <si>
    <t>26 jun-03 julio 17</t>
  </si>
  <si>
    <t>Susan Sontang</t>
  </si>
  <si>
    <t>Under the sign of saturn/PN6140.S66.U63/270</t>
  </si>
  <si>
    <t>28 jul-04agos 18</t>
  </si>
  <si>
    <t>Under the sing of saturn/PN3322.S66.U66.U53/270-011</t>
  </si>
  <si>
    <t>26 DIC-02 ENE 19</t>
  </si>
  <si>
    <t>Mornings in México/PN3322.L39.M6/1771-97</t>
  </si>
  <si>
    <t>Bajo el volcán / PN3322.L69.B3 / 1234-93</t>
  </si>
  <si>
    <t>23-30 nov 09</t>
  </si>
  <si>
    <t>renov 7 dic 09</t>
  </si>
  <si>
    <t>Veinte mil leguas de viaje submarino / PN3322,V47.V4 / 969-09</t>
  </si>
  <si>
    <t>Semprún, Jorge</t>
  </si>
  <si>
    <t>Pensar en Europa / PN3322.S455.P4 / 1381-06</t>
  </si>
  <si>
    <t>31-7 ene 10</t>
  </si>
  <si>
    <t>renov 21 ene</t>
  </si>
  <si>
    <t>El grafógrafo / PN3322.E558.G7 / 805-04</t>
  </si>
  <si>
    <t>23-30 mar 10</t>
  </si>
  <si>
    <t>renov 6 abr</t>
  </si>
  <si>
    <t>Ibarguengoita Jorge</t>
  </si>
  <si>
    <t>Los pasos de lópezPN3322 I2.P3 778-97</t>
  </si>
  <si>
    <t>16-23 NOV-10</t>
  </si>
  <si>
    <t>renov 1 dic</t>
  </si>
  <si>
    <t>Vals de Mefisto / PN3322.P576.V3</t>
  </si>
  <si>
    <t xml:space="preserve">Conan Doyle, Arthur </t>
  </si>
  <si>
    <t>Sherlock Holmes / PN3322.D69.S4</t>
  </si>
  <si>
    <t>Los territorios del viajero / PN3322.P567.S4</t>
  </si>
  <si>
    <t>El viaje / PN3384.P57.V5</t>
  </si>
  <si>
    <t>31 ene- 7 feb 12</t>
  </si>
  <si>
    <t>renov 21 feb</t>
  </si>
  <si>
    <t>20-27 feb 12</t>
  </si>
  <si>
    <t>16-23-may-12</t>
  </si>
  <si>
    <t>Benedetti,Mario</t>
  </si>
  <si>
    <t>La Borra Del Café/PN3322.B461.B6/647-97</t>
  </si>
  <si>
    <t>19-26 Abr-13</t>
  </si>
  <si>
    <t>Renov 03 May 13</t>
  </si>
  <si>
    <t>La rebelión en la granja / PN3322 .O79 .R4 / 03051-00</t>
  </si>
  <si>
    <t>El extraño caso del Dr. Jekyll y de Mr. Hyde. /PN3322 .S75 .E9 / 02823-00</t>
  </si>
  <si>
    <t>El reino de las mujeres / PN3322 .C94 .R45</t>
  </si>
  <si>
    <t>Moro, Tomás</t>
  </si>
  <si>
    <t>Utopía / PN6140 .M679 .U7 / 02874-01</t>
  </si>
  <si>
    <t>Obras completas I / PN3322 .C67 .C822 / 03388-08</t>
  </si>
  <si>
    <t>Las batallas en el desierto / PN3322 .P3 .B3 1999 / 1968-03</t>
  </si>
  <si>
    <t>El viento distante / PN3322 .P3 .V54 / 01399-09</t>
  </si>
  <si>
    <t>Desobediencia civil / B29 .T495 .D42 2012 / 01129-013</t>
  </si>
  <si>
    <t>El principio del placer / PN3322 .P3 .P7 / 2246-97</t>
  </si>
  <si>
    <t xml:space="preserve"> Obras 1 / PN3322 .C358.O2 N.1 / 0888-96</t>
  </si>
  <si>
    <t>Renov. 11-Marz-14</t>
  </si>
  <si>
    <t>La peste / PN3322 .C358 .P4 / 0675-08</t>
  </si>
  <si>
    <t>10-17  Mar 14</t>
  </si>
  <si>
    <t>Veronica decide morir / PN3322 .C632 .V4 / 0675-08</t>
  </si>
  <si>
    <t>10-17 Mar 14</t>
  </si>
  <si>
    <t>La muerte feliz  / PN3322 .C358.M8 2001 / 1013-02</t>
  </si>
  <si>
    <t>25-Mar-02-Abr-14</t>
  </si>
  <si>
    <t xml:space="preserve">Ruiz Zafón, Carlos  </t>
  </si>
  <si>
    <t>El principe de la niebla / PN3322 .R849k.P7 / 01832-011</t>
  </si>
  <si>
    <t>Donoso, José</t>
  </si>
  <si>
    <t>El lugar sin limites / PN3322 .D66 .L8 / 01199-97</t>
  </si>
  <si>
    <t>Marina / PN3322 .R849k .M3 / 01831-011</t>
  </si>
  <si>
    <t>El coronel no tiene quien le escriba / PN3322 .G375 .C67 / 245-012</t>
  </si>
  <si>
    <t>28-Abr-05-May-14</t>
  </si>
  <si>
    <t>Los funerales de mamá Grande / PN3322 .G375 .F8 / 0156-97</t>
  </si>
  <si>
    <t>Crónica de una muerte anunciada / PN3322 .G375 .C8 / 01794-03</t>
  </si>
  <si>
    <t>Un corazón en un bote de basura / PN3322 .G379 .C6 / 409-00</t>
  </si>
  <si>
    <t>La noche / PN3322 .G376 .N6 1970 / 01159-03</t>
  </si>
  <si>
    <t>Tres cuentos / PN3322 .C373 .T7 2000 / 1876-01</t>
  </si>
  <si>
    <t>Los Adioses / PN3322. O564 .A35 / 3321-08</t>
  </si>
  <si>
    <t>El sol y el acero / PN3322 .M58 .S6 / 02845-01</t>
  </si>
  <si>
    <t>16-23-Jul-14</t>
  </si>
  <si>
    <t>Renov. 07-Agos-14</t>
  </si>
  <si>
    <t>Para una tumba sin nombre / PN3322 .O564 .P37 / 03281-08</t>
  </si>
  <si>
    <t xml:space="preserve">Breton, André </t>
  </si>
  <si>
    <t>Nadja  / PN3322 .B74.N3 1994 / 104-99</t>
  </si>
  <si>
    <t>Bauman, Zygmant</t>
  </si>
  <si>
    <t>Tiempos líquidos / PN6140.B3797.T5 / 1475-08</t>
  </si>
  <si>
    <t>03-10-FEB-17</t>
  </si>
  <si>
    <t>Fahrenheint / PN3322.B7.F3 / 1741-03</t>
  </si>
  <si>
    <t>16-23-FEB-17</t>
  </si>
  <si>
    <t xml:space="preserve">VILA MATA, ENRIQUE </t>
  </si>
  <si>
    <t>BARTLEBY Y COMPAÑÍA PN 3322 V 54 . B3   1522-05</t>
  </si>
  <si>
    <t>3-10 JUN-17</t>
  </si>
  <si>
    <t xml:space="preserve">LA CAIDA </t>
  </si>
  <si>
    <t>3-8-JUN-17</t>
  </si>
  <si>
    <t xml:space="preserve">Bustamante, Jorge </t>
  </si>
  <si>
    <t>Conversaciones y entrevistas de Tolstoi/PN3322.T65.C67/1764-012</t>
  </si>
  <si>
    <t>07-14 JUN 17</t>
  </si>
  <si>
    <t>Una noche en la tierra/JAR-UNA/809-1010</t>
  </si>
  <si>
    <t>07-12 JUN 17</t>
  </si>
  <si>
    <t>Turtles can fly/GHO-TOK/616-782</t>
  </si>
  <si>
    <t>12-17 JUN 17</t>
  </si>
  <si>
    <t>El hombre es un gran faisan en el mundo/PN3322.M85.H6/921-99</t>
  </si>
  <si>
    <t xml:space="preserve">La hermandad de la guerra/GYU-HER/2310 </t>
  </si>
  <si>
    <t>17-22 jun 17</t>
  </si>
  <si>
    <t xml:space="preserve">El papalote azul/ZHU-PAP/ 1761-2157 </t>
  </si>
  <si>
    <t xml:space="preserve"> Alexiévich,Svetlana</t>
  </si>
  <si>
    <t>Voces de Chernóbil/PN3384.A44.V63 /663-015</t>
  </si>
  <si>
    <t>Cabeza de vaca/ ECH-CAB/491/610</t>
  </si>
  <si>
    <t>27 jun- 01 jul 17</t>
  </si>
  <si>
    <t>La dolce vita/FEL-DOL/530/662</t>
  </si>
  <si>
    <t xml:space="preserve">30 jun-05 jul 17 </t>
  </si>
  <si>
    <t>Las tortugas pueden volar/GHO-TOR/614/780</t>
  </si>
  <si>
    <t>11-15 jul 17</t>
  </si>
  <si>
    <t>Los de abajo/PN3322.A99.L61/830-07</t>
  </si>
  <si>
    <t xml:space="preserve">11-18 jul 17 </t>
  </si>
  <si>
    <t>Malena/TOR-MAL/ 1589-2288</t>
  </si>
  <si>
    <t>14-18 jul 17</t>
  </si>
  <si>
    <t>Los últimos zapatistas, héroes olvidados /TAB-ULT/1558-1893</t>
  </si>
  <si>
    <t xml:space="preserve">18-23 jul 17 </t>
  </si>
  <si>
    <t xml:space="preserve">Houllebecq,Michel </t>
  </si>
  <si>
    <t>Las partículas elementales/PN3322.H68.P31/3318-08</t>
  </si>
  <si>
    <t>El tambor de hojalata /SCH-TAM 2230</t>
  </si>
  <si>
    <t xml:space="preserve">Lucia/SOL-LUC/1515-1838 </t>
  </si>
  <si>
    <t>7-ago-12-ago-17</t>
  </si>
  <si>
    <t>Guantanamera/GUT-TAB-GUA/686-859</t>
  </si>
  <si>
    <t>10-15-ago-17</t>
  </si>
  <si>
    <t>El gran calavera/BUÑ-GRA/244/309</t>
  </si>
  <si>
    <t>16-21-ago-17</t>
  </si>
  <si>
    <t xml:space="preserve">Barrio, Hilda   </t>
  </si>
  <si>
    <t xml:space="preserve"> The Che Handbook/CT21.G8.B37/02165-07</t>
  </si>
  <si>
    <t>Buena Vista Social Club/WEN-BUE/1706-2094</t>
  </si>
  <si>
    <t>23-28 sep 17</t>
  </si>
  <si>
    <t>Los caifanes/IBA-CAI/771-977</t>
  </si>
  <si>
    <t>10-15 oct 17</t>
  </si>
  <si>
    <t xml:space="preserve">Ishiguro, Kazhuo </t>
  </si>
  <si>
    <t>Un artista del mundo flotante/PN3322.I845.A7/2264-03</t>
  </si>
  <si>
    <t>El color del paraíso/MAJ-COL/1036-1274</t>
  </si>
  <si>
    <t>12-17 oct 17</t>
  </si>
  <si>
    <t>Hombre muerto/JAR-HOM/806-1017</t>
  </si>
  <si>
    <t>17-22 oct 17</t>
  </si>
  <si>
    <t>Qué hacer en caso…/SCH-QUE/1451-1755</t>
  </si>
  <si>
    <t xml:space="preserve">25-30 oct 17 </t>
  </si>
  <si>
    <t>Nosferatu, el vampiro/HER-NOS/724-908</t>
  </si>
  <si>
    <t>27 oct -01 nov 17</t>
  </si>
  <si>
    <t>Alexander Solzhwnitsyn</t>
  </si>
  <si>
    <t>Archipiélago Gulag/PN3322.S659.A7/199-00</t>
  </si>
  <si>
    <t>27 nov -04 dic 17</t>
  </si>
  <si>
    <t>Ciudad de Dios/MEI-CIU/1084-1342</t>
  </si>
  <si>
    <t>10-15 ene 18</t>
  </si>
  <si>
    <t>26 feb-05 mar 18</t>
  </si>
  <si>
    <t>Narda o el verano/PN3322.E44.N37/807-04</t>
  </si>
  <si>
    <t>05-12/03/2018</t>
  </si>
  <si>
    <t>Nadie encendía las lámparas/PN3322.H482.N33</t>
  </si>
  <si>
    <t>Jorge Amado</t>
  </si>
  <si>
    <t>Cacao/PN3322.A58.C3</t>
  </si>
  <si>
    <t>El libro de Rachel/PN3322.a585.l53/1064-011</t>
  </si>
  <si>
    <t>Los siete locos/PN3322.A748.S5/244-03</t>
  </si>
  <si>
    <t>17-24 abril 18</t>
  </si>
  <si>
    <t>Bretón, André</t>
  </si>
  <si>
    <t>Nadja/PN3322.B74.N3/104-99</t>
  </si>
  <si>
    <t>25-02 mayo18</t>
  </si>
  <si>
    <t>Album de familia/PN3322.C384.A9/896-08</t>
  </si>
  <si>
    <t>08-15 may 18</t>
  </si>
  <si>
    <t>Eugenedis, Jeffrey</t>
  </si>
  <si>
    <t>Las vírgenes suicidas/PN3322.E94.V54/1797-09</t>
  </si>
  <si>
    <t>Wolfe, Tom</t>
  </si>
  <si>
    <t>La izquierda exquisita/PN3322.W65.I96/2029-08</t>
  </si>
  <si>
    <t>18-26 may 18</t>
  </si>
  <si>
    <t>Witold Gombrich</t>
  </si>
  <si>
    <t>Ferdydurke/PN3322.G65.F47/854-02</t>
  </si>
  <si>
    <t>23-30 may 18</t>
  </si>
  <si>
    <t>Cerca del corazón/ PN3322.L58.C4/ 1909-05</t>
  </si>
  <si>
    <t xml:space="preserve">Saviano, Roberto </t>
  </si>
  <si>
    <t>Gomorra/PN3384.S385.G65/139-09</t>
  </si>
  <si>
    <t>John Updike</t>
  </si>
  <si>
    <t>Corre, conejo/PN3322.U6.C6/1268-98</t>
  </si>
  <si>
    <t>Sula/PN3322.M697.S8/371-94</t>
  </si>
  <si>
    <t>Le Clézio</t>
  </si>
  <si>
    <t>La polca de los osos/PN3322.G57.P65/971-09</t>
  </si>
  <si>
    <t>Lluvia roja/PN3322.N667.L58/1690-09</t>
  </si>
  <si>
    <t>Primavera con una esquina rota/PN3322.B461.P7 1983/516-01</t>
  </si>
  <si>
    <t>Carlos Drummond de Andrade</t>
  </si>
  <si>
    <t>Itabira: Antología/ PN1169.5.D78.I8/ 743-13</t>
  </si>
  <si>
    <t>Juan Carlos Onetti</t>
  </si>
  <si>
    <t>La vida breve/PN3322.O564.V53/3273-08</t>
  </si>
  <si>
    <t>Carlos Montemayor</t>
  </si>
  <si>
    <t>Guerra en el paraíso/PN3322.M663.G8/1302-04</t>
  </si>
  <si>
    <t>17-21-agio-21</t>
  </si>
  <si>
    <t>Las olas /PN3322.W66.O5.1995 / 0475-98</t>
  </si>
  <si>
    <t>Alfred Kubin</t>
  </si>
  <si>
    <t>La otra parte /PN3322.K83.O87 / 1710-99</t>
  </si>
  <si>
    <t>FECHA NO REGISTRADA</t>
  </si>
  <si>
    <t>Christa Wolf</t>
  </si>
  <si>
    <t>Casandra / PN3322.W64.C3 / 844-03</t>
  </si>
  <si>
    <t>21/ABR - 28/ABR/23</t>
  </si>
  <si>
    <t>Álvaro Uribe</t>
  </si>
  <si>
    <t>El taller del tiempo / PN3322.U75.T3 / 408-06</t>
  </si>
  <si>
    <t>28/ABR - 05/MAY/23</t>
  </si>
  <si>
    <t xml:space="preserve">Ignacio Solares </t>
  </si>
  <si>
    <t>La Noche de Ángeles/PN3322.S648K.N63/624-015</t>
  </si>
  <si>
    <t>05-12-MAY-23</t>
  </si>
  <si>
    <t>Cesare Pavase</t>
  </si>
  <si>
    <t>Tanek de Estrada, Dorothy</t>
  </si>
  <si>
    <t>La educación en México / PN6139.5 .E38 / 0245-011</t>
  </si>
  <si>
    <t>Terraciano, Kevin</t>
  </si>
  <si>
    <t>Los mixtecos de la Oaxaca colonial / PN3384 .T47 .M5 / 0142-014</t>
  </si>
  <si>
    <t>Lemus, Rafael</t>
  </si>
  <si>
    <t>Contra la vida activa / PN6140 .L452 .C66 / 01607-010</t>
  </si>
  <si>
    <t>24-31 Dic 14</t>
  </si>
  <si>
    <t>Diccionario inofensivo / PN6140 .R88 .S55 / 02593-01</t>
  </si>
  <si>
    <t>Araki, Nobuyoshi</t>
  </si>
  <si>
    <t>Araki / TR140 .A73 .N4 / 031-97</t>
  </si>
  <si>
    <t>Trilogia sucia de la habana / PN3322 .G868 .T7 / 2184-03</t>
  </si>
  <si>
    <t>30-Dic-06-Ene-15</t>
  </si>
  <si>
    <t>Dioses del norte, dioses del sur / PN6140 .L66 .D56 / 0116-014</t>
  </si>
  <si>
    <t>Motolinia, Toribio</t>
  </si>
  <si>
    <t>Historia de los indios de la nueva españa / PN3384 .B442 .H58 / 0380-010</t>
  </si>
  <si>
    <t>Vida religiosa y civil de los indios / PN3384 .A3 .V5 / 0565-04</t>
  </si>
  <si>
    <t xml:space="preserve">Duran, Diego </t>
  </si>
  <si>
    <t>Historia de los indios de la nueva españa / PN3384 .D87 .H5 / 0892-96</t>
  </si>
  <si>
    <t>Renard, Jules</t>
  </si>
  <si>
    <t>Pelo de zanahoria / PN3322 .R458 .P4 / 02064-04</t>
  </si>
  <si>
    <t>Beato, Felice</t>
  </si>
  <si>
    <t>Felice Beato / TR140 .B435 .F7 / 0823-95</t>
  </si>
  <si>
    <t>Escorza, Daniel</t>
  </si>
  <si>
    <t>El fotografo y su colección / TR140 .C383 .E83</t>
  </si>
  <si>
    <t>Wkitsh, Joanne</t>
  </si>
  <si>
    <t>Julia Margaret Cameron / TR140 .C255 .L8</t>
  </si>
  <si>
    <t>03-10 Feb 15</t>
  </si>
  <si>
    <t>Parr, Martin</t>
  </si>
  <si>
    <t>México / TR140 .P377 .M4 / 01574-08</t>
  </si>
  <si>
    <t>Doisneau, Robert</t>
  </si>
  <si>
    <t>Les doigts pleins d'encre / TR140 .D656 .D65 / 03287-92</t>
  </si>
  <si>
    <t>05-12 Feb 15</t>
  </si>
  <si>
    <t>Depara, Jean</t>
  </si>
  <si>
    <t>Kinshasa, Noche y dia / TR140 .D465 .J43 / 0148-011</t>
  </si>
  <si>
    <t>Devraj, Rajesh</t>
  </si>
  <si>
    <t>El arte de Bollywood / PN1998.6 .I6 .D48 / 02381-010</t>
  </si>
  <si>
    <t>Huysmans, J. K.</t>
  </si>
  <si>
    <t>Contra natura</t>
  </si>
  <si>
    <t>28-Feb-7 Mar-15</t>
  </si>
  <si>
    <t>La obra maestra desconocida / PN3322 .B35 .O2 / 0939-94</t>
  </si>
  <si>
    <t>28-Feb-07Mar 15</t>
  </si>
  <si>
    <t>Salones y otros escritos sobre arte / PN3322 .B389 .S3 / 0019-014</t>
  </si>
  <si>
    <t>Mann, Sally</t>
  </si>
  <si>
    <t>Inmediately family / TR140 .M367 .I6 / 023-00</t>
  </si>
  <si>
    <t>Mishima, Yokio</t>
  </si>
  <si>
    <t>Confesiones de una mascara / PN3322 .M58 .C6.1 / 1627-05</t>
  </si>
  <si>
    <t>Emilio / B29 .R68 .E56 / 2321-97</t>
  </si>
  <si>
    <t>Müller, Johann</t>
  </si>
  <si>
    <t>Viajes por los Estados Unidos / PN3384 .M856 .V5 / 072-09</t>
  </si>
  <si>
    <t xml:space="preserve">Kingsley, Peter </t>
  </si>
  <si>
    <t>Filosofia antigua, misteriosa y magia/B28.K56/738-010</t>
  </si>
  <si>
    <t>Luis Reyes de la Maza</t>
  </si>
  <si>
    <t>El teatro en México duante el segundo imperio/PN2020.92.R485/624-98</t>
  </si>
  <si>
    <t>19-26-nov 15</t>
  </si>
  <si>
    <t>El teatro en México entre la Reforma y el imperio/PN2020.92.R483/1151-09</t>
  </si>
  <si>
    <t>Cien años de teatro en México/PN2020.92.R482/115-02</t>
  </si>
  <si>
    <t>26-nov.3-dic 15</t>
  </si>
  <si>
    <t>Biar Deau, Madeleine</t>
  </si>
  <si>
    <t>El hinduismo. Antropologia de una civilizacion / BL1202.B53 / 1494-05</t>
  </si>
  <si>
    <t>15-22-JUN 16</t>
  </si>
  <si>
    <t>Panikkar, Ramon</t>
  </si>
  <si>
    <t>Espiritualidad hindú / BL1202.P36 / 493-06</t>
  </si>
  <si>
    <t>El hombre de genio y la melancolia / PA3900.E8.H65 / 155-09</t>
  </si>
  <si>
    <t>20-27-SEP 16</t>
  </si>
  <si>
    <t>Fuentes, Victor</t>
  </si>
  <si>
    <t>Los mundos de Buñuel / PN1998.3.B865.F8 / 1189-03</t>
  </si>
  <si>
    <t>14-21-NOV 16</t>
  </si>
  <si>
    <t>Gibsan, Ian</t>
  </si>
  <si>
    <t>Luis Buñuel. La forja de un cineasta universal / PN1998.3.B865.G53 / 435-015</t>
  </si>
  <si>
    <t>Un espacio de arte alternativo/ALV.PLA/60-79</t>
  </si>
  <si>
    <t>26- 31-JUL-17</t>
  </si>
  <si>
    <t>Inove, Yasushi</t>
  </si>
  <si>
    <t>Luna llena y otros cuentos/PN3322.I55.L85/129-018</t>
  </si>
  <si>
    <t xml:space="preserve">10-17 ago 17 </t>
  </si>
  <si>
    <t>La epopeya del clan Takeda/PN3322.I55.F8/SF</t>
  </si>
  <si>
    <t>16-23 ago 17</t>
  </si>
  <si>
    <t>Octubre/EIS-OCT/511-2200</t>
  </si>
  <si>
    <t xml:space="preserve">16-19 ago 17 </t>
  </si>
  <si>
    <t>Bruel, Henry</t>
  </si>
  <si>
    <t>Los más bellos cuentos zen/BL1432.Z4.B783/801-09</t>
  </si>
  <si>
    <t>Oshima. Hitoshi</t>
  </si>
  <si>
    <t>La vía del samurái/BL2222.B88.V5/343-014</t>
  </si>
  <si>
    <t>28-ago-4-sep-17</t>
  </si>
  <si>
    <t xml:space="preserve"> Cleary,Thomás</t>
  </si>
  <si>
    <t xml:space="preserve">El alma del samurái/BL1432.Z4.A56/971-08 </t>
  </si>
  <si>
    <t>VHS PELICULA</t>
  </si>
  <si>
    <t>La fórmula secreta/GAM-FOR/S/F</t>
  </si>
  <si>
    <t>11-16-SEP-17</t>
  </si>
  <si>
    <t>Arendt, Hanna</t>
  </si>
  <si>
    <t>La promesa de la política/PN5140.A74.P760/143-012</t>
  </si>
  <si>
    <t>Kioto/PN3322.K39.K56/1027-09</t>
  </si>
  <si>
    <t>Correspondencia/PN6130.K39.C6/406 - 04</t>
  </si>
  <si>
    <t>Shizuteru, Ueda</t>
  </si>
  <si>
    <t xml:space="preserve"> Zen y filosofía/BL1432.Z4.U43/167-09</t>
  </si>
  <si>
    <t>El nacimiento de la biopolítica/B29.F68.N3/1345-08</t>
  </si>
  <si>
    <t>Preciado, Iñaki</t>
  </si>
  <si>
    <t>Los cuatro libros del emperador amarillo/BL1900.C83/1507-010</t>
  </si>
  <si>
    <t>The hunger</t>
  </si>
  <si>
    <t>PELÍCULA DVD/SCO-ANS/1456</t>
  </si>
  <si>
    <t>14-19 oct 17</t>
  </si>
  <si>
    <t>El libro de la almohada</t>
  </si>
  <si>
    <t>Sei Shonagon/PN3322.S445.L53/153-09</t>
  </si>
  <si>
    <t>12-21 oct 17</t>
  </si>
  <si>
    <t xml:space="preserve">Hoffman, E.T.A. </t>
  </si>
  <si>
    <t>Los autómatas/PN3322.H64.A87/2439-010</t>
  </si>
  <si>
    <t>27-oct-4-nov-17</t>
  </si>
  <si>
    <t>El acto: the company/ALM-ACT/52-60</t>
  </si>
  <si>
    <t>27-oct-2-nov-17</t>
  </si>
  <si>
    <t>Tzu, Sun</t>
  </si>
  <si>
    <t>El arte de la guerra/B29.S86.A78/269-012</t>
  </si>
  <si>
    <t>10-17 nov 17</t>
  </si>
  <si>
    <t>Bailando en la oscuridad/VON-BAI/1168-2034</t>
  </si>
  <si>
    <t>Ihara, Saikaku</t>
  </si>
  <si>
    <t>Amores de un vividor/PN3322.I43.A56/2178-10</t>
  </si>
  <si>
    <t>Historia de un documento/MEN-HIS/1095-1361</t>
  </si>
  <si>
    <t>08-11 dic 17</t>
  </si>
  <si>
    <t xml:space="preserve"> Arendt, Hannah</t>
  </si>
  <si>
    <t>hombres en tiempos de oscuridad/PN6140.A74.H6/849-02</t>
  </si>
  <si>
    <t>14-21-dic-17</t>
  </si>
  <si>
    <t xml:space="preserve">Rafael </t>
  </si>
  <si>
    <t>Contra la vida activa/PN6140.L452.C66/1607-010</t>
  </si>
  <si>
    <t>5-12-ene-18</t>
  </si>
  <si>
    <t>Los cuatro libros del emperador/BL1900.C83/1507-010</t>
  </si>
  <si>
    <t xml:space="preserve">Swift,Jonathan </t>
  </si>
  <si>
    <t>Instrucciones a los sirvientes/PN6140.S945.I68/1269-08</t>
  </si>
  <si>
    <t>11-18 - abr-18</t>
  </si>
  <si>
    <t>El cuento de un hombre ciego /PN3322.T355.C84 /401-012</t>
  </si>
  <si>
    <t>19-26-abr-18</t>
  </si>
  <si>
    <t>Bouvard y Pécuchet/PN3322.F59.B68/748-94</t>
  </si>
  <si>
    <t>Furin Kazan. La epopeya del clan Takeda/PN3322.I55.P8/613-014</t>
  </si>
  <si>
    <t>24-31-may-18</t>
  </si>
  <si>
    <t>Infancia en Berlín hacia 1900/PN6140. B468.I6 1992/793-015</t>
  </si>
  <si>
    <t>21-28-jun-18</t>
  </si>
  <si>
    <t>María Medina</t>
  </si>
  <si>
    <t>Giros y Reveses/BF121.G57/1526-012</t>
  </si>
  <si>
    <t>Jean-Jacques R.</t>
  </si>
  <si>
    <t>Emilio/B29.R68.E56/2321-97</t>
  </si>
  <si>
    <t>26-03-jul-18</t>
  </si>
  <si>
    <t>Ivan Shmeliov</t>
  </si>
  <si>
    <t>El sol de los muertos/PN3322.S494.S65/150-09</t>
  </si>
  <si>
    <t>Los origenes del totalitarismo/PN6140.A74.O7 2006/649-15</t>
  </si>
  <si>
    <t>Faubert</t>
  </si>
  <si>
    <t>La tentación de san Antonio/PN3322.F59.T45/745-94</t>
  </si>
  <si>
    <t>10-17 agos 18</t>
  </si>
  <si>
    <t>Sergio González Rodríguez</t>
  </si>
  <si>
    <t>Huesos en el desierto/PN3322.G67R.H84/2179-02</t>
  </si>
  <si>
    <t>14-21 agos 18</t>
  </si>
  <si>
    <t>Devalpo &amp; Vigna</t>
  </si>
  <si>
    <t>Fabrica de culpables/PN3384.D486.V54/684-014</t>
  </si>
  <si>
    <t>20-27 sep 18</t>
  </si>
  <si>
    <t>Las ciudades del agua/PN1169.5.Z87.C58/1290-08</t>
  </si>
  <si>
    <t>03-10 oct 18</t>
  </si>
  <si>
    <t>Coord. Octavio Cardillo</t>
  </si>
  <si>
    <t>Mensajes Cifrados/PN3383.5.M455/1630-07</t>
  </si>
  <si>
    <t>Madame Satá/AIN-MAD/1013</t>
  </si>
  <si>
    <t>22-27-OCT-18</t>
  </si>
  <si>
    <t>Eros /ANT-ERO/185/120</t>
  </si>
  <si>
    <t>27 oct- 1-nov-18</t>
  </si>
  <si>
    <t xml:space="preserve"> Ronquillo, Víctor</t>
  </si>
  <si>
    <t>Las muertas de Juárez/PN3384.R66.M84/2247-10</t>
  </si>
  <si>
    <t>Miramos así/ACE-MIR/1-0001</t>
  </si>
  <si>
    <t>8-15-nov-18</t>
  </si>
  <si>
    <t>Desnudez/B29.A45.D4/332-013</t>
  </si>
  <si>
    <t>12-19-nov-18</t>
  </si>
  <si>
    <t>La puerta del Sáhara/ALV-PUE/59-69</t>
  </si>
  <si>
    <t>13-18-nov-18</t>
  </si>
  <si>
    <t>Rafael Rodriguez</t>
  </si>
  <si>
    <t>El México narco/PN3383.5.M495/514-014</t>
  </si>
  <si>
    <t>21-28 nov 18</t>
  </si>
  <si>
    <t>Manantial de dos fuentes/PN3322.G374.M35/1244-05</t>
  </si>
  <si>
    <t>23-30-nov-18</t>
  </si>
  <si>
    <t>Ley de semillas/ARE-LEY/96-133</t>
  </si>
  <si>
    <t>26-nov-1-dic-18</t>
  </si>
  <si>
    <t>Lo que quedó de Auschwits/B29.A45.L6/1659-09</t>
  </si>
  <si>
    <t xml:space="preserve">Levi, Primo </t>
  </si>
  <si>
    <t>Los hundidos y los salvados/PN3322.L49.H8/2022-01</t>
  </si>
  <si>
    <t>Bonnexoy</t>
  </si>
  <si>
    <t>VHS</t>
  </si>
  <si>
    <t>Señorita extraviada/POR-SEÑO/S/F</t>
  </si>
  <si>
    <t>9-16-ENE-19</t>
  </si>
  <si>
    <t>Levi</t>
  </si>
  <si>
    <t>Los hundidos y los salvajes/PN3322.L49.H8/2022-01</t>
  </si>
  <si>
    <t>17-24  ene 19</t>
  </si>
  <si>
    <t xml:space="preserve">Híjar González, Cristina </t>
  </si>
  <si>
    <t>Calcomanias Zapatistas: contribución a una poetíca/PN6140.H55.C35/1797-08</t>
  </si>
  <si>
    <t>17-24-ene-19</t>
  </si>
  <si>
    <t>Petróleo Sangriento/AND-THE/72-98</t>
  </si>
  <si>
    <t>2046/KAR-204/848-1056</t>
  </si>
  <si>
    <t>18-23-feb-19</t>
  </si>
  <si>
    <t>La santa muerte/ARI-SAN/109-148</t>
  </si>
  <si>
    <t>13-18-mar-19</t>
  </si>
  <si>
    <t>ángeles caídos/KAR-ANG/849-1057</t>
  </si>
  <si>
    <t>2-7-may-19</t>
  </si>
  <si>
    <t xml:space="preserve">Marx, Karl </t>
  </si>
  <si>
    <t>La ideología alemana/B29.M374.I43/262-015</t>
  </si>
  <si>
    <t>SUSPENSIÓN HASTA 5 DE JUNIO</t>
  </si>
  <si>
    <t>Devalpo, Anne Vigna</t>
  </si>
  <si>
    <t>Fábrica de culpables: Florence Cassez y otros casos de la injusticia mexicana / PN3384-D486.V54 /684-14</t>
  </si>
  <si>
    <t>Lydia Cacho</t>
  </si>
  <si>
    <t>Esclavas del poder: Un viaje al corazón de la trata/PN3384.C32.E83/2601-010</t>
  </si>
  <si>
    <t>Banana Yoshimoto</t>
  </si>
  <si>
    <t>Tsugumi/PN3322.Y56.T88/2178-08</t>
  </si>
  <si>
    <t>26-Mar-02-Abrl-22</t>
  </si>
  <si>
    <t>Diarios/PN1169.5.PS9.D5 2005/1097-07</t>
  </si>
  <si>
    <t>El guardiám entre el centeno/PN3322.S253.G8/827-94</t>
  </si>
  <si>
    <t>Walt Whitman</t>
  </si>
  <si>
    <t>Hojas de hierba/PN1169.5.W55.H6/294-015</t>
  </si>
  <si>
    <t>Las flores del mal/PN1169.5.B363.F5.1999/2912-99</t>
  </si>
  <si>
    <t>SERVICIO DE PRESTAMO SUSPENDIDO HASTA EL 6 DE ABRIL DE 2019</t>
  </si>
  <si>
    <t xml:space="preserve">Peniche, Roldán </t>
  </si>
  <si>
    <t>Mitología mexicana/BL313.P45.M57/285-013</t>
  </si>
  <si>
    <t xml:space="preserve">Guedj, Denis </t>
  </si>
  <si>
    <t>El teorema del loro/PN3322.G8433.I46/2366-011</t>
  </si>
  <si>
    <t>19-26 oct 16</t>
  </si>
  <si>
    <t>27 OCT-03 NOV 16</t>
  </si>
  <si>
    <t>El concepto de tiempo / B29.H45.C6 2003 / 778-07</t>
  </si>
  <si>
    <t xml:space="preserve">Guillen, Rafael </t>
  </si>
  <si>
    <t>Las edades del frio/PN1169.5.G855.E3/550-013</t>
  </si>
  <si>
    <t xml:space="preserve">García-Posada, Miguel </t>
  </si>
  <si>
    <t>Explorando el mundo/PN1016.E96/2732-08</t>
  </si>
  <si>
    <t>Byung-Chu Han</t>
  </si>
  <si>
    <t>La sociedad del cansancio/B29.H353.S63/658-015</t>
  </si>
  <si>
    <t>Del lenguaje y literatura / B29.F68.L45 / 1753-02</t>
  </si>
  <si>
    <t>Chul-Han, Byung</t>
  </si>
  <si>
    <t>La sociedad de la transparencia / B29.H353.S655 / 660-015</t>
  </si>
  <si>
    <t>Aristoteles &amp; Hipocrates</t>
  </si>
  <si>
    <t>De la melancolia/PA3913.3.A7/780-94</t>
  </si>
  <si>
    <t>22 FEB-01 MAR 17</t>
  </si>
  <si>
    <t>Agujeros negros y pequeños universos/CT21H.38.A3/843-013</t>
  </si>
  <si>
    <t>14-21 ago 17</t>
  </si>
  <si>
    <t>Saint Exupery</t>
  </si>
  <si>
    <t>Piloto de guerra/PN3322.S235.P5/1270-00</t>
  </si>
  <si>
    <t xml:space="preserve">Spinoza, Baruj </t>
  </si>
  <si>
    <t>Ética demostrada según el orden geométrico/B29.S65.E8/687-01</t>
  </si>
  <si>
    <t>16-23-dic-19</t>
  </si>
  <si>
    <t>Baruj Spinoza</t>
  </si>
  <si>
    <t>12-19-feb-20</t>
  </si>
  <si>
    <t>Nombre del usuario:_x000D_
Ramírez, Elisa</t>
  </si>
  <si>
    <t>Ramírez, Elisa</t>
  </si>
  <si>
    <t>Concealments &amp; Caprichos / PN1169.5.R687.C66 / 1498-010</t>
  </si>
  <si>
    <t>4-5 oct 10</t>
  </si>
  <si>
    <t>El canon del cuento/PN6140.B556.C84/423-010</t>
  </si>
  <si>
    <t>14-19 MAY 11</t>
  </si>
  <si>
    <t>Adiccion a los ingleses/PN3321.P572/846.05</t>
  </si>
  <si>
    <t>14-21 MY 11</t>
  </si>
  <si>
    <t>Tobin, Colm</t>
  </si>
  <si>
    <t>Retrato del novelista maduro/PN3322.T63.M38-1111-011</t>
  </si>
  <si>
    <t>16-22 MAY-11</t>
  </si>
  <si>
    <t>La mujer justa/PN3322.M385a.M8/992-05</t>
  </si>
  <si>
    <t>20-27 may 11</t>
  </si>
  <si>
    <t>Perez Gay, Jose Maria</t>
  </si>
  <si>
    <t>El imperio perdido/PN6140/P477.I52/1997</t>
  </si>
  <si>
    <t xml:space="preserve">Rey, Mario </t>
  </si>
  <si>
    <t>Hist.Lit.Inf.Mex./PN523.92.R49/3301-01</t>
  </si>
  <si>
    <t>Ferrari y Borges</t>
  </si>
  <si>
    <t xml:space="preserve">En diálogo/PN3322.B67.E62/1078-06 </t>
  </si>
  <si>
    <t>12-19 may-11</t>
  </si>
  <si>
    <t>Eliza Ramirez</t>
  </si>
  <si>
    <t>Educacion Indigena Mexico/PN167 -5R351 .E3 / 378-06</t>
  </si>
  <si>
    <t>Atlas descrito por el cielo/PN3322.P489.A75/1406-010</t>
  </si>
  <si>
    <t>17-23 jun-11</t>
  </si>
  <si>
    <t>Nuestros antepasados/Pn3322.C35.N8/5559-01</t>
  </si>
  <si>
    <t>Becerra José Carlos</t>
  </si>
  <si>
    <t>El otoño recorre las islas/PN1169.5/B424.07/1973/1245-05</t>
  </si>
  <si>
    <t>Elogio de la sombra/PN3322.T355.E561999/3236-03</t>
  </si>
  <si>
    <t>29 jun-5 jul-11</t>
  </si>
  <si>
    <t>Preferiría no hacerlo/PN3322.M458.P74 / 03014-08</t>
  </si>
  <si>
    <t>7-14 jul-11</t>
  </si>
  <si>
    <t>Ecue-Yambao-Ó/PN3322.C374.E2/1090-03</t>
  </si>
  <si>
    <t>19 sp 11</t>
  </si>
  <si>
    <t>Casa de las americas</t>
  </si>
  <si>
    <t>Recopilación de textos sobre alejo carpentier/PN3322.C374.R43</t>
  </si>
  <si>
    <t>18-25-jul-11</t>
  </si>
  <si>
    <t>h</t>
  </si>
  <si>
    <t>De los nabis a la patafísica/PN3322.J377.A55/1758-01</t>
  </si>
  <si>
    <t>Colección de Arena/PN3322.C35.C6/1181-99</t>
  </si>
  <si>
    <t>Gestas y opiniones del doctor Faustroll/PN3322.J377.G48/1826-09</t>
  </si>
  <si>
    <t>Conrad</t>
  </si>
  <si>
    <t>A Conrad Argosy/PN3322.C65</t>
  </si>
  <si>
    <t>9-19 AGO 11</t>
  </si>
  <si>
    <t>Una avanzada del progreso/PN3322.C65.H78</t>
  </si>
  <si>
    <t>Cesaire Aimeé</t>
  </si>
  <si>
    <t>Para leer a AC PN1169.5/C483.P37</t>
  </si>
  <si>
    <t>El sueño del celta/</t>
  </si>
  <si>
    <t>Nostromo/PN3322.C65.N6/ 909-03</t>
  </si>
  <si>
    <t xml:space="preserve">El siglo de la luces </t>
  </si>
  <si>
    <t>20-27 Ago 11</t>
  </si>
  <si>
    <t>El reino de este mundo /PN3322.c374R42002/1091-03</t>
  </si>
  <si>
    <t>Confesiones de un burgués / PN332.M385. C65 / 121-05</t>
  </si>
  <si>
    <t>19-26 nov 11</t>
  </si>
  <si>
    <t xml:space="preserve">Cabrera Infante, Guillermo </t>
  </si>
  <si>
    <t xml:space="preserve">La Habana para un infante difunto / PN3322.C23.H3 </t>
  </si>
  <si>
    <t xml:space="preserve">A.A. V.V. </t>
  </si>
  <si>
    <t xml:space="preserve">Oaxaca Siete poetas / PN191016.92. O29. </t>
  </si>
  <si>
    <t xml:space="preserve">19-26 nov 11 </t>
  </si>
  <si>
    <t xml:space="preserve">Heine, Heinrich </t>
  </si>
  <si>
    <t xml:space="preserve">Antología poética / PN1169. H445.A6 </t>
  </si>
  <si>
    <t xml:space="preserve">Confesiones y memorias / PN1169.5. H448.C6 </t>
  </si>
  <si>
    <t xml:space="preserve">Lee Masters, Edgar </t>
  </si>
  <si>
    <t xml:space="preserve">Antología de Spoon River / PN1169.5 / M375. A6 </t>
  </si>
  <si>
    <t>27nov-3dic-11</t>
  </si>
  <si>
    <t>Antes que cante el gallo / PN3322.P39.A6 / 455-00</t>
  </si>
  <si>
    <t>23-30 abril-12</t>
  </si>
  <si>
    <t xml:space="preserve">Diario/ PN3322.M38.D5 / </t>
  </si>
  <si>
    <t>Wasserman, Jakob</t>
  </si>
  <si>
    <t>Caspar Hauser / PN3322.W376.C3 / 1426-06</t>
  </si>
  <si>
    <t>El amor burgués / PN3322.M385a.L4 / 166-12</t>
  </si>
  <si>
    <t>Atl, Dr</t>
  </si>
  <si>
    <t>Cuentos bárbaros y de todos colores/PN3322.A88.C8</t>
  </si>
  <si>
    <t>25-X Abri-12</t>
  </si>
  <si>
    <t>De Chirico, Girogio</t>
  </si>
  <si>
    <t>Hebdomeros/PN3322.C95.H4/981</t>
  </si>
  <si>
    <t>América y la generación beat/PN3322.K47.M3/1725</t>
  </si>
  <si>
    <t>La hermana/PN3322.M385A.H47/1040</t>
  </si>
  <si>
    <t>7- 12 May-12</t>
  </si>
  <si>
    <t>También en San Juan hace aire/PN1169.5.R351.T3/316-00</t>
  </si>
  <si>
    <t>9-16-may-12</t>
  </si>
  <si>
    <t>Quiéres que te lo cuente otra vez?/PN1169.3.R3J1.Q5/3355-00</t>
  </si>
  <si>
    <t>Una pasión me domina/PN1169.5.R351.P3</t>
  </si>
  <si>
    <t>López, Colome Pura</t>
  </si>
  <si>
    <t>Reliquia/PB1169.5.L648.R45/1448-9</t>
  </si>
  <si>
    <t>Past, Ámbar</t>
  </si>
  <si>
    <t>Huracana/PN1169.5.P382.H87/321-09</t>
  </si>
  <si>
    <t>Orozco, Olga</t>
  </si>
  <si>
    <t>Eclipse y fulgores/PN1169.5O746.E3/965-04</t>
  </si>
  <si>
    <t>Parmenter, Ross</t>
  </si>
  <si>
    <t>Lawrence en Oaxaca/PN3322.L39.P3/2654-92</t>
  </si>
  <si>
    <t>Rebolledo, Francisco</t>
  </si>
  <si>
    <t>Desde la barranca/PN3322.L69.R4/535-06</t>
  </si>
  <si>
    <t>La prueba del laberinto / PN6140 .E52 .P7 / 0831-94</t>
  </si>
  <si>
    <t>09-16-OCT-12</t>
  </si>
  <si>
    <t>Anatomia de la inquietud/ PN3322 .C9 .A6 / 01889-98</t>
  </si>
  <si>
    <t>¿Qué  hago yo Aquí? / PN3322 .C9 .Q4 / 02450-92</t>
  </si>
  <si>
    <t>Solana, Fernando</t>
  </si>
  <si>
    <t>Oaxaca cronicas sonambulas / 3384 .S665 .O2 / 02277-02</t>
  </si>
  <si>
    <t>Paul, Daniel</t>
  </si>
  <si>
    <t>Memorias de un enfermo de nervios / PN3384 .S353 .N4 / 01080-09</t>
  </si>
  <si>
    <t>Moseh Ibn Ezra</t>
  </si>
  <si>
    <t>Antología Poética/PN1169.5 .I36 .A6/0100-03</t>
  </si>
  <si>
    <t>30oct-07nov 12</t>
  </si>
  <si>
    <t>Antología Poética /PN1169.5 .B58 .A62/0159-04</t>
  </si>
  <si>
    <t>30oct-01nov 12</t>
  </si>
  <si>
    <t>Antología/Anthology /PN1169.5 .B58 .A6 /02716-92</t>
  </si>
  <si>
    <t>Petros Cavafis</t>
  </si>
  <si>
    <t>Poesía completa /PN1169.5 .C4 .P6 1989/02237-99</t>
  </si>
  <si>
    <t>Poemas franceses y últimos poemas alemanes/PN1169.5.R55.P62/764-09</t>
  </si>
  <si>
    <t>Poesía tradicional de los judios españoles /PN1016.8 .P644/01354-11</t>
  </si>
  <si>
    <t>Friedrich Holderlin</t>
  </si>
  <si>
    <t>Odas /PN1169.5 .H653 .O3 /0933-00</t>
  </si>
  <si>
    <t>Cantos de los oasis del Hoggar /PN1016.95 .A7 .C36 /0421-010</t>
  </si>
  <si>
    <t>Yalal Rumi</t>
  </si>
  <si>
    <t>La sed de los peces /BP189.5 .R85 .S4 /01506-05</t>
  </si>
  <si>
    <t>Poetas del exilio español /PN1016.8 .P64 /01679-06</t>
  </si>
  <si>
    <t xml:space="preserve">Obra Poética Tomo II /PN1169.5 .P482 .P4 v.2 </t>
  </si>
  <si>
    <t>Poetas hebreos de Al-Andalus /PN1016.8 .S26 2003/ 02291-08</t>
  </si>
  <si>
    <t>Niños en el tiempo/PN3322 .M434 .N5 / 01549-00</t>
  </si>
  <si>
    <t>06-13 Nov 12</t>
  </si>
  <si>
    <t>Amsterdam/PN3322 .M434 .A53 / 01736-02</t>
  </si>
  <si>
    <t>Nicholas Shakespeare/PN3322 .C9 .S53</t>
  </si>
  <si>
    <t>Youcemar, Marguerite</t>
  </si>
  <si>
    <t>El tiro de gracia /PN3322 .Y68 .T5 / 01805-03</t>
  </si>
  <si>
    <t>Melvillle, Henry</t>
  </si>
  <si>
    <t>Cuentos completos /PN3322 .M458 .C82 / 02481-08</t>
  </si>
  <si>
    <t>Una de dos / PN3322 .S23 .U6 / 0407-06</t>
  </si>
  <si>
    <t>12-19-dic-12</t>
  </si>
  <si>
    <t>Porque parece mentira la verdad / PN3322 .S23 .P6 1999 / 0399-06</t>
  </si>
  <si>
    <t>Antol. Josefina Veglison</t>
  </si>
  <si>
    <t>La poesia árabe clásica / PN1016.95 .A7 .P64 / 01344-02</t>
  </si>
  <si>
    <t>Angel Sáenz Badillos</t>
  </si>
  <si>
    <t>Poetas hebreos de Al-andalus (siglo X-XII) antología / PN1016.8 .S26 2003 / 02291-08</t>
  </si>
  <si>
    <t>Jaime Sánchez Ratia</t>
  </si>
  <si>
    <t>Treinta poemas árabes en su contexto / PN1016.95 .A7 .T74 / 0107-03</t>
  </si>
  <si>
    <t>Ibn Sára As-Santarini</t>
  </si>
  <si>
    <t>Poemas del fuego  y otras casidas / PN1169-.5 .I365 .P6 /02193-04</t>
  </si>
  <si>
    <t>Ibn Quzmán</t>
  </si>
  <si>
    <t>Cancionero andalusi/ PN1169.5 .I35 .C3 1996 / 0972-098</t>
  </si>
  <si>
    <t>Robert Graves</t>
  </si>
  <si>
    <t>La hija de homero/ PN3322 .G795 .H4 / 0242-99</t>
  </si>
  <si>
    <t>Músico y poesía al sur de Al-andalus / ML315.5 .M882 / 01742-08</t>
  </si>
  <si>
    <t>22-29-DIC-12</t>
  </si>
  <si>
    <t>Elogio de la transmisión : Maestro y alumno / PN6140.S74.E57 / 2931-08</t>
  </si>
  <si>
    <t>27-May-7-Jun 13</t>
  </si>
  <si>
    <t>Lecciones de los maestros / PN6140.S74.L4 / 438-05</t>
  </si>
  <si>
    <t>Obras poesía y prosa / PN1169.5.M32.O2.1997 / 1412-03</t>
  </si>
  <si>
    <t>27-May-7-Jun 14</t>
  </si>
  <si>
    <t>Entrada libre: crónicas de la sociedad que se organiza / PN3384 .M66.E6</t>
  </si>
  <si>
    <t>El vellocino de oro / PN3322 .G795.V4 / 01367-06</t>
  </si>
  <si>
    <t>07-Agos-14-Agos-13</t>
  </si>
  <si>
    <t>Las edades de Lulú / PN3322 .G787.E2 1998 / 01859-99</t>
  </si>
  <si>
    <t xml:space="preserve">López Velarde, Ramón </t>
  </si>
  <si>
    <t xml:space="preserve"> Poesías completas y el minutero / PN1169.5 .L669.P6 1991 / 1347-95</t>
  </si>
  <si>
    <t>Yo Claudio / PN3322 .G795 .Y6 / 0765-03</t>
  </si>
  <si>
    <t>04-11 Feb 15</t>
  </si>
  <si>
    <t>Tubau, Daniel</t>
  </si>
  <si>
    <t>Las paradojas del guionista / PN1997.85 .T83 / 01207-010</t>
  </si>
  <si>
    <t>El placer del viajero / PN3322 .M434 .P53 / 01839-08</t>
  </si>
  <si>
    <t>Mantel, Hilary</t>
  </si>
  <si>
    <t>En la corte del lobo / PN3322 .M3844 .C6 / 0545-014</t>
  </si>
  <si>
    <t>La invencion de la tradicion / PN6140 .H62 .I6 / 01878-03</t>
  </si>
  <si>
    <t>17-24 Feb 15</t>
  </si>
  <si>
    <t>Discursos interrumpidos I / PN6140 .B460 .C66</t>
  </si>
  <si>
    <t>2 miradas malevolas / PN3322 .T</t>
  </si>
  <si>
    <t xml:space="preserve"> La extraña  / PN3322 .</t>
  </si>
  <si>
    <t>Perez Galdós, Benito</t>
  </si>
  <si>
    <t xml:space="preserve"> Obras completas / PN3322 .</t>
  </si>
  <si>
    <t>Historia de la palma de la mano / PN3322 .K39 .H57</t>
  </si>
  <si>
    <t>Novelas y novelistas / PN6140 .B556 .N6 / 0916-09</t>
  </si>
  <si>
    <t>Tierno barbaro / PN3322 .H73 .T5 / 0228-04</t>
  </si>
  <si>
    <t>Bajtin, Mijael</t>
  </si>
  <si>
    <t>Yo tambien soy: fragmentos sobre el otro / PN6140 .B34 .Y6 / 01342-06</t>
  </si>
  <si>
    <t>Obras vol 2 / PN6140 .B462 .O2 / 01014-04</t>
  </si>
  <si>
    <t>Caillois, Roger</t>
  </si>
  <si>
    <t>Los juegos y los hombres / PN6140 .C33 .J84 / 01836-011</t>
  </si>
  <si>
    <t>lówi, Michael</t>
  </si>
  <si>
    <t>walter benjamin: aviso de incendio : una lectura de la tesis "sobre el concepto de la historia" / PN6140.B468.L6/ 241-05</t>
  </si>
  <si>
    <t>Payno, Manuel</t>
  </si>
  <si>
    <t xml:space="preserve">Los bandidos del Rio frio / PN3322 .P395 .B36 / 02293-010                                                             </t>
  </si>
  <si>
    <t>13-20 Jun 15</t>
  </si>
  <si>
    <t>Escritos literarios / PN3322 .P395 .O2 / 050-05</t>
  </si>
  <si>
    <t>Atonement /PN3322 .M434 .A76 / 01551-08</t>
  </si>
  <si>
    <t>Si te dicen que cai / PN3322 .M387 .S5 / 0253-03</t>
  </si>
  <si>
    <t>Williams, Carlos</t>
  </si>
  <si>
    <t>En la raíz de América / PN6140 .W553 .E6 / 0515-03</t>
  </si>
  <si>
    <t>El mago</t>
  </si>
  <si>
    <t>El tiempo gran escultor</t>
  </si>
  <si>
    <t>La retizencia de lady Anne</t>
  </si>
  <si>
    <t>Operación dulce</t>
  </si>
  <si>
    <t>Opus Nigrum/PN3322.Y68.O6/1827-99</t>
  </si>
  <si>
    <t>Efectos personales/PN6140.V55.E4/2526-99</t>
  </si>
  <si>
    <t>El balneario /PN3322.V39.B3/2526-99</t>
  </si>
  <si>
    <t xml:space="preserve">Onetti, Juan </t>
  </si>
  <si>
    <t>Cuentos completos/PN3322.O564.C8/972-11</t>
  </si>
  <si>
    <t xml:space="preserve">Horacio   </t>
  </si>
  <si>
    <t>Horacio XX odas del libro tercero / PA6400.Y45 / 854-010</t>
  </si>
  <si>
    <t>16-???-MAR-17</t>
  </si>
  <si>
    <t>El sacrificio / PN6140.M389.S33 / 468-014</t>
  </si>
  <si>
    <t>Ross Parmeater</t>
  </si>
  <si>
    <t>Lawrence en Oaxaca/PN3322.L387.P37 / 26541-92</t>
  </si>
  <si>
    <t>Pornografia y obscenidad/PN3322.L387.P67/1388-06</t>
  </si>
  <si>
    <t>Stevenson, Robert L.</t>
  </si>
  <si>
    <t>En los mares del sur/ PN3322.S75.M37/ 813-02</t>
  </si>
  <si>
    <t>Taipi: Un eden canibal/ PN3322.M458.T3/ 1501-97</t>
  </si>
  <si>
    <t>Walden: La vida en los bosques / B29 .T495 .W32 / 1934-02</t>
  </si>
  <si>
    <t>Walden: del deber de la desobediencia civil / PN6140 .T49.W3 / 354-00</t>
  </si>
  <si>
    <t xml:space="preserve"> Erostrato y la busqueda de la inmortalidad / PN1169.5 .P483.E76 / 362-fecha</t>
  </si>
  <si>
    <t>Recuerdos / PN1169.5 .R55 .T45 / 0516</t>
  </si>
  <si>
    <t xml:space="preserve">Suspendido. Préstamo a partir del  de  Marzo de 2015 </t>
  </si>
  <si>
    <t>Undecima poesia vertical / PN1169.5 .J847 .J63 / 0248-08</t>
  </si>
  <si>
    <t>Mitologia del firmamento/PA3970.E4.M57/1050-010</t>
  </si>
  <si>
    <t>30oct-06Nov 15</t>
  </si>
  <si>
    <t>Sobre el porvenir de nuestras escuelas/B29.N541.S6/2871-03</t>
  </si>
  <si>
    <t>25 ene-02 feb 16</t>
  </si>
  <si>
    <t xml:space="preserve">Otto, Walter F. </t>
  </si>
  <si>
    <t xml:space="preserve">Epicuro/PA3970.E2.O77/1268-08 </t>
  </si>
  <si>
    <t>Vasquez, Manuel</t>
  </si>
  <si>
    <t>Marcos señor de los espejos / CT21.M368.V3 / 138-00</t>
  </si>
  <si>
    <t>Gransci, Antonio</t>
  </si>
  <si>
    <t>Odio a los independientes / B29.G673.O25 / 1155-014</t>
  </si>
  <si>
    <t xml:space="preserve">Suspendido. Préstamo a partir del 4 de  agosto de 2016 </t>
  </si>
  <si>
    <t>El tarot de marsella / BL313.M375 / 2320-010</t>
  </si>
  <si>
    <t>The tarot / BL313.C38/ 658-012</t>
  </si>
  <si>
    <t>5 meses de retraso</t>
  </si>
  <si>
    <t>23-30-may-18</t>
  </si>
  <si>
    <t>Mitogía de las plantas/BL313.G83  v.2/1275 (6)-6</t>
  </si>
  <si>
    <t>Odio a los indiferentes/B29.73.O25/1153-014</t>
  </si>
  <si>
    <t>Christian Jarret</t>
  </si>
  <si>
    <t>50 teorías psicologicas fascinantes/BF121.J37/1104-13</t>
  </si>
  <si>
    <t>19-26-junio-23</t>
  </si>
  <si>
    <t>Adrián Furman</t>
  </si>
  <si>
    <t>50 cosas que hay que saber sobre psicología / BF121.F87 / 137-20</t>
  </si>
  <si>
    <t>Daniel Goleman</t>
  </si>
  <si>
    <t>El espíritu creativo / BF121.G65 / 777-14</t>
  </si>
  <si>
    <t>03-10-Julio-23</t>
  </si>
  <si>
    <t>Desde la barranca / PN3322 .L69 .R4 / 0535-06</t>
  </si>
  <si>
    <t>El libro de los abrazos / PN1169.5 .G34 .L5 2005 / 01839-05</t>
  </si>
  <si>
    <t>03-10 Jun 14</t>
  </si>
  <si>
    <t>Bañuelos, Juan</t>
  </si>
  <si>
    <t>El traje que vesti mañana / PN1169.5 .B36 .T7 / 705-01</t>
  </si>
  <si>
    <t>Poesia no eres tú / PN1169.5 .C39 .P6 1975 / 12639-01</t>
  </si>
  <si>
    <t>28-Jun-5Jul-14</t>
  </si>
  <si>
    <t>Antaki, Ikram</t>
  </si>
  <si>
    <t>El espíritu de Córdova / PN3322 .A397 .E8 / 0258-95</t>
  </si>
  <si>
    <t>2666 / PN3322 .B642.D6 / 1972-04</t>
  </si>
  <si>
    <t>Renov. 25-Jul-14</t>
  </si>
  <si>
    <t>25-Jul-01-Agos-14</t>
  </si>
  <si>
    <t>Los siete locos / PN3322 .A748 .S5 / 0244-03</t>
  </si>
  <si>
    <t>Arguedas, Jose Maria</t>
  </si>
  <si>
    <t>Renov. 22-Ago-14</t>
  </si>
  <si>
    <t>22-29-Ago-14</t>
  </si>
  <si>
    <t>La marrana negra de la literatura rosa / PN3322 .V449 .M37 / 2661-011</t>
  </si>
  <si>
    <t>La biblia vaquera / PN3322.V449.B5/978-013</t>
  </si>
  <si>
    <t>Montagner, Eduardo</t>
  </si>
  <si>
    <t>Toda esa gran verdad / PN3322.T966.T5/160-010</t>
  </si>
  <si>
    <t>08-15-AGOS-15</t>
  </si>
  <si>
    <t>Obra reunida 2/ PN3322.B44.O37/536-14</t>
  </si>
  <si>
    <t>11-18AGOS-15</t>
  </si>
  <si>
    <t>Renov. 25-Ago-15</t>
  </si>
  <si>
    <t xml:space="preserve">Luiselli, Valeria </t>
  </si>
  <si>
    <t>25ago-01sep 15</t>
  </si>
  <si>
    <t>Papeles falsos/ PN6140.L855.P36/ 1764-011</t>
  </si>
  <si>
    <t>31 AGO-7-SEP-15</t>
  </si>
  <si>
    <t>Pergentino, José</t>
  </si>
  <si>
    <t>Hormigas rojas/ PN33322.R8497.H6/ 2082-012</t>
  </si>
  <si>
    <t>7-14-SEP-15</t>
  </si>
  <si>
    <t>Ramos Revillas, Antonio</t>
  </si>
  <si>
    <t>El cantante de los muertos / PN3322 .R356 .C36 / 1774-011</t>
  </si>
  <si>
    <t>Renov. 28-sep-15</t>
  </si>
  <si>
    <t>Villafuerte, Nadia</t>
  </si>
  <si>
    <t>Barcos en Houston/PN3322.V5515.B3/104-08</t>
  </si>
  <si>
    <t xml:space="preserve">Yan, Mo </t>
  </si>
  <si>
    <t>¡Boom!/PN3322.Y354.B6/131-015</t>
  </si>
  <si>
    <t>26sep-3oct 15</t>
  </si>
  <si>
    <t>Renov. 24-oct-15</t>
  </si>
  <si>
    <t xml:space="preserve">Wolfe, Tom </t>
  </si>
  <si>
    <t>Ponche de ácido lisérgico /PN3322.W65.P6 2013/375-15</t>
  </si>
  <si>
    <t xml:space="preserve">Maybury-Lewis, David </t>
  </si>
  <si>
    <t>Millenum Tribal Wisdom ande the Modern World/PN6140.M39.M55/2002-04</t>
  </si>
  <si>
    <t>21-28-nov-15</t>
  </si>
  <si>
    <t>Millenum Tribal Wisdom ande the Modern World/PN6140.M39.M55/2002-11</t>
  </si>
  <si>
    <t>04-11-dic-15</t>
  </si>
  <si>
    <t xml:space="preserve">Arenas Reynaldo </t>
  </si>
  <si>
    <t>El mundo alucinante/ PN3322.A73.M8/ 0536-00</t>
  </si>
  <si>
    <t>18-26-DIC-15</t>
  </si>
  <si>
    <t>El color del verano, o, nuevo &lt;&lt;jardín de  las delicias&gt;&gt;/PN3322.A73.C6/1887-00</t>
  </si>
  <si>
    <t>26-DIC-15-02-ENE-16</t>
  </si>
  <si>
    <t>coetzee J.M.</t>
  </si>
  <si>
    <t>La infancia de jesús / PN3322.C634.I5 / 000092-014</t>
  </si>
  <si>
    <t>29-DIC-15-05-ENE-16</t>
  </si>
  <si>
    <t>Foe / PN3322.C634.F6 / 0495-06</t>
  </si>
  <si>
    <t>04-11-ene-16</t>
  </si>
  <si>
    <t>Escenas de una vida de provincias / PN3322.C634.E82 / 00056-015</t>
  </si>
  <si>
    <t>16-23-ene-16</t>
  </si>
  <si>
    <t>Felisberto hernandez</t>
  </si>
  <si>
    <t>La casa inundada</t>
  </si>
  <si>
    <t>27/ENE - 03/FEB/23</t>
  </si>
  <si>
    <t>Herejes / PN3322.P335.H4 / 97-15</t>
  </si>
  <si>
    <t>Máscaras/PN3322.P3322.P335.H4/0493-014</t>
  </si>
  <si>
    <t>13 -20 /FEB /23</t>
  </si>
  <si>
    <t xml:space="preserve">El hombre que amaba a los perros </t>
  </si>
  <si>
    <t>16-23/FEB/23</t>
  </si>
  <si>
    <t>Padura, Leoanrdo</t>
  </si>
  <si>
    <t>La transparencia del tiempo/PN3322.P355.T73/79-19</t>
  </si>
  <si>
    <t>9-16-MAR-23</t>
  </si>
  <si>
    <t>Roberto Bolaños</t>
  </si>
  <si>
    <t>Los detectives salvajes/PN3322.. B642.D4 2007/2334-010</t>
  </si>
  <si>
    <t>21-28--MAR-23</t>
  </si>
  <si>
    <t xml:space="preserve">Alfredo Bryce Echenique   </t>
  </si>
  <si>
    <t>Permiso para sentir/PN3322.B79.P42/180-06</t>
  </si>
  <si>
    <t>03-10-Abril-23</t>
  </si>
  <si>
    <t xml:space="preserve">Clarice Lispector </t>
  </si>
  <si>
    <t>Cerca del corazón salvaje/PN3322.L58.C4.2005/1909-05</t>
  </si>
  <si>
    <t>17-24- Abril-23</t>
  </si>
  <si>
    <t>REACTIVAR PRÉSTAMO 30 DE ABRIL 2023</t>
  </si>
  <si>
    <t>Narraciones incompletas / PN3322.F47F.N37 / 259-93</t>
  </si>
  <si>
    <t>10-may - 17-may-23</t>
  </si>
  <si>
    <t xml:space="preserve">Paul Bowles </t>
  </si>
  <si>
    <t>Reillon á Tanger/PN3322.B64.R4/0457-094</t>
  </si>
  <si>
    <t>24-31-May-23</t>
  </si>
  <si>
    <t>The Sheltering Sky/PN3322.B69.S54/889-017</t>
  </si>
  <si>
    <t>29-05-Junio-23</t>
  </si>
  <si>
    <t xml:space="preserve">Gulliemo Arriaga </t>
  </si>
  <si>
    <t>El búfalo de la noche /PN3322.A774.B89/1833-011</t>
  </si>
  <si>
    <t>10-17-Junio-23</t>
  </si>
  <si>
    <t>Cylo Mendoza</t>
  </si>
  <si>
    <t>Furia/PN3322.M462C.F87/046-23</t>
  </si>
  <si>
    <t>16-23-Junio-23</t>
  </si>
  <si>
    <t xml:space="preserve">Roberto Bolaño </t>
  </si>
  <si>
    <t>23-30-Junio-23</t>
  </si>
  <si>
    <t xml:space="preserve">Rosa Beltrán </t>
  </si>
  <si>
    <t>La corte de los ilusos/PN3322.B455.O67/1965-011</t>
  </si>
  <si>
    <t>07-14-Julio-23</t>
  </si>
  <si>
    <t>Daniel Sada</t>
  </si>
  <si>
    <t>Porque parece mentira la verdad nunca se sabe / PN3322.S23.P9.1999/0399-06</t>
  </si>
  <si>
    <t>11-18-Julio-23</t>
  </si>
  <si>
    <t xml:space="preserve">Haroldo Conti </t>
  </si>
  <si>
    <t>Alrededor de la jaula/PN3322.C666.A47/3237-01</t>
  </si>
  <si>
    <t>Casi nada / PN3322.S23.C38 / 451-09</t>
  </si>
  <si>
    <t>24/JUL - 31/JUL/23</t>
  </si>
  <si>
    <t>Moby Dick / PN3322.M458.M62 / 1819-02</t>
  </si>
  <si>
    <t>30-8 may 10</t>
  </si>
  <si>
    <t xml:space="preserve">Ulysses / PN3322.J69.U55 / </t>
  </si>
  <si>
    <t>Alicia en en el País de las Maravillas / PN3322.C377.A56</t>
  </si>
  <si>
    <t>8-15 oct 10</t>
  </si>
  <si>
    <t>Lawerence, D.H</t>
  </si>
  <si>
    <t>Women in love / PN3322.L39.W65 / 218-011</t>
  </si>
  <si>
    <t>poemas del lugar y la circunstancia/PN1169.5.B74.Ps8</t>
  </si>
  <si>
    <t>El elegido/Pn3322.M378.E54/450-010</t>
  </si>
  <si>
    <t>Siefer Elizabeth</t>
  </si>
  <si>
    <t>El sueño tiene su pared/PN1016.s5.s8</t>
  </si>
  <si>
    <t>2-8 sep 11</t>
  </si>
  <si>
    <t>Las historias de Jacob / PN3322,M378.J6</t>
  </si>
  <si>
    <t>14-22 mar 12</t>
  </si>
  <si>
    <t>Narciso y Goldmundo/PN3322.H54.N3/390-00</t>
  </si>
  <si>
    <t>Kidnapped / PN3322 .S75 .K53 / 02205-010</t>
  </si>
  <si>
    <t>29-dic12 -05-ene-13</t>
  </si>
  <si>
    <t>González, Julio</t>
  </si>
  <si>
    <t>Breve historia del cerebro / BF173 .G66 .B74 / 01026-011</t>
  </si>
  <si>
    <t>Cleary, Thomas</t>
  </si>
  <si>
    <t>Dhammapada Buda / BL1451.2 .B8 / 02055-01</t>
  </si>
  <si>
    <t>El arte de ser feliz / B29 .S35 .A68 / 0580-00</t>
  </si>
  <si>
    <t>Narciso y Goldmundo / PN3322 .H54 .N3 / 0390-00</t>
  </si>
  <si>
    <t>Suzuki, D. T.</t>
  </si>
  <si>
    <t>Ensayos sobre budismo Zen / BL1432 .Z4 .S8 1970 vol1 / 0158-94</t>
  </si>
  <si>
    <t xml:space="preserve"> Iggoldin, Gonn</t>
  </si>
  <si>
    <t>El libro peligroso para los chicos /  C N31 .I44 / 02593-010</t>
  </si>
  <si>
    <t>18-25-Oct-13</t>
  </si>
  <si>
    <t>BL142.2 .W37 .C8 / 01031-013</t>
  </si>
  <si>
    <t>12-19 Dic 13</t>
  </si>
  <si>
    <t>Estados fallidos / PN6140 .C964 .E88 / 01050-013</t>
  </si>
  <si>
    <t>Escritos sociológicos II vol. 2 / B29 .A36 .E837 / 01040-013</t>
  </si>
  <si>
    <t>Laxness, Haldor</t>
  </si>
  <si>
    <t>Independent people / PN3322 .L396 .I3 / 0389-08</t>
  </si>
  <si>
    <t>La lumière qui s'étient / PN3322 .K56 .L45 / 0747-08</t>
  </si>
  <si>
    <t>Lewis, Peter</t>
  </si>
  <si>
    <t>Myths and legends of the martial arts / BL1432 .Z4 .D48 vol 2 / 01599-012</t>
  </si>
  <si>
    <t>The ways of seeing / N68.6 .B425 / 0666-010</t>
  </si>
  <si>
    <t>Historia de las tierras y los lugares legendarios / PN6140 .E26 .H57 / 077-014</t>
  </si>
  <si>
    <t>Le peuvre coeur des hommes / PN3322 .S6 .P24 / 0705-08</t>
  </si>
  <si>
    <t>10-17 Abr 14</t>
  </si>
  <si>
    <t>Dostoevsky, Fiodor</t>
  </si>
  <si>
    <t>The brothers Karamazov / PN3322 .D68 .H4 / 0113-010</t>
  </si>
  <si>
    <t>09-16 May 14</t>
  </si>
  <si>
    <t>Bernstein, Leonard</t>
  </si>
  <si>
    <t>El maestro invita a un concierto / ML410 .B47 .M3 2010 / 01691-00</t>
  </si>
  <si>
    <t>Cabanne, Pierre</t>
  </si>
  <si>
    <t>Le siécle de Picasso / N7113 .P5 .C2 / 0850-08</t>
  </si>
  <si>
    <t>14-21 Ago 14</t>
  </si>
  <si>
    <t>De que hablo cuando hablo de correr / PN3322 .M864 .D4 / 01278-010</t>
  </si>
  <si>
    <t>López, María C.</t>
  </si>
  <si>
    <t>Abuso sexual / BF121 .L67 / 0594-014</t>
  </si>
  <si>
    <t>Lewis, Archibald</t>
  </si>
  <si>
    <t>The high middle ages / PN3384 .L496 .H5 / 0647-07</t>
  </si>
  <si>
    <t>Poemas / PN1169.5 .D54 .P64 / 0122-015</t>
  </si>
  <si>
    <t>All the pretty horses / PN3322 .M468 .A55 / 0468-09</t>
  </si>
  <si>
    <t>La casa de las bellas durmientes / PN3322 .K39 .C3 / 01607-03</t>
  </si>
  <si>
    <t>Kaddish / PN1169.5 .G56 .K33 / 0464-014</t>
  </si>
  <si>
    <t>13-20 May 15</t>
  </si>
  <si>
    <t>9 cuentos y otro de propina / PN3322 .C372 .N8 / 02281-03</t>
  </si>
  <si>
    <t>23-30 May 15</t>
  </si>
  <si>
    <t>Screech, Michel</t>
  </si>
  <si>
    <t>Montaigne and Melancholy / PN6140 .M667 .S37 / 0212-011</t>
  </si>
  <si>
    <t>García, Emilio</t>
  </si>
  <si>
    <t>Los hermanos Soler / PN1998.3 .S64 .G37 / 0863-93</t>
  </si>
  <si>
    <t xml:space="preserve">Pank, Orchan </t>
  </si>
  <si>
    <t>Estambul/PN3322.P355.E8/1547-06</t>
  </si>
  <si>
    <t xml:space="preserve">Andrelev, Lenin </t>
  </si>
  <si>
    <t>El kaiser y el principe/PN3322.A59.K35/781-01</t>
  </si>
  <si>
    <t>Pecados sin cuento/PN332.F67.P4.EJ.2/0666-09</t>
  </si>
  <si>
    <t>07-14-ENE-15</t>
  </si>
  <si>
    <t>W.G. Sebald</t>
  </si>
  <si>
    <t>Austerlitz/PN3322.S43.A8/826-03</t>
  </si>
  <si>
    <t xml:space="preserve">Huxley, Aldoux </t>
  </si>
  <si>
    <t>The doors of perception Haven &amp; Hell/PN6140.H89.D66/486-010</t>
  </si>
  <si>
    <t xml:space="preserve">Ueshiba, Morihei </t>
  </si>
  <si>
    <t>The art of peace/BL1475.A5.V48/1989-012</t>
  </si>
  <si>
    <t>RENOV. 05-FEB-16</t>
  </si>
  <si>
    <t xml:space="preserve">Eliade, Mircea </t>
  </si>
  <si>
    <t>El yoga inmortalidad y libertad/BL245.Y6.E522/1226-04</t>
  </si>
  <si>
    <t xml:space="preserve">Eliade, Mircéa </t>
  </si>
  <si>
    <t>Patáñjali y el yoga /BL1245.Y6.E52 1991/2658-01</t>
  </si>
  <si>
    <t>RENOV. 19-MAR-16</t>
  </si>
  <si>
    <t>Lamperdusa</t>
  </si>
  <si>
    <t>El profesor y la Sirena/PN3322.L36.P7/173-93</t>
  </si>
  <si>
    <t xml:space="preserve">  Jeffrey Eugenides</t>
  </si>
  <si>
    <t>Middlesex / PN3322.E88.M53 / 2585-08</t>
  </si>
  <si>
    <t>02-09 abril 16</t>
  </si>
  <si>
    <t>PRESTAMO A PARTIR DEL 3 DE MAYO DE 2016</t>
  </si>
  <si>
    <t>La hermandad de la uva / PN3322.F36.H47 / 1421-09</t>
  </si>
  <si>
    <t>RENOV. 25-MAY-16</t>
  </si>
  <si>
    <t>PRESTAMO A PARTIR DEL 3 DE JUNIO DE 2016</t>
  </si>
  <si>
    <t>Greek Myths / BL313.G724 / 1974-92</t>
  </si>
  <si>
    <t>RENOV. 13-JUL-16</t>
  </si>
  <si>
    <t xml:space="preserve">Ende, Michael </t>
  </si>
  <si>
    <t>Momo/PN3322.E583.M6 ej 2/1546-02</t>
  </si>
  <si>
    <t>17-24 ago 16</t>
  </si>
  <si>
    <t>RENOV. 31-AGO-16</t>
  </si>
  <si>
    <t>La historia interminable / PN3322.E585.H5 / 1239-09</t>
  </si>
  <si>
    <t>03-10 sep 16</t>
  </si>
  <si>
    <t>SUSPENDIDO HASTA 15 DE NOVIEMBRE DE 2016</t>
  </si>
  <si>
    <t>Angela / BES-ANG / 132/235</t>
  </si>
  <si>
    <t xml:space="preserve">Pamuk, Orhan </t>
  </si>
  <si>
    <t>My name is red/PN3322.P355.M42/292-05</t>
  </si>
  <si>
    <t>Estambul/PN3322.P355.E3/1547-05</t>
  </si>
  <si>
    <t>06-13 abr 17</t>
  </si>
  <si>
    <t xml:space="preserve">Fuera de cotrol/MAC-FUE/1105-1372 </t>
  </si>
  <si>
    <t>17-21 abr 17</t>
  </si>
  <si>
    <t>The diving bell and the butterfly/SCH-ESC/1444/1779</t>
  </si>
  <si>
    <t>21 - 25  ABR 17</t>
  </si>
  <si>
    <t>Two Lovels/GRA-TWO/2265</t>
  </si>
  <si>
    <t>29 abr-06 may</t>
  </si>
  <si>
    <t xml:space="preserve">Perfect Senk/MAC-DER/2260 </t>
  </si>
  <si>
    <t>02-07 may 17</t>
  </si>
  <si>
    <t xml:space="preserve">Promesas peligrosas/CRO-PRO/4041-497 </t>
  </si>
  <si>
    <t>08-13 may 17</t>
  </si>
  <si>
    <t xml:space="preserve">Eterno replandor/GON-ETE/649-818 </t>
  </si>
  <si>
    <t>13-18 may 17</t>
  </si>
  <si>
    <t xml:space="preserve">Revancha/KEL-REV/707-888 </t>
  </si>
  <si>
    <t>15-20 may 17</t>
  </si>
  <si>
    <t>Shaft / SING-SHA / 1497/1810</t>
  </si>
  <si>
    <t>17-22 may 17</t>
  </si>
  <si>
    <t>Revenge / SCO-REV / 1473/1783</t>
  </si>
  <si>
    <t xml:space="preserve">Los soñadores/ BER-SON/175-22B </t>
  </si>
  <si>
    <t>24-19 may 17</t>
  </si>
  <si>
    <t>12 MONKEYS/GIL-MON/2256</t>
  </si>
  <si>
    <t>02-07 jun 17</t>
  </si>
  <si>
    <t>Sexy Beast/GLA-SEX/628-796</t>
  </si>
  <si>
    <t>06-12 jun 17</t>
  </si>
  <si>
    <t>Juguetes para la paz/PN3322.S239.J8/1418-06</t>
  </si>
  <si>
    <t xml:space="preserve">06-13 jun 17 </t>
  </si>
  <si>
    <t xml:space="preserve">Una muerte inesperada/STR-MUC/1535-1862 </t>
  </si>
  <si>
    <t>20-25 jun 17</t>
  </si>
  <si>
    <t>La Fidelidad/ZUL-FID/1766/2162</t>
  </si>
  <si>
    <t>Suspendido hasta el 5 septiembre</t>
  </si>
  <si>
    <t>The jungle book/PN3322.K56.J86/254-11</t>
  </si>
  <si>
    <t>30-DIC-7-ENE-18</t>
  </si>
  <si>
    <t>Desaparecidos/MEN-DES/1091-1357</t>
  </si>
  <si>
    <t>Big Sur/PN3322.K47.B54/274-013</t>
  </si>
  <si>
    <t>Sexual dependency/BEL-BED/148-194</t>
  </si>
  <si>
    <t>20-25-ene-18</t>
  </si>
  <si>
    <t>Buffalo 66/GAL-BUF/597-758</t>
  </si>
  <si>
    <t>23-27-ene-18</t>
  </si>
  <si>
    <t>Trainspotting/BOY-TRA/216-269</t>
  </si>
  <si>
    <t>27 ene 01 feb 18</t>
  </si>
  <si>
    <t>Beowulf/ZEM-BO/1756</t>
  </si>
  <si>
    <t>3-8-feb-18</t>
  </si>
  <si>
    <t>Millonarios/BOY-MIL/214-267</t>
  </si>
  <si>
    <t>15-22-FEB-18</t>
  </si>
  <si>
    <t>The subteiraneans/PN3322.K47.S8/1081-97</t>
  </si>
  <si>
    <t>Las Aventuras de Pito  Pérez/BUS-AVE/262-328</t>
  </si>
  <si>
    <t>17-20 mar 18</t>
  </si>
  <si>
    <t xml:space="preserve">Eugenides Jeffrey </t>
  </si>
  <si>
    <t>Middelese/PN3322.E94/2582-02</t>
  </si>
  <si>
    <t>23-30-mar-18</t>
  </si>
  <si>
    <t>R.L Stevenson</t>
  </si>
  <si>
    <t>Dr. Jeryll y Me. H/PN3322.S75.E9/2823-00</t>
  </si>
  <si>
    <t>Sueños Misterios y Secretos/LYN-SUE/1022-1268</t>
  </si>
  <si>
    <t>19-24-MAY-18</t>
  </si>
  <si>
    <t xml:space="preserve">Bruce,Chatwin </t>
  </si>
  <si>
    <t>On the black Hill/PN3322.CH38.O58/839-017</t>
  </si>
  <si>
    <t>Leyendas de pasión/LYN-SUE/1022-1268</t>
  </si>
  <si>
    <t>31-may-07-jun-18</t>
  </si>
  <si>
    <t>Rudyard kipling</t>
  </si>
  <si>
    <t>Kalifornia/SEN-KAL/1481/1792</t>
  </si>
  <si>
    <t>14-19 JUL 18</t>
  </si>
  <si>
    <t>Sobre la television/PN4725.5 B68.S63 2007/744-010</t>
  </si>
  <si>
    <t>Jack London</t>
  </si>
  <si>
    <t>El vagabundo de las estrellas/PN3322.L64.V3/1166-01</t>
  </si>
  <si>
    <t>Straw Dogs/PEC-STR/1263/1548</t>
  </si>
  <si>
    <t>05-10 dic-18</t>
  </si>
  <si>
    <t>Inexeleable/WRI-INE/1726</t>
  </si>
  <si>
    <t>7-12 dic18</t>
  </si>
  <si>
    <t>El secreto/FOL-SEC/704</t>
  </si>
  <si>
    <t>12-17 dic18</t>
  </si>
  <si>
    <t>SUSPENSIÓN HASTA ENERO 15</t>
  </si>
  <si>
    <t>The spuid and the whale/BAU-SPU/135-180</t>
  </si>
  <si>
    <t>Franz Ra..</t>
  </si>
  <si>
    <t>The compleje staues/PN3322.K32.C64/698-11</t>
  </si>
  <si>
    <t>17-24 ene 19</t>
  </si>
  <si>
    <t>En el nombre del Padre/PSHE-NAM/1487/1799</t>
  </si>
  <si>
    <t>Persona/Ber-Per/170/221</t>
  </si>
  <si>
    <t>23-28 ene 19</t>
  </si>
  <si>
    <t>Ciudad de Dios/MEI-FEM/184/1342</t>
  </si>
  <si>
    <t>29-4 FEB-19</t>
  </si>
  <si>
    <t>02-07 feb 19</t>
  </si>
  <si>
    <t>La interprete/POL-INT/1570</t>
  </si>
  <si>
    <t xml:space="preserve">Anne Enright </t>
  </si>
  <si>
    <t>Taking Pictures/ PN3322.E56.T35/ 2325-08</t>
  </si>
  <si>
    <t>Melancholia / VON-MEL/ 2402</t>
  </si>
  <si>
    <t>25-30-jul-19</t>
  </si>
  <si>
    <t>Desafio/ ZWI-DEF/ 1770/2166</t>
  </si>
  <si>
    <t>29-03-JUL-19</t>
  </si>
  <si>
    <t>Radyard Kipling</t>
  </si>
  <si>
    <t>China salvaje/BBC-CHI/140-086</t>
  </si>
  <si>
    <t>21-26-dic-19</t>
  </si>
  <si>
    <t>La memoria de Shakespeare / PN3322.B67.M4 / 436-06</t>
  </si>
  <si>
    <t>Irving, Washington</t>
  </si>
  <si>
    <t xml:space="preserve">Cuentos de Alhambra / PN3322.I77.C8 / </t>
  </si>
  <si>
    <t>21-25 abr 20</t>
  </si>
  <si>
    <t xml:space="preserve">ejemplar donado al Casa </t>
  </si>
  <si>
    <t xml:space="preserve">Chretien de Troyes </t>
  </si>
  <si>
    <t>El caballero de la carreta PN3322. T737.C3 / 1483-00</t>
  </si>
  <si>
    <t>27- 30 abr 10</t>
  </si>
  <si>
    <t>Diccionario _Jázaro /PN3322 .P392 .D56 / 0544-00</t>
  </si>
  <si>
    <t xml:space="preserve">Ivan el tonto y otros cuentos / PN3322.T65.I79 / 1696-06 </t>
  </si>
  <si>
    <t>3-7 may 10</t>
  </si>
  <si>
    <t xml:space="preserve"> Obras completas I / PN3322. B67.O2.VOL 1/ 4516-92. </t>
  </si>
  <si>
    <t xml:space="preserve">25 may 5 jun 10 </t>
  </si>
  <si>
    <t>El intocable / PN3322.B3516.I6 / 74-010</t>
  </si>
  <si>
    <t>Schlink, B</t>
  </si>
  <si>
    <t>El lector / PN3322.S26.L43 / 015-09</t>
  </si>
  <si>
    <t>Amor y exilio / PN3322.B56.A56 / 1798-03</t>
  </si>
  <si>
    <t xml:space="preserve">Saint- Exupery, Antoine </t>
  </si>
  <si>
    <t xml:space="preserve">El principito / PN3322. S235. P7/ 2258-01 </t>
  </si>
  <si>
    <t>4 ags 10</t>
  </si>
  <si>
    <t>La gran migración / PN6140.E69.G7 / 2000-00</t>
  </si>
  <si>
    <t>América migración / PN3383.5.A54 / 1620-09</t>
  </si>
  <si>
    <t>Obras completas III / PN3322.B67.O2.VOL 3 / 4518-92</t>
  </si>
  <si>
    <t>19-29 jul 10</t>
  </si>
  <si>
    <t xml:space="preserve">Rothemberg, Jerome </t>
  </si>
  <si>
    <t>María Sabina / CT21. S33. M37 / 1129- 10</t>
  </si>
  <si>
    <t>29 jul - 4 ags 10</t>
  </si>
  <si>
    <t>Lozano Fuentes, José Manuel</t>
  </si>
  <si>
    <t>Litertura mexicana e hispanoamericana / PN523.92.L69 / 1756</t>
  </si>
  <si>
    <t>Litertura mexicana siglo XX 1910-1949 /1803-01</t>
  </si>
  <si>
    <t>Después de Auschwitz / PN1169.5.R687.D48 / 1503-010</t>
  </si>
  <si>
    <t>4-7 sep 10</t>
  </si>
  <si>
    <t>25 caprichos after Goya / PN1169.5.R687.V45 / 1497-010</t>
  </si>
  <si>
    <t xml:space="preserve">Kiplig, Rudyard </t>
  </si>
  <si>
    <t xml:space="preserve">La litera fatástica / PN3322.K56.L45 / </t>
  </si>
  <si>
    <t xml:space="preserve">Obra poética/PN1169.5 / B67.02 </t>
  </si>
  <si>
    <t>11-18 feb 11</t>
  </si>
  <si>
    <t>Novecento / PN3322.B355.N68 / 2852-08</t>
  </si>
  <si>
    <t>08-15 Mar 11</t>
  </si>
  <si>
    <t>WALSER, Robert</t>
  </si>
  <si>
    <t>Ante la pintura / PN3322 .W36 .A67 / 734-010</t>
  </si>
  <si>
    <t xml:space="preserve">Relatos / PN3322.T65.R4 / 1429-06 </t>
  </si>
  <si>
    <t>26-mar-5 abr 11</t>
  </si>
  <si>
    <t>Diarios (1910-1923) / PN3322.K34.D5 / 1830-97</t>
  </si>
  <si>
    <t>09-15 Abr 11</t>
  </si>
  <si>
    <t>Obras Completas / PN1169.5.C45.O7 2007 /1345-06</t>
  </si>
  <si>
    <t>Henestrosa, Andres</t>
  </si>
  <si>
    <t>Los hombres que disperzo la danza/PN3322.H465.H6 2004 / 1724-04</t>
  </si>
  <si>
    <t>11-18 Abr 11</t>
  </si>
  <si>
    <t>Pierre o las ambigüedades / PN3322.M458.P5 / 125-03</t>
  </si>
  <si>
    <t>20-25- Abr 11</t>
  </si>
  <si>
    <t>25b abr 11</t>
  </si>
  <si>
    <t xml:space="preserve">Velasco Sosa, Efraín </t>
  </si>
  <si>
    <t xml:space="preserve">&amp; mi voz, Tokonama / PN1169.5. V453.Y3 </t>
  </si>
  <si>
    <t>9-17 may 11</t>
  </si>
  <si>
    <t>Poesia completa Vol I/PN1169.5.P45.P6.V.1-461-01</t>
  </si>
  <si>
    <t>11-16 May-11</t>
  </si>
  <si>
    <t>Giono, Lean</t>
  </si>
  <si>
    <t>el hombre que plantaba arboles/PN3322.G576.H6</t>
  </si>
  <si>
    <t>13-19 May-11</t>
  </si>
  <si>
    <t>Bajo el sol jaguar/PN3322.C35.B3-1211-05</t>
  </si>
  <si>
    <t>Italo Calvino en México/ PN3322.C35.I7/113-08</t>
  </si>
  <si>
    <t>La Diosa blanca/BL313.G732/2051-99</t>
  </si>
  <si>
    <t>Los mitos griegos 1 y 2/BL313.G726/1465-010,1466-010</t>
  </si>
  <si>
    <t>Mas de cien poemas/1249-99/PN11695.B74.M5</t>
  </si>
  <si>
    <t>28-3 jun 11</t>
  </si>
  <si>
    <t xml:space="preserve">El libro de los venenos / PN1169.5 / </t>
  </si>
  <si>
    <t>Hipocrates</t>
  </si>
  <si>
    <t>Aforismos/PA4015.A46/2886-08</t>
  </si>
  <si>
    <t>18-26 jun-11</t>
  </si>
  <si>
    <t>Tratados hipocráticosT. VI, VII/PA4015.T7.V7/V.6</t>
  </si>
  <si>
    <t>Camilleri, Andrea</t>
  </si>
  <si>
    <t>Biografia del hijo cambiado/PN3322.C351.B5/1513-07</t>
  </si>
  <si>
    <t>14-20-jul-11</t>
  </si>
  <si>
    <t>Reyes Larrea Israel…</t>
  </si>
  <si>
    <t>De afromexicanos apueblo negro/PN3383.5.D415/1145-09</t>
  </si>
  <si>
    <t>15-30-jul-11</t>
  </si>
  <si>
    <t>Velasquez maria Elisa, Correa Ethel</t>
  </si>
  <si>
    <t>Africanos y afrodescendientes en Acapulco y la costa chica/Pn3383.5.A475/535-09</t>
  </si>
  <si>
    <t>Aguirre Beltran, Gonzalo</t>
  </si>
  <si>
    <t>La población negra de México/Pn3384.A435.P631989/534-09</t>
  </si>
  <si>
    <t>19-20jul-11</t>
  </si>
  <si>
    <t>19-20-jul-11</t>
  </si>
  <si>
    <t>Nooteboom, Ces</t>
  </si>
  <si>
    <t>El enigma de la luz/PN3322.N667.E65/2586-010</t>
  </si>
  <si>
    <t>Cesaire, Aimé</t>
  </si>
  <si>
    <t>Cuaderno de un retorno al pais natal/PN1169.5C/483.C8</t>
  </si>
  <si>
    <t>14-30jul-11</t>
  </si>
  <si>
    <t>Obras escogidas/PN3322.Q48.021979/1972-97</t>
  </si>
  <si>
    <t>28jul-6ago-11</t>
  </si>
  <si>
    <t>Poesia cubana/PN1016.93.C83.P645/1102-011</t>
  </si>
  <si>
    <t>8-20ago-11</t>
  </si>
  <si>
    <t>Walcoff, Derek</t>
  </si>
  <si>
    <t>Omeros/PN1169.5.W35.05/945-94</t>
  </si>
  <si>
    <t>8-20-ago-11</t>
  </si>
  <si>
    <t>Meinhof, Carl</t>
  </si>
  <si>
    <t>Cuentos africanos/PN3321.95.A45.C84/1774-04</t>
  </si>
  <si>
    <t>Morejon, Nancy</t>
  </si>
  <si>
    <t>Richard bajo…/PN1169.5.M67.R5</t>
  </si>
  <si>
    <t>10-20 AGO 11</t>
  </si>
  <si>
    <t>Froberious Leo</t>
  </si>
  <si>
    <t>El decamaron negro/PN3321.95.A45.F76/1976</t>
  </si>
  <si>
    <t>Jazz/Pn3322.M697.j3/399-00</t>
  </si>
  <si>
    <t>6-13sep-11</t>
  </si>
  <si>
    <t>el paseo/PN3322.W36.P38/2008/901-09</t>
  </si>
  <si>
    <t>Bokhove, Niels</t>
  </si>
  <si>
    <t>A great artist one day/PN3322.K34.G74/1211-07</t>
  </si>
  <si>
    <t>Schulz Bruno</t>
  </si>
  <si>
    <t>Obra completa/PN3322.S35.02/463-94</t>
  </si>
  <si>
    <t>Beauvior, Simone de</t>
  </si>
  <si>
    <t>7-14-ene-12</t>
  </si>
  <si>
    <t>La inmortalidad/PN3322.K85.I61990/601-94</t>
  </si>
  <si>
    <t>Viaje a Armenia/PN3384.M35.V5/1389-06</t>
  </si>
  <si>
    <t>17-25 feb 12</t>
  </si>
  <si>
    <t>Porchia, Antonio</t>
  </si>
  <si>
    <t>Voces reunidas/PN3322.P662.V6/1266-06</t>
  </si>
  <si>
    <t>18-25-Feb-12</t>
  </si>
  <si>
    <t>Diccionario de sinónimos y antónimos / C N34.S26</t>
  </si>
  <si>
    <t>23-29 feb 12</t>
  </si>
  <si>
    <t>Paul Muldoon</t>
  </si>
  <si>
    <t>Indecisiones/PN1169.5.M78.T6/750-05</t>
  </si>
  <si>
    <t>06-13-mar-12</t>
  </si>
  <si>
    <t>New selected poems 1968-1994/PN1169.5.M78.N49</t>
  </si>
  <si>
    <t>Szymborska, Wislawa</t>
  </si>
  <si>
    <t>Poesía no completa/PN1169.5.S97.P64/3197-08</t>
  </si>
  <si>
    <t>14-16-may-12</t>
  </si>
  <si>
    <t>Ensayo sobre la ceguera/PN3322.S27.E6 1996/1576-97</t>
  </si>
  <si>
    <t>Ancira, Selma</t>
  </si>
  <si>
    <t>Paisaje caprichoso de la literatura rusa/PN3321.75 .P3 /01711-012</t>
  </si>
  <si>
    <t>04-11-OCT-12</t>
  </si>
  <si>
    <t>La leyenda del santo bebedor/PN3322 .R67 .L44 1989 / 01955-99</t>
  </si>
  <si>
    <t>Job / PN3322 .R67 .J6 / 0827-03</t>
  </si>
  <si>
    <t>21-28 Dic 12</t>
  </si>
  <si>
    <t>Antología de cuentos de la India y del Tibet / PN3321.95 .I64 .A57 / 0332-98</t>
  </si>
  <si>
    <t>Calle, Ramiro</t>
  </si>
  <si>
    <t>101 cuentos clásicos de la India / PN3321.95 .I64 .C3 / 0330-98</t>
  </si>
  <si>
    <t>Nietzseche, Friedrich</t>
  </si>
  <si>
    <t>Aforismos / B29 .N54.A4 / 00380-00</t>
  </si>
  <si>
    <t>18-25-Jun-13</t>
  </si>
  <si>
    <t>Yeates, Frances A.</t>
  </si>
  <si>
    <t>El arte de la memoria / PN6140 .Y38.A77 / 01094-010</t>
  </si>
  <si>
    <t xml:space="preserve">Ekai, Mumon </t>
  </si>
  <si>
    <t>La puerta sin puerta  / BL1432 .Z4.E43 / 00857-09</t>
  </si>
  <si>
    <t>02-09-Ago 13</t>
  </si>
  <si>
    <t>Krishnamurti, Jiddu</t>
  </si>
  <si>
    <t>Comentarios sobre el vivir / BL1265 .L75 .C65 vol 1 / 01330-08</t>
  </si>
  <si>
    <t>Suzuki, D.T</t>
  </si>
  <si>
    <t>Vivir el Zen / BL1451.5 .S892 / 057-04</t>
  </si>
  <si>
    <t>Madurar hacia la infancia / PN3322 .S35 .M33 / 0518-09</t>
  </si>
  <si>
    <t>22-29 Nov 13</t>
  </si>
  <si>
    <t>El Tao de la salud, el sexo y la larga vida / BL1925 .R45 / 1346-08</t>
  </si>
  <si>
    <t>24-31-Dic-13</t>
  </si>
  <si>
    <t>Leibniz, Godofredo G.</t>
  </si>
  <si>
    <t>Leibniz discursos de metafisica / B29 .L45 .D57 / 338-013</t>
  </si>
  <si>
    <t>Berkeley, George</t>
  </si>
  <si>
    <t>Berkeley / B29 .B475 .C6 / 340-013</t>
  </si>
  <si>
    <t>Vida y destino / PN3322 .G8425 .V5 / 1961-08</t>
  </si>
  <si>
    <t>Budismo Zen / BL1451 .5 .S89 1998 / 62-04</t>
  </si>
  <si>
    <t>Esferas I / PN6140 .S556 .E8 v.1 / 1239-04</t>
  </si>
  <si>
    <t>Esferas II / PN6140 .S556 .E8 v.2 / 1240-04</t>
  </si>
  <si>
    <t>17-24-Ene-15</t>
  </si>
  <si>
    <t>Naturaleza de la novela / PN3322 .G782 .N37 / 047-014</t>
  </si>
  <si>
    <t>Informe del interior / PN3322 .A89 .I5 / 033-014</t>
  </si>
  <si>
    <t>Precht, Richard David</t>
  </si>
  <si>
    <t>Amor / PN6140 .P74 .A4 / 82-14</t>
  </si>
  <si>
    <t>Druon, Maurice</t>
  </si>
  <si>
    <t>Los reyes malditos. El rey de hierro / PN3322 .D78 .R4 vol 1 / 098-014</t>
  </si>
  <si>
    <t>Con una sola pierna / PN6140 .S323 .C6 / 01888-05</t>
  </si>
  <si>
    <t xml:space="preserve">Coetzee, John M. </t>
  </si>
  <si>
    <t>En medio de ninguna parte / PN3322 .C634 .E6 / 01911-03</t>
  </si>
  <si>
    <t>Los reyes malditos. La reina estrangulada / PN3322 .D78 .R4 / 099-014</t>
  </si>
  <si>
    <t>Los reyes malditos. : Los venenos de la corona / PN3322 .D78 .R4 vol 3 / 0100-014</t>
  </si>
  <si>
    <t>Torrents, José</t>
  </si>
  <si>
    <t>Los gnósticos / PA3075 .G6 .G6 vol1 / 0946-94</t>
  </si>
  <si>
    <t>Jonas, Hans</t>
  </si>
  <si>
    <t>La religión gnóstica / B29 .J66 .R4 2003 / 02280-03</t>
  </si>
  <si>
    <t>Los reyes malditos: la ley de los varones / PN3322 .D78 .R4 vol 4 / 0101-013</t>
  </si>
  <si>
    <t>12-19 Mar 14</t>
  </si>
  <si>
    <t>Lacarriere, Jacques</t>
  </si>
  <si>
    <t>Los gnósticos / BT1390 .L33 / 02012-08</t>
  </si>
  <si>
    <t>Tola, Fernando</t>
  </si>
  <si>
    <t>Filosofia de la india / B28.5 .T65 / 225-09</t>
  </si>
  <si>
    <t>Los reyes malditos: la loba de Francia / PN3322 .D78 .R4 v.5 / 102-014</t>
  </si>
  <si>
    <t>Maeterlinck, Maurice</t>
  </si>
  <si>
    <t>La vida de las abejas / PN6140 .M338 .V49 / 0364-012</t>
  </si>
  <si>
    <t>Los reyes malditos: La flor de Lis / PN3322 .D78 .R4  v.6 / 103-014</t>
  </si>
  <si>
    <t>Mukherjee, Siddhartha</t>
  </si>
  <si>
    <t>El emperador de todo los males / PN6140 .M85 .E56 / 2489-011</t>
  </si>
  <si>
    <t>La jaula dorada / PN6140 .B78 .J38 / 537-014</t>
  </si>
  <si>
    <t>01-08-Abr-14</t>
  </si>
  <si>
    <t>Los reyes malditos: de cómo un Rey perdio la corona/ PN3322 .D78 .R4 v.7 / 104-014</t>
  </si>
  <si>
    <t>Socio-Psicoanálisis del campesino / BF173 .F86 .S63 / 129-014</t>
  </si>
  <si>
    <t>17-24-Abr-14</t>
  </si>
  <si>
    <t>Yamashita, Michael</t>
  </si>
  <si>
    <t>Marco Polo / TR99 .Y36 / 483-04</t>
  </si>
  <si>
    <t>Una receta para no morir / PN6140 .K72 .R4 / 1185-05</t>
  </si>
  <si>
    <t>Campillo, José</t>
  </si>
  <si>
    <t>El mono obeso / BF121 .C35 / 0744-014</t>
  </si>
  <si>
    <t>Sexualidad y poder / PN6140 .F68 .S49 / 0711-09</t>
  </si>
  <si>
    <t>Vivir el presente / BL430 .W372 / 01286-06</t>
  </si>
  <si>
    <t>Jose Montserrat Torrents</t>
  </si>
  <si>
    <t>Los Gnósticos II / PA3075 .G6 .G6 v2 / 00947-94</t>
  </si>
  <si>
    <t>Tetsugen</t>
  </si>
  <si>
    <t>El sermon sobre en Zen / BL1473 .T47 .S47 / 2124-012</t>
  </si>
  <si>
    <t xml:space="preserve">Schonberg, Harold C. </t>
  </si>
  <si>
    <t>Los grandes directores / ML406 .S35 / 01856-07</t>
  </si>
  <si>
    <t>Magee, Bryan</t>
  </si>
  <si>
    <t>Wagner y la filosofía / ML410 .W343 .M34 / 02620-011</t>
  </si>
  <si>
    <t>Nasrudin, Mula</t>
  </si>
  <si>
    <t>Las ocurrencias del increible / BP189 .S53 / 0920-08</t>
  </si>
  <si>
    <t>El doctor Zhivago / PN3322 .P388 .D6 / 0776-96</t>
  </si>
  <si>
    <t>Gogol, Nicolas</t>
  </si>
  <si>
    <t>El lugar encantado y otros cuentos / PN3322 .G65 .L84 / 03125-08</t>
  </si>
  <si>
    <t>Dostovieksky, Fiodor</t>
  </si>
  <si>
    <t>Los hermanos Karamazov / PN3322 .D68 .H4.1</t>
  </si>
  <si>
    <t>15-22 Oct 14</t>
  </si>
  <si>
    <t>Los cuatro libros del emperador amarillo / BL1900 .C83 / 01501-010</t>
  </si>
  <si>
    <t>04-11 Nov 14</t>
  </si>
  <si>
    <t>Ser humano / BF121 .S47 / 2098-012</t>
  </si>
  <si>
    <t>24Nov-01-Dic-14</t>
  </si>
  <si>
    <t>Freeman, Michael</t>
  </si>
  <si>
    <t>Como hacer y revelar oftografía / TR196 .F73 .C6 / 01855-06</t>
  </si>
  <si>
    <t>07-10 Feb 15</t>
  </si>
  <si>
    <t>Ituizinga, Johan</t>
  </si>
  <si>
    <t>De lo lúdico y lo serio / PN6140 .H85 .A23 / 0613-014</t>
  </si>
  <si>
    <t xml:space="preserve">Viaje al amor / PN1169.5 .W554 .V53 </t>
  </si>
  <si>
    <t>Ricci, Matteo</t>
  </si>
  <si>
    <t>De la amistad / B29 .R53 .D4 / 00111-015</t>
  </si>
  <si>
    <t>Obras completas / PN3322 .H54 .O27 / 0280-015</t>
  </si>
  <si>
    <t>Sotomayor, Vladimir</t>
  </si>
  <si>
    <t>Los más bellos cuentos rusos / PN3321.75 .C845 / 0278-015</t>
  </si>
  <si>
    <t>El paseo / PN3322 .W36 .P38 2008 / 0901-09</t>
  </si>
  <si>
    <t>Historias y relatos / PN6140 .B468 .H5.1 / 01328-07</t>
  </si>
  <si>
    <t>Libro de los paisajes / PN6140 .B468 .L5 / 01283-05</t>
  </si>
  <si>
    <t xml:space="preserve"> Adorno T.</t>
  </si>
  <si>
    <t>Critica de la cultura y la cultura y sociedad/B29.A36.C75/148-012</t>
  </si>
  <si>
    <t>22-29 ago 15</t>
  </si>
  <si>
    <t>El erotismo /PN6140.B377.E7 1992/932-94</t>
  </si>
  <si>
    <t>El libro negro/PN3322.G842V.L5/1107-13</t>
  </si>
  <si>
    <t xml:space="preserve"> Winock, Michel</t>
  </si>
  <si>
    <t xml:space="preserve">El siglo de los intelectuales </t>
  </si>
  <si>
    <t xml:space="preserve">Schwanitz, Dietrich </t>
  </si>
  <si>
    <t xml:space="preserve">La Cultura : todo lo que hay que saber </t>
  </si>
  <si>
    <t>Constantin von barloewen</t>
  </si>
  <si>
    <t xml:space="preserve"> El libro de los saberes </t>
  </si>
  <si>
    <t>Relatos y poemas para niños extremadamente  inteligentes</t>
  </si>
  <si>
    <t>Garrido, Felipe</t>
  </si>
  <si>
    <t>Manual del buen promotor</t>
  </si>
  <si>
    <t>101 aventuras de la lectura</t>
  </si>
  <si>
    <t xml:space="preserve">Hesse, Herman </t>
  </si>
  <si>
    <t>Elogio de la vejez/PN3322.H54.A55/192-04</t>
  </si>
  <si>
    <t>14-21 nobv 15</t>
  </si>
  <si>
    <t>Renault, Mary</t>
  </si>
  <si>
    <t>Alejandro Magno / CT21 .A54 .R46 / 2263-08</t>
  </si>
  <si>
    <t>Stewart, Ian</t>
  </si>
  <si>
    <t>Historia de las matemáticas en los últimos 10.000 años / PN6140 .S75 .H58 / 44-013</t>
  </si>
  <si>
    <t xml:space="preserve">Zi, Lao </t>
  </si>
  <si>
    <t>El libro del Tao/BL1900.L36/509-98</t>
  </si>
  <si>
    <t>Zi, Lie</t>
  </si>
  <si>
    <t>El libro de la perfecta vacuidad / BL1920.L54.2000/ 1384-08</t>
  </si>
  <si>
    <t>El del Chi-Kung / BL1925.R45/ 973-08</t>
  </si>
  <si>
    <t>Izutsu, Toshihiko</t>
  </si>
  <si>
    <t>Sufismo y taoismo / BL1900.I9. V1 / 2477-01</t>
  </si>
  <si>
    <t>10-17 MAR 17</t>
  </si>
  <si>
    <t>Sufismo y taoismo / BL1900.I9. V2 / 267-04</t>
  </si>
  <si>
    <t>17-24 MAR 17</t>
  </si>
  <si>
    <t xml:space="preserve">Tse, Lao </t>
  </si>
  <si>
    <t>El libro del sendero de la linea recta/B29.L36.L52/2229-08</t>
  </si>
  <si>
    <t>24-31 mar 17</t>
  </si>
  <si>
    <t>Viena Roja/PN3322.M362.V54/4161-015</t>
  </si>
  <si>
    <t>W.F. Connor</t>
  </si>
  <si>
    <t>Historia del León de Piedra/PN3321.95.I64.O22/2444-010</t>
  </si>
  <si>
    <t>Una muerte inesperada/STR-MUE/1535/1862</t>
  </si>
  <si>
    <t>Kipling,Rudyard</t>
  </si>
  <si>
    <t>10 Narraciones maestras/PN332.K56.D5/2066-99</t>
  </si>
  <si>
    <t>El libro del Chi-kung/BL1925.R45/973-08</t>
  </si>
  <si>
    <t xml:space="preserve">Golden, Arthur </t>
  </si>
  <si>
    <t>Memorias de una Geisha/PN3322.G655.M4 2006/3261-08</t>
  </si>
  <si>
    <t>SUSPENSIÓN HASTA 18-DIC-17</t>
  </si>
  <si>
    <t>Ruvalcaba, Esusebio</t>
  </si>
  <si>
    <t>Una cerveza de nombre derrota / PN6140.R885.C47 / 1947-07</t>
  </si>
  <si>
    <t>R 28 jul 10</t>
  </si>
  <si>
    <t>González de Alba, Luis</t>
  </si>
  <si>
    <t>AMLO, La cosntrucción de un liderazgom fascinante / PN3384.G653.A5 / 1789-07</t>
  </si>
  <si>
    <t xml:space="preserve">Castellanos, Laura </t>
  </si>
  <si>
    <t xml:space="preserve">México Armado / PN3384. C385. M49 / 1050- 98 </t>
  </si>
  <si>
    <t xml:space="preserve">Cardenal, Ernesto </t>
  </si>
  <si>
    <t>Poesía Escogida / PN1169.5. C366. P6/ 864- 06</t>
  </si>
  <si>
    <t>16-23 ago 10</t>
  </si>
  <si>
    <t>Antología / PN1169.5.G57.A6 / 1394-08</t>
  </si>
  <si>
    <t>Saludo al mundo y otros poemas / PN1169.5.W55.S2</t>
  </si>
  <si>
    <t>28 ags-4 sep 10</t>
  </si>
  <si>
    <t>La política en México  / PN3383.5.P65 / 1582-07</t>
  </si>
  <si>
    <t>renov 11 sep</t>
  </si>
  <si>
    <t>Breviario alfabético / PN3322.A77.B72 / 1333-04</t>
  </si>
  <si>
    <t>Nuevo catecismo para indios remisos / PN3384.M66.N8 / 2489-96</t>
  </si>
  <si>
    <t>renov 25 sep</t>
  </si>
  <si>
    <t xml:space="preserve">Tocqueville, Alexis </t>
  </si>
  <si>
    <t>La democracía en America / PN334. T63.D45 / 951- 10</t>
  </si>
  <si>
    <t xml:space="preserve">25 sep - 1 octubre </t>
  </si>
  <si>
    <t>renov 7 oct 10</t>
  </si>
  <si>
    <t>El llano en llamas / PN3322. R85.L9. / 2803- 08</t>
  </si>
  <si>
    <t>9- 16 oct 10</t>
  </si>
  <si>
    <t>9 - 16 oct 10</t>
  </si>
  <si>
    <t>renov 23 oct</t>
  </si>
  <si>
    <t xml:space="preserve">Antología breve / PN1169.5.P5.P45.A6 </t>
  </si>
  <si>
    <t>4-10-Sept- 12</t>
  </si>
  <si>
    <t>renov. 17 Sep</t>
  </si>
  <si>
    <t>Tokio Blues/PN3322.M864.T6/ 01480-05</t>
  </si>
  <si>
    <t>17-23 Sep 12</t>
  </si>
  <si>
    <t>Renov. 01-oct-12</t>
  </si>
  <si>
    <t>Gay de Maupassant</t>
  </si>
  <si>
    <t>El miedo/ PN3322 .M399 .M54 / 01906-08</t>
  </si>
  <si>
    <t>02-09-Oct-12</t>
  </si>
  <si>
    <t>La vendetta y otros cuentos de horror/PN3322 .M399 .V46 / 01455-08</t>
  </si>
  <si>
    <t>Renov.15-oct-12</t>
  </si>
  <si>
    <t>Los días enmascarados / PN3322 .F83 .D53 / 02578-01</t>
  </si>
  <si>
    <t>31ene-07feb 13</t>
  </si>
  <si>
    <t>La silla del águila /PN3322 .F83 .S5/0202-03</t>
  </si>
  <si>
    <t>Renov.04-marz-13</t>
  </si>
  <si>
    <t>Los informes secretos / PN3322 .M663 .I6 / 01303-04</t>
  </si>
  <si>
    <t>04-11 Mzo 13</t>
  </si>
  <si>
    <t>Renov. 18 Mzo 13</t>
  </si>
  <si>
    <t>Luchas de jovenes / PN3322 .P39 .L79 / 01013-011</t>
  </si>
  <si>
    <t>21-Mzo 13</t>
  </si>
  <si>
    <t>El proceso / PN3322 .K34.P7 2008 / 02637-08</t>
  </si>
  <si>
    <t>Renov. 29 Mzo 13</t>
  </si>
  <si>
    <t xml:space="preserve">La silla del aguila / PN3322 .F83 .S5 /  0202-03 </t>
  </si>
  <si>
    <t>01-07 Abr-13</t>
  </si>
  <si>
    <t>Renov. 15 Abr 13</t>
  </si>
  <si>
    <t>Easton Ellis, Bret</t>
  </si>
  <si>
    <t>Menos que cero / PN3322 .B565 .M4 2006 / 01435-08</t>
  </si>
  <si>
    <t>Renov. 06-May-13</t>
  </si>
  <si>
    <t>La noche / PN3322 .G376 .N6 2001 / 01159-03</t>
  </si>
  <si>
    <t>Fuerte es el silencio / PN3384 .P66 .F8 / 0584-02</t>
  </si>
  <si>
    <t>Renov 22 May 13</t>
  </si>
  <si>
    <t>Todo México Tomo IV / CT93 .P65 / 0273-98</t>
  </si>
  <si>
    <t>Lipovetsky, Gillles</t>
  </si>
  <si>
    <t>La sociedad de la decepción / PN6140 .L56 .S63 / 02163-08</t>
  </si>
  <si>
    <t>Barnavi, Elie</t>
  </si>
  <si>
    <t>Las religiones asesinas / PN6140 .B365 .R45 / 03159-08</t>
  </si>
  <si>
    <t>El viaje del elefante / PN3322 .S27 .V53 / 0284-09</t>
  </si>
  <si>
    <t>8-15 Jun 13</t>
  </si>
  <si>
    <t>Cossio, José Ramón</t>
  </si>
  <si>
    <t>La perspectiva mexicana del siglo XXI / PN6139.5 .P47 / 020-013</t>
  </si>
  <si>
    <t>Riemen, rob</t>
  </si>
  <si>
    <t>Nobleza de espíritu / PN6140 .R54 .N63 / 01230-010</t>
  </si>
  <si>
    <t>Gilly, Adolfo</t>
  </si>
  <si>
    <t>Cada quien morirá por su lado / PN6140 .G55 .C3</t>
  </si>
  <si>
    <t>Poesía completa / PN3322 .S27 .P6 / 01664-05</t>
  </si>
  <si>
    <t>27sep-04oct 13</t>
  </si>
  <si>
    <t>Renov. 15-Oct-13</t>
  </si>
  <si>
    <t>Benítez, Fernando</t>
  </si>
  <si>
    <t>La ruta de la libertad / PN6140 .B465 .R6 / 01615-97</t>
  </si>
  <si>
    <t>Muertos incomodos / PN3322 .T55 .M8 / 01130-03</t>
  </si>
  <si>
    <t>28dic13-04ene14</t>
  </si>
  <si>
    <t>Renov. 11-Ene-14</t>
  </si>
  <si>
    <t>Las preguntas de la vida / B29 .S28 .P7 2005 / 0478-03</t>
  </si>
  <si>
    <t>Renov. 25-Ene-14</t>
  </si>
  <si>
    <t>Tiempo transcurrido / PN3384 .V55 .T5 / 0411-07</t>
  </si>
  <si>
    <t xml:space="preserve"> Scherer García, Julio</t>
  </si>
  <si>
    <t>La reina del Pacifico  / PN3384 .S35.R45 / 02710-01</t>
  </si>
  <si>
    <t xml:space="preserve">Goleman, Daniel </t>
  </si>
  <si>
    <t xml:space="preserve"> El espitiru creativo / BF121 .G65 / 0215-14 </t>
  </si>
  <si>
    <t>01-08-Feb-13</t>
  </si>
  <si>
    <t xml:space="preserve">García, Julio Scharer </t>
  </si>
  <si>
    <t xml:space="preserve"> Los presidentes / PN3384 .S35.P75 1986 / 01722-010</t>
  </si>
  <si>
    <t>El sendero de los nidos de araña / PN3322 .C35 .S4 1991 / 0983-94</t>
  </si>
  <si>
    <t>El mono gramatico / PN3322 .P398 .M6 / 009-012</t>
  </si>
  <si>
    <t>La tumba / PN3322 .A47 .T8 1978 / 01911-98</t>
  </si>
  <si>
    <t>08-15 Abr 14</t>
  </si>
  <si>
    <t>Nacimiento de la biopolítica / PN6140 .F68 .N3 / 01345-08</t>
  </si>
  <si>
    <t>Antologia poetica / PN1169.5 .B67 .A6 / 0821-08</t>
  </si>
  <si>
    <t>Scherer Garcia, Julio</t>
  </si>
  <si>
    <t>Calderon de cuerpo entero / PN3384 .S35 .C35 / 1638-012</t>
  </si>
  <si>
    <t>Noticia de un secuetro / PN3322 .G375 .N6 / 625-03</t>
  </si>
  <si>
    <t>Cohn-Bendit, Dany</t>
  </si>
  <si>
    <t>La revolucion y nosotros, que la quisimos tanto / PN3384 .C54 .R4 / 1016-02</t>
  </si>
  <si>
    <t>23-30-May-14</t>
  </si>
  <si>
    <t>Castañeda, Jorge G.</t>
  </si>
  <si>
    <t>Lo que queda de la izquierda / PN3384 .C3795 .Q4 / 0495-014</t>
  </si>
  <si>
    <t>Las herencias ocultas / PN3384 .M66 .H4 2006 / 0157-07</t>
  </si>
  <si>
    <t>10-17-Jun-14</t>
  </si>
  <si>
    <t>La cultura mexicana en el siglo XX / PN3384 .M66 .C85 / 1074-011</t>
  </si>
  <si>
    <t>Jorge Bravo</t>
  </si>
  <si>
    <t>Panorama de la ccomunicación/ PN4725  .P36  2011 / 864-13</t>
  </si>
  <si>
    <t>15-22-Jun-14</t>
  </si>
  <si>
    <t xml:space="preserve">Lipovetsky, Gilles  </t>
  </si>
  <si>
    <t>La era del vacio  / PN6140 .L56.E7 / 356-04</t>
  </si>
  <si>
    <t xml:space="preserve">Costa, Joan </t>
  </si>
  <si>
    <t>Dircom on-line  / PN4725.5 .C68.D57 / 830-06</t>
  </si>
  <si>
    <t>Sobre la televisión</t>
  </si>
  <si>
    <t>Pierre Bourdieu / PN6140 .B68.S5 / 559-010</t>
  </si>
  <si>
    <t xml:space="preserve">Juan Villoro  </t>
  </si>
  <si>
    <t>Dios es redondo  / PN3384 .V55.D5 / 701-06</t>
  </si>
  <si>
    <t>Préstamo a partir del 29 de Septiembre del 2014</t>
  </si>
  <si>
    <t>Squicciarino, Nicola</t>
  </si>
  <si>
    <t>El vestido habla / PN6140 .S685 .V4 / 0901-92</t>
  </si>
  <si>
    <t>Cacho, Lidia</t>
  </si>
  <si>
    <t>Esclavas del poder / PN3384 .C32 .E83 / 2601-010</t>
  </si>
  <si>
    <t>Etica, politica y ciudadania / B29 .S28 .E85 / 058-013</t>
  </si>
  <si>
    <t>Safranski, Rudiger</t>
  </si>
  <si>
    <t>¿Cuánta globalización podemos soportar? / B29.S29.C8 / 1083-13</t>
  </si>
  <si>
    <t>27 Oct-3 Nov</t>
  </si>
  <si>
    <t>Idea de Nietzsche / B29.S28.I4 / 653-06</t>
  </si>
  <si>
    <t>Mexico armado / PN3384 .C385 .M49 / 01056-010</t>
  </si>
  <si>
    <t>13-20 Nov 14</t>
  </si>
  <si>
    <t>Hinojosa, Francisco</t>
  </si>
  <si>
    <t>La verdadera historia de Nelson Ives / PN3322 .H565 .V47 / 01020-09</t>
  </si>
  <si>
    <t>Los motivos de Caín / PN3322 .R48 .M6 / 0804-04</t>
  </si>
  <si>
    <t>Carreño, Manuel</t>
  </si>
  <si>
    <t>Manual de urbanidad / PN6140 .C3774 .M3 / 01023-013</t>
  </si>
  <si>
    <t>Filosofía para descarados / PN3322 .J36 .F5 / 0348-014</t>
  </si>
  <si>
    <t>Revolucionarios / PN6140 .H62 .R4 / 0952-011</t>
  </si>
  <si>
    <t>Yo, Pierre Riviere / PN6140 .F68 .Y6 2006 / 01657-09</t>
  </si>
  <si>
    <t>27Dic 14-03Ene 15</t>
  </si>
  <si>
    <t xml:space="preserve">Castro, Francisco </t>
  </si>
  <si>
    <t xml:space="preserve"> Comunicación, tecnología y subjetivida / PN4725 .C65 / 2202-010</t>
  </si>
  <si>
    <t>Renov. 20-Ene-15</t>
  </si>
  <si>
    <t>El hombre de genio y la melancolia / PA3900 .E8 .H65 / 0155-09</t>
  </si>
  <si>
    <t>21-28 Ene 15</t>
  </si>
  <si>
    <t>Los patriotas / PN3383.5 .S345 / 078-09</t>
  </si>
  <si>
    <t>Bobbio, Norberto</t>
  </si>
  <si>
    <t>El tercero ausente / PN6140 .B658 .T47 / 01744-012</t>
  </si>
  <si>
    <t>Cerocerocero / PN3384 .S385 .C47 / 012-014</t>
  </si>
  <si>
    <t>05-12-Mar 15</t>
  </si>
  <si>
    <t>Taibo II, Paco Ignacio</t>
  </si>
  <si>
    <t>Máscara Azteca y el Doctor Niebla / PN3322 .T35.M3 / 2096-99</t>
  </si>
  <si>
    <t>Tres / PN3322 .B655 .T7 / 1942-05</t>
  </si>
  <si>
    <t>Cambios/PN3322.Y354.C3/1051-13</t>
  </si>
  <si>
    <t>30-SEP-07-OCT-15</t>
  </si>
  <si>
    <t>Zertuche Muñoz, Fernando</t>
  </si>
  <si>
    <t>Ricardo Flores Magón/PN3322.Z47.R53/728-14</t>
  </si>
  <si>
    <t>Adan en Eden/PN3322.F83.A33/135-040</t>
  </si>
  <si>
    <t>17-24 oct 15</t>
  </si>
  <si>
    <t>RENOV-03-NOV-15</t>
  </si>
  <si>
    <t xml:space="preserve">Saramago, Jose </t>
  </si>
  <si>
    <t>Amor liquido/PN6140.B3797.A5/1632-012</t>
  </si>
  <si>
    <t>04-11 NOV 15</t>
  </si>
  <si>
    <t>Carta al padre/PN3322.K34.C37/1209-07</t>
  </si>
  <si>
    <t>21-28 nov 15</t>
  </si>
  <si>
    <t>RENOV-05-DIC-15</t>
  </si>
  <si>
    <t xml:space="preserve">Hinojosa, Franciso </t>
  </si>
  <si>
    <t>La verdadera historia de Nelson Ives/PN3322.H565.V47/1020-09</t>
  </si>
  <si>
    <t>Rabindranath Tagore</t>
  </si>
  <si>
    <t>cuentos elegidos / PN3322.T33.C82 /1686-99</t>
  </si>
  <si>
    <t>07-14 DIC 15</t>
  </si>
  <si>
    <t>Gandhi</t>
  </si>
  <si>
    <t>todos los hombres son hermanos / CT21.G28.T6 / 1517-06</t>
  </si>
  <si>
    <t>Rafael Ernesto Lopez</t>
  </si>
  <si>
    <t>El niño y su inteligencia / BF173.P53.L66 / 1720-011</t>
  </si>
  <si>
    <t>John tyerman</t>
  </si>
  <si>
    <t>Winny de puh y los filosofos / PN6140.W552.W56 / 783-010</t>
  </si>
  <si>
    <t>Sabiano, Roberto</t>
  </si>
  <si>
    <t>cerocerocero / PN3384 .S385 .C47 / 012-014</t>
  </si>
  <si>
    <t>RENOV-18-ENE-16</t>
  </si>
  <si>
    <t>Sanchez, Alberto Ruy</t>
  </si>
  <si>
    <t>los nombres del aire / PN3322.R89.N6 / S/N</t>
  </si>
  <si>
    <t>Ruvalcaba, Gusebio</t>
  </si>
  <si>
    <t>Las cuarentonas / PN6140.R885.C83 / 1014-011</t>
  </si>
  <si>
    <t xml:space="preserve">Freire Paulo </t>
  </si>
  <si>
    <t>El grito manso/PN6140.F74.G7/1082-013</t>
  </si>
  <si>
    <t>2-9-FEB -16</t>
  </si>
  <si>
    <t xml:space="preserve">Tablada, Jóse Juan </t>
  </si>
  <si>
    <t>Tres libros/PN1169.5.T32.T7/761-06</t>
  </si>
  <si>
    <t>10-17 feb 16</t>
  </si>
  <si>
    <t>Libro del desasosiego/PN1169.5.P482.C53/1259</t>
  </si>
  <si>
    <t>12-19 feb 16</t>
  </si>
  <si>
    <t>RENOV. 24-FEB-16</t>
  </si>
  <si>
    <t xml:space="preserve">Solomon, Robert C. </t>
  </si>
  <si>
    <t>Etica emocional/B29.S635.E75/1448-08</t>
  </si>
  <si>
    <t>RENOV 2-MAR 16</t>
  </si>
  <si>
    <t>Fausto/PN2021.5.G64.F32/2315-099</t>
  </si>
  <si>
    <t>REN 10-MAR 16</t>
  </si>
  <si>
    <t xml:space="preserve">Cohen, Esther </t>
  </si>
  <si>
    <t>El zohar, el libro del esplendor /BM525.Z646/979.011</t>
  </si>
  <si>
    <t>9 -16 MARZO 16</t>
  </si>
  <si>
    <t>RENOV-24-MAR-16</t>
  </si>
  <si>
    <t xml:space="preserve">Alberoni, Francisco </t>
  </si>
  <si>
    <t>Lecciones de amor/PN6140.A532.L43/1028-09</t>
  </si>
  <si>
    <t>9 - 16 MARZO 16</t>
  </si>
  <si>
    <t xml:space="preserve">Benedetti, Mario </t>
  </si>
  <si>
    <t>Antología poética/NP1169.5.B46.A5/652-13</t>
  </si>
  <si>
    <t>Einstein, albert</t>
  </si>
  <si>
    <t>mi vision del mundo / CT21.E56.M5 / 208-98</t>
  </si>
  <si>
    <t>RENOV-23-abr-16</t>
  </si>
  <si>
    <t>Jesus Silva</t>
  </si>
  <si>
    <t>La idiotez de lo perfecto / PN6140.S5493.I2 / 1473-08</t>
  </si>
  <si>
    <t>Salamandra/PN1169.5.P395.S2 1984/S/A</t>
  </si>
  <si>
    <t xml:space="preserve">Ataque a un enemigo de la libertad/PA6280.A73/1739-012 </t>
  </si>
  <si>
    <t xml:space="preserve">Segovía, Tomás </t>
  </si>
  <si>
    <t>Poesía/PN1169.5.S444.P64 2000/555-09</t>
  </si>
  <si>
    <t>gurmendez, Carlos</t>
  </si>
  <si>
    <t>Tratado de las pasiones / B29.G87.77 / 34-24</t>
  </si>
  <si>
    <t>RENOV-21-may-16</t>
  </si>
  <si>
    <t>La llama doble / PN1169.P325.L93 / 2437-99</t>
  </si>
  <si>
    <t>PRESTAMO A PARTIR DEL 28 DE MAYO</t>
  </si>
  <si>
    <t>El complot mongol / PN3322.B476.C6 / 078-06</t>
  </si>
  <si>
    <t>17-24-jun-16</t>
  </si>
  <si>
    <t>RENOV-1-JUL-16</t>
  </si>
  <si>
    <t>Emilio Pacheco, josé</t>
  </si>
  <si>
    <t>Tarde o temprano / PN1169.5P33.T37.2009 / 1747-010</t>
  </si>
  <si>
    <t>01-08-juL-16</t>
  </si>
  <si>
    <t>El evangelio según jesucristo / PN3322.S27.E8 / 843-05</t>
  </si>
  <si>
    <t>A ustedes les consta/PN3384.M66.A2/1156-94</t>
  </si>
  <si>
    <t xml:space="preserve">Rodriguez Castañeda, Rafael </t>
  </si>
  <si>
    <t>El México/PN3383.5.M495/514-014</t>
  </si>
  <si>
    <t>Diccionario del ciudadano sin miedo a saber/B29.S28.D53/134-08</t>
  </si>
  <si>
    <t>09-16 dic 16</t>
  </si>
  <si>
    <t xml:space="preserve">Arias, Juan </t>
  </si>
  <si>
    <t>El amor imposible/PN3321.S27.A75/876-03</t>
  </si>
  <si>
    <t>Huerta, Efrain</t>
  </si>
  <si>
    <t>El gallo ilustrado /N PN1169.5.H84.E37 / 504-014</t>
  </si>
  <si>
    <t>17-26 dic 16</t>
  </si>
  <si>
    <t>Poesía en movimiento / PN1016.92.P58 / 1893-99</t>
  </si>
  <si>
    <t>Begoña Pulido-José Angel Leyva</t>
  </si>
  <si>
    <t>Poetas mexicanos / PN1016.92.P641 / 635-014</t>
  </si>
  <si>
    <t>18-MA-17</t>
  </si>
  <si>
    <t>PRÉSTAMO A PARTIR DEL 24 DE MARZO DEL 2017</t>
  </si>
  <si>
    <t>La llama doble / PN1169.5.P395.L53 / 676-014</t>
  </si>
  <si>
    <t xml:space="preserve">SUSPENSIÓN HASTA EL DÍA 02 DE MAYO DEL 2017 </t>
  </si>
  <si>
    <t>El corazón del hombre / BF173.F86.C67 / 1021-011</t>
  </si>
  <si>
    <t>Montevideanos / PN3322.B461.M66 / 1345-04</t>
  </si>
  <si>
    <t>Ética emocional/B29.S635.E75/1448-08</t>
  </si>
  <si>
    <t xml:space="preserve">03- 10 jun 17 </t>
  </si>
  <si>
    <t xml:space="preserve">Rayuela/PN3322.C673.R39/ 718-013
</t>
  </si>
  <si>
    <t>Hurley, Joanna</t>
  </si>
  <si>
    <t>Teresa de Calcuta/BX4700.T47.H8/305.98</t>
  </si>
  <si>
    <t xml:space="preserve">El gran Gatsby/FIT-GRA/554/697 </t>
  </si>
  <si>
    <t>17-21 jun 17</t>
  </si>
  <si>
    <t xml:space="preserve">Panchito Rex/HOF-PAC/747-934 </t>
  </si>
  <si>
    <t xml:space="preserve">21-25 jun 17 </t>
  </si>
  <si>
    <t>Doberman /KOU-DOB/412/1134</t>
  </si>
  <si>
    <t>24-29-jun-17</t>
  </si>
  <si>
    <t>La odisea/PA4021.A5 /75-015</t>
  </si>
  <si>
    <t>24 jun-01 jul -17</t>
  </si>
  <si>
    <t>Profundo carmesí/RIP-PRO/1360-1654</t>
  </si>
  <si>
    <t>28 jun-03 jul 17</t>
  </si>
  <si>
    <t>Crazy Carnaval/rip.car-1355-1649</t>
  </si>
  <si>
    <t>1-julio-17-6-julio-17</t>
  </si>
  <si>
    <t>The Quenn/FRE-QEL5861745</t>
  </si>
  <si>
    <t>04-8jul-17</t>
  </si>
  <si>
    <t>Peter Spieger</t>
  </si>
  <si>
    <t>Muhammd YunusCT21-Y13556/02183-07</t>
  </si>
  <si>
    <t>08-15 jul-17</t>
  </si>
  <si>
    <t>Albert Einstein</t>
  </si>
  <si>
    <t>Mi visión del mundo/CT21-E56.M5/20898</t>
  </si>
  <si>
    <t>El conquitador/BON-CON/201/254</t>
  </si>
  <si>
    <t>08-12 jul-17</t>
  </si>
  <si>
    <t>Sweeney Tedel/DUR-SWG/266-327</t>
  </si>
  <si>
    <t>12-17 jul-17</t>
  </si>
  <si>
    <t>Big Eyes/BUR-BIG/2192</t>
  </si>
  <si>
    <t>15-20 jul-17</t>
  </si>
  <si>
    <t>Turtles can fly/GHO-TOR/616-782</t>
  </si>
  <si>
    <t xml:space="preserve">19-23 jul-17 </t>
  </si>
  <si>
    <t>La pasión según…/HER-PAS/725-909</t>
  </si>
  <si>
    <t>22-26 jul 17</t>
  </si>
  <si>
    <t>Un diálogo sobre el poder/B29.F68.D53/639-015</t>
  </si>
  <si>
    <t>Ese obscuro objeto del deseo/BUÑ-OSC/2198</t>
  </si>
  <si>
    <t>26- 31 jul 17</t>
  </si>
  <si>
    <t>Tráfico/STE-TRA-1536/ 1862-1863</t>
  </si>
  <si>
    <t xml:space="preserve">29 jul-03 ago 17 </t>
  </si>
  <si>
    <t>París te amo/PAR-VAR/SF</t>
  </si>
  <si>
    <t>05-10 ago 17</t>
  </si>
  <si>
    <t>Lamko, Rously</t>
  </si>
  <si>
    <t>La libertad se conquista/CT21.S26.L5/006-08</t>
  </si>
  <si>
    <t>La maldición de la flor/Yiam-MAL/1747-2146</t>
  </si>
  <si>
    <t xml:space="preserve">12-16 ago 17 </t>
  </si>
  <si>
    <t>La panza del arquitecto/GRE-PAN/1609-838</t>
  </si>
  <si>
    <t>19-24 ago 17</t>
  </si>
  <si>
    <t>El origen de los sueños/PN6140.A53.O75/1949-010</t>
  </si>
  <si>
    <t>Osorno, Diego</t>
  </si>
  <si>
    <t>El cartel de Sinaloa/PN3384.0862.C37/0575-014</t>
  </si>
  <si>
    <t>26-30 ago 17</t>
  </si>
  <si>
    <t>El valor de elegir/B29.S28.V37/2104-03</t>
  </si>
  <si>
    <t>09- 16 jun 18</t>
  </si>
  <si>
    <t>Ética y ciudadanía/B29.S28.E72/1403-08</t>
  </si>
  <si>
    <t>El vertigo orizontal/PN3322.V56.V47/618-018</t>
  </si>
  <si>
    <t xml:space="preserve">Taibó II, Paco Ignacio </t>
  </si>
  <si>
    <t>Yaquis/PN3322.T35.Y3/110-015</t>
  </si>
  <si>
    <t>6-13-ABR-19</t>
  </si>
  <si>
    <t>Pancho Villa/CT21.V55.T3/1395-06</t>
  </si>
  <si>
    <t>SUSPENSIÓN HASTA 22 DE MAYO DE 2019</t>
  </si>
  <si>
    <t>SUSPENSIÓN HASTA 10 DE JUNIO DE 2019</t>
  </si>
  <si>
    <t>Numero Cero/ PN6140.E26.N8/ 213-15</t>
  </si>
  <si>
    <t>25-SEP-02-OCT-19</t>
  </si>
  <si>
    <t>02-07-oct-19</t>
  </si>
  <si>
    <t>¡No te prives! Defensa de la ciudadanía/B29.S28.P75/ 206-15</t>
  </si>
  <si>
    <t>Los invitados de la princesa/B29.S28.I685/761-014</t>
  </si>
  <si>
    <t xml:space="preserve">Guzmán, Martín Luis </t>
  </si>
  <si>
    <t>La sombra del caudillo/PN3322.G93M.S66/1376-98</t>
  </si>
  <si>
    <t>El sentido social del gusto/B68.S46/65-016</t>
  </si>
  <si>
    <t>Roberto Saviano</t>
  </si>
  <si>
    <t>Cero, Cero, Cero/PN3384.S383.C47/212-014</t>
  </si>
  <si>
    <t>Horacio Quiroga</t>
  </si>
  <si>
    <t>Cuentos de amor, de locura y de muerte/PN3322.Q57.C82/529-019</t>
  </si>
  <si>
    <t>27-Feb-05-mar-20</t>
  </si>
  <si>
    <t>Carl G. Jung</t>
  </si>
  <si>
    <t>Conflictos del Alma infantil/BF173.J86.C66/1928-010</t>
  </si>
  <si>
    <t>Arthur Schopenhauer</t>
  </si>
  <si>
    <t>Respuestas filosoficas/B29.S35.R4/2386-99</t>
  </si>
  <si>
    <t>LIBRO EXTRAVIADO POR EL USUARIO LO VA A REPONER/ Repuesto 18-Mar-14</t>
  </si>
  <si>
    <t xml:space="preserve"> Joyce, James</t>
  </si>
  <si>
    <t>Retrato del artista adolescente/PN3322.J69.R47/135-00</t>
  </si>
  <si>
    <t>El evangelio según San Mateo/ PAS-EVA / 1246-1529</t>
  </si>
  <si>
    <t>22-27-ABR-19</t>
  </si>
  <si>
    <t>Cantares mexicanos/PN1016.92.C365.V1/535-012</t>
  </si>
  <si>
    <t>Los motivos de Caín/PN3322.R48.M6/804-011</t>
  </si>
  <si>
    <t>Kafka en la orilla/ PN3322.M864.K3/ 502-010</t>
  </si>
  <si>
    <t>15-22-MAY-19</t>
  </si>
  <si>
    <t xml:space="preserve">Hermman Hesse </t>
  </si>
  <si>
    <t>Demian / PN3322.H48.D45 1998/ 1509-00</t>
  </si>
  <si>
    <t xml:space="preserve"> Hesse, Hermann</t>
  </si>
  <si>
    <t>El lobo estepario / PN3322.H48.L63 2006 / 3248-08</t>
  </si>
  <si>
    <t>Citizen Kane / WEL-CIU/ 1702-2099</t>
  </si>
  <si>
    <t>04-09-jun-19</t>
  </si>
  <si>
    <t>La metamorfosiss/PN3322.K32.M47./1536-00</t>
  </si>
  <si>
    <t>13-20-jun-19</t>
  </si>
  <si>
    <t>20-27-jun-19</t>
  </si>
  <si>
    <t>El lugar sin límites/RIP-LUG/1358-1652</t>
  </si>
  <si>
    <t>Ulises/PN3322.J69.V43 2009/97-018</t>
  </si>
  <si>
    <t>04-11-JUL-19</t>
  </si>
  <si>
    <t>*sin posibilidad de renovar</t>
  </si>
  <si>
    <t>Bajo las ruedas/ PN3322.H48.B35/ 1666-09</t>
  </si>
  <si>
    <t xml:space="preserve">Portilla, Miguel León </t>
  </si>
  <si>
    <t>La filosofía Nahuatl/PN523.92.L463.2006/565-010</t>
  </si>
  <si>
    <t>12-19-dic-19</t>
  </si>
  <si>
    <t>Teshuinada/ECH-TES/494-613</t>
  </si>
  <si>
    <t>El nacimiento de la tragedia, el caminante…/B29.N54.F75 2010 V.1/484-015</t>
  </si>
  <si>
    <t>26-dic-19-02-ene-2020</t>
  </si>
  <si>
    <t>Niño Fidencio el taumaturgo de espinazo/ECH-NIÑ/463-612</t>
  </si>
  <si>
    <t>26-31-dic-19</t>
  </si>
  <si>
    <t>Paris, Texas/Wne-PAR/1710-2099</t>
  </si>
  <si>
    <t>28-dic-19-03-ene-20</t>
  </si>
  <si>
    <t xml:space="preserve"> DVD</t>
  </si>
  <si>
    <t xml:space="preserve"> Un verano con Monica/ BER-SOM/ 174-1227</t>
  </si>
  <si>
    <t>02-07-ENE-20</t>
  </si>
  <si>
    <t>Miguel Leon-Portilla</t>
  </si>
  <si>
    <t>La filosofia Nahuatl/PN523.92.L463 2006/565-010</t>
  </si>
  <si>
    <t>El castillo de la pureza/RIP-CAS/1356-1620</t>
  </si>
  <si>
    <t>04-09-ene-20</t>
  </si>
  <si>
    <t>Fiedrich Nietzsche</t>
  </si>
  <si>
    <t>Nietzsche/B29.N54.F75 2010 v.1/484-015</t>
  </si>
  <si>
    <t>Los soñadores/BER-SOÑ/175-1228</t>
  </si>
  <si>
    <t>04-08-feb-20</t>
  </si>
  <si>
    <t>El mundo como voluntad y representación vol. 1/B29.S35.M8/1992-05</t>
  </si>
  <si>
    <t>22-29-nov-22</t>
  </si>
  <si>
    <t>Credencial retenida hasta el día jueves 2 de diciembre</t>
  </si>
  <si>
    <t>El amor loco/PN3322.B74.A45/1713-02</t>
  </si>
  <si>
    <t>04-11-dic-21</t>
  </si>
  <si>
    <t>10-17-dic-21</t>
  </si>
  <si>
    <t>Friedrich Hölderlin</t>
  </si>
  <si>
    <t>Hiperión o el eremita en Grecia/PN1169.5.H653.H56/1197-08</t>
  </si>
  <si>
    <t>23-30-dic-21</t>
  </si>
  <si>
    <t>Arthur Shopenhauer</t>
  </si>
  <si>
    <t>El mundo como voluntad y representaciòn Vol.1/B29.S35.M8 V.1/1992-05</t>
  </si>
  <si>
    <t>06-13-ene-22</t>
  </si>
  <si>
    <t>08-15-feb-22</t>
  </si>
  <si>
    <t>Fernando Pessoa/Alberto Caeivo</t>
  </si>
  <si>
    <t>El guardador de rebaños/PN1169.5.P482.G83 2011/986-11</t>
  </si>
  <si>
    <t>Poemas esotèricos/PN1169.5.P482.P585/233-05</t>
  </si>
  <si>
    <t>Árbol adentro/PN1169.5.P395.A73/479-13</t>
  </si>
  <si>
    <t>Charles Baudelaive</t>
  </si>
  <si>
    <t>Las flores del mal/PN1169.5.B383.E5/3254-8</t>
  </si>
  <si>
    <t>Isidore Ducasse Conde de Lautréamont</t>
  </si>
  <si>
    <t xml:space="preserve">Los cantos de maldoror/PN3322.L383.C35 1982/1271-01 </t>
  </si>
  <si>
    <t>25-Mar-01-Abr-22</t>
  </si>
  <si>
    <t>Himnos a la noche, Enrique de Ofterdingen / PN1169.5.N673.H5 / 2116-94</t>
  </si>
  <si>
    <t>01-08-ABRIL-22</t>
  </si>
  <si>
    <t>Fernando Benìtez</t>
  </si>
  <si>
    <t>Los indios de México Huicholes/PN3384.B45.I6.V.2/726-97</t>
  </si>
  <si>
    <t>18-25-Abr-22</t>
  </si>
  <si>
    <t>Los dias terrenales / PN3322.R48.D5 / 700-94</t>
  </si>
  <si>
    <t>02-09-MAY-22</t>
  </si>
  <si>
    <t>09-16-may-22</t>
  </si>
  <si>
    <t>Aire de las colinas. Cartas a Clara / PN3322.R85.D5/</t>
  </si>
  <si>
    <t>19-26-Mayo-22</t>
  </si>
  <si>
    <t>26-Mayo al 02-Junio del 22</t>
  </si>
  <si>
    <t>02-09-jun-22</t>
  </si>
  <si>
    <t>Demian: Historia de la juventud de Emil Sinclair / PN3322.H48.D45 1998 / 1509-00</t>
  </si>
  <si>
    <t>Edmund Burke</t>
  </si>
  <si>
    <t>De lo sublime y de lo Bello/B29.B87.D4/1804-05</t>
  </si>
  <si>
    <t>Observaciones acerca del sentimiento/B29.K36.O28/275-015</t>
  </si>
  <si>
    <t>Bajo California/BOL-BAJ/208-261</t>
  </si>
  <si>
    <t>18-22-feb-20</t>
  </si>
  <si>
    <t>Lo bello y lo triste/PN3322.K39.B45/268-04</t>
  </si>
  <si>
    <t>De lo sublime/PA4245.L65.S8/551-014</t>
  </si>
  <si>
    <t>Stefano Mancuso</t>
  </si>
  <si>
    <t>El futuro es vegetal/PN6140.M3518.F87/44-020</t>
  </si>
  <si>
    <t>El violin rojo/GIR-RED/624-792</t>
  </si>
  <si>
    <t>10-14-mar-20</t>
  </si>
  <si>
    <t>los numeros notables/PN6140.G364.N85/18-020</t>
  </si>
  <si>
    <t>11-18-mar-20</t>
  </si>
  <si>
    <t>El futuro es vegetal / PN6140.M3518.F87 /144-020</t>
  </si>
  <si>
    <t>El increíble viaje de las plantas / PN6140.M3518.I52 / 43-20</t>
  </si>
  <si>
    <t>31/MAY - 07/JUN/23</t>
  </si>
  <si>
    <t>Zama/ PN3322B461M.23/01806-07</t>
  </si>
  <si>
    <t>29 dic 17-05 ene 18</t>
  </si>
  <si>
    <t>Niño fidencio/ECH/NIÑ/493/612</t>
  </si>
  <si>
    <t>27-sep-04-oct-19</t>
  </si>
  <si>
    <t>El informe Toledo/ALV-TOL/65-86</t>
  </si>
  <si>
    <t>Resituinada/ECH/TES/494/613</t>
  </si>
  <si>
    <t>Agatha Cristie</t>
  </si>
  <si>
    <t>Porot Investiga/PN3322.CH77.P65/1314-07</t>
  </si>
  <si>
    <t>28-4 feb 19</t>
  </si>
  <si>
    <t xml:space="preserve">Cortázar, Julio </t>
  </si>
  <si>
    <t xml:space="preserve">geographic, National </t>
  </si>
  <si>
    <t>Planeta tierra/GEO-PLAN/1176-1449</t>
  </si>
  <si>
    <t>21-26-JUN-19</t>
  </si>
  <si>
    <t>El banquero anarquista/PN1169.5.P482.B36/2512-01</t>
  </si>
  <si>
    <t>27nov-04dic17</t>
  </si>
  <si>
    <t>El año de la muerte de Ricardo Reis/PN3322.S27.A6/SF</t>
  </si>
  <si>
    <t>La espuma de los días/PN3322.V53.E8/789-98</t>
  </si>
  <si>
    <t xml:space="preserve">24-31 may </t>
  </si>
  <si>
    <t>Ernesto Sábato</t>
  </si>
  <si>
    <t>El tunel/PN3322.S2.T8</t>
  </si>
  <si>
    <t xml:space="preserve">07-14 may 18 </t>
  </si>
  <si>
    <t>J.C. Onetti</t>
  </si>
  <si>
    <t>Cuando ya no importe/PN3322.O564.C83/997-103</t>
  </si>
  <si>
    <t>13-20 jul 18</t>
  </si>
  <si>
    <t>Santa /PN3322.G356.F.S26/1314-018</t>
  </si>
  <si>
    <t>21-29-DIC-18</t>
  </si>
  <si>
    <t>La Naúsea/B29.S27.N38/712-96</t>
  </si>
  <si>
    <t>Ibargüengoitia</t>
  </si>
  <si>
    <t>Las muertas/PN3322.I24.M84/624-001</t>
  </si>
  <si>
    <t>22-1 marzo 19</t>
  </si>
  <si>
    <t>Ibargûengoitia, Jorge</t>
  </si>
  <si>
    <t>Dos crímenes/PN3322.I24.D67/1966-02</t>
  </si>
  <si>
    <t>El verano / bodas/PN3322.C349.V47/1394-99</t>
  </si>
  <si>
    <t>El libro de los amores ridículos/PN3322.K85.L533/1664-99</t>
  </si>
  <si>
    <t>9-16-may-19</t>
  </si>
  <si>
    <t xml:space="preserve">Huerta, Efraín </t>
  </si>
  <si>
    <t>Aquellas conferencias, Aquellas charlas/PN1169.5.H84.A64/212-010</t>
  </si>
  <si>
    <t>Cien años de soledad/PN3322.G37M.C54/969-07</t>
  </si>
  <si>
    <t>Herbert George Wells</t>
  </si>
  <si>
    <t>Revista 14-26</t>
  </si>
  <si>
    <t>Guchachi' Reza</t>
  </si>
  <si>
    <t>13-14-feb-20</t>
  </si>
  <si>
    <t>Nombre del usuario:_x000D_
Ruiz Méndez, Jose Luis</t>
  </si>
  <si>
    <t>Ruiz Méndez, Jose Luis</t>
  </si>
  <si>
    <t>Tizoc "Amor indio" / ROD-TIZ / 384/1680</t>
  </si>
  <si>
    <t>18-20 nov 16</t>
  </si>
  <si>
    <t>Las mujeres de mi general / ROD-MUJI / 1377/1672</t>
  </si>
  <si>
    <t>Cuando lloran los valientes / ROD-CUA / 1372/1667</t>
  </si>
  <si>
    <t>22-26 NOV 16</t>
  </si>
  <si>
    <t>Planeta de los simios / SCH-PLAN / 1450/1757</t>
  </si>
  <si>
    <t>Sobre las olas/ROD-SOB/1383</t>
  </si>
  <si>
    <t>26 nov-01 dic 16</t>
  </si>
  <si>
    <t>Apocalipto/GIB-APO/615-781</t>
  </si>
  <si>
    <t xml:space="preserve">Pollitos en fuga / LOR-POLL / 1009-125 </t>
  </si>
  <si>
    <t>02-07 NOV 16</t>
  </si>
  <si>
    <t>El ceniciento / MAR-CEN / 1050/1308</t>
  </si>
  <si>
    <t>08-10 DIC 16</t>
  </si>
  <si>
    <t>Chucho el remendado / MAR-CHU/ 1052/1310</t>
  </si>
  <si>
    <t>El aura/BIE-AUR/195-248</t>
  </si>
  <si>
    <t>10-15 dic 16</t>
  </si>
  <si>
    <t>Calabacitas tiernas/MAR-CAL/1049-1307</t>
  </si>
  <si>
    <t>Soy charro de levitas / MAR-CHA / 051/1309</t>
  </si>
  <si>
    <t>12-16 dic 16</t>
  </si>
  <si>
    <t>El color del paraiso / MHI-COL / 1026-127</t>
  </si>
  <si>
    <t>El violetero/MAR-VIO/1069-1359</t>
  </si>
  <si>
    <t>16-22 dic 16</t>
  </si>
  <si>
    <t>El vizconde de montecristo  MAR-VIZ 1068-1328</t>
  </si>
  <si>
    <t>La marca del zorrillo / MAR-MAR / 1058/1316</t>
  </si>
  <si>
    <t>23-27 MAY 17</t>
  </si>
  <si>
    <t xml:space="preserve">La familia / SCO-FAM </t>
  </si>
  <si>
    <t>Popeye el marino/CRI-MAR</t>
  </si>
  <si>
    <t>The cave of the yellow dog/DAV-CAV/431-531</t>
  </si>
  <si>
    <t>Pulgarcito/PAH-PUL/421-519</t>
  </si>
  <si>
    <t>Popeye y sus amigos/CRI-AMI/2170</t>
  </si>
  <si>
    <t>Super Can/COV-ARD-LIND</t>
  </si>
  <si>
    <t>14-19 jun 17</t>
  </si>
  <si>
    <t>Agente 00-P2/COU-AGE/395-488</t>
  </si>
  <si>
    <t>La pantera rosa/E.D.W-PANS/501</t>
  </si>
  <si>
    <t>31-5 ago 18</t>
  </si>
  <si>
    <t>Película DVD</t>
  </si>
  <si>
    <t>Dr. Mabuse/ LAN-MAB/SN 1884-1885</t>
  </si>
  <si>
    <t>El material humano / PN3322.R485.M37 / 760-09</t>
  </si>
  <si>
    <t>Quirard, Pascual</t>
  </si>
  <si>
    <t>El nombre en la punta de la lengua / PN3322.Q54.N65 / 1646-09</t>
  </si>
  <si>
    <t>Dr. Malaste, The ganbler / LAN-MAB/ 184-1185</t>
  </si>
  <si>
    <t>16 -20 MAY 17</t>
  </si>
  <si>
    <t>La frontera/ PN3322.Q54.F76/2257-08</t>
  </si>
  <si>
    <t xml:space="preserve">24-31 May 17 </t>
  </si>
  <si>
    <t>El pentágono/PN3322.B461M.P4/1105-06</t>
  </si>
  <si>
    <t>Quiñard, Pascal</t>
  </si>
  <si>
    <t>Todas las mañanas del mundo/PN3322.Q54.T63/1046-09</t>
  </si>
  <si>
    <t>16-23 ene 18</t>
  </si>
  <si>
    <t>Me acuerdo/PN3322.P47.A29/00029-010</t>
  </si>
  <si>
    <t>Rodolfo Castro</t>
  </si>
  <si>
    <t>La intuición de leer…/PN4193.5.C38.I6</t>
  </si>
  <si>
    <t>Manual del buen promotor/PN4193.L4.G37</t>
  </si>
  <si>
    <t>SUSPENSIÓN HASTA 3 MARZO 2018</t>
  </si>
  <si>
    <t>Chris Marker…/PN1998.3.M375.CH7/117-018</t>
  </si>
  <si>
    <t>Jameson, Frederic</t>
  </si>
  <si>
    <t>La estética geopolítica/PN1995.J356/1089-03</t>
  </si>
  <si>
    <t>El llano en llamas / PN3322.R85.L9.2005 / 2803-08</t>
  </si>
  <si>
    <t>Testigos de un etnocidio / ROD-ETN / SN/1669</t>
  </si>
  <si>
    <t>Tiempo y ser/B29.H45.T5 2001/1449-06</t>
  </si>
  <si>
    <t xml:space="preserve">Bataille, George </t>
  </si>
  <si>
    <t>La conjuración sagrada/PN6140.B377.C6/1197-05</t>
  </si>
  <si>
    <t>2001Space odyssey/KUB-2001/1135-1136</t>
  </si>
  <si>
    <t>28 ago-02 sep 17</t>
  </si>
  <si>
    <t>Saló: lé 120 giornate di sodoma/PAS-TRI-SAL/1250-1537</t>
  </si>
  <si>
    <t>12-17-abr-19</t>
  </si>
  <si>
    <t>Las mil y una noches/PAS-TRI-ILF/1250-1536</t>
  </si>
  <si>
    <t>17-22-ABR-19</t>
  </si>
  <si>
    <t>Los cuentos de Caterburg/PAS-TRI:IRA/1250-1535</t>
  </si>
  <si>
    <t>22-27-abr-19</t>
  </si>
  <si>
    <t>El Decameron/PAS-TRI:ILD/1250-1534</t>
  </si>
  <si>
    <t>23-29-abr-19</t>
  </si>
  <si>
    <t>Oskar Panizza</t>
  </si>
  <si>
    <t>Diario de un perro/PN3322.P356.D5/2036-08</t>
  </si>
  <si>
    <t>Para reseña</t>
  </si>
  <si>
    <t>Gerald Durrell</t>
  </si>
  <si>
    <t>08-15-OCT-22</t>
  </si>
  <si>
    <t>17 días</t>
  </si>
  <si>
    <t>REACTIVAR HASTA EL 23 / NOV/ 22</t>
  </si>
  <si>
    <t>Stefano Mancoso</t>
  </si>
  <si>
    <t>El futuro es vegetal / PN6140.M3518.F87 / 44-20</t>
  </si>
  <si>
    <t>24/MAY - 31/MAY/23</t>
  </si>
  <si>
    <t>La historia más bella de las plantas / PN6139.5.H583 / 867-11</t>
  </si>
  <si>
    <t>SUSPENDIDO HASTA EL 10 DE JUNIO DEL 2023</t>
  </si>
  <si>
    <t>Gavin Pretor Pinney</t>
  </si>
  <si>
    <t>Guía del observador de nubes / PN6140.P749.G85 / 655-17</t>
  </si>
  <si>
    <t>Los filósofos ante los animales / B28.5.F538 / 433-21</t>
  </si>
  <si>
    <t>SUSPENDIDO HASTA EL 05 DE JULIO DEL 2023</t>
  </si>
  <si>
    <t>Redacción sin dolor/6140.C645.R4/1433-98</t>
  </si>
  <si>
    <t>21-26 may 18</t>
  </si>
  <si>
    <t>David Bohn</t>
  </si>
  <si>
    <t>La totalidad y el orden implicado/PN6140.B6595.T6 2005/1383-08</t>
  </si>
  <si>
    <t>Obras completas/PN3322.K32.O27/270-00</t>
  </si>
  <si>
    <t>02-09 febr 19</t>
  </si>
  <si>
    <t>Diarios/PN3322.W66.D5/785-971</t>
  </si>
  <si>
    <t>Diario de Oaxaca/PN6140.S323.D53/1995-02</t>
  </si>
  <si>
    <t>Llamadas telefónicas/PN3322.B642.L55.2003/811-04</t>
  </si>
  <si>
    <t>Marc Bloch</t>
  </si>
  <si>
    <t>Apología para la historia, o, el oficio de historiador/ PN6140-B555M.A6-2001/ 529-04</t>
  </si>
  <si>
    <t>Mary shelley</t>
  </si>
  <si>
    <t>Frankenstein/PN3322.S49.F72/2378-96</t>
  </si>
  <si>
    <t>Textos esenciales de Vasconcelos/B29.V38.T49/374-018</t>
  </si>
  <si>
    <t>12-19-nov-19</t>
  </si>
  <si>
    <t>La sombra del futuro/PN6140 .B375.S66/772-017</t>
  </si>
  <si>
    <t>La otra raza cósmica/PN3322.V371.O77/1162-010</t>
  </si>
  <si>
    <t>Epístolas morales /PA661.E7.E63 /0304-18</t>
  </si>
  <si>
    <t>16-23 jul 18</t>
  </si>
  <si>
    <t>Jakob von Gunter/PN3322.W36.J8/2254-03</t>
  </si>
  <si>
    <t>Aura/pn3322.f83.a97/1227-98</t>
  </si>
  <si>
    <t xml:space="preserve">John Kennedy </t>
  </si>
  <si>
    <t>La conjura de los necios/PN3322.T656.C6/573-011</t>
  </si>
  <si>
    <t>La muerte del león/PN3322.J33.M84/428-05</t>
  </si>
  <si>
    <t>Elogio de la vagancia/PN3322.F32.E45/3410-08</t>
  </si>
  <si>
    <t>Genios/PN6140.B556.G4/466-06</t>
  </si>
  <si>
    <t>13-20-JUL-19</t>
  </si>
  <si>
    <t xml:space="preserve">Harpur, Patrick </t>
  </si>
  <si>
    <t>El fuego secreto de los filósofos/PN6140.H375.F84/594-011</t>
  </si>
  <si>
    <t>31-JUL-7-AGO-19</t>
  </si>
  <si>
    <t>La tradición oculta del alma/Patrick /159-016</t>
  </si>
  <si>
    <t>Huatulqueños/PN3322.J35.M83/1944-07</t>
  </si>
  <si>
    <t>6-13-ago-19</t>
  </si>
  <si>
    <t>Ensayo sobre la lucidez/PN3322.S27.E6/1150-04</t>
  </si>
  <si>
    <t xml:space="preserve"> Bloch, Marc</t>
  </si>
  <si>
    <t>Apología para la historia del oficio del historiador/PN6140.B555M.A6/529-04</t>
  </si>
  <si>
    <t>El canon del ensayo/PN6140.B556.C58/1006-011</t>
  </si>
  <si>
    <t>El llano en llamas/PN3322.R85.L9.2005/2803-08</t>
  </si>
  <si>
    <t xml:space="preserve">Josefina Vicens </t>
  </si>
  <si>
    <t>Ellibro vacio los años falsos/ PN3322.V533.L52/ 3412-00</t>
  </si>
  <si>
    <t>La interpretacion de los sueños/BF173.F85.I6 1974/349-015</t>
  </si>
  <si>
    <t>Percepciones/PB3322.K32.P47/105-015</t>
  </si>
  <si>
    <t>Cuentos contados dos veces/PN3322.H397.C84/510-010</t>
  </si>
  <si>
    <t>José Emilio Pacheco</t>
  </si>
  <si>
    <t>¿Para qué sirve la literatura?/PN3322.C657.P37/425-09</t>
  </si>
  <si>
    <t xml:space="preserve">Shelley, Mary </t>
  </si>
  <si>
    <t>Frankestein/PN3322.S49.F72.1993/2248-010</t>
  </si>
  <si>
    <t>Dracula/PN3322.S758.D7/2910-00</t>
  </si>
  <si>
    <t>23-30-oct-19</t>
  </si>
  <si>
    <t>Huatulqueños/PN3322.J35.H83.2005/1944-07</t>
  </si>
  <si>
    <t>Diarios/PN3322.K32.D52/1830-97</t>
  </si>
  <si>
    <t>Jacobo siruela</t>
  </si>
  <si>
    <t>Antologia Universal del relato fantastico/PN3321.A58/1167-013</t>
  </si>
  <si>
    <t>Páginas inmortales/PN6140.M667.P3.2000/560-01</t>
  </si>
  <si>
    <t>El arte de la fuga/PN3322.P576.A7/2385-96</t>
  </si>
  <si>
    <t>Textos cautivos/PN3322.B67.T49.1990/2680-00</t>
  </si>
  <si>
    <t>2---9-DIC-19</t>
  </si>
  <si>
    <t>El mar de las iguanas/PN3322.E44.M37/2619-010</t>
  </si>
  <si>
    <t>Una autobiografía soterrada/PN3322.P576.A87/1168-010</t>
  </si>
  <si>
    <t>26-DIC-2-ENE-19</t>
  </si>
  <si>
    <t xml:space="preserve">Batis, Humberto </t>
  </si>
  <si>
    <t xml:space="preserve">Varanini, Francesco </t>
  </si>
  <si>
    <t>Viaje literario por América Latina/PN523.9.V37/109-09</t>
  </si>
  <si>
    <t xml:space="preserve"> Da Jandra, Leonardo</t>
  </si>
  <si>
    <t>Filosofía para desencantados/PN3322.J35.F55/348-014</t>
  </si>
  <si>
    <t>El hombre sin atributos I /PN3322.M88-H6/ 1028-05</t>
  </si>
  <si>
    <t xml:space="preserve"> 26-dic-2-ene-19</t>
  </si>
  <si>
    <t xml:space="preserve"> Fernando Lobo </t>
  </si>
  <si>
    <t xml:space="preserve"> Despues del derrumbe/PN3322.92.D48/1469-010</t>
  </si>
  <si>
    <t xml:space="preserve"> 02-ene-07-ene-20</t>
  </si>
  <si>
    <t xml:space="preserve"> Grandes Hits vol.1 nueva generacion de narradores mexicanos</t>
  </si>
  <si>
    <t xml:space="preserve"> 02-ene-20</t>
  </si>
  <si>
    <t xml:space="preserve"> Carlos Fuentes</t>
  </si>
  <si>
    <t xml:space="preserve"> La Gran novela latinoamericana/ PN3322.F83.673</t>
  </si>
  <si>
    <t xml:space="preserve"> 07-ene-14-ene-20</t>
  </si>
  <si>
    <t>Ismaíl Kadaré</t>
  </si>
  <si>
    <t>El palacio de los sueños/PN3322.K31.P35</t>
  </si>
  <si>
    <t>El proceso/PN3322.K32.P76/2969-00</t>
  </si>
  <si>
    <t>Josè Donoso</t>
  </si>
  <si>
    <t>El lugar sin limite/PN3322.D665.l84/1199-97</t>
  </si>
  <si>
    <t>10-17-ene-22</t>
  </si>
  <si>
    <t>El señor Ligotti/PN3322-E87.S46 /308-19</t>
  </si>
  <si>
    <t>A. Bioy Casares</t>
  </si>
  <si>
    <t>La invenciòn de Morel/el gran serafin/PN3322.B56.I58 2007/2985-08</t>
  </si>
  <si>
    <t>Gabriel García Marquez</t>
  </si>
  <si>
    <t>La increible y trizte historia de la Candida Erendida …/PN3322.G37M.I52/3253-08</t>
  </si>
  <si>
    <t>William Saroyan</t>
  </si>
  <si>
    <t>El joven audaz sobre el trapecio volante/PN3322.S275.J6/864-05</t>
  </si>
  <si>
    <t>23-FEB-02-MAR-22</t>
  </si>
  <si>
    <t>02-09-MAR-22</t>
  </si>
  <si>
    <t>Cesar Aira</t>
  </si>
  <si>
    <t>El congreso de literatura/PN3322.A49.L65/240-018</t>
  </si>
  <si>
    <t>Pedro Calderón de la Barca</t>
  </si>
  <si>
    <t>La vida es sueño/PN2021.5.C35.V5/668-015</t>
  </si>
  <si>
    <t>14-22-mar-22</t>
  </si>
  <si>
    <t>06-13-abr-22</t>
  </si>
  <si>
    <t>13-20-abr-22</t>
  </si>
  <si>
    <t>Libro del desasosiego : compuesto por Bernardo Soares ayudante de tenedor de libros en la ciudad de Lisboa/PN1169.5-P482.L53/129-04</t>
  </si>
  <si>
    <t>Hamlet Macbeth / PN2021.5.S53.M33 / 432-14</t>
  </si>
  <si>
    <t>21-28-ABR-22</t>
  </si>
  <si>
    <t>26-abr-03-may-22</t>
  </si>
  <si>
    <t>Bartleby y compañìa / PN3322.V54.B3 / 1522-05</t>
  </si>
  <si>
    <t>12-19-may-22</t>
  </si>
  <si>
    <t>Tryno Maldonado</t>
  </si>
  <si>
    <t>Temporadade caza para el leon negro / PN3322.M362.T45 / 617-09</t>
  </si>
  <si>
    <t>18-25-MAY-22</t>
  </si>
  <si>
    <t>Robert Waiser</t>
  </si>
  <si>
    <t>El paseo / PN3322.W36.P35 / 901-09</t>
  </si>
  <si>
    <t>Camino de los ángeles/PN3322.F36.C35/1458-10</t>
  </si>
  <si>
    <t>26-Mayo al 02-Junio del 2022</t>
  </si>
  <si>
    <t>Raymond Carver</t>
  </si>
  <si>
    <t>Norman Mailer</t>
  </si>
  <si>
    <t>Un arte espectral : reflexiones sobre la escritura/PN3322-M359.A77/616-22</t>
  </si>
  <si>
    <t>Andre Bretón</t>
  </si>
  <si>
    <t>Antología de humor negro/PN3321.4.B7 1991/1398-99</t>
  </si>
  <si>
    <t>27-Mayo al 03-Junio del 2022</t>
  </si>
  <si>
    <t>Al oeste de foma/PN3322.F36.O38/1773-07</t>
  </si>
  <si>
    <t>03-10-junio-2022</t>
  </si>
  <si>
    <t>10-17-jun-22</t>
  </si>
  <si>
    <t>Más allá de la sospecha/PN3321.4.M37/326-21</t>
  </si>
  <si>
    <t>10-17-jun-23</t>
  </si>
  <si>
    <t xml:space="preserve">Huysmans, JK </t>
  </si>
  <si>
    <t>Allá lejos/ PN3322.H895.A55/735-SF</t>
  </si>
  <si>
    <t>07-14 oct 17</t>
  </si>
  <si>
    <t>SUSPENSIÓN HASTA 24 NOVIEMBRE 2017</t>
  </si>
  <si>
    <t>Huysmans, JK</t>
  </si>
  <si>
    <t xml:space="preserve"> Contranatura/PN3322.H895.C6/461-04</t>
  </si>
  <si>
    <t xml:space="preserve">25 nov-02 dic 17 </t>
  </si>
  <si>
    <t>Cabrera, Guillermo</t>
  </si>
  <si>
    <t>Tres tristes tigres/PN3322.C23.T7/1496-98</t>
  </si>
  <si>
    <t>30-dic-7ene-18</t>
  </si>
  <si>
    <t>Mea Cuba/PN3322.C329. M4/733-01</t>
  </si>
  <si>
    <t>15- 22 ene 18</t>
  </si>
  <si>
    <t>27-ene-3-feb-18</t>
  </si>
  <si>
    <t>suspendido al 02-03-18</t>
  </si>
  <si>
    <t>Stepthen</t>
  </si>
  <si>
    <t>Hitoria del tiempo/CT21.H58.H5/844-013</t>
  </si>
  <si>
    <t>13-20 abril 18</t>
  </si>
  <si>
    <t>Último Round/PN3322.C673.U98/2611-01</t>
  </si>
  <si>
    <t>25 abr-03 may 18</t>
  </si>
  <si>
    <t xml:space="preserve"> 08-may-18</t>
  </si>
  <si>
    <t>Altazor/PN1169.5.H85.A2/2104-00</t>
  </si>
  <si>
    <t>Defecto de forma/PN3322.L49.D4/138-94</t>
  </si>
  <si>
    <t>Stanvolav Len</t>
  </si>
  <si>
    <t>Solaria /PN3322.L455.56/11634-00</t>
  </si>
  <si>
    <t>30 JUN-07 JUL 18</t>
  </si>
  <si>
    <t>SUSPENDIDO hasta el  21-07-18</t>
  </si>
  <si>
    <t xml:space="preserve">Asimov Issac </t>
  </si>
  <si>
    <t>Obras estelares de la ciencia ficción vol. I/PN3321.E33.VI/875-01</t>
  </si>
  <si>
    <t>SUSPENSIÓN 18 OCTUBRE 2018</t>
  </si>
  <si>
    <t>El libro del desasosiego / PN1169.5.P482.L53 / 129-04</t>
  </si>
  <si>
    <t>Kafka ,Franz</t>
  </si>
  <si>
    <t>Sueños /PN3322.K32.S94/50-13</t>
  </si>
  <si>
    <t>23-30-ENE-23</t>
  </si>
  <si>
    <t>30/ENE - 06/FEB/23</t>
  </si>
  <si>
    <t>Rainer Maria Rilke</t>
  </si>
  <si>
    <t>A lo largo de la vida / PN3322.R55.A5 / 1495-00</t>
  </si>
  <si>
    <t>21/FEB - 28/FEB/23</t>
  </si>
  <si>
    <t>27/MAR - 03/ABR/23</t>
  </si>
  <si>
    <t>Flaubert Gustave</t>
  </si>
  <si>
    <t>Madame Bovary /PN3322.F59.M352007/32-47-08</t>
  </si>
  <si>
    <t>12/may-23 - 19/may/23</t>
  </si>
  <si>
    <t xml:space="preserve">Sor Juana Inés de la Cruz </t>
  </si>
  <si>
    <t xml:space="preserve">Carta a Sor Filotea de la Cruz/PN1169.5.C78.C3/569-05 </t>
  </si>
  <si>
    <t>26-02-Junio-2023</t>
  </si>
  <si>
    <t>RETENIDA HASTA EL 07 DE JUNIO DEL 2023</t>
  </si>
  <si>
    <t>Obras completas XII / PN6140.R49.O2 V12 / 1671-10</t>
  </si>
  <si>
    <t>19/JUN - 26/JUN/23</t>
  </si>
  <si>
    <t xml:space="preserve">Octavio Paz </t>
  </si>
  <si>
    <t>Sor Juana Inés de la Cruz o las trampas de la fé/PN1169.5.P395.S67/242-23</t>
  </si>
  <si>
    <t>26-03-JULIO-23</t>
  </si>
  <si>
    <t>Béroul y Thomas</t>
  </si>
  <si>
    <t>Tristán e Isolda/PN3322.B479.T7/498-95</t>
  </si>
  <si>
    <t>01-08 sep 17</t>
  </si>
  <si>
    <t>Tristan e Iseo/PN3322.B479.T7/1984-00</t>
  </si>
  <si>
    <t>Poema del Mío Cid/PN1169.5.S351.P59/3091-00</t>
  </si>
  <si>
    <t>Bolaño, Amancio</t>
  </si>
  <si>
    <t>Poema del Mío Cid/PN1016.8.P64/664-97</t>
  </si>
  <si>
    <t>Gabriel Zaid</t>
  </si>
  <si>
    <t>Los demasiados libros/PN6140.Z345.D4/01402-96</t>
  </si>
  <si>
    <t>12-20 sep 17</t>
  </si>
  <si>
    <t>the history of the ramones/GRA-END/661/830</t>
  </si>
  <si>
    <t>13-17 sep 17</t>
  </si>
  <si>
    <t>Cómo leer y por qué/PN6140.B556.C6/795-02</t>
  </si>
  <si>
    <t>15-22 sep 17</t>
  </si>
  <si>
    <t>La divina comedia/PN1169.5.D35.D58/190-013</t>
  </si>
  <si>
    <t>El fuego y el relato/B29.A45.F85/0665-017</t>
  </si>
  <si>
    <t>Vicens, Josefina</t>
  </si>
  <si>
    <t>El libro vacío/PN3322.V5333.L5/617-01</t>
  </si>
  <si>
    <t>Don Juan Manuel</t>
  </si>
  <si>
    <t>El conde Lucanor/PN3322.J82.L5/1901-98</t>
  </si>
  <si>
    <t>Petrarca</t>
  </si>
  <si>
    <t>El cancionero/PN1169.5.P485.C3/112-99</t>
  </si>
  <si>
    <t>12-19 oct 17</t>
  </si>
  <si>
    <t xml:space="preserve">Piglia, Ricardo </t>
  </si>
  <si>
    <t>El camino de ida/PN3322.P546.C35/062-014</t>
  </si>
  <si>
    <t>La divina comedia/PN1169.5.D35.D58/SF</t>
  </si>
  <si>
    <t>Tiempo y narración/PN6140.R525.T5/855-02</t>
  </si>
  <si>
    <t xml:space="preserve"> Bloom, Harold</t>
  </si>
  <si>
    <t>El lector común/PN332.W66.L43/1701-09</t>
  </si>
  <si>
    <t>Vals de Mefisto/PN3322. P576.V3/1203-05</t>
  </si>
  <si>
    <t>Domingo Argüelles, Juan</t>
  </si>
  <si>
    <t>¿Qué leen los que no leen?/PN4193.5.A745.Q4/1730-03</t>
  </si>
  <si>
    <t>Obras completas/PN3322.B67.O2/4516-92</t>
  </si>
  <si>
    <t xml:space="preserve"> Shakespeare, William</t>
  </si>
  <si>
    <t>Romeo y Julieta/PN2021.5.S53.R6 2009/1132-010</t>
  </si>
  <si>
    <t>De la Cruz, Juana Inés</t>
  </si>
  <si>
    <t>Poesía, teatro, pensamiento/PN1169.5.C78.P632/sf</t>
  </si>
  <si>
    <t>23-30 nov 17</t>
  </si>
  <si>
    <t>Sor Juana o las trampas/PN1169.5.P395.S671/2609-99</t>
  </si>
  <si>
    <t>Reis, Carlos</t>
  </si>
  <si>
    <t>Fundamentos y técnicas del arte literario/PN523.R45/398-09</t>
  </si>
  <si>
    <t>12-19 dic 17</t>
  </si>
  <si>
    <t>El Colegio de México</t>
  </si>
  <si>
    <t>Historia de la lectura en México / PN4193.L4.H5 / 2702-01</t>
  </si>
  <si>
    <t>Cavallo, Guillermo</t>
  </si>
  <si>
    <t>Historia de la lectura en Occidente / PN4193.L4.H49 / 777-01</t>
  </si>
  <si>
    <t>19-26 dic 17</t>
  </si>
  <si>
    <t>28 dic-04 ene |8</t>
  </si>
  <si>
    <t>De la Vega, Garcilaso</t>
  </si>
  <si>
    <t>Poesías completas/PN1169.5.G379.P6/823-94</t>
  </si>
  <si>
    <t xml:space="preserve">29 dic 17-05 ene 18 </t>
  </si>
  <si>
    <t>04-11 ene 17</t>
  </si>
  <si>
    <t>La lectura obsesiva/PN3322.E44.E88/1471-09</t>
  </si>
  <si>
    <t>El arco y la lira/PN1169.5.P395.A7/2650-92</t>
  </si>
  <si>
    <t>La epopeya del Gilgamesh / PN1016.E66</t>
  </si>
  <si>
    <t xml:space="preserve">23-30 ene 18 </t>
  </si>
  <si>
    <t xml:space="preserve"> Vicens, Josefina</t>
  </si>
  <si>
    <t>El libro vacío/ los años falsos/PN3322.V533.L52/3412-00</t>
  </si>
  <si>
    <t>30-ene-6-feb-18</t>
  </si>
  <si>
    <t xml:space="preserve">Gorostiza, José </t>
  </si>
  <si>
    <t>Muerte sin fin/PN1169.5.G68/00854-017</t>
  </si>
  <si>
    <t>02-09 feb  18</t>
  </si>
  <si>
    <t>03-10 feb-18</t>
  </si>
  <si>
    <t xml:space="preserve">09-16 feb 18 </t>
  </si>
  <si>
    <t>Dejemos hablar al viento</t>
  </si>
  <si>
    <t xml:space="preserve">Rojas, Fernando </t>
  </si>
  <si>
    <t>La Celestina/PN2021.5.R65.C4/3337-03</t>
  </si>
  <si>
    <t>26 feb-06 mar 18</t>
  </si>
  <si>
    <t>Lazarillo de Tormes/PN697.5.L3/3049-00</t>
  </si>
  <si>
    <t>03 mar-10 mar 18</t>
  </si>
  <si>
    <t>Charles Bardelaire</t>
  </si>
  <si>
    <t>Crítica Literaria/PN3322.B38.C752378-08</t>
  </si>
  <si>
    <t>05-12-mar 18</t>
  </si>
  <si>
    <t xml:space="preserve">07-14 mar 18 </t>
  </si>
  <si>
    <t>La Celestina/PN2021.5.R65.C39/01245-95</t>
  </si>
  <si>
    <t xml:space="preserve">09-16 mar 18 </t>
  </si>
  <si>
    <t>Jiménez Lozano</t>
  </si>
  <si>
    <t>Fray Luis de León/PN1169.5.L463.J5/1997-01</t>
  </si>
  <si>
    <t>Lope de Vega</t>
  </si>
  <si>
    <t>El caballero de Olmedo/PN2021.5.V44.C3/468-94</t>
  </si>
  <si>
    <t>14-21 mar 18</t>
  </si>
  <si>
    <t>Soledades/ Primer sueño/PN1016.8.S652/345-010</t>
  </si>
  <si>
    <t>09-16 abr-18</t>
  </si>
  <si>
    <t xml:space="preserve">Jiménez Lozano,José </t>
  </si>
  <si>
    <t>Utopía/PN6140.M679.U7/1213-09</t>
  </si>
  <si>
    <t>Flaubert</t>
  </si>
  <si>
    <t>Madame Bovary/PN3322.F59.M35/3247-08</t>
  </si>
  <si>
    <t>López Velarde, Ramón</t>
  </si>
  <si>
    <t>Suave Patria/PN1169.5.L669.S8/SF</t>
  </si>
  <si>
    <t xml:space="preserve">19-25 abr 18 </t>
  </si>
  <si>
    <t>Byung-Chul Hal</t>
  </si>
  <si>
    <t>La orgía perpetua/PN33322.V37.O37/1323-99</t>
  </si>
  <si>
    <t>La poesía del .../PN6140.S74.P64/251-016</t>
  </si>
  <si>
    <t>Anatomía del mexicano/PN6140.B375.A52/SF</t>
  </si>
  <si>
    <t>16-23 may 18</t>
  </si>
  <si>
    <t>Metafísica/PA3890.A6.M4/1874-02</t>
  </si>
  <si>
    <t>La idea de Europa/PN6140.S74.I4/1416-06</t>
  </si>
  <si>
    <t>29MAY-05 JUN 18</t>
  </si>
  <si>
    <t>Calderon de la barca</t>
  </si>
  <si>
    <t>Derrida</t>
  </si>
  <si>
    <t>De la gramatología/B29.D47.D4/2909-08</t>
  </si>
  <si>
    <t>Gerardo Diego</t>
  </si>
  <si>
    <t>Poesía española: antología/PN1016.8.D54/1900-08</t>
  </si>
  <si>
    <t>Reflexiones de la literatura mexicana XIX/ PN523.92.C37/122-01</t>
  </si>
  <si>
    <t>06-13 JUN 18</t>
  </si>
  <si>
    <t>El guardador de rebaños/PN1169.5.P482.G83/ 986-011</t>
  </si>
  <si>
    <t>diez posibles respuesta…/pn6140.s74.d54/1062-07</t>
  </si>
  <si>
    <t>La vida de Lazarillo/PN697.5.L32/754-94</t>
  </si>
  <si>
    <t>Fray Luis de León</t>
  </si>
  <si>
    <t>Poesías/PN1169.5.L463.P6/1207-99</t>
  </si>
  <si>
    <t>22-29 JUN 18</t>
  </si>
  <si>
    <t>Pessoa múltiple/PN1169.5.P482.P47/016-018</t>
  </si>
  <si>
    <t>Ramón, José</t>
  </si>
  <si>
    <t>La senda perdida/PN1169.5.L463.A42/517-017</t>
  </si>
  <si>
    <t>Steiner</t>
  </si>
  <si>
    <t>25 JUN 18-02 JUL 18</t>
  </si>
  <si>
    <t>Thoreau</t>
  </si>
  <si>
    <t>Eugennio Montale</t>
  </si>
  <si>
    <t>Juventud/PN3322.C43.J88/823-03</t>
  </si>
  <si>
    <t>Jose Emilio Pacheco</t>
  </si>
  <si>
    <t>Antología del modernismo/PN1016.92.A6672/1889-03</t>
  </si>
  <si>
    <t>El diablo en las colinas/PN3322.P39.D48/1594-49</t>
  </si>
  <si>
    <t>09-16  JUL 18</t>
  </si>
  <si>
    <t>Martín Heidegger</t>
  </si>
  <si>
    <t>Qué significa pensar/B29.H45.QU4/272-018</t>
  </si>
  <si>
    <t>Obras 1/PN3322.C349.O2/888-96</t>
  </si>
  <si>
    <t>Roberto calasso</t>
  </si>
  <si>
    <t>Los cuarente y nueve escalones/PN3322.C33.C81/941-05</t>
  </si>
  <si>
    <t>Ottmar Ette</t>
  </si>
  <si>
    <t>La filología como ciencia de la vida/PN504.F55/297-018</t>
  </si>
  <si>
    <t>13-21 jul 18</t>
  </si>
  <si>
    <t>Dialéctica de la ilustración/B29.A56.D53/541-014</t>
  </si>
  <si>
    <t>Bryam Magere</t>
  </si>
  <si>
    <t>Los hombres detrás de las ideas/B28.5.H.65/2647-011</t>
  </si>
  <si>
    <t>Geoirge steiner</t>
  </si>
  <si>
    <t>La poesía del pensamiento/PN6140.S74.P64/251-016</t>
  </si>
  <si>
    <t>Esperando a Godot/PN2021.5.B43.E8/1403-96</t>
  </si>
  <si>
    <t>28 jul-4 ag 18</t>
  </si>
  <si>
    <t xml:space="preserve">Fink, Eugen </t>
  </si>
  <si>
    <t>La filosofía de Nietzche/B29.N54.F5 1985/1157-02</t>
  </si>
  <si>
    <t>Peter Szondi</t>
  </si>
  <si>
    <t>Introducción a la hermeneutica /B29.S9.I67/400-010</t>
  </si>
  <si>
    <t>04-11 -ago-18</t>
  </si>
  <si>
    <t>Al buen entendedor/PN6140.H43.A55/1153-06</t>
  </si>
  <si>
    <t>Agamben</t>
  </si>
  <si>
    <t>El uso de los cuerpos/B29.A43.U85/94</t>
  </si>
  <si>
    <t xml:space="preserve">Cortázar,Julio </t>
  </si>
  <si>
    <t>Obras completas III/PN3322.C677.O27/3389-08</t>
  </si>
  <si>
    <t>El lugar sin límite/PN3322.D665.L89/1199-97</t>
  </si>
  <si>
    <t>19-ago-5-sep-18</t>
  </si>
  <si>
    <t>J. rousseau</t>
  </si>
  <si>
    <t>01-08 sept- 18</t>
  </si>
  <si>
    <t>En defensa de la ilustración/B29.K36.E6 2006/874-071</t>
  </si>
  <si>
    <t xml:space="preserve"> Del Paso, Fernando</t>
  </si>
  <si>
    <t>Memoria y olvido/PN3322.A77.M4/2070-94</t>
  </si>
  <si>
    <t xml:space="preserve">Sabáto,Ernesto </t>
  </si>
  <si>
    <t>El Túnel/PN3322.S2.T8/2909-00</t>
  </si>
  <si>
    <t>Narrativa completa/PN3322.A77.N3/120-014</t>
  </si>
  <si>
    <t>14  alo 21 de sep-18</t>
  </si>
  <si>
    <t xml:space="preserve">Isaacs, Jorge </t>
  </si>
  <si>
    <t>María/PN3322.I81.M37/1096-01</t>
  </si>
  <si>
    <t>17-24-SEP-18</t>
  </si>
  <si>
    <t>Goethe, J.W.</t>
  </si>
  <si>
    <t>Narrativa/PN322.G12.N37/119-011</t>
  </si>
  <si>
    <t>Antología ensayistas ingleses/PN6139.5.E68/675-93</t>
  </si>
  <si>
    <t xml:space="preserve">Felstiner, John </t>
  </si>
  <si>
    <t>Paul Celan, Poeta superviviente/PN1164.5.C45.P64/651-08</t>
  </si>
  <si>
    <t xml:space="preserve">Wordsmarth, Willliam </t>
  </si>
  <si>
    <t>24-SEP-1-OCT-18</t>
  </si>
  <si>
    <t xml:space="preserve">Celan, Paul </t>
  </si>
  <si>
    <t>Obras completas/PN1169.5.C45.03/1345-06</t>
  </si>
  <si>
    <t>25-sep-2-oct-18</t>
  </si>
  <si>
    <t>El ser y el tiempo/B29.H45.S4/982-03</t>
  </si>
  <si>
    <t>1-8-oct-18</t>
  </si>
  <si>
    <t>Libro del desasosiego/PN1169.5.P482.L53/1259-00</t>
  </si>
  <si>
    <t>El ser y el tiempo/B29.H45.S4/453-015</t>
  </si>
  <si>
    <t>Los siete locos/PN3322.A798.S5/244-03</t>
  </si>
  <si>
    <t xml:space="preserve"> Eco,Umberto</t>
  </si>
  <si>
    <t>Cómo se hace una tésis/PN6140.E26.C6/3004-08</t>
  </si>
  <si>
    <t xml:space="preserve">Agamben. Giorgio </t>
  </si>
  <si>
    <t>Desnudez/B29.A95.D4/332-013</t>
  </si>
  <si>
    <t>11-18-oct-18</t>
  </si>
  <si>
    <t>¿Para qué poetas?/B29.H45.P3/564-05</t>
  </si>
  <si>
    <t>George Steiner</t>
  </si>
  <si>
    <t>25,oct - 01 nov-18</t>
  </si>
  <si>
    <t xml:space="preserve">Paz,Octavio </t>
  </si>
  <si>
    <t>La casa de la presencia/PN1169.5.P395.O2/629-99</t>
  </si>
  <si>
    <t>29-oct-5-nov-18</t>
  </si>
  <si>
    <t xml:space="preserve"> Vargas Llosa, Mario</t>
  </si>
  <si>
    <t>La casa verde/PN3322.V37.C37/969-99</t>
  </si>
  <si>
    <t>Poesía completa/PN1169.5.B38.P6/848-013</t>
  </si>
  <si>
    <t xml:space="preserve">Felstíner,John </t>
  </si>
  <si>
    <t>Paul Celan: Poeta superviviente/PN1169.5.C45.P64/1367-09</t>
  </si>
  <si>
    <t>Bunnekoy</t>
  </si>
  <si>
    <t>24nov-1-dic 18</t>
  </si>
  <si>
    <t xml:space="preserve"> Baudelaire, Charles</t>
  </si>
  <si>
    <t>Obra poética completa/PN1169.5.B383.O3/299-07</t>
  </si>
  <si>
    <t xml:space="preserve">Dostoyeski, Fiodor </t>
  </si>
  <si>
    <t xml:space="preserve">Musch, Walter </t>
  </si>
  <si>
    <t>Historia trágica de la literatura/PN523.55.M88/1466-09</t>
  </si>
  <si>
    <t>SUSPENSIÓN HASTA 10-DIC-18</t>
  </si>
  <si>
    <t>SUSPENSIÓN HASTA 18-ENE-19</t>
  </si>
  <si>
    <t xml:space="preserve"> Padura, Leonardo</t>
  </si>
  <si>
    <t>El hombre que amaba los perros/PN3322.P335.H63/769-010</t>
  </si>
  <si>
    <t>Protreptico/ PA3893.Z5.P76/406-010</t>
  </si>
  <si>
    <t>21-28-ENER-19</t>
  </si>
  <si>
    <t xml:space="preserve"> Elliot, T.S.</t>
  </si>
  <si>
    <t>Poesías reunidas/PN1169.5.E55.P3.2006/2375-03</t>
  </si>
  <si>
    <t>23-30-ene-19</t>
  </si>
  <si>
    <t>Beristáin</t>
  </si>
  <si>
    <t>Gramática estructural de la lengua española/CN34.B47/852-08</t>
  </si>
  <si>
    <t>26-2 febr-19</t>
  </si>
  <si>
    <t>Poesìa/PN1169.5.R55.P64/168-08</t>
  </si>
  <si>
    <t>2-9-feb-19</t>
  </si>
  <si>
    <t>Obras libro I Vol 2/PN6140.B468.027.1.V2/986-010</t>
  </si>
  <si>
    <t>Zoología fantástica/PN3322.B67.Z6/1011-013</t>
  </si>
  <si>
    <t>Contemporáneos / PN1016.92. C656 / 1170-07</t>
  </si>
  <si>
    <t>19-29-MAR-19</t>
  </si>
  <si>
    <t xml:space="preserve">Cuesta, Jorge </t>
  </si>
  <si>
    <t>Antología de la poesía moderna/PN1016.92.A57/322-99</t>
  </si>
  <si>
    <t>Oficio de tinieblas/PN3322.C385R.O33/2067-01</t>
  </si>
  <si>
    <t>Ciudad de Dios  / MEI-CIU/ 1084-1342</t>
  </si>
  <si>
    <t>22-27-MAR-19</t>
  </si>
  <si>
    <t>Leer poesía /PN6140.Z345.L4/1193-99</t>
  </si>
  <si>
    <t>25-mar-01-abr-19</t>
  </si>
  <si>
    <t>Omnibus de poesía mexicana/ PN1016.92.O57 1997/ 1856-99</t>
  </si>
  <si>
    <t>Muerte en el bosque/PN3322.B386.M84/192-010</t>
  </si>
  <si>
    <t>La educación sentimental/PN3322.F59.E39/617-018</t>
  </si>
  <si>
    <t>Elegías de Duino/PN1169,5.R55.E55/1958-02</t>
  </si>
  <si>
    <t>03-10-abr-19</t>
  </si>
  <si>
    <t xml:space="preserve">Sariol, José Prats </t>
  </si>
  <si>
    <t>No leas poesía/PN6140.P737.N6/930-07</t>
  </si>
  <si>
    <t>4-11-abr-19</t>
  </si>
  <si>
    <t>En busca del tiempo perdido/PN3322.P76.P6/143-00</t>
  </si>
  <si>
    <t xml:space="preserve"> Echeverría, Boliva</t>
  </si>
  <si>
    <t>10-17-abr-19</t>
  </si>
  <si>
    <t xml:space="preserve">SUSPENDIDO HASTA EL 22 DE ABRIL </t>
  </si>
  <si>
    <t>Sobre la lectura/ PN3322.L4.P7 2002 / 544-06</t>
  </si>
  <si>
    <t>29-ABR-06-MAY-19</t>
  </si>
  <si>
    <t>Proust y los signos /PN3322.P76.D45/ 2069-00</t>
  </si>
  <si>
    <t>SUSPENSIÓN HASTA 16 DE MAYO DE MAYO DE 2019</t>
  </si>
  <si>
    <t xml:space="preserve">Varios </t>
  </si>
  <si>
    <t>Historia de la lectura en México/ PN4193-L4.H5 / 2702-01</t>
  </si>
  <si>
    <t>07-14-jun-19</t>
  </si>
  <si>
    <t>Sonetos a Orfeo : escritos como epitafio para Wera Ouckama Knoop/PN1169.5.R55.S66/566-09</t>
  </si>
  <si>
    <t>Poesìa/PN1169.5.C846.O23/2634-011</t>
  </si>
  <si>
    <t xml:space="preserve"> Volkow, Verónica</t>
  </si>
  <si>
    <t>El retrato de Jorge Cuesta/PN1169.5.C846.V65/2817-011</t>
  </si>
  <si>
    <t>SUSPENSIÓN HASTA 10 DE JULIO DE 2019</t>
  </si>
  <si>
    <t>Arte y trama en el cuento indígena / PN3322.M663.A74ej.2 / 674-21</t>
  </si>
  <si>
    <t>PRESTAMO SUSPENDIDO HASTA EL 20 DE ABRIL DEL 2022</t>
  </si>
  <si>
    <t>En el camino/PN3322.K47.E6/1010-05</t>
  </si>
  <si>
    <t>26  feb-05 marz 18</t>
  </si>
  <si>
    <t>La vanidad de los Dulvoz/PN3322.K47.V3/1224-05</t>
  </si>
  <si>
    <t>Los papeles de Aspern/PN3322.J35.P3/1101-99</t>
  </si>
  <si>
    <t xml:space="preserve">Rimbaud, Jean Athur </t>
  </si>
  <si>
    <t>Una temporada en el infieno/PN1169.5.R55.T4/566-06</t>
  </si>
  <si>
    <t>29-05 abr 18</t>
  </si>
  <si>
    <t>la broma/PN3322.K85.B7/447-09</t>
  </si>
  <si>
    <t>Carlos castañeda</t>
  </si>
  <si>
    <t>Las enseñanzas de Don Juan/PN3322.C383.E5/10-010</t>
  </si>
  <si>
    <t>Baudelaire</t>
  </si>
  <si>
    <t>Las flores del mal/PN1169.5.B363.F5/22912-00</t>
  </si>
  <si>
    <t>Leonardo Da Jandra</t>
  </si>
  <si>
    <t>La gramática del tiempo/PN3322.J35.G73/1132-09</t>
  </si>
  <si>
    <t>Pan/PN3322.H36.5.P35/562-010</t>
  </si>
  <si>
    <t>Conversaciones/B29.C56.C6.1997/1654-97</t>
  </si>
  <si>
    <t xml:space="preserve"> Cioran, E.M.</t>
  </si>
  <si>
    <t>En las cimas de la desesperación/B29.C56.E59.1999/1167-02</t>
  </si>
  <si>
    <t xml:space="preserve">Salinger, J.D. </t>
  </si>
  <si>
    <t>Las Batallas en el desierto/PN3322.P3.B3/344-018</t>
  </si>
  <si>
    <t>05-12- feb 19</t>
  </si>
  <si>
    <t xml:space="preserve"> Kafka, Franz</t>
  </si>
  <si>
    <t>Cartas a Felice/PN3322.K32.C387/291-015</t>
  </si>
  <si>
    <t>Unamuno</t>
  </si>
  <si>
    <t>Del sentimiento trágico de la vida/B29.U63.D4/2504-00</t>
  </si>
  <si>
    <t>SUSPENSIÓN HASTA 6 DE MAYO DE 2019</t>
  </si>
  <si>
    <t xml:space="preserve"> Hemingway, Ernest</t>
  </si>
  <si>
    <t>El viejo y el mar/PN3322.H45.54/1703-01</t>
  </si>
  <si>
    <t>27-may-3-jun-19</t>
  </si>
  <si>
    <t xml:space="preserve"> Miller, Henry</t>
  </si>
  <si>
    <t>Tropico de Capricornio/PN3322.M55.T7/1008-98</t>
  </si>
  <si>
    <t xml:space="preserve">Gabriel García Maquez </t>
  </si>
  <si>
    <t>Cien años de soledad/ PN3322.G37M.C54/ 969-07</t>
  </si>
  <si>
    <t xml:space="preserve"> Bellatin, Mario</t>
  </si>
  <si>
    <t>Flores/ PN3322.B44.F55/ 105-03</t>
  </si>
  <si>
    <t>18-25-JUN-19</t>
  </si>
  <si>
    <t>SUSPENSIÓN HASTA 27 DE JUNIO DE 2019</t>
  </si>
  <si>
    <t>Lodo/ PN3322.K32.L63/ 444-09</t>
  </si>
  <si>
    <t>Zoomorfias/ PN3322.J35.Z66/ 1131-09</t>
  </si>
  <si>
    <t>08-15-JUL-19</t>
  </si>
  <si>
    <t>Comprar un rifle/PN3322.F32.C65/2912-08</t>
  </si>
  <si>
    <t>Filosofía para desendantados/PN3322. J35.F55 / 348-014</t>
  </si>
  <si>
    <t>Pessoa Múltiple, Antología bilingüe/ PN1169.5.P482.P47/ 016-018</t>
  </si>
  <si>
    <t>30-jul-06-ago-19</t>
  </si>
  <si>
    <t xml:space="preserve">Raymond Carner </t>
  </si>
  <si>
    <t>De que hablamos cuando hablamos de amor/ PN3322.C3792.H33/ 1891-99</t>
  </si>
  <si>
    <t>05-12-AGO-19</t>
  </si>
  <si>
    <t>Diosas/ BL313.C35.D56/ 296-016</t>
  </si>
  <si>
    <t xml:space="preserve">Milan Kundera </t>
  </si>
  <si>
    <t>El libro de la risa y el olvido/ PN3322.K85.L537/ 1831-00</t>
  </si>
  <si>
    <t>07-14-ago-19</t>
  </si>
  <si>
    <t xml:space="preserve">Rosseau, Jean Jacques </t>
  </si>
  <si>
    <t>Del contrato social/B29.R68.D4/19-99</t>
  </si>
  <si>
    <t xml:space="preserve">de la Barca, Calderón </t>
  </si>
  <si>
    <t>La vida es un sueño/PN2021.5.C35.V52/1775-010</t>
  </si>
  <si>
    <t xml:space="preserve"> Mellville, Herman</t>
  </si>
  <si>
    <t>Bartleby el escribiente/PN3322.M458.B32.2001/41-05</t>
  </si>
  <si>
    <t>Dios en la tierra/PN3322.AR48.D56/2579-01</t>
  </si>
  <si>
    <t>El sentido social del gusto/ PN6740.B68.S46/65-76</t>
  </si>
  <si>
    <t>20-27 sep-19</t>
  </si>
  <si>
    <t>Camus</t>
  </si>
  <si>
    <t>El hombre rebelde/PN3322.C349.H65/14459-09</t>
  </si>
  <si>
    <t>El buitre/PN3322.K32.B85/932-93</t>
  </si>
  <si>
    <t xml:space="preserve">A. Wright,Eduard </t>
  </si>
  <si>
    <t>Para comprender el teatro/PN2019.5.W75.1982/681-010</t>
  </si>
  <si>
    <t>5-12-oct-19</t>
  </si>
  <si>
    <t>El sentido social del gusto/ PN6740.B68.S46/65-016</t>
  </si>
  <si>
    <t xml:space="preserve">Stach, Reinar </t>
  </si>
  <si>
    <t>Kafka/PN3322.K32.S81/222-04</t>
  </si>
  <si>
    <t xml:space="preserve">Zorrilla, José </t>
  </si>
  <si>
    <t>Don Juan Tenorio, el puñal del Godo/PN2021.5.Z93.D66/150-011</t>
  </si>
  <si>
    <t>28-OCT-4-NOV-19</t>
  </si>
  <si>
    <t>En busca de un lugar habitado/PN3322.F32.B87.2006/1065-06</t>
  </si>
  <si>
    <t>SUSPENSIÓN HASTA EL 28 DE NOVIEMBRE DE 2019</t>
  </si>
  <si>
    <t>Arte de amar/PA6519.A8/1072-03</t>
  </si>
  <si>
    <t>28-DIC-4-ENE-20</t>
  </si>
  <si>
    <t xml:space="preserve"> Canetti, Elias</t>
  </si>
  <si>
    <t>Masa y poder/PN3322.C354.M37/788-93</t>
  </si>
  <si>
    <t>E. M. Cioran</t>
  </si>
  <si>
    <t>Breviario de los vencidos/B29.C56.B7 2007/1738-07</t>
  </si>
  <si>
    <t>11-18 ENE 20</t>
  </si>
  <si>
    <t>Baltasar de Castiglione</t>
  </si>
  <si>
    <t>El cortesano/B29.C38.C62/2314-10</t>
  </si>
  <si>
    <t>Décimo Juvenal</t>
  </si>
  <si>
    <t>Sátiras/PA6446.S16/1424-94</t>
  </si>
  <si>
    <t>Etienne de la Boétie</t>
  </si>
  <si>
    <t>Discurso de la servidumbre voluntaria/B28.5.B64/1293-08</t>
  </si>
  <si>
    <t>Para leer al anochecer/PN3322.D534.L44/984-010</t>
  </si>
  <si>
    <t>Reactivar credencial el 19 de febrero del 2020</t>
  </si>
  <si>
    <t>Milan Kundera</t>
  </si>
  <si>
    <t>El libro de la risa y el olvido/PN3322.K85.L537/1831-01</t>
  </si>
  <si>
    <t>Obras completas 1/BF173.F85.E62 v.1/1402-02</t>
  </si>
  <si>
    <t>REACTIVAR PRÉSTAMO EL 11 DE MARZO DEL 2020</t>
  </si>
  <si>
    <t>José Ortega y Gasset</t>
  </si>
  <si>
    <t>El tema de nuestro tiempo / B29.O77.T45 1988 / 1367-11</t>
  </si>
  <si>
    <t>14-21/ENE/23</t>
  </si>
  <si>
    <t>Reinaldo Arenas</t>
  </si>
  <si>
    <t>REACTIVAR PRÉSTAMO HASTA EL 15/FEB/23</t>
  </si>
  <si>
    <t>La casa de las bellas durmientes / PN3322.K39.C37 2004 / 1697-03</t>
  </si>
  <si>
    <t>28/FEB - 07/MAR/23</t>
  </si>
  <si>
    <t>Rebecca Solnit</t>
  </si>
  <si>
    <t>Wanderlust: una historia del caminar/PN6140.S646.W35/653-17</t>
  </si>
  <si>
    <t>15-22-DIC-22</t>
  </si>
  <si>
    <t>Underground / PN3322.M864.U53  /  196-015</t>
  </si>
  <si>
    <t>22-29-DIC-22</t>
  </si>
  <si>
    <t>El vértigo horizontal / PN3322.V56.V47 / 618-18</t>
  </si>
  <si>
    <t>Ryu Murakami</t>
  </si>
  <si>
    <t>Instrucciones para vivir en México / PN3322.I24.I54 / 623-19</t>
  </si>
  <si>
    <t>20-27/ENE/23</t>
  </si>
  <si>
    <t>Sandor Marai</t>
  </si>
  <si>
    <t>Una vida en imágenes/PN3322.M385AZ4/1101-07</t>
  </si>
  <si>
    <t>30-06/FEB/23</t>
  </si>
  <si>
    <t>Caroll Lewis</t>
  </si>
  <si>
    <t>El juego de la logica/PN3322.C378.J8/1884-05</t>
  </si>
  <si>
    <t>Llamadas de Ámsterdam / PN332.V56.I53 / 964-09</t>
  </si>
  <si>
    <t>07/FEB - 14-FEB-23</t>
  </si>
  <si>
    <t>13/FEB - 20/FEB/23</t>
  </si>
  <si>
    <t xml:space="preserve"> 27/feb 2023</t>
  </si>
  <si>
    <t>La ciudad mas transparente/PN3322.F83.R44.1993/1310-94</t>
  </si>
  <si>
    <t>20-27 FEB-23</t>
  </si>
  <si>
    <t>Cuatro para Delfina / PN3322.D665.C83 / 1079-98</t>
  </si>
  <si>
    <t>12/JUN - 19/JUN/23</t>
  </si>
  <si>
    <t xml:space="preserve">Rosa Montero </t>
  </si>
  <si>
    <t>Amado amo/PN3322.M665.A42/665-019</t>
  </si>
  <si>
    <t>21-28-JUN-23</t>
  </si>
  <si>
    <t>23/JUN - 30/JUN/23</t>
  </si>
  <si>
    <t>Leonora Carrington</t>
  </si>
  <si>
    <t>Rojo y negro / PN3322.S745.R6 2002 / 743-14</t>
  </si>
  <si>
    <t>29/JUN - 06/JUL/23</t>
  </si>
  <si>
    <t>Caminos del bosque / B29.H45.C3 / 2010-15</t>
  </si>
  <si>
    <t>Ricardo Garibay</t>
  </si>
  <si>
    <t>Lo que es del César / PN3322.G375.C47 / 773-21</t>
  </si>
  <si>
    <t>20/JUL - 27/JUL/23</t>
  </si>
  <si>
    <t>Misterios de la vida diaria/PN3322.I24.M57/359-01</t>
  </si>
  <si>
    <t>Junichiro Tanizaki</t>
  </si>
  <si>
    <t>El elogio de la sombra/ PN3322.T355.E56 1999/ 3236-00</t>
  </si>
  <si>
    <t>Jorge Ibarguengoitia</t>
  </si>
  <si>
    <t xml:space="preserve"> Misterios de la vida diaria/ PN3322.I24.M57/ 359-04</t>
  </si>
  <si>
    <t xml:space="preserve"> Pacheco, José Emilio</t>
  </si>
  <si>
    <t>El principio del placer/PN3322.P3.P7/2246-97</t>
  </si>
  <si>
    <t>Antonio Tabacchi</t>
  </si>
  <si>
    <t>Requiem/PN3322.T328.R4/726-95</t>
  </si>
  <si>
    <t>Antonio Tabucchi</t>
  </si>
  <si>
    <t>Tristano Muere/PN3322.T328.T7/1931-04</t>
  </si>
  <si>
    <t>Cap. 1 El museo judío de Berlín/TV-D-ARQ/1-12</t>
  </si>
  <si>
    <t>Cap. 3 La casa Sugimoto/TV-D-ARQ/1-12</t>
  </si>
  <si>
    <t>22-26-feb-20</t>
  </si>
  <si>
    <t>Cap. 5-6 La casa Sugimoto/TV-D-ARQ/1-12</t>
  </si>
  <si>
    <t>26-feb- 02-mar-20</t>
  </si>
  <si>
    <t>Cap. 7 Pierrefonds, el castillo/TV-D-ARQ/1-12</t>
  </si>
  <si>
    <t>29-feb-04-mar-20</t>
  </si>
  <si>
    <t>Cap.9. La chocolateria Majer. Cap. 10. Filarmonica Luxemburgo/TV-D-ARQ /1-012</t>
  </si>
  <si>
    <t>04-09-mar-20</t>
  </si>
  <si>
    <t>Cap. 11 El familisterio/TV-D-ARQ/1-12</t>
  </si>
  <si>
    <t>06-10-mar-20</t>
  </si>
  <si>
    <t>Manual de pintura y caligrafía/PN3322.S27.M3/1831-02</t>
  </si>
  <si>
    <t>07-abril-14-abril-22</t>
  </si>
  <si>
    <t>Orlando / PN3322.W66.O75 2002 / 2383-07</t>
  </si>
  <si>
    <t>Catedral / PN3322.C378.C7 / 1406-99</t>
  </si>
  <si>
    <t>24-01 dic 09</t>
  </si>
  <si>
    <t>Poesía completa / PN1169.5.H844.P59 / 2489-01</t>
  </si>
  <si>
    <t>9-17 jul 10</t>
  </si>
  <si>
    <t>19-27 jul 10</t>
  </si>
  <si>
    <t>Bajo el bosque lácteo / PN2021.5.T48.B3 / 1903-05</t>
  </si>
  <si>
    <t>26-3 ago 10</t>
  </si>
  <si>
    <t>Milán, Eduardo / Lumbreras, Ernesto</t>
  </si>
  <si>
    <t>Prístina y la última piedra (antología) / PN1016.9.P752 / 1333-06</t>
  </si>
  <si>
    <t>26-4 ago 10</t>
  </si>
  <si>
    <t>2 ags 10</t>
  </si>
  <si>
    <t>Navidad de un niño en Gales / PN1169.5.T52.N3 / 1119-99</t>
  </si>
  <si>
    <t>El libro del frío / PN1169.5. G354.L5 / 1209-99</t>
  </si>
  <si>
    <t xml:space="preserve">Despertares / PN3384. S22. D4 / 686- 05 </t>
  </si>
  <si>
    <t>renov 16 ago</t>
  </si>
  <si>
    <t>Diccionario Jázaro / PN3322.P392.D53 f / 544-010</t>
  </si>
  <si>
    <t>renov 27 ago</t>
  </si>
  <si>
    <t>La leyenda del santo bebedor / PN3322.R67.C44. / 1</t>
  </si>
  <si>
    <t>14 - 21 sep 10</t>
  </si>
  <si>
    <t>Última salida para Brooklin / PN3322.S446.V57 / 1610-09</t>
  </si>
  <si>
    <t xml:space="preserve">Palanhiuk, Chuck </t>
  </si>
  <si>
    <t>Snuff / PN3322.P346. S68. / 1475- 010</t>
  </si>
  <si>
    <t>22 29 sep 10</t>
  </si>
  <si>
    <t>Pregúntale al polvo / PN3322.F36.P76/ 2035-010</t>
  </si>
  <si>
    <t>Los detectives salvajes/ PN3322.B642.D4 / 227-03</t>
  </si>
  <si>
    <t>5 12 oct 10</t>
  </si>
  <si>
    <t xml:space="preserve">renov 24 oct </t>
  </si>
  <si>
    <t>Hidobro, Vicente</t>
  </si>
  <si>
    <t xml:space="preserve">Obra poética / PN1169.5.H85.O3 / 957-05 </t>
  </si>
  <si>
    <t>16-24 oct 10</t>
  </si>
  <si>
    <t>21-29 dic 10</t>
  </si>
  <si>
    <t>Panero, Leopoldo</t>
  </si>
  <si>
    <t>Me Amaras cuando este muerto / PN1169.5M368p.M4 /1292-02</t>
  </si>
  <si>
    <t>03-10 ene 11</t>
  </si>
  <si>
    <t xml:space="preserve">Girondo, Olverio </t>
  </si>
  <si>
    <t xml:space="preserve">Obras completas / PN1169.5. G57. M6 / 1686 - 06 </t>
  </si>
  <si>
    <t>Gonzáles Tuñon, Raúl</t>
  </si>
  <si>
    <t>Antologia Poetica/PN1169.5.G677.A6/00202-94</t>
  </si>
  <si>
    <t>10-18 Feb 11</t>
  </si>
  <si>
    <t>Undecima poesía vertical/PN1169.5.J847.U63/2480-08</t>
  </si>
  <si>
    <t xml:space="preserve">Lezama Lima, José </t>
  </si>
  <si>
    <t>Fragmentos de su imán / PN1169.5.L49.F7/ 1276-99</t>
  </si>
  <si>
    <t>8-16 mar 11</t>
  </si>
  <si>
    <t xml:space="preserve">Lavín Cerda, Hernán </t>
  </si>
  <si>
    <t>La sabiduría de los idiotas / PN1169.5.L358.S2</t>
  </si>
  <si>
    <t>8 16 mar 11</t>
  </si>
  <si>
    <t xml:space="preserve">El libro de los venenos / PN1169.G354.A67 </t>
  </si>
  <si>
    <t>26 abr-3 may 11</t>
  </si>
  <si>
    <t>Trainspotting/PN3322.W455.T7/307-08</t>
  </si>
  <si>
    <t>24-30-sep-11</t>
  </si>
  <si>
    <t>renov 3 oct</t>
  </si>
  <si>
    <t>Los amores difíciles/PN3322.C35.A561994/2349-96</t>
  </si>
  <si>
    <t>10-17oct-11</t>
  </si>
  <si>
    <t>El arte de ensoñar/PN3322.C379/785-07</t>
  </si>
  <si>
    <t>17-24-nov-11</t>
  </si>
  <si>
    <t>Carver,Raymond</t>
  </si>
  <si>
    <t>Si me necesitas llámame/PN3322.C378.55/1897-01</t>
  </si>
  <si>
    <t>16-22-Ene-12</t>
  </si>
  <si>
    <t xml:space="preserve">Carrinton, Leonora </t>
  </si>
  <si>
    <t>Memorias de abajo / PN3322.C376.M4</t>
  </si>
  <si>
    <t>25ene-2 feb 12</t>
  </si>
  <si>
    <t>Pieza Única/PN3322.P392.P54/1748-010(2 libros)</t>
  </si>
  <si>
    <t>12-19-jun-12</t>
  </si>
  <si>
    <t>20 días</t>
  </si>
  <si>
    <t>Los tipos duros no bailan/PN3322.M359.T51999/3067-00</t>
  </si>
  <si>
    <t>10-17-jul-12</t>
  </si>
  <si>
    <t>Magnitud imaginaria/PN3322.L455.M3/1593-010</t>
  </si>
  <si>
    <t>Terlenka/PN3322.F33.T4/02449-01</t>
  </si>
  <si>
    <t>García, Lorenzo</t>
  </si>
  <si>
    <t>El oficio de perder/PN3322.G3765.O4/2676-011</t>
  </si>
  <si>
    <t>22-29 Sep 12</t>
  </si>
  <si>
    <t>Watanaba, José</t>
  </si>
  <si>
    <t>Poesía completa/PN1169.5 .w37 .P64/0878-09</t>
  </si>
  <si>
    <t>Macario/PN3322.T737.M3/1159-94</t>
  </si>
  <si>
    <t>Henry, O</t>
  </si>
  <si>
    <t>Historias selectas / P3322 .H4655 .H5 / 02273-011</t>
  </si>
  <si>
    <t>16 23 Nov 12</t>
  </si>
  <si>
    <t>Espera a la primevara, Bandini / PN3322 .F36 .E8 / 01893-05</t>
  </si>
  <si>
    <t>05-12-FEB-13</t>
  </si>
  <si>
    <t>Pregúntale al polvo / PN3322.F36.P76/ 02035-010</t>
  </si>
  <si>
    <t>Camino a Los Angeles / PN3322 .F36 .P74 / 02035-010</t>
  </si>
  <si>
    <t>22-29 Feb 13</t>
  </si>
  <si>
    <t>07-Mzo 13</t>
  </si>
  <si>
    <t>Sueños de Bunker Hill 7 PN3322 .F36 .S8 / 0528-06</t>
  </si>
  <si>
    <t>Ihan, Alojz</t>
  </si>
  <si>
    <t>Ritmo / PN1169.5 .I45 .R5 / 01837-05</t>
  </si>
  <si>
    <t>Hurtado, Eduardo</t>
  </si>
  <si>
    <t>Las diez mil cosas / PN1169.5 .H87 .D54 / 02197-04</t>
  </si>
  <si>
    <t>Santiago Papasquiaro, Mario</t>
  </si>
  <si>
    <t>Jeta de Santo. Antología poética 1974-1997 / PN1169.5 .S3675 .J4 / 0433-09</t>
  </si>
  <si>
    <t>Respiración del laberinto / PN1169.5 .S3675 .R4 / 15-09</t>
  </si>
  <si>
    <t>Préstamo suspendido. Volver a prestar el 17 de Junio 2013</t>
  </si>
  <si>
    <t>La orgia perpetua / PN6140 .V37 .O7 / 00952-94</t>
  </si>
  <si>
    <t>Madame Bovary / PN3322 .F574 .M3 2003 / 2169-010</t>
  </si>
  <si>
    <t>La folie Baudelaire / PN3322 .C349 .F6 / 0861-013</t>
  </si>
  <si>
    <t>Viajes por el Scriptorium / PN3322 .A89 .V5 / 0466-07</t>
  </si>
  <si>
    <t>Carrion, Ulises</t>
  </si>
  <si>
    <t>Poesias / PN1169.5 .C3725 .P6 / 2017-08</t>
  </si>
  <si>
    <t xml:space="preserve">Valente, José Ángel </t>
  </si>
  <si>
    <t>Poesía y prosa  / PN1169.5 .V346.O27 V.1 / 079-09</t>
  </si>
  <si>
    <t>Rojas, Gonzalo</t>
  </si>
  <si>
    <t>Qedesshím Qdeshót / PN1169.5 .R652 .Q43 / 0167-012</t>
  </si>
  <si>
    <t>27Ene-04Feb 14</t>
  </si>
  <si>
    <t>Obra selecta / PN1169.5 .R652 .O3 1999 / 0969-05</t>
  </si>
  <si>
    <t>Lizalde, Eduardo</t>
  </si>
  <si>
    <t>Nueva memoria del tigre / PN1169.5 .L59 .N8 / 1522-99</t>
  </si>
  <si>
    <t>Recuerdo que el amor era una blanca furia / PN1169.5 .L59 .R4 / 3242-00</t>
  </si>
  <si>
    <t>El regreso de los dioses / PN1169.5 .P488 .R4 / 08-09</t>
  </si>
  <si>
    <t>Picabia, Francis</t>
  </si>
  <si>
    <t>Poemas (3libros 1914-1918;1919-1920;1945-1953) PN1169.5 .P533 .P6 / 0201-013</t>
  </si>
  <si>
    <t>Cotterell, Arthur</t>
  </si>
  <si>
    <t>Enciclopedia de mitología universal / BL313 .E63 / 0388-06</t>
  </si>
  <si>
    <t>Fulchignoni, Enrico</t>
  </si>
  <si>
    <t>La imagen en la era cósmica / PN4725.5 .F85 .I6 / 02240-02</t>
  </si>
  <si>
    <t>Panikkar, Raimon</t>
  </si>
  <si>
    <t>De la mística Experiencia plena de la vida / BV5070 .P36 / 01086-06</t>
  </si>
  <si>
    <t>La tinta negra y roja : Antología de poesía nahuatl / PN1016.92 .L462 2012 / 0112-014</t>
  </si>
  <si>
    <t xml:space="preserve"> Los perros románticos / PN1169.5 .B655.P4 / 632-013</t>
  </si>
  <si>
    <t>Hebolige, Dick</t>
  </si>
  <si>
    <t>El significado del estilo / PN6140 .H435 .S8 / 0290-05</t>
  </si>
  <si>
    <t>Olivares, José</t>
  </si>
  <si>
    <t>Basulto, José Luis</t>
  </si>
  <si>
    <t>Cuiloni. Historia de una lagrima / PN3322 .B3725 .C8 / 0735-014</t>
  </si>
  <si>
    <t>05-12-May 14</t>
  </si>
  <si>
    <t>Bertin, Heinrich</t>
  </si>
  <si>
    <t>Idolatría y superstición en los indios de Oaxaca / PN3384 .B467 .I36 1988 / 0791-013</t>
  </si>
  <si>
    <t>Sexualidad y poder / PN6140 .F68 .S49 / 74-09</t>
  </si>
  <si>
    <t>Oliveira, Alberto</t>
  </si>
  <si>
    <t>Antología poesia portuguesa / PN1016.8 .A58 / 01320-011</t>
  </si>
  <si>
    <t>Estrada, Álvaro</t>
  </si>
  <si>
    <t>Vida de María Sabina / CT21.5 .S3 .E8 / 01121-03</t>
  </si>
  <si>
    <t>Renov. 09-Jun-14</t>
  </si>
  <si>
    <t>Psicoanalisis de los cuentos de hadas / BF173 .B47 .P8 / 0108-09</t>
  </si>
  <si>
    <t>La cámara lúcida / TR165 .B37 / 03095-92</t>
  </si>
  <si>
    <t>Tragicomedia mexicana I / PN3384 .A483 .T7 vol 1 / 0701-011</t>
  </si>
  <si>
    <t>Eclipses y fulgores / PN1169.5 .O746 .E3 / 0965-04</t>
  </si>
  <si>
    <t>23-30 Jun 14</t>
  </si>
  <si>
    <t>La carretera / PN3322 .M428 .C37 / 02348-07</t>
  </si>
  <si>
    <t>Arrancad las semillas, fusilad a los niños / PN3322 .O4 .A7 / 01497-01</t>
  </si>
  <si>
    <t>Renov. 18-Jul-14</t>
  </si>
  <si>
    <t>Empírismo y subjetividad / B29 .D45 .E65 / 01654-010</t>
  </si>
  <si>
    <t>Sainz, Gustavo</t>
  </si>
  <si>
    <t>Compadre lobo / PN3322 .S237 .C6 / 01873-94</t>
  </si>
  <si>
    <t>Huerta, David</t>
  </si>
  <si>
    <t>Incurable / PN1169.5 .H84 .I6 / 01061-08</t>
  </si>
  <si>
    <t>Yehya, Naief</t>
  </si>
  <si>
    <t>Pornocultura / PN1995 .Y459 / 012-014</t>
  </si>
  <si>
    <t>16-23 May 15</t>
  </si>
  <si>
    <t>Renov 30-mayo-15</t>
  </si>
  <si>
    <t>Cinco segundos de horizonte / PN1169.5 .M659 .C5 / 01826-06</t>
  </si>
  <si>
    <t>Ellis, Bret</t>
  </si>
  <si>
    <t>Menos que cero / PN3322 .E565 .M4 2006 / 01435-08</t>
  </si>
  <si>
    <t>Sheridan, Guillermo</t>
  </si>
  <si>
    <t>Los contemporaneos de ayer y hoy / PN6140 .S547 .C6 / 314-95</t>
  </si>
  <si>
    <t>Obras II / PN6140 .B468 .O2 / 01014-010</t>
  </si>
  <si>
    <t>Saxks, Oliver</t>
  </si>
  <si>
    <t>El hombre que confundió a su mujer con un sombrero / PN6140 .S323 .H6 / 01790-02</t>
  </si>
  <si>
    <t>Pensamientos desordenados/PN6140.W45.P46/1591-97</t>
  </si>
  <si>
    <t>30-jul-06 Ago 15</t>
  </si>
  <si>
    <t>El arte de enseñar a escribir/PN3322.B44.A7 2007/1041-07</t>
  </si>
  <si>
    <t>08-15 Ago 15</t>
  </si>
  <si>
    <t>REVON. 22-AGOS-15</t>
  </si>
  <si>
    <t>Una visión de dos sueños : la balada del viejo marinero/PN1169.5.C65.V5/1344-06</t>
  </si>
  <si>
    <t>Revista Universidad de México UNAM Diciembre 2003 Enero 2004 630-631/s/n</t>
  </si>
  <si>
    <t xml:space="preserve">Ortega, Jorge </t>
  </si>
  <si>
    <t>Cuaderno carmesi/PN1169.5.O765.C8/1940-97</t>
  </si>
  <si>
    <t>Desterrados/PN3322.P377.D4/904-13</t>
  </si>
  <si>
    <t xml:space="preserve">Velazquez, Carlos </t>
  </si>
  <si>
    <t>La marrana negra de la literatura rosa/PN3322.V449.M3/2661-11</t>
  </si>
  <si>
    <t>09-16 nov 15</t>
  </si>
  <si>
    <t>Salon de belleza/PN3322.B44.S3/419-06</t>
  </si>
  <si>
    <t>Mitos sobre el origen del fuego / BL313.F73 / 1143-95</t>
  </si>
  <si>
    <t>21-28 ABR 16</t>
  </si>
  <si>
    <t>REVON. 04-MAY-16</t>
  </si>
  <si>
    <t>El surrealismo / PN6140.B478.S8 / 352-014</t>
  </si>
  <si>
    <t xml:space="preserve">Juauro Z., Roberto </t>
  </si>
  <si>
    <t>Poesia y realidad/PN1169.5.J847.P64/421-09</t>
  </si>
  <si>
    <t>Mito y realidad / BL313.E55 / 2068-01</t>
  </si>
  <si>
    <t>REN. 24-MAY-16</t>
  </si>
  <si>
    <t>En el hoy y mañana y ayer / PN1169.5.G45.E6 / 470-01</t>
  </si>
  <si>
    <t>26-nov-03-dic-16</t>
  </si>
  <si>
    <t>Herbet, Julian</t>
  </si>
  <si>
    <t>Album Iscariote / PN1169.5.H4554.A4 / 1149-03</t>
  </si>
  <si>
    <t>Juarro, Roberto</t>
  </si>
  <si>
    <t>Undecima poesía vertical / PN1169.5.J897.V63 / 1366-08</t>
  </si>
  <si>
    <t>Sepúlveda, Luz maria</t>
  </si>
  <si>
    <t>La utopía de los seres pothumanos / PN6140.S456.U76 / 2108-012</t>
  </si>
  <si>
    <t>REN. 25-FEB-17</t>
  </si>
  <si>
    <t>Gonzales Celdan, José</t>
  </si>
  <si>
    <t>Hombres, Dioses y Hongos / PN6140.G659.H65 / 821-016</t>
  </si>
  <si>
    <t>REVON. 25-FEB-17</t>
  </si>
  <si>
    <t xml:space="preserve"> Becerra, Josè Carlos</t>
  </si>
  <si>
    <t>El otoño recorre las islas/PN1169.5.B424.O7/1245-05</t>
  </si>
  <si>
    <t>La Belleza del Marido/ PN1169.5.C3725/383-19</t>
  </si>
  <si>
    <t>1-8 agos-19</t>
  </si>
  <si>
    <t xml:space="preserve">Anne Carson </t>
  </si>
  <si>
    <t>Hombres en sus horas libres/ PN1169.5.C3725.H65/  1754-012</t>
  </si>
  <si>
    <t xml:space="preserve"> Deleuze, Gillez</t>
  </si>
  <si>
    <t>Rizoma Introducción/B29.D45.R54.2000/2454-01</t>
  </si>
  <si>
    <t xml:space="preserve">Soler Frost,Pablo </t>
  </si>
  <si>
    <t>Adivina o te devoro/PN3322.S65.A3/245-015</t>
  </si>
  <si>
    <t xml:space="preserve">Rabiger, Michael </t>
  </si>
  <si>
    <t>Tratado de dirección de documentales/PN1997.85.R33/1325-07</t>
  </si>
  <si>
    <t xml:space="preserve">Schor, Juliet B. </t>
  </si>
  <si>
    <t>Nacidos para comprar/PN6140.S396.N33/874-014</t>
  </si>
  <si>
    <t xml:space="preserve">Sánchez Noriega, José Luis </t>
  </si>
  <si>
    <t>Historia del cine/PN1993.5.S26 2006/171-09</t>
  </si>
  <si>
    <t>El sentido del social del gusto/PN6140.B68.S46/65-016</t>
  </si>
  <si>
    <t>24-31 ago 16</t>
  </si>
  <si>
    <t xml:space="preserve">La sociedad de los poetas muertos/WEI-SOC/1700-2085 </t>
  </si>
  <si>
    <t>07-12 sep 16</t>
  </si>
  <si>
    <t>Un verano con Monica/VER-SUM/174-227</t>
  </si>
  <si>
    <t>04-09 abr 17</t>
  </si>
  <si>
    <t>Tarkovski, A.</t>
  </si>
  <si>
    <t>Esculpir el tiempo/PN1998.3.T375.E8/2266-98</t>
  </si>
  <si>
    <t>08-15-ene 18</t>
  </si>
  <si>
    <t>King, stephen</t>
  </si>
  <si>
    <t>el resplandor/ PN3322.K53.R4/193-15</t>
  </si>
  <si>
    <t>22-29 Ene 18</t>
  </si>
  <si>
    <t>Erase una vez en America/LEO-ERA/982/1220-1221</t>
  </si>
  <si>
    <t>28-05 Feb 18</t>
  </si>
  <si>
    <t>Roma ciudad eterna/ROS-ROM/1397-1697</t>
  </si>
  <si>
    <t>Canoa/CAZ-CAM/307-379</t>
  </si>
  <si>
    <t>22-27 mar 18</t>
  </si>
  <si>
    <t>José Antonio Gay</t>
  </si>
  <si>
    <t>21-28-ene-18</t>
  </si>
  <si>
    <t>El silmarilliun/PN3322.T644.S5/1404-05</t>
  </si>
  <si>
    <t>El silmarillion/PN3322.T644.S5/1404-05</t>
  </si>
  <si>
    <t>12-19- feb 19</t>
  </si>
  <si>
    <t>el resplandor/ PN3322.K53.R47/193-015</t>
  </si>
  <si>
    <t>26-05-FEB-19</t>
  </si>
  <si>
    <t>Salvador Antuñano</t>
  </si>
  <si>
    <t>San Agustín/ BX4700.A49.C65/ 413-015</t>
  </si>
  <si>
    <t>Loet Leydesdorff</t>
  </si>
  <si>
    <t>Una teoría sociológica de la comunicación/ PN6140.L493.T46/ 499-017</t>
  </si>
  <si>
    <t>12-19-AGO-19</t>
  </si>
  <si>
    <t xml:space="preserve">Frank Berzbach </t>
  </si>
  <si>
    <t>Psicologia para creativos/ BF121.B47/ 402-14</t>
  </si>
  <si>
    <t>12-19-AGO-20</t>
  </si>
  <si>
    <t>2-09-sep-19</t>
  </si>
  <si>
    <t>02-09-sep-19</t>
  </si>
  <si>
    <t>Teun A. van Dijk</t>
  </si>
  <si>
    <t>El discurso como estructura y proceso/PN6140.D54.D5/2049-03</t>
  </si>
  <si>
    <t>04-11-nov-19</t>
  </si>
  <si>
    <t>J. R. R. Tolkien</t>
  </si>
  <si>
    <t xml:space="preserve">Sartre, Jean- Paul </t>
  </si>
  <si>
    <t>El muro/B29.S27.M876.1988/2502-99</t>
  </si>
  <si>
    <t>23-30-nov-19</t>
  </si>
  <si>
    <t xml:space="preserve">Nietzsche, Federico </t>
  </si>
  <si>
    <t>Así habló Zaratustra/B29.N54.A79.2011/1491-012</t>
  </si>
  <si>
    <t>El laberinto de la soledad/PN1169.5.P395.L33/019-015</t>
  </si>
  <si>
    <t>Estados Alterados/DVD/RUS-EST/1408-1709</t>
  </si>
  <si>
    <t>04-07 ene 20</t>
  </si>
  <si>
    <t xml:space="preserve">                            07-ene-20</t>
  </si>
  <si>
    <t xml:space="preserve"> ERMO/DVD/XIA-ERM/1740/2133</t>
  </si>
  <si>
    <t>07-11-ENE-20</t>
  </si>
  <si>
    <t xml:space="preserve"> Las uvas de la ira/FOR-UVA/ 571-721</t>
  </si>
  <si>
    <t xml:space="preserve"> 08-13-ene-20</t>
  </si>
  <si>
    <t>Narciso Negro/POW-NAR/1298-1587</t>
  </si>
  <si>
    <t>13-17 ENE 20</t>
  </si>
  <si>
    <t>Matrix revoluciones/WAC-WAC-REV/1682-2060</t>
  </si>
  <si>
    <t>17-21-ene-20</t>
  </si>
  <si>
    <t>Sebastian Vazquez</t>
  </si>
  <si>
    <t>Los mejores cuentos de las tradiciones orientales</t>
  </si>
  <si>
    <t>Matrix recargado/WAC-WAC-REL/1681-2058-2059</t>
  </si>
  <si>
    <t>21-25-ene-20</t>
  </si>
  <si>
    <t>Matrix/WAC-WAC-MAT/1680-2057</t>
  </si>
  <si>
    <t>28-ene-01-feb-20</t>
  </si>
  <si>
    <t>El hombre de hierro/WAS-HOM/2404</t>
  </si>
  <si>
    <t>29-ene-04-feb-20</t>
  </si>
  <si>
    <t>La pesadilla de Darwin/SAU-PES/1436-1739</t>
  </si>
  <si>
    <t>31-ene-04-feb-20</t>
  </si>
  <si>
    <t>Amistad/SPI-AMI/1519-1842</t>
  </si>
  <si>
    <t>Violines en el cielo/TAK-OKU/1560-1896</t>
  </si>
  <si>
    <t>08-12-feb-20</t>
  </si>
  <si>
    <t>Chang Shiru</t>
  </si>
  <si>
    <t>101 cuentos clásicos de la China/PN3321.95.C95.C5/331-98</t>
  </si>
  <si>
    <t>El departamento/MIM-DEP/1121-1390</t>
  </si>
  <si>
    <t>12-17-feb-20</t>
  </si>
  <si>
    <t>Ramiro Calle</t>
  </si>
  <si>
    <t>101 cuentos clásicos de la India/PN3321.95.I64.C3/330-98</t>
  </si>
  <si>
    <t>Barain/MAJ-BAR/1024-1271</t>
  </si>
  <si>
    <t>14-18-feb-20</t>
  </si>
  <si>
    <t>Palindromes/sol-pal/1516-1839</t>
  </si>
  <si>
    <t>Hoppiness/SOL-FEL/1513-1836</t>
  </si>
  <si>
    <t>19-24-feb-20</t>
  </si>
  <si>
    <t>Las cenizas de la luz/MAJ-BEE/1025-1273</t>
  </si>
  <si>
    <t>El color del paraíso/MAJ-COL/1026-1274</t>
  </si>
  <si>
    <t>26-feb-02-mar-20</t>
  </si>
  <si>
    <t>The go master/ZHU-MAS/1762-2158</t>
  </si>
  <si>
    <t>28-feb-03-mar-20</t>
  </si>
  <si>
    <t>Cuentos completos/PN3322.C366.C84/2804-08</t>
  </si>
  <si>
    <t>Las alas del deseo/WIM-ALA/1712-2103</t>
  </si>
  <si>
    <t>03-07-mar-20</t>
  </si>
  <si>
    <t>La caida del Halcón Negro/SCO-BLA/1457-1760</t>
  </si>
  <si>
    <t>El arpa de hierba/PN3322.C366.A72/685-95</t>
  </si>
  <si>
    <t>Love &amp; other drugs/ZWI-LOV/2262</t>
  </si>
  <si>
    <t>14-18-mar-20</t>
  </si>
  <si>
    <t>Los infiltrados / SCO-INF / 1468/1777</t>
  </si>
  <si>
    <t>08-12 dic 16</t>
  </si>
  <si>
    <t>Aclaraciones a la poesia de Hölderlin / B29.H45.A3 / 1462-05</t>
  </si>
  <si>
    <t>23-FEB-3 MAR 17</t>
  </si>
  <si>
    <t>Gray, John</t>
  </si>
  <si>
    <t>El silencio de los animales/PN6140.G739.S5/86-015</t>
  </si>
  <si>
    <t>El libro de arena/PN3322.B67.L5/883-08</t>
  </si>
  <si>
    <t>Lewis Mumford</t>
  </si>
  <si>
    <t>Interpretaciones y pronósticos/PN6140.M85M.E52/297-016</t>
  </si>
  <si>
    <t>12-19 sep 17</t>
  </si>
  <si>
    <t>Otras inquisiciones/PN3322.B67-O77/673-09</t>
  </si>
  <si>
    <t>Tratados de lógica (órganon I)/PA3893.O7.T7/1391-94</t>
  </si>
  <si>
    <t>6-13-oct-17</t>
  </si>
  <si>
    <t xml:space="preserve">Le Goff, Jacques </t>
  </si>
  <si>
    <t>Lo maravilloso y lo cotidiano en el occidente  medieval /PN3384.L42.L6/08-012</t>
  </si>
  <si>
    <t>11-18 oct-17</t>
  </si>
  <si>
    <t>La estrategia de la ilusión/PN6140.E26.E75/0765-07</t>
  </si>
  <si>
    <t>Hibbert, Christopher</t>
  </si>
  <si>
    <t>The rise and fall of the house of Medici/CT21.M43.H53/263-011</t>
  </si>
  <si>
    <t xml:space="preserve">Savio,Roberto </t>
  </si>
  <si>
    <t>Las agencias de prensa en la comunicación global/PN4725.S28/2236-00</t>
  </si>
  <si>
    <t>10-17-ene-18</t>
  </si>
  <si>
    <t xml:space="preserve">del Palacio/Celia </t>
  </si>
  <si>
    <t>Rompecabezasde papel/PN3383.5.R65/522-09</t>
  </si>
  <si>
    <t xml:space="preserve">Raudinesco, Elisabeth </t>
  </si>
  <si>
    <t>Lacan/BF173.L3.R68/0496-06</t>
  </si>
  <si>
    <t>20-27-ene-23</t>
  </si>
  <si>
    <t>Jacques Cazotte</t>
  </si>
  <si>
    <t>El diablo enamorado/PN3322.C399.D53/1431-05</t>
  </si>
  <si>
    <t>17-24-feb-23</t>
  </si>
  <si>
    <t>Soren Kierkegaard</t>
  </si>
  <si>
    <t>La repetición/B29.K59.R46/1073-09</t>
  </si>
  <si>
    <t>29-05.abril -23</t>
  </si>
  <si>
    <t>Marcela Lagarde y de los Ríos</t>
  </si>
  <si>
    <t>Los cautiverios de las mujeres/PN6140.L344.C38/757-22</t>
  </si>
  <si>
    <t>06-13-Abril-23</t>
  </si>
  <si>
    <t>RENOVAR PRÉSTAMO EL 22 DE ABRIL DEL 2023</t>
  </si>
  <si>
    <t xml:space="preserve">Jacques Yacan </t>
  </si>
  <si>
    <t>Seminario S/ BF173.L3.S46 V.5/1548-010</t>
  </si>
  <si>
    <t>Obras completas I, novelas I / PN3322.O564.N6 / 0543-06</t>
  </si>
  <si>
    <t>La Fanfarlo / PN3322.B389.F3.1998 / 760-06</t>
  </si>
  <si>
    <t>Compañía/ PN3322.B43.C6 / 1408-98</t>
  </si>
  <si>
    <t>La connjura de los necios/ PN3322.T656.T6 / 1871-06</t>
  </si>
  <si>
    <t xml:space="preserve">Gómez de la Serna, Ramón </t>
  </si>
  <si>
    <t>La Nardo / PN3322.G672.N3 / 1807-01</t>
  </si>
  <si>
    <t>29 mar-5 abr</t>
  </si>
  <si>
    <t>Lo imposible/ PN3322.B373.I56</t>
  </si>
  <si>
    <t>28 abr- 5 may</t>
  </si>
  <si>
    <t>Las flores del Mal / PN1169.5 / B363. F.5 / 2912-00</t>
  </si>
  <si>
    <t xml:space="preserve">29 jun- 6 jul </t>
  </si>
  <si>
    <t xml:space="preserve">Huxley,Aldous </t>
  </si>
  <si>
    <t xml:space="preserve">Un mundo feliz / PN3322.H89.M8 </t>
  </si>
  <si>
    <t>24 ene 1 feb 11</t>
  </si>
  <si>
    <t>Doblin, Alfred</t>
  </si>
  <si>
    <t>Berlin Alexanders platz / PN3322.D62.B4</t>
  </si>
  <si>
    <t>01-07 Feb 11</t>
  </si>
  <si>
    <t>Incesto/PN3322.N56.163/53-010</t>
  </si>
  <si>
    <t>26Dic-1Ene-11</t>
  </si>
  <si>
    <t>1984/PN3322.79.M5/1448-03</t>
  </si>
  <si>
    <t>2-9-ene-11</t>
  </si>
  <si>
    <t>La romana/PN3322.M69.R6/1238-05</t>
  </si>
  <si>
    <t>2-9-ener-11</t>
  </si>
  <si>
    <t>La idea fija/ PN3322 .V359 .I34 / 079-012</t>
  </si>
  <si>
    <t>18-25-Sept/12</t>
  </si>
  <si>
    <t>Walton, Philippe</t>
  </si>
  <si>
    <t>El dibujo del niño / BF121 .W35 / 00229-93</t>
  </si>
  <si>
    <t>11-18-Nov-13</t>
  </si>
  <si>
    <t>Standing, E. M.</t>
  </si>
  <si>
    <t>La revolucion Montessori en la educacion/BF121.S73/535-013</t>
  </si>
  <si>
    <t>Wadzek contra la turbina de vapor / PN3322 .D62 .W33 / 1712-012</t>
  </si>
  <si>
    <t>03-10-Ene-13</t>
  </si>
  <si>
    <t>Latinas candentes 6 / PN3322 .L62 .L3 / 347-013</t>
  </si>
  <si>
    <t>Tu me acariciaste y otros cuentos / PN3322 .L39 .T8 / 0865-07</t>
  </si>
  <si>
    <t>Renov. 29-Ene-14</t>
  </si>
  <si>
    <t xml:space="preserve"> Wadzek contra la turbina de vapor / PN3322 .D62 .W33 / 0249-013</t>
  </si>
  <si>
    <t>Lawrence, David H.</t>
  </si>
  <si>
    <t>Correspondecia Cartas / PN6130 .L39 .C3 / 0509-97</t>
  </si>
  <si>
    <t>Renov. 26-Jul-14</t>
  </si>
  <si>
    <t>Salones y otros escritos sobre arte / PN3322 .B389.S3 / 19-014</t>
  </si>
  <si>
    <t>La danza de la realidad / PN3322 .J635 .D36 / 867-02</t>
  </si>
  <si>
    <t>29-Dic-05-Ene-14</t>
  </si>
  <si>
    <t xml:space="preserve">La historia de venus y Tannhauser </t>
  </si>
  <si>
    <t>13-20 Mar-15</t>
  </si>
  <si>
    <t>La felicidad, el erotismo y la literatura / PN6140 .B377 .F4 / 1358-08</t>
  </si>
  <si>
    <t>El sueño del hombre ridículo/PN3322.D68.S84/1202-02</t>
  </si>
  <si>
    <t>05-13 oct 15</t>
  </si>
  <si>
    <t>Cao Xuequin Gao E</t>
  </si>
  <si>
    <t>Sueño en el pabellon  rojo/PN3322.C3715.S84/1310-010</t>
  </si>
  <si>
    <t>Una invernada en los hielos y otros cuentos / PN3322.V47.I6 / 1165-03</t>
  </si>
  <si>
    <t>03-10 SEP 16</t>
  </si>
  <si>
    <t>Goleman; Daniel</t>
  </si>
  <si>
    <t xml:space="preserve"> El espiritu creativo/BF121.G65/0215-14</t>
  </si>
  <si>
    <t>3-ago-17-10-ago-17</t>
  </si>
  <si>
    <t>Berzback, Frank</t>
  </si>
  <si>
    <t xml:space="preserve"> Psicologia para creativos/BF121.B47/0402-14 </t>
  </si>
  <si>
    <t>Diario de mi viaje a China/PN6140.B37.D53/1610-010</t>
  </si>
  <si>
    <t>La torre Eiffel/PN6140.B37.T6/2651-01</t>
  </si>
  <si>
    <t>Angel Ganivet</t>
  </si>
  <si>
    <t>Cartas finlandesas hombres del norte/PN6140.G356.C3//252-13</t>
  </si>
  <si>
    <t>26 nov - 03 dic 19</t>
  </si>
  <si>
    <t>Paul Johnson</t>
  </si>
  <si>
    <t>Paul Johnson: Creadores/CT93.J64/2315-08</t>
  </si>
  <si>
    <t>03-10-dic-19</t>
  </si>
  <si>
    <t>Las ciudades invisibles/PN3322.C5 1999/2964-00</t>
  </si>
  <si>
    <t>Las ciudades invisibles/PN3322.C5 1994/1102-96</t>
  </si>
  <si>
    <t>Emmanuelle Arsan</t>
  </si>
  <si>
    <t>Emmanuelle, la lección de hombre/PN3322.A78.E54/1996-94</t>
  </si>
  <si>
    <t>16-20-nov-21</t>
  </si>
  <si>
    <t>El idiota / PN3322.D682.I33 V.1 / 622-08</t>
  </si>
  <si>
    <t>30-MAR-06-ABRIL-22</t>
  </si>
  <si>
    <t>Miguel de Unamuno</t>
  </si>
  <si>
    <t>La agonia del cristianismo/BR121.U631984/1517-011</t>
  </si>
  <si>
    <t>Antonio Colinas</t>
  </si>
  <si>
    <t>Antología esencial de la poesía italiana/ PN1016.5.A55 /684-00</t>
  </si>
  <si>
    <t>El libro de Job / PN1169.5.L463 Ej.2 / 384-00</t>
  </si>
  <si>
    <t>Jaime Sabines</t>
  </si>
  <si>
    <t>Tarumba /PN1169.5.S32.T3/ 292-98</t>
  </si>
  <si>
    <t>Rafael Cadenas</t>
  </si>
  <si>
    <t>Habla Walt Whitman /PN1169.5W55.H3/ 2248-08</t>
  </si>
  <si>
    <t>09-16-ago-23</t>
  </si>
  <si>
    <t>Fragmentos de un discurso amoroso / PN6140.B37.F7 2001/ 3591-01</t>
  </si>
  <si>
    <t>Raimon Panikar</t>
  </si>
  <si>
    <t>La trinidad/BL474.P3/1865-99</t>
  </si>
  <si>
    <t>28-04-abril-23</t>
  </si>
  <si>
    <t xml:space="preserve">Edmundo González Blanco </t>
  </si>
  <si>
    <t>Evangélios Apócrifos Vol.1/BS285O.E8.E8.1987 V. 1/490-021</t>
  </si>
  <si>
    <t>09-16-Mayo-23</t>
  </si>
  <si>
    <t xml:space="preserve">Paul Diel </t>
  </si>
  <si>
    <t>Los  simbolos de la Biblia/BS477.D5/386-013</t>
  </si>
  <si>
    <t>Tólstoi</t>
  </si>
  <si>
    <t>Ana Karenina / PN3322.T65.A6 1999 / 454-01</t>
  </si>
  <si>
    <t>15/JUL - 22/JUL/23</t>
  </si>
  <si>
    <t>La epopeya de Gilgamesh</t>
  </si>
  <si>
    <t>farabeuf</t>
  </si>
  <si>
    <t>19-21 nov 09</t>
  </si>
  <si>
    <t>La invención y la trama / PN3322.B56.I57 / 2225-07</t>
  </si>
  <si>
    <t xml:space="preserve">Casanova, Pascal </t>
  </si>
  <si>
    <t>La república mundial de las letras / PN523.C38 / 0752-06</t>
  </si>
  <si>
    <t>18-25 nov 09</t>
  </si>
  <si>
    <t xml:space="preserve"> 6 dic 1909</t>
  </si>
  <si>
    <t>scal</t>
  </si>
  <si>
    <t>Diario / PN3322.G167.D52 / 1881-05</t>
  </si>
  <si>
    <t>15-22 sep 09</t>
  </si>
  <si>
    <t>La gran trilogía / PN3322.R497.G73 / 1845-09</t>
  </si>
  <si>
    <t xml:space="preserve">Sebald, W. G. </t>
  </si>
  <si>
    <t>El paseante solitario / PN3322.S43.P38 / 630-08</t>
  </si>
  <si>
    <t>Cosmos / PN3322.G67.C6 / 791-94</t>
  </si>
  <si>
    <t>Ferdidurke / PN3322.G67.F4 / 854-02</t>
  </si>
  <si>
    <t>5 12 dic 09</t>
  </si>
  <si>
    <t>Saenz, Miguel</t>
  </si>
  <si>
    <t>Thomas Bernhard / PN3322.B478.S24 / 2098-08</t>
  </si>
  <si>
    <t>El sobrino de Wittgenstein / PN3322.B478.S58 / 1137-99</t>
  </si>
  <si>
    <t xml:space="preserve">Rosa, Joao Guimaraes </t>
  </si>
  <si>
    <t>4-11 ene 10</t>
  </si>
  <si>
    <t xml:space="preserve">Isaac Bahevis Singer </t>
  </si>
  <si>
    <t>El certificado/ PN3322. PN3322   . S56.C4 / 1395 09</t>
  </si>
  <si>
    <t>5 12 ene 10</t>
  </si>
  <si>
    <t>Zama / PN3322.B461M. Z3 / 1806-07</t>
  </si>
  <si>
    <t>7-14 ene 10</t>
  </si>
  <si>
    <t>Hoffmanstal, Hugo von</t>
  </si>
  <si>
    <t>Carta de Lord Chandos / PN3322.H645.C37 / 7-010</t>
  </si>
  <si>
    <t>El pentágono / PN3322.B461M.P4 / 1105-06</t>
  </si>
  <si>
    <t>Noteboom, Cees</t>
  </si>
  <si>
    <t>El caballero inexistente / PN3322.C35.C28 / 187-94</t>
  </si>
  <si>
    <t xml:space="preserve">El vizconde demediado / PN3322. C35.V5. / 2291-03 </t>
  </si>
  <si>
    <t xml:space="preserve">18-25 ene 10     </t>
  </si>
  <si>
    <t xml:space="preserve">Relatos / PN3322.B43.R4. / 1645-97    </t>
  </si>
  <si>
    <t>Cartas a los años de nostalgia / PN3322.O4.C3 / 1184-92</t>
  </si>
  <si>
    <t xml:space="preserve">La noche mil dos / PN3322.R67.N6 / 2270-97 </t>
  </si>
  <si>
    <t xml:space="preserve">un mes </t>
  </si>
  <si>
    <t>La hora de la Estrella/ PN3322. L58.H6. / 931-93</t>
  </si>
  <si>
    <t xml:space="preserve">8-15 feb 10 </t>
  </si>
  <si>
    <t>El lector común / PN3322.W66.L43 / 1701-09</t>
  </si>
  <si>
    <t>13-20 feb 10</t>
  </si>
  <si>
    <t>Broch, Herman</t>
  </si>
  <si>
    <t>La muerte de Virgilio / PN3322.B76.M8 / 757-03</t>
  </si>
  <si>
    <t>La historia del Doctor Johan Fausto / PN697.A5.H58</t>
  </si>
  <si>
    <t>Hotel Savoy/ PN3322.R67. H6. /  1602-97</t>
  </si>
  <si>
    <t>Brockey, Harold</t>
  </si>
  <si>
    <t>Esta salvaje oscuridad / PN3322.B762.E82 / 934-010</t>
  </si>
  <si>
    <t>9-16 abr 10</t>
  </si>
  <si>
    <t>El constructor de ruinas/ PN3322.R6545.C6</t>
  </si>
  <si>
    <t>Mis premios / PN3322.B478.M58 / 997-010</t>
  </si>
  <si>
    <t>La escuela del buen oir / PN6140.C3b.E8 / 280-04</t>
  </si>
  <si>
    <t>Cuestión de énfasis / PN6140.S66.C8 / 1330-07</t>
  </si>
  <si>
    <t>7-14 may 10</t>
  </si>
  <si>
    <t>Brodkey, Harold</t>
  </si>
  <si>
    <t>Prostréptico/ PA3893.Z5.P76/ 406-010</t>
  </si>
  <si>
    <t xml:space="preserve">20-27 may 10 </t>
  </si>
  <si>
    <t>Autobiografía precoz / PN3322.E558.A8 / 674-01</t>
  </si>
  <si>
    <t>Borges, Jorge Luis / Sabato, Ernesto</t>
  </si>
  <si>
    <t>Diálogos Borges-Sabato / PN3322.B67.D48/ 789-96</t>
  </si>
  <si>
    <t xml:space="preserve">11-18 jun 10 </t>
  </si>
  <si>
    <t>El escritor y sus fantasmas / PN3322.S32.E8 / 258-03</t>
  </si>
  <si>
    <t>Narraciones incompletas / PN3322.H482.N3 / 259-93</t>
  </si>
  <si>
    <t xml:space="preserve">W.B. Yeats </t>
  </si>
  <si>
    <t xml:space="preserve">Ensayos sobre el simbolismo/ PN6140. Y43. E68 / </t>
  </si>
  <si>
    <t xml:space="preserve">21-28 jun 10 </t>
  </si>
  <si>
    <t xml:space="preserve">La  antorcha al oído / PN3322. C37. A57. / 1169- 98 </t>
  </si>
  <si>
    <t xml:space="preserve">24 jun 1 jul 10 </t>
  </si>
  <si>
    <t xml:space="preserve">Investigación sobre los  animales/ PA3890- A6.I6- </t>
  </si>
  <si>
    <t xml:space="preserve">1- 8 jul 10 </t>
  </si>
  <si>
    <t xml:space="preserve">Plinio </t>
  </si>
  <si>
    <t xml:space="preserve">Historia Natural tomo I y II  PA6613- E8. P5/ 2039-07  1 - 8 jul 10 </t>
  </si>
  <si>
    <t xml:space="preserve">Thomas, Dylan </t>
  </si>
  <si>
    <t xml:space="preserve">Retrato del artista cachorro/ PN3322.T5.R4/ 2995-00  6- 13 jul 10 </t>
  </si>
  <si>
    <t>Ferdidurke / PN3322.G67.F4 / 1419-99</t>
  </si>
  <si>
    <t>6-13 jul 10</t>
  </si>
  <si>
    <t>Bernhard, Thomas / Hoffman, Kurt</t>
  </si>
  <si>
    <t>Conversaciones con Thomas Bernhard / PN3322.B478.H6 / 931-00</t>
  </si>
  <si>
    <t xml:space="preserve">Kertesz, Imre </t>
  </si>
  <si>
    <t>Diario de la galera / PN3322. K48.D5 / 802- 04</t>
  </si>
  <si>
    <t xml:space="preserve">Liquidación / PN3322. K48. L5 / 1362- 04 </t>
  </si>
  <si>
    <t>28 jul- 4 ags 10</t>
  </si>
  <si>
    <t xml:space="preserve">       2  ags 10</t>
  </si>
  <si>
    <t xml:space="preserve">El loco impuro / PN3322. C34.L6 / 2192- 04 </t>
  </si>
  <si>
    <t xml:space="preserve">25 ags 10 </t>
  </si>
  <si>
    <t xml:space="preserve">Lamborghini, Osvaldo </t>
  </si>
  <si>
    <t xml:space="preserve">EL Fiord / PN3322. L345.F56 / 1376- 10 </t>
  </si>
  <si>
    <t>4- 11 ags 10</t>
  </si>
  <si>
    <t>El libro del reloj de arena / PN3322. J86. L5 / 640-00</t>
  </si>
  <si>
    <t>6- 13 ags 10</t>
  </si>
  <si>
    <t>Ensayistas ingleses / PN6139.5.E68 / 675-03</t>
  </si>
  <si>
    <t>Pasados los sesenta I / PN3322.J83.P3.VOL1 / 298-01</t>
  </si>
  <si>
    <t>Pasados los sesenta II / PN3322.J83.P3.VOL2 / 1651-07</t>
  </si>
  <si>
    <t xml:space="preserve">El otro proceso de Kafka/ PN3322. </t>
  </si>
  <si>
    <t xml:space="preserve">25- 31 ags 10 </t>
  </si>
  <si>
    <t>Los titanes venideros / PN3322. J86. T57/ 1059-02</t>
  </si>
  <si>
    <t xml:space="preserve">27 ags - 3 sep </t>
  </si>
  <si>
    <t>30 ags 10</t>
  </si>
  <si>
    <t xml:space="preserve">Hervier, Julien </t>
  </si>
  <si>
    <t xml:space="preserve">Conversaciones con Ernst Jünger / PN3322. J86. H47. </t>
  </si>
  <si>
    <t>Lebrecht, Norman</t>
  </si>
  <si>
    <t>El mundo de Mahler / ML410.M345.L4 / 1493-06</t>
  </si>
  <si>
    <t>4-11 oct 10</t>
  </si>
  <si>
    <t>El último encuentro / PN3322.M385.9.V6 / 1661-09</t>
  </si>
  <si>
    <t>30-6 nov 10</t>
  </si>
  <si>
    <t>un mes</t>
  </si>
  <si>
    <t>Rossi, Alejandro</t>
  </si>
  <si>
    <t>Manual del distraido / PN6140.R68.M3 / 3352-00</t>
  </si>
  <si>
    <t>Sobre los acantilados de marmol / PN3322.J86.S6 / 2668-00</t>
  </si>
  <si>
    <t>18-26 dic 10</t>
  </si>
  <si>
    <t>La boca pobre / PN3322.O84.B63 / 3134-08</t>
  </si>
  <si>
    <t>El mar de las Iguanas / PN6140.E53.M37/2619-11</t>
  </si>
  <si>
    <t>20-27 Ene 11</t>
  </si>
  <si>
    <t xml:space="preserve">Alejandria, Filon de </t>
  </si>
  <si>
    <t>Obras completas / PA4268.A2.027 / 2416-10</t>
  </si>
  <si>
    <t>Mi religion y otros ensayos breves/PN6140.U63.M5/481-99</t>
  </si>
  <si>
    <t xml:space="preserve">Wallace, Marjorie </t>
  </si>
  <si>
    <t>Las gemelas que no hablaban / PN3322.W354.G46</t>
  </si>
  <si>
    <t>29 mar-5 abr 11</t>
  </si>
  <si>
    <t>La Conciencia de las palabras / PN6140.C36.C6 / 573-01</t>
  </si>
  <si>
    <t>Imposturas/PN3322.B3516.17-760-13</t>
  </si>
  <si>
    <t>3-10 may 11</t>
  </si>
  <si>
    <t>melancolia de la resistencia/PN3322.k72. M41-706-02</t>
  </si>
  <si>
    <t>4-11 May 11</t>
  </si>
  <si>
    <t xml:space="preserve">Chatwin, Bruce </t>
  </si>
  <si>
    <t xml:space="preserve">Colina negra / PN3322.C9.C6 </t>
  </si>
  <si>
    <t>22-29 jul 11</t>
  </si>
  <si>
    <t>Un dia del año/Pn3322.W64.D53</t>
  </si>
  <si>
    <t>30-jul-6ago-11</t>
  </si>
  <si>
    <t>Unseld Siegfried</t>
  </si>
  <si>
    <t>Goethe y sus editores/PN6140.U68.G64-711-010</t>
  </si>
  <si>
    <t>20-27Ago-11</t>
  </si>
  <si>
    <t>Qué es la literatura/B29.s27.Q4/1356-07</t>
  </si>
  <si>
    <t>25ago-2sep-11</t>
  </si>
  <si>
    <t>Bernahrd, Thomas</t>
  </si>
  <si>
    <t>Corrección/PN3322.B478.C6</t>
  </si>
  <si>
    <t>DaJandra Leonardo</t>
  </si>
  <si>
    <t>Distopia/PN3322.J36.D58.1773-11</t>
  </si>
  <si>
    <t>20-27 sep 11</t>
  </si>
  <si>
    <t>La otra aventura/PN3322.B56.077/1756-010</t>
  </si>
  <si>
    <t>3-10-0ct-11</t>
  </si>
  <si>
    <t>Humboldt</t>
  </si>
  <si>
    <t>Revista s/c</t>
  </si>
  <si>
    <t>5-12 oct 11</t>
  </si>
  <si>
    <t>31oct-7nov11</t>
  </si>
  <si>
    <t>Pútrida Patria/PN3322.S436.P8/1998-05</t>
  </si>
  <si>
    <t>5-12nov-11</t>
  </si>
  <si>
    <t>Fables of Easop/PN3322.E84.F3/1471-93</t>
  </si>
  <si>
    <t>12-18-nov-11</t>
  </si>
  <si>
    <t xml:space="preserve">Gilgamesh / PN1016.E662.-132-2008 </t>
  </si>
  <si>
    <t>Al mismo tiempo/PN6140.S66.A5/1099-07</t>
  </si>
  <si>
    <t>15-22 dic 11</t>
  </si>
  <si>
    <t>Vasconcelos Jose</t>
  </si>
  <si>
    <t>Ulises criollo/PN3322.V371.V5/1965-01</t>
  </si>
  <si>
    <t>Bergamín, José</t>
  </si>
  <si>
    <t>Dolor y claridad de España/PN6130.B47.D65</t>
  </si>
  <si>
    <t>L'univers de Borges/PN3322.B67.U57/317-03</t>
  </si>
  <si>
    <t xml:space="preserve">Cruz, Sor Juana Inés de la </t>
  </si>
  <si>
    <t>Sor Juana  o las trampas de la fe/PN1169.5 .P395 .O2 /0632-99</t>
  </si>
  <si>
    <t>27-Sep-03-Oct-12</t>
  </si>
  <si>
    <t>Salieron con autorización del Coordinador Luciano</t>
  </si>
  <si>
    <t>Obras completas/PN1169.5 C78 .O2 /1797-010</t>
  </si>
  <si>
    <t>Epicuro / PA3970 .E2 .O77 / 01268-08</t>
  </si>
  <si>
    <t>19-Mzo-13</t>
  </si>
  <si>
    <t>Laercio, Diógenes</t>
  </si>
  <si>
    <t>Vidas de los filósofos más ilustres / PA3965 .D6 .V53 / 02858-08</t>
  </si>
  <si>
    <t>Papini, Giovani</t>
  </si>
  <si>
    <t>06-13 Abr 13</t>
  </si>
  <si>
    <t>Aristóteles y el mundo antiguo / PA3890 .A6 .H3 / 02291-00</t>
  </si>
  <si>
    <t>Política / PA3893 .P8.P6 /  0535-04</t>
  </si>
  <si>
    <t>25-Jun-02-Jul-13</t>
  </si>
  <si>
    <t>De la emoción a las palabras / PN6140 .H43 .D4 / 0786-96</t>
  </si>
  <si>
    <t>Salieron con autorización de Mérida</t>
  </si>
  <si>
    <t>Sonetos / PN1169.5 .H43 .S66 / 0336-09</t>
  </si>
  <si>
    <t>Isla de las estaciones / PN1169.5 .H43 .I8 / 0493-03</t>
  </si>
  <si>
    <t>Dávila, Nicolás</t>
  </si>
  <si>
    <t>30Abr-07May 15</t>
  </si>
  <si>
    <t xml:space="preserve">Strachey, Lytton </t>
  </si>
  <si>
    <t>Victorianos eminentes/PN6140.S77.V5/67-99</t>
  </si>
  <si>
    <t xml:space="preserve">Reyes, Alfonso </t>
  </si>
  <si>
    <t>Obra completa/PN6140.R49.O2.V13/1672-010</t>
  </si>
  <si>
    <t>Abe, Cobo</t>
  </si>
  <si>
    <t>La mujer de arena/PN3322.A2.M8/718-94</t>
  </si>
  <si>
    <t>Los placeres de la imaginación/PN6140.A3.P54/47-012</t>
  </si>
  <si>
    <t>Levi-Strauss</t>
  </si>
  <si>
    <t>La alfarera celosa/PN6140.L477.A5/S/F</t>
  </si>
  <si>
    <t>Browne, Thomas</t>
  </si>
  <si>
    <t xml:space="preserve"> Urnas sepulcrales/PN6140.B77.U76/1139-14</t>
  </si>
  <si>
    <t>01- 08-OCT-15</t>
  </si>
  <si>
    <t>Lo que queda de Auschwitz/B29.A45.L6/1659-05</t>
  </si>
  <si>
    <t>Mill , John Stuart</t>
  </si>
  <si>
    <t>Sobre la libertad /ON6140.M553.S6/2636-00</t>
  </si>
  <si>
    <t>2 MESES</t>
  </si>
  <si>
    <t xml:space="preserve">V.A </t>
  </si>
  <si>
    <t>Diario de campo/PN3383.5.A475/535-09</t>
  </si>
  <si>
    <t>17-24-DIC</t>
  </si>
  <si>
    <t xml:space="preserve">Prestamo para el maestro y para guillermo </t>
  </si>
  <si>
    <t>Thomas Hugh</t>
  </si>
  <si>
    <t>La trata de esclavos/PN3384.T47.T7/07-04</t>
  </si>
  <si>
    <t xml:space="preserve">Ball, Hugo </t>
  </si>
  <si>
    <t>Critica de la inteligencia alemana/PN6140.B355.C75/137-014</t>
  </si>
  <si>
    <t>08-15 feb 16</t>
  </si>
  <si>
    <t xml:space="preserve">Gomez Davila, Nicolas </t>
  </si>
  <si>
    <t>Escolios a un texto implicito/B29.D3.E8/334-0163</t>
  </si>
  <si>
    <t xml:space="preserve">Porchia, Antonio </t>
  </si>
  <si>
    <t>Voces reunidas /PN3322.P662.V6/1048-09</t>
  </si>
  <si>
    <t xml:space="preserve">Jünger,  Ernst </t>
  </si>
  <si>
    <t>La tijera/PN3322.J86.T3/2919-00</t>
  </si>
  <si>
    <t>Paris, jean</t>
  </si>
  <si>
    <t>J. joyce por si mismo / PN3322.J69.P37 / 600-11</t>
  </si>
  <si>
    <t>En busca de la verdad / PN3322.B478.B87 / 264-015</t>
  </si>
  <si>
    <t>Firmado Nikola Tesla / CT21.T475.F57 / 112-016</t>
  </si>
  <si>
    <t>Santiago de la Vorágine</t>
  </si>
  <si>
    <t>La leyenda dorada / BX4700.S36.L4 / 1148-09</t>
  </si>
  <si>
    <t>Lecciones de los maestros/PN6140.S74.L4/1066-010</t>
  </si>
  <si>
    <t xml:space="preserve">Morton, Mary </t>
  </si>
  <si>
    <t>Dudry´s Painted Menagerte/N6498.O9/775-015</t>
  </si>
  <si>
    <t>Profanaciones / B29.A45.P7 / 1793-07</t>
  </si>
  <si>
    <t>V.A.</t>
  </si>
  <si>
    <t>Moralistas Griegos / PA3416.O2M6 / 359-013</t>
  </si>
  <si>
    <t>Ulises / PN3322.J69.V55 / 1129-96</t>
  </si>
  <si>
    <t xml:space="preserve">Caillois, Roger </t>
  </si>
  <si>
    <t>Piedras/PB6140.C33.P54/235-016</t>
  </si>
  <si>
    <t>Jorge Luis Borges y otros textos/PN3322.B67.C3/2121-05</t>
  </si>
  <si>
    <t>La cueva de los sueños olvidados / HER-CUE / 2308</t>
  </si>
  <si>
    <t>30 sep-04 oct 16</t>
  </si>
  <si>
    <t xml:space="preserve">Beruete, Santiago </t>
  </si>
  <si>
    <t xml:space="preserve">La cueva de los sueños olvidados/HER-CUE 2308 </t>
  </si>
  <si>
    <t>06-11 oct 16</t>
  </si>
  <si>
    <t>Blade Runner/SCOT-BLAF/1458-1761</t>
  </si>
  <si>
    <t>Deville, Patrick</t>
  </si>
  <si>
    <t>Viva / PN3322.D4821.V53 / 298-16</t>
  </si>
  <si>
    <t>18-25 OCT 16</t>
  </si>
  <si>
    <t>El perfume/TYK-PAR/1606-1960</t>
  </si>
  <si>
    <t>21-25 oct 16</t>
  </si>
  <si>
    <t>DOGVILLE/VON-DOG/1670-2037</t>
  </si>
  <si>
    <t>La marcha de los pinguinos / JAC-MAR / 795/945</t>
  </si>
  <si>
    <t>Planeta tierra / FOT/PLA / S/N</t>
  </si>
  <si>
    <t>Recuerdos inventados/PN3322.V54.R43 2002/2974-08</t>
  </si>
  <si>
    <t>Santiago Beruete</t>
  </si>
  <si>
    <t>Jardinosofía / B29.B478.J37 / 264-016</t>
  </si>
  <si>
    <t>Plinio "el viejo"</t>
  </si>
  <si>
    <t>Lapidario / PA6613.E8.P52 / 1047-00</t>
  </si>
  <si>
    <t>Birmania / PN3322.S65.B5 / 1464-99</t>
  </si>
  <si>
    <t>07-10 ENE 17</t>
  </si>
  <si>
    <t>Una biografia:Thomas Bernhard / PN3322.B478.S24 / 2098-08</t>
  </si>
  <si>
    <t>La potencia del pensamiento / B29.A45.P67 / 018-013</t>
  </si>
  <si>
    <t xml:space="preserve">Scholem, Gershom </t>
  </si>
  <si>
    <t>Las grandes tendencias de la mistica judia/BM101.S3/302-00</t>
  </si>
  <si>
    <t>28 ene-04 feb 17</t>
  </si>
  <si>
    <t>Las musas/BL313.O775/1320-06</t>
  </si>
  <si>
    <t>Los provilegios de la vista/PN1169.5.P395.O272/110-017</t>
  </si>
  <si>
    <t>29-mar-5 abril 17</t>
  </si>
  <si>
    <t>Schelling</t>
  </si>
  <si>
    <t>Obras selectas / B29.S3.S57/0027-016</t>
  </si>
  <si>
    <t xml:space="preserve">01-08 ABR 17 </t>
  </si>
  <si>
    <t>Obras, libro I, vol.2/ PN6140.B468.027/986-010</t>
  </si>
  <si>
    <t>21-28 Abr 17</t>
  </si>
  <si>
    <t>La conjuración sagrada / PN6140.B377.C6 / 1197-04</t>
  </si>
  <si>
    <t>Schlogel, Karl</t>
  </si>
  <si>
    <t>En el espacio leemos el tiempo / PN6140.S39.E6 / 1216-010</t>
  </si>
  <si>
    <t>Vértigo/ PN3322.S43.V4/933-08</t>
  </si>
  <si>
    <t xml:space="preserve">07-14 JUN 17 </t>
  </si>
  <si>
    <t>Searching for Sebald/ PN3322.S4.S43/933-08</t>
  </si>
  <si>
    <t>Coleridge,Taylor</t>
  </si>
  <si>
    <t>Biographia literaria/PN1169.5.C65.B56/ 0302-015</t>
  </si>
  <si>
    <t xml:space="preserve">27jun- </t>
  </si>
  <si>
    <t>Urnas sepulcrales/ PN6140.B77.V76/1139-014</t>
  </si>
  <si>
    <t xml:space="preserve">30 jun- </t>
  </si>
  <si>
    <t>Günther Anders</t>
  </si>
  <si>
    <t>Hombre sin mundo/PN6140.A62.H65/1252-08</t>
  </si>
  <si>
    <t>06 jul-</t>
  </si>
  <si>
    <t>Fenwink, Peter</t>
  </si>
  <si>
    <t>El arte de morir/PN6140.F474.A78/169-017</t>
  </si>
  <si>
    <t>El virrey de Ouidah/PN3322.CH38.V57/1655-97</t>
  </si>
  <si>
    <t>Volpi, Franco</t>
  </si>
  <si>
    <t>Heidegger y Aristóteles/B29.V645.H4/255-015</t>
  </si>
  <si>
    <t>El mago/PN3322.F69.M34/1789-09</t>
  </si>
  <si>
    <t>Plinio</t>
  </si>
  <si>
    <t>Textos de historia del arte/PA6613.E8.T49/3300-08</t>
  </si>
  <si>
    <t>Kerényi, Karl</t>
  </si>
  <si>
    <t>Dionisios: raíz.../BL313.K47.D56/0188-07</t>
  </si>
  <si>
    <t>Bundgard, Ana</t>
  </si>
  <si>
    <t>Un compromiso apasionado/B29.Z35.B86/314-010</t>
  </si>
  <si>
    <t>19-26 ene 18</t>
  </si>
  <si>
    <t>La antorcha al oído/PN3322.C345.A57/750-94</t>
  </si>
  <si>
    <t>Obras tomo I</t>
  </si>
  <si>
    <t>Salen para Guillermo de parte del Maestro</t>
  </si>
  <si>
    <t xml:space="preserve">Onfray, Michael </t>
  </si>
  <si>
    <t>Estética del Polo Norte</t>
  </si>
  <si>
    <t>No duermas hay serpientes</t>
  </si>
  <si>
    <t>Weist, Eric</t>
  </si>
  <si>
    <t>La Alemania de Weimar/PN3384.W39.A54/2152-010</t>
  </si>
  <si>
    <t xml:space="preserve">14-21 mar 18 </t>
  </si>
  <si>
    <t>Archivos de Walter Benjamín/PN6140.B468.A73/331-14</t>
  </si>
  <si>
    <t>De fábula/PN3322.C336.F33/305-99</t>
  </si>
  <si>
    <t>Las máscaras del Dios V-I/BL313.C35.M38/424-017</t>
  </si>
  <si>
    <t>La última posada/PN3322.K48.U48/299-016</t>
  </si>
  <si>
    <t>TRES MESES DE RETRASO</t>
  </si>
  <si>
    <t>La moneda viviente/PN6140.K55.M66/867-08</t>
  </si>
  <si>
    <t>En el espacio leemos el tiempo/PN6140.S394.E6/1216-010</t>
  </si>
  <si>
    <t>Tempestades de acero/PN3322.J85.T45/776-99</t>
  </si>
  <si>
    <t>Los titanes venideros/PN3322.J85.T58/1050-02</t>
  </si>
  <si>
    <t>28-AGO-4-SEP-19</t>
  </si>
  <si>
    <t>Sobre los acantilados de mármol/PN3322.J85.S62/2668-00</t>
  </si>
  <si>
    <t>El mundo transformado/ PN3322.J85.M85/ 1069-09</t>
  </si>
  <si>
    <t>La imagen del mito/BL313.C35.I42/118-014</t>
  </si>
  <si>
    <t>El vuelo Mágico/PN6140.E52.V8/684-98</t>
  </si>
  <si>
    <t xml:space="preserve"> Notheboom, Cees</t>
  </si>
  <si>
    <t>El enigma de la luz/PN3322.N662.E65/2586-010</t>
  </si>
  <si>
    <t>suspensión hasta 5 de noviembre de 2019</t>
  </si>
  <si>
    <t>La poética del espacio/PN6140.B32.P62/1535-09</t>
  </si>
  <si>
    <t>11-19-dic-19</t>
  </si>
  <si>
    <t>Lo bello y lo triste / PN3322.K39.L6 / 0268-04</t>
  </si>
  <si>
    <t>13-20 nov 09</t>
  </si>
  <si>
    <t>renov 27 nov</t>
  </si>
  <si>
    <t>Recursos humanos / PN3322.O778.R43 / 1483-08</t>
  </si>
  <si>
    <t>renov 12 dic</t>
  </si>
  <si>
    <t>La leyenda del santo bebedor / PN3322.R67.L44.1989 / 1955-99</t>
  </si>
  <si>
    <t>13-20 dic 09</t>
  </si>
  <si>
    <t xml:space="preserve">Schulz, Bruno </t>
  </si>
  <si>
    <t>renov 4 ene</t>
  </si>
  <si>
    <t>Antes que anochezca / PN3322.A73.A6.1992 / 1688-94</t>
  </si>
  <si>
    <t>30-6 ene 10</t>
  </si>
  <si>
    <t>renov 25 ene</t>
  </si>
  <si>
    <t>Fascinación de la memoria / PN3322.L498.F3 / 1004-03</t>
  </si>
  <si>
    <t>Un año pésimo / PN3322.F36.A6 / 1832-05</t>
  </si>
  <si>
    <t>renov 24 feb</t>
  </si>
  <si>
    <t>La vida que se va / PN3322.L46.V5 / 592-00</t>
  </si>
  <si>
    <t>31-7 abr 10</t>
  </si>
  <si>
    <t>Schlink, Bernard</t>
  </si>
  <si>
    <t>15-22 abr 10</t>
  </si>
  <si>
    <t xml:space="preserve">Esta salvaje oscuridad/ PN3322.B762.E87.-934-10 </t>
  </si>
  <si>
    <t xml:space="preserve">19 26 abr 10 </t>
  </si>
  <si>
    <t xml:space="preserve">Jakob von Gunten/ PN3322.W36.J3. - 2254-03 </t>
  </si>
  <si>
    <t>El contador de historias / PN3322.S239.C6 / 2886-00</t>
  </si>
  <si>
    <t>Vidas imaginarias. La cruzada de los niños / PN3322.S369.V5 / 250-97</t>
  </si>
  <si>
    <t xml:space="preserve">Las partículas elementales/ PN3322.H68.P37./ </t>
  </si>
  <si>
    <t xml:space="preserve">7-14 may 10 </t>
  </si>
  <si>
    <t>La seducción / PN3322.G67.S4 / 786-94</t>
  </si>
  <si>
    <t>reno may 28</t>
  </si>
  <si>
    <t xml:space="preserve">El libro de los amores ridículos/ PN3322.K85.L52. 1669-99 </t>
  </si>
  <si>
    <t xml:space="preserve">21-28 may 10 </t>
  </si>
  <si>
    <t>Carrintong, Leonora</t>
  </si>
  <si>
    <t>Memorias de abajo/ PN3322. C376.M4- 1167-98</t>
  </si>
  <si>
    <t>27 may-3 jun  10</t>
  </si>
  <si>
    <t>renov jun 10</t>
  </si>
  <si>
    <t>Donde se enseña a ser feliz / PN3322.L58.D66 / 596-00</t>
  </si>
  <si>
    <t xml:space="preserve">Ren- 3 jul </t>
  </si>
  <si>
    <t>Cuentos reunidos / PN3322.L58.C8 / 274-06</t>
  </si>
  <si>
    <t>ren - 15 jul</t>
  </si>
  <si>
    <t>El leviatan / PN3322. R67. L6/ 176-00</t>
  </si>
  <si>
    <t>27- 4 ago 10</t>
  </si>
  <si>
    <t xml:space="preserve">La hora de la estrella / PN3322. L58. H6/ 931- 93 </t>
  </si>
  <si>
    <t>Tres mujeres / PN3322.M88.P7.VOL3 / 835-07</t>
  </si>
  <si>
    <t>El libro de mi madre / PN3322.C636.L5 / 644-00</t>
  </si>
  <si>
    <t xml:space="preserve"> Fonseca, Rubem </t>
  </si>
  <si>
    <t>Los mejores relatos / PN3322.F66.M4 / 2328- 02</t>
  </si>
  <si>
    <t xml:space="preserve">Las caricaturas me hacen llorar / PN6140-S465.C3 /      </t>
  </si>
  <si>
    <t>28- 5 oct 10</t>
  </si>
  <si>
    <t>De eso se trata / PN6140.V55.D4 / 149-09</t>
  </si>
  <si>
    <t>14 21 oct 10</t>
  </si>
  <si>
    <t xml:space="preserve">Jacobsen, Jens Peter </t>
  </si>
  <si>
    <t xml:space="preserve">La señora María Grubbe / PN3322.J32.S4 / 1699- 99 </t>
  </si>
  <si>
    <t>13 - 20 nov 10</t>
  </si>
  <si>
    <t xml:space="preserve">Coetzee, John Maxwell </t>
  </si>
  <si>
    <t>Juventud / PN3322.C634.S8 / 823 - 03</t>
  </si>
  <si>
    <t>Principiantes / PN3322.C378.P75/1400-010</t>
  </si>
  <si>
    <t>14-21 Ene 11</t>
  </si>
  <si>
    <t>Gogul,Nikolai Vasilievich</t>
  </si>
  <si>
    <t>Cuentos de san Petersburgo /PN3322.G65.C8/1120-07</t>
  </si>
  <si>
    <t xml:space="preserve">Schnitzsler, Arthur </t>
  </si>
  <si>
    <t xml:space="preserve">Relato soñado / PN3322.S289.R4 </t>
  </si>
  <si>
    <t>19-26 abr 11</t>
  </si>
  <si>
    <t>La Señorita Else / PN3322.S289.S4 / 1994-01</t>
  </si>
  <si>
    <t>Morir / PN3322.S289.M67 / 1469-07</t>
  </si>
  <si>
    <t xml:space="preserve">Las gemelas que no hablaban / </t>
  </si>
  <si>
    <t>23-31 may 11}</t>
  </si>
  <si>
    <t>Remedio para melancólicos / PN3322.B7.R4 / 1013-95</t>
  </si>
  <si>
    <t>17-24 Jun 11</t>
  </si>
  <si>
    <t>Misterios de la vida diaria/PN6140.I23/359-04</t>
  </si>
  <si>
    <t>Las almas cambiadas/PN3322.P36.A55/1931-05</t>
  </si>
  <si>
    <t>26dic11-2ene12</t>
  </si>
  <si>
    <t>PRÉSTAMO SUSPENDIDO HASTA EL 09 DE JUNIO DE 2013</t>
  </si>
  <si>
    <t>Fitzgerald, Scott F</t>
  </si>
  <si>
    <t>A este lado del paraíso / PN3322 .F57 .A4 / 01438-97</t>
  </si>
  <si>
    <t>Seis propuestas para el próximo año / PN3322 .C35 .S38 / 0758-94</t>
  </si>
  <si>
    <t>29nov-05dic 13</t>
  </si>
  <si>
    <t>Cuentos rusos / PN3321.75 .C842 / 02055-011</t>
  </si>
  <si>
    <t>20-27 Dic 13</t>
  </si>
  <si>
    <t>De eso se trata / PN6140 .V55 .D4 / 149-09</t>
  </si>
  <si>
    <t>Domingo breve / PN6140 .V55 .D6 / 161-01</t>
  </si>
  <si>
    <t>Cuentos imprescindibles / PN3322 .C494 .C8 / 01308-08</t>
  </si>
  <si>
    <t>31Mar-07Abr 14</t>
  </si>
  <si>
    <t>PRÉSTAMO SUSPENDIDO HASTA EL 01 DE ENERO DE 2015</t>
  </si>
  <si>
    <t xml:space="preserve">castellanos, Rosario </t>
  </si>
  <si>
    <t>Mujer que sabe latín/PN3322.C385.M85/666-017</t>
  </si>
  <si>
    <t xml:space="preserve"> Ibarguentia, Jorge</t>
  </si>
  <si>
    <t>Los relampagos de agosto/PN3322.I24.R45/170-99</t>
  </si>
  <si>
    <t>3-10-DIC-18</t>
  </si>
  <si>
    <t>Prestamos hasta el 21 de enero  del 2018</t>
  </si>
  <si>
    <t>García León, Antonio</t>
  </si>
  <si>
    <t>EZLN documentos y comunicados/PN3383.5.E98/1600-07</t>
  </si>
  <si>
    <t>Ser como ellos y otros artìculos</t>
  </si>
  <si>
    <t>Carlos Monsivàis</t>
  </si>
  <si>
    <t>El arte de la ironia/PN3384.M66.A77/892-010</t>
  </si>
  <si>
    <t>22-feb-  01-mar-19</t>
  </si>
  <si>
    <t>SUSPENSIÓN HASTA 14 DE MARZO DE 2019</t>
  </si>
  <si>
    <t>Mujeres/PN6140.G35.M85/50-017</t>
  </si>
  <si>
    <t>Llamadas telefónicas/PN3322.B642.L55/811-04</t>
  </si>
  <si>
    <t>SUSPENSIÓN HASTA 28 DE JUNIO DE 2019</t>
  </si>
  <si>
    <t>El extranjero/ PN3322.C349.E9/ 1504-00</t>
  </si>
  <si>
    <t>SUSPENSION HASTA 09 DE SEPTIEMBRE DE 2019</t>
  </si>
  <si>
    <t>La conjura de los necios/PN3322.T656.C6.2003/1871-03</t>
  </si>
  <si>
    <t>SUSPENSIÓN HASTA 18 DE NOVIEMBRE</t>
  </si>
  <si>
    <t>Momentos de vida/PN3322.W66.M65/2478-08</t>
  </si>
  <si>
    <t>26-feb-03-mar-20</t>
  </si>
  <si>
    <t>Fabulas / PN3322.T65.E3 / 233</t>
  </si>
  <si>
    <t>06-13 Ago 16</t>
  </si>
  <si>
    <t>La raza cosmica / PN6140.V383.R3 / 1362-00</t>
  </si>
  <si>
    <t>10-18 Ago 16</t>
  </si>
  <si>
    <t>Campos López, Ana Luisa</t>
  </si>
  <si>
    <t>El niño Juárez / PN2021.5.C353.N56 / 25-010</t>
  </si>
  <si>
    <t>18-25 Ago 16</t>
  </si>
  <si>
    <t>Las vidas de los animales/PN3322.C63H.V5/015-014</t>
  </si>
  <si>
    <t>El secreto de la sirenita / MIY-GAK / 1127/1396</t>
  </si>
  <si>
    <t>02-07 SEP 16</t>
  </si>
  <si>
    <t>Rebelion en la granja / PN3322.O79.R4 / 3051-00</t>
  </si>
  <si>
    <t>Las tortugas pueden volar / GHO-TOR / 614/780</t>
  </si>
  <si>
    <t>23-28 sep 16</t>
  </si>
  <si>
    <t>Mandela, Nelsaon</t>
  </si>
  <si>
    <t>Mis cuentos africanos / PN3321.95.A45.M35 / 077-016</t>
  </si>
  <si>
    <t>23-29 sep 16</t>
  </si>
  <si>
    <t>La fiesta del chivo / PN3322.V27.F5.2001 / 503-00</t>
  </si>
  <si>
    <t>Tron / LIS-TRO / 1238/1239</t>
  </si>
  <si>
    <t>05-10 OCT 16</t>
  </si>
  <si>
    <t>Bolaños, Joaquin</t>
  </si>
  <si>
    <t>La portentosa vida de la muerte / PN3322.B65.P6 / 474-012</t>
  </si>
  <si>
    <t>El extraño mundo de Jack / BUR-EXT / 255/320</t>
  </si>
  <si>
    <t>31-OCT-05-NOV 16</t>
  </si>
  <si>
    <t>Sanchez Mascuñan, Alberto</t>
  </si>
  <si>
    <t>Cuentos desde la carcel / PN3322.S2583.C8 / 095-013</t>
  </si>
  <si>
    <t>Los cortos de pixar collection / WAL-PIX / 1690/2068</t>
  </si>
  <si>
    <t>05-10 NOV 16</t>
  </si>
  <si>
    <t>Historia Natural libros I-II / PA6613.E8.P5.VI / 2039-07</t>
  </si>
  <si>
    <t>17-24 NOV 16</t>
  </si>
  <si>
    <t>Todos los caminos llevan a casa / JUN-TOD / 834/ 1040</t>
  </si>
  <si>
    <t xml:space="preserve">Tizoc amor indio/ROD-TIZ/1384-1680 </t>
  </si>
  <si>
    <t>26 nov-03 dic 16</t>
  </si>
  <si>
    <t xml:space="preserve">2010/HAY-201/769-975 </t>
  </si>
  <si>
    <t>Percepciones / PN3322.K34.P4 / 105-15</t>
  </si>
  <si>
    <t>El color del paraiso / MAJ-COL / 1026-1274</t>
  </si>
  <si>
    <t>17-21 dic 16</t>
  </si>
  <si>
    <t>Las moscas / B29.S27.M68 / 00-010</t>
  </si>
  <si>
    <t>Carrillo, Alejandro</t>
  </si>
  <si>
    <t>Charlas de café con Venustiano / CT21.C377.C37 / 412-016</t>
  </si>
  <si>
    <t xml:space="preserve">Ben Jellou, Tahar </t>
  </si>
  <si>
    <t>Papá ¿Qué es el racismo?/PN3322.B46.P3/1903-98</t>
  </si>
  <si>
    <t>Noticias de imperio/PN3322.P38.N6/224-96</t>
  </si>
  <si>
    <t xml:space="preserve">Chomsky, Noam </t>
  </si>
  <si>
    <t>Sobre el poder y la ideologia/PN6140.C964.S63/352-012</t>
  </si>
  <si>
    <t>Cuentos populares italianos Vol. 1 / PN3321.C88.V1 / 1185-99</t>
  </si>
  <si>
    <t>P. Mendoza, Eduardo</t>
  </si>
  <si>
    <t>Personajes notables de la historia / PN3384.M459.P4 / 571-014</t>
  </si>
  <si>
    <t>27 FEB-06 MAR 17</t>
  </si>
  <si>
    <t>Las memorias del jardinero de maximiliano / PN3384.K54.M4 / 1124-013</t>
  </si>
  <si>
    <t>El gran hotel Budapest / AND-GRAN / 2397</t>
  </si>
  <si>
    <t>Cementerio de animales / PN3322.K53.C4 / 178-015</t>
  </si>
  <si>
    <t>30 MAR-06 ABR 17</t>
  </si>
  <si>
    <t>W. Mintz, Sidney</t>
  </si>
  <si>
    <t>sabor a comida, sabor a libertad / PN6140.M6/ 322-FECHA</t>
  </si>
  <si>
    <t>Magnus Ezenberger, Hans</t>
  </si>
  <si>
    <t>Miller, Artur</t>
  </si>
  <si>
    <t>Einstein y picasso / PN6140.M555.A.E35/ 415-015</t>
  </si>
  <si>
    <t>Stewark, Ian</t>
  </si>
  <si>
    <t>Historia de las matematicas / PN6140.S75.H58 / 044-013</t>
  </si>
  <si>
    <t>Colección de la literatura francesa II / PN3321.4.L572 / 2374-011</t>
  </si>
  <si>
    <t>11-18 ABR 17</t>
  </si>
  <si>
    <t>Grandes titanes de la literatura infantil / PN3321.5.J57 / 315-015</t>
  </si>
  <si>
    <t>ESOPO</t>
  </si>
  <si>
    <t>Fables of Esop/ PA3970.E8.L4/471-93</t>
  </si>
  <si>
    <t>25 Abr- 02 may 17</t>
  </si>
  <si>
    <t>Wells, HG</t>
  </si>
  <si>
    <t>La guerra de los mundos/ PN3322.W45.G8/2956-00</t>
  </si>
  <si>
    <t>Cárdenas, Lázaro</t>
  </si>
  <si>
    <t>Obras y apuntes/ CT21.C37.02/ 1606-011</t>
  </si>
  <si>
    <t xml:space="preserve">Antología  </t>
  </si>
  <si>
    <t>Calila y Dimno / PN3321.4.C27 / 2012-98</t>
  </si>
  <si>
    <t>Zaitzoff, Serge</t>
  </si>
  <si>
    <t>Anywhere in the South / PN6130.T67.A6/ 589-CASA</t>
  </si>
  <si>
    <t>Sobre el sentimiento de inm0rtalidad / PN6140.H385.S6 / 553-05</t>
  </si>
  <si>
    <t>Saló, los 120 días de sodoma / PAS-SAL / 1251/1538</t>
  </si>
  <si>
    <t>26-30 may 17</t>
  </si>
  <si>
    <t>Vassa, Gustavus</t>
  </si>
  <si>
    <t>The life of Olaudah Equino/ CT21.E85.L54/2549-08</t>
  </si>
  <si>
    <t>30 may- 06 jun 17</t>
  </si>
  <si>
    <t>Historia violenta/CRO-HIS/403/496</t>
  </si>
  <si>
    <t xml:space="preserve">09-14 jun 17 </t>
  </si>
  <si>
    <t>Farabeuf/PN3322.E558.F37/811-08</t>
  </si>
  <si>
    <t>20-27 jun 17</t>
  </si>
  <si>
    <t xml:space="preserve">Del Paso, Fernando </t>
  </si>
  <si>
    <t xml:space="preserve">Montaigne, Michael </t>
  </si>
  <si>
    <t>Ensayos/PN6140.M667.E59/764-08</t>
  </si>
  <si>
    <t xml:space="preserve">05-12 jul 17 </t>
  </si>
  <si>
    <t>Dream girls/Control/ Todas las mañanas… PELICULAS PARA EL CICLO DEL MES</t>
  </si>
  <si>
    <t xml:space="preserve"> las 120 Jornadas de sodoma/PN3322.S233.C5.1/S/F </t>
  </si>
  <si>
    <t>5-ago-12-ago-17</t>
  </si>
  <si>
    <t xml:space="preserve"> Tres veces al amanecer/PN3322.B355.T7/046-06</t>
  </si>
  <si>
    <t>18-23 ago 17</t>
  </si>
  <si>
    <t>Sahagún, Bernardino</t>
  </si>
  <si>
    <t>Historia general de las cosas…/N6553.2.H57/1169-014</t>
  </si>
  <si>
    <t>21-28 ago-17</t>
  </si>
  <si>
    <t>Ceguera/Mei-Bli/ 1767-0341</t>
  </si>
  <si>
    <t>24-29 ago-17</t>
  </si>
  <si>
    <t>Kikis delivery service/MIY-KIK/1131-401</t>
  </si>
  <si>
    <t>25-29 ago 17</t>
  </si>
  <si>
    <t>La construcción de la muralla…/PN3322.K34.C66</t>
  </si>
  <si>
    <t xml:space="preserve">01-08 sep 17 </t>
  </si>
  <si>
    <t>Emecheta, Buchi</t>
  </si>
  <si>
    <t>Kehinde/PN332.B48.K44/1502-07</t>
  </si>
  <si>
    <t>2-9sep-17</t>
  </si>
  <si>
    <t>Cuentos populares españoles/PN3321.8.C84/1174-01</t>
  </si>
  <si>
    <t>Cuentos completos 2//PN3321.55.G755/SF</t>
  </si>
  <si>
    <t>El violín rojo/GIR-RED/624-792</t>
  </si>
  <si>
    <t>6-11 sep 17</t>
  </si>
  <si>
    <t>09-14 sep 17</t>
  </si>
  <si>
    <t>El muro/El muro/PN3384.S277.M8/SF</t>
  </si>
  <si>
    <t xml:space="preserve">Einstein Albert  </t>
  </si>
  <si>
    <t xml:space="preserve">Calaprice, Alice  </t>
  </si>
  <si>
    <t>Querido profesor Einstein/CT21.E56.Q4/2178-04</t>
  </si>
  <si>
    <t>27 oct-02 nov 17</t>
  </si>
  <si>
    <t>Los excéntricos Tenenbaums/AND-EXC/69-94</t>
  </si>
  <si>
    <t>Juntacadaveres/PN3322.O546.J86/SF</t>
  </si>
  <si>
    <t>La lectura, los libros y otros ensayos/B29.S35-L42/1181-06</t>
  </si>
  <si>
    <t>Salón de belleza/PN3322.B44.S3/0419-06</t>
  </si>
  <si>
    <t>SUSPENSIÓN HASTA 5 DE ENERO</t>
  </si>
  <si>
    <t>350/MEI-360/2292</t>
  </si>
  <si>
    <t>28-dic-3-ene-17</t>
  </si>
  <si>
    <t>¿Quién quiere matar a bambi?/MAR-WHO/1074-1335</t>
  </si>
  <si>
    <t>Beowulf</t>
  </si>
  <si>
    <t>Spider</t>
  </si>
  <si>
    <t>17-22 ene 18</t>
  </si>
  <si>
    <t>Goya/SAU-GOY/1434-1736</t>
  </si>
  <si>
    <t>22-27 ene 18</t>
  </si>
  <si>
    <t xml:space="preserve">Lagerlöf, Selma  </t>
  </si>
  <si>
    <t>El maravilloso vieje de Nils Holgersson/PN3322.L34.M37/3263-08</t>
  </si>
  <si>
    <t>Stroker, Bram</t>
  </si>
  <si>
    <t>De cómo el número 7 se volvió…/PN3322.S758.C6/232-014</t>
  </si>
  <si>
    <t>La princesa Mononoke/MIY-PRI-SF</t>
  </si>
  <si>
    <t>01-05 feb-18</t>
  </si>
  <si>
    <t>16-21 feb 18</t>
  </si>
  <si>
    <t>Cinco aventura de Sherlok Holmes/PN3322.D69.C55/2964-00</t>
  </si>
  <si>
    <t>El resplandor/KUB-SHI/921-1145</t>
  </si>
  <si>
    <t xml:space="preserve">05-09 abr 18 </t>
  </si>
  <si>
    <t>El papalote azul/ZHU-PAP/1761-2156</t>
  </si>
  <si>
    <t>07-12 abr 18</t>
  </si>
  <si>
    <t>Georges Bernanos</t>
  </si>
  <si>
    <t>Bajo el sol de satanas/PN3322.B4777/1085-95</t>
  </si>
  <si>
    <t>09-16 abr 18</t>
  </si>
  <si>
    <t>Varios-Antología</t>
  </si>
  <si>
    <t>La cita y otros cuentos/PN3321.C57/43240</t>
  </si>
  <si>
    <t>Disney Parties/WAL-DIS/1686-206 4 2065</t>
  </si>
  <si>
    <t>28-03 may 18</t>
  </si>
  <si>
    <t>El lobo estepario/PN3322.H57.L6/324-08</t>
  </si>
  <si>
    <t>1984/rad/1984/1313/1603</t>
  </si>
  <si>
    <t>02-07 JUN 18</t>
  </si>
  <si>
    <t>Lección de anatomía/PN3322.K565.L4/367-013</t>
  </si>
  <si>
    <t>05-12 JUN 18</t>
  </si>
  <si>
    <t>1984/PN3322.O79.M5/1448-03</t>
  </si>
  <si>
    <t>26 JUN -03 JUL 18</t>
  </si>
  <si>
    <t>28 JUN -03 JUL 18</t>
  </si>
  <si>
    <t>Kirikou y las bestias salvaje/OCE-KIR2/1204-1481</t>
  </si>
  <si>
    <t>30 jun- 04 jul 18</t>
  </si>
  <si>
    <t>La tumba  de las luciérnagas/PN3322.N675.T86/101-010</t>
  </si>
  <si>
    <t>1492: La conquista del paraíso/SCO-1492/1453-1757</t>
  </si>
  <si>
    <t>10-17 JUL 18</t>
  </si>
  <si>
    <t>Inteligencia artificial/SPI-INT/1521/1845-1846</t>
  </si>
  <si>
    <t>13-18 jul 18</t>
  </si>
  <si>
    <t>J.M. Barrie</t>
  </si>
  <si>
    <t>Peter Pan/PN3322.b3676.P4/51-08</t>
  </si>
  <si>
    <t>22-agst-18</t>
  </si>
  <si>
    <t>13-20-ago-18</t>
  </si>
  <si>
    <t>Los infiltrados/SCO-INF/1468-1777</t>
  </si>
  <si>
    <t>Mendoza,Eduardo Philibert</t>
  </si>
  <si>
    <t>Personajes notables de la historia de México/PN3384.M454.P4/570-94</t>
  </si>
  <si>
    <t xml:space="preserve"> 11-18-sep-18</t>
  </si>
  <si>
    <t>24-seo-18</t>
  </si>
  <si>
    <t>Parian/REE-PAR/1327-1617</t>
  </si>
  <si>
    <t>Poe</t>
  </si>
  <si>
    <t>Cuentos completos/PN3322.P64.C82/2568-018</t>
  </si>
  <si>
    <t>Reconstrucción/BOE-REC/204-257</t>
  </si>
  <si>
    <t>12 monos/GIL-MON/2256</t>
  </si>
  <si>
    <t>Rojo amanecer/FON-ROJ/560-705</t>
  </si>
  <si>
    <t>4-9-OCT-18</t>
  </si>
  <si>
    <t>Adiós a los niños/MALL-ADI/2399</t>
  </si>
  <si>
    <t>Sweeney Todd/BUR-SWE/260-327</t>
  </si>
  <si>
    <t>11-16-oct-18</t>
  </si>
  <si>
    <t xml:space="preserve"> Paul Sartre, Jean</t>
  </si>
  <si>
    <t>El muro/El muro/PN3384.S277.M8/694-017</t>
  </si>
  <si>
    <t xml:space="preserve">Hill, Lawrence </t>
  </si>
  <si>
    <t>El libro mayor de los negros/PN3322.H54.L53/434-017</t>
  </si>
  <si>
    <t>El tambor de Hojalata/SCH-TAB/2230</t>
  </si>
  <si>
    <t>La nausea/ B29. S27.N38 / 0712-96</t>
  </si>
  <si>
    <t xml:space="preserve"> Sartre, Jean Paul</t>
  </si>
  <si>
    <t>Las moscas/B29.S27.M68/06-010</t>
  </si>
  <si>
    <t>Las palabras/B29.S27.P3/1633-06</t>
  </si>
  <si>
    <t>Escucha la canción del viento/PN3322.M864.E82/550-015</t>
  </si>
  <si>
    <t>22-29 dic 18</t>
  </si>
  <si>
    <t>03-10 ene 19</t>
  </si>
  <si>
    <t>La caza del carnero salvaje/PN3322.M864.C39.2007/169-09</t>
  </si>
  <si>
    <t xml:space="preserve"> Plath, Sylvia</t>
  </si>
  <si>
    <t>Silvia Plath</t>
  </si>
  <si>
    <t xml:space="preserve">Ariel, Antología, Cartas a mi madre/ PN1169.5.P593.A7, PN1169.5.P593.A7, PN613.P53.C3/32-07, 2238-97, 1979-01 </t>
  </si>
  <si>
    <t>12-19 feb 19</t>
  </si>
  <si>
    <t xml:space="preserve">SUSPENSIÓN HASTA 25 DE MARZO </t>
  </si>
  <si>
    <t>El quijote de la mancha/PN3322.C478.D65/1437-05</t>
  </si>
  <si>
    <t>Para investigación del mtro.</t>
  </si>
  <si>
    <t xml:space="preserve">Tibon, Gutierre </t>
  </si>
  <si>
    <t>El ombligo como centro cósmico/BL313.T53.O42/486-09</t>
  </si>
  <si>
    <t>Victor M. Toledo</t>
  </si>
  <si>
    <t>Ecocidio en México/ PN6140.T65V.E25/ 229-16</t>
  </si>
  <si>
    <t xml:space="preserve"> Tolstoi, León</t>
  </si>
  <si>
    <t>Relatos/PN3322.T65.R4/1429-06</t>
  </si>
  <si>
    <t xml:space="preserve"> Ruiz Alarcón, Hernando</t>
  </si>
  <si>
    <t>Tratado de las supersticiones /PN3384.R85A.T43/753-017</t>
  </si>
  <si>
    <t>R.K. Narayan</t>
  </si>
  <si>
    <t xml:space="preserve">Mahabharata/ PN3322-N37.M34 / 1879- 018 </t>
  </si>
  <si>
    <t>Así Habló Zarathustra/ B29-N54.A79/ 1891-01</t>
  </si>
  <si>
    <t xml:space="preserve">Jorge Luis Borges </t>
  </si>
  <si>
    <t>Antologia de la literatura Fantastica/ PN3321.B6 1999/ 2314-99</t>
  </si>
  <si>
    <t xml:space="preserve">Rabino Marcelo </t>
  </si>
  <si>
    <t>Antes que se me olvide / PN3322.R57.A6/ 2432-07</t>
  </si>
  <si>
    <t xml:space="preserve">Matsuo Basho </t>
  </si>
  <si>
    <t>Sendas de oku/ PN1169.5-B38.S32 / 1859-09</t>
  </si>
  <si>
    <t xml:space="preserve">Carlos Montemayor </t>
  </si>
  <si>
    <t>La literatura actual en las lebguas indigenas de México/PN523.92.M65/819-17</t>
  </si>
  <si>
    <t>20-26-mayo-23</t>
  </si>
  <si>
    <t>Situación actual y persepectivas de la literatura en lenguas indígenas/PN61395.S56/124-94</t>
  </si>
  <si>
    <t>Tony Morrison</t>
  </si>
  <si>
    <t>Jazz / PN3322.M697.J3 / 399-00</t>
  </si>
  <si>
    <t>27/JUN - 04/JUL/23</t>
  </si>
  <si>
    <t>Oficio de tinieblas / PN3322.C385R.M85 1997 / 71-19</t>
  </si>
  <si>
    <t>19/JUL - 26/JUL/23</t>
  </si>
  <si>
    <t>Diarios/GV1785.N5.D53/309-08</t>
  </si>
  <si>
    <t>11-18 jun-11</t>
  </si>
  <si>
    <t>Trastorno/PN3322.B478.T7/737-93</t>
  </si>
  <si>
    <t>1-9-jul 11</t>
  </si>
  <si>
    <t>La noche mil dos/PN3322.R67.N6</t>
  </si>
  <si>
    <t xml:space="preserve">El libro vacío / PN3322.V533.L5 </t>
  </si>
  <si>
    <t>6-13 ags 11</t>
  </si>
  <si>
    <t>Las pequeñas virtudes/PN3322.G57.P46</t>
  </si>
  <si>
    <t>13-15-Feb-12</t>
  </si>
  <si>
    <t>La condesa sangrienta / PN3384.P46.C6 / 2296-03</t>
  </si>
  <si>
    <t>02-09 DIC 16</t>
  </si>
  <si>
    <t>Zeltner, Erno</t>
  </si>
  <si>
    <t>Sándor Márai / PN3322.M385.Z4 / 1101-07</t>
  </si>
  <si>
    <t>Seis propuestas para el proximo milenio / PN3322.C336.S38 /758-94</t>
  </si>
  <si>
    <t>Zaelther, Erno</t>
  </si>
  <si>
    <t>Sándor Márai / PN3322.M385A.Z4 / 1101-07</t>
  </si>
  <si>
    <t>08-15 DIC 16</t>
  </si>
  <si>
    <t>Mañana en la batalla piensa / PN3322.M386.M36.1995 / 1732-011</t>
  </si>
  <si>
    <t>F. Georg Jünger</t>
  </si>
  <si>
    <t>Mitos griegos/BL313.J86/875-08</t>
  </si>
  <si>
    <t>01-17 dic 16</t>
  </si>
  <si>
    <t>Las horas/DAL-HOR/423-521</t>
  </si>
  <si>
    <t>17-22 dic 16</t>
  </si>
  <si>
    <t>Abejas de cristal / PN3322.J86.A2 / 1698-99</t>
  </si>
  <si>
    <t>20-27 dic 16</t>
  </si>
  <si>
    <t>W. Jackson, Stanley</t>
  </si>
  <si>
    <t>Historia de la melancolia y la depresion / BF121.J32 / 1815-96</t>
  </si>
  <si>
    <t>26-DIC-02 ENE 16</t>
  </si>
  <si>
    <t>El monóculo melancolico / PN1169.5.C476.M65 / 337-016</t>
  </si>
  <si>
    <t>Institute Benjamenta/BRO-INS/2297</t>
  </si>
  <si>
    <t>28 dic 16-01 ene 17</t>
  </si>
  <si>
    <t>la dolce vita federico fellini/fel-dol/530/662</t>
  </si>
  <si>
    <t>30 dic 16-02 ene 17</t>
  </si>
  <si>
    <t>Ricci, Mateo</t>
  </si>
  <si>
    <t>De la amistad / B29.R53.D4 / 111-015</t>
  </si>
  <si>
    <t>Ante el dolor de los demas / PN6140.S66.A6 / 1100-04</t>
  </si>
  <si>
    <t>La enfermedad y sus metaforas / PN6140.S66.E6 / 1475-99</t>
  </si>
  <si>
    <t>Jackson, Stanley</t>
  </si>
  <si>
    <t>Historia de la melancolia y la depresión / BF121.J32 / 1815-96</t>
  </si>
  <si>
    <t>La jaula de la melancolía / PN6140.B375.J38 / 077-09</t>
  </si>
  <si>
    <t>Idea de la prosa / B29.A45.I53 / 246-016</t>
  </si>
  <si>
    <t>Aguéiev, M.</t>
  </si>
  <si>
    <t>Novela con coaina / PN3322.A433.N6 / 1265-06</t>
  </si>
  <si>
    <t>El desierto y su semilla / PN3322.B356.D48 / 935-011</t>
  </si>
  <si>
    <t>Almas muertas / PN3322.G65.A6 / 125-95</t>
  </si>
  <si>
    <t>16-23 FEB 17</t>
  </si>
  <si>
    <t>Porter, Roy</t>
  </si>
  <si>
    <t>Breve historia de la locura / PN6140.P674.B7 / 1221-04</t>
  </si>
  <si>
    <t>21-28 FEB 17</t>
  </si>
  <si>
    <t>El espiritu del lugar / PN6139.5.E862 / 471-010</t>
  </si>
  <si>
    <t>Doctor pasavento / PN3322.V54.D63/ 2513-08</t>
  </si>
  <si>
    <t>02-09 MAR 17</t>
  </si>
  <si>
    <t>Cacciari, Massimo</t>
  </si>
  <si>
    <t>Soledad acogedora / B29.C33.S65 / 350-010</t>
  </si>
  <si>
    <t>Naranja mecanica / KUB-NAR / 920/1144</t>
  </si>
  <si>
    <t>03-08 MAR 17</t>
  </si>
  <si>
    <t>Fuga sin fin / PN3322.R67.F8 / 115-04</t>
  </si>
  <si>
    <t>Vida de poeta / PN3322.W36.V53 / 208-016</t>
  </si>
  <si>
    <t>08-15 MAR 17</t>
  </si>
  <si>
    <t>Tabaras / PN3322.R67.T37 / 2178-07</t>
  </si>
  <si>
    <t>Tulipanes / PN1016.O75.2011 / 436-016</t>
  </si>
  <si>
    <t>La cripta de los caprichos / PN3322.R67.C7 / 1001-05</t>
  </si>
  <si>
    <t>14-21 MAR 17</t>
  </si>
  <si>
    <t>Libropesía y otras adicciones / PN3321.L537 / 455-013</t>
  </si>
  <si>
    <t>15-22 MAR 17</t>
  </si>
  <si>
    <t>En el laberinto / BL313.K473 / 105-010</t>
  </si>
  <si>
    <t>Morgenstern, Soma</t>
  </si>
  <si>
    <t>Huída y fin de Joseph Roth / PN3322.R67.M67 / 1803-011</t>
  </si>
  <si>
    <t>Cartas (1911-1939) / PN6130.R67.C37 / 847-09</t>
  </si>
  <si>
    <t>Lejos de dónde / PN6140.M342.L45 / 882-08</t>
  </si>
  <si>
    <t>25-MAR-01 ABR 17</t>
  </si>
  <si>
    <t>La marcha Radetzky / PN3322.R67.M37 / 1607-09</t>
  </si>
  <si>
    <t>28-MAR-04 ABR 17</t>
  </si>
  <si>
    <t xml:space="preserve">Abril y otros cuentos </t>
  </si>
  <si>
    <t xml:space="preserve">29-MAR-05 ABR 17 </t>
  </si>
  <si>
    <t xml:space="preserve">30-MAR-06 ABR 17 </t>
  </si>
  <si>
    <t xml:space="preserve">31-MAR-07 ABR 17 </t>
  </si>
  <si>
    <t>Una serie de catastroficas…el aserradero/PN3322.S568.A84/1474-010</t>
  </si>
  <si>
    <t xml:space="preserve">03-10 ABR 17 </t>
  </si>
  <si>
    <t>Dublin, Alfred</t>
  </si>
  <si>
    <t>Las dos amigas y el envenenamiento / PN3322.D62.D67 / 054-08</t>
  </si>
  <si>
    <t xml:space="preserve">06-13 ABR 17 </t>
  </si>
  <si>
    <t>Fragmentos / PN6140.S74.F73/ 333-016</t>
  </si>
  <si>
    <t>Fermine, Maxena</t>
  </si>
  <si>
    <t>Nieve / PN3322.F467.N5/ 2500-07</t>
  </si>
  <si>
    <t>Pamuk, Orham</t>
  </si>
  <si>
    <t>Me llamo rojo / PN3322.P355.M4 / 1619-06</t>
  </si>
  <si>
    <t>Lolita / KUB-LOL / 919/1143</t>
  </si>
  <si>
    <t>11-15 ABR 17</t>
  </si>
  <si>
    <t>Fermine, Maxence</t>
  </si>
  <si>
    <t>Opio / PN3322.F467.O65 / 886-011</t>
  </si>
  <si>
    <t>El hombre que plantaba árboles / PN3322.G576/1499-05</t>
  </si>
  <si>
    <t>13-20 ABR 17</t>
  </si>
  <si>
    <t>Negra/ PN3322.G846.N44/ 063-014</t>
  </si>
  <si>
    <t xml:space="preserve">Onetti, Juan Carlos </t>
  </si>
  <si>
    <t>La novia robada/ PN3322.O564.N6/ 1251-01</t>
  </si>
  <si>
    <t xml:space="preserve">17-24 ABR 17 </t>
  </si>
  <si>
    <t>Diario del primer amor/ PN3322.L47.D53/ 1702-09</t>
  </si>
  <si>
    <t xml:space="preserve">18-25 ABR 17 </t>
  </si>
  <si>
    <t>Cipolla, Carlo</t>
  </si>
  <si>
    <t>Pequeñas crónicas/ PN6140.C56.P4/353-014</t>
  </si>
  <si>
    <t xml:space="preserve">21-28 ABR 17 </t>
  </si>
  <si>
    <t>La mirada interior/ BV5095.AI.C57/2164-08</t>
  </si>
  <si>
    <t>Dugén Zenjí, Eihei</t>
  </si>
  <si>
    <t>Instrucciones al cocinero / BL1473.D64.I68 / 950-011</t>
  </si>
  <si>
    <t>El ángel caído / PN6140.B556.A64 / 1159-011</t>
  </si>
  <si>
    <t xml:space="preserve">27-ABR-04 MAY 17 </t>
  </si>
  <si>
    <t>Nuestra alma / PN3322.S288.N8/ 392-00</t>
  </si>
  <si>
    <t xml:space="preserve">03-10 MAY 17 </t>
  </si>
  <si>
    <t>Amore / PN6140.M3523.A6 / 339-010</t>
  </si>
  <si>
    <t xml:space="preserve">04-11 MAY 17 </t>
  </si>
  <si>
    <t>Contad, hombres vuestra historia / PN3322.S288.C6 / 1173-98</t>
  </si>
  <si>
    <t xml:space="preserve">05-13 MAY 17 </t>
  </si>
  <si>
    <t>Nací (Textos de la memoria y el olvido)/PN6140.P466.N3/1397-06</t>
  </si>
  <si>
    <t>La filial del infierno en la tierra / PN3322.R67.F5 / 027-05</t>
  </si>
  <si>
    <t>Della Mirandola, Giovanni Pico</t>
  </si>
  <si>
    <t>Discurso sobre la dignidad / B29.P5.D5 / 355-05</t>
  </si>
  <si>
    <t>12-19 may 17</t>
  </si>
  <si>
    <t>Voces reunidasN / PN3322.P662.V6 / 1266-06</t>
  </si>
  <si>
    <t>Carta de una desconocida / PN3322.Z94.C37/ 2566-010</t>
  </si>
  <si>
    <t>El extraño experimento del p Elizondo / VIL-EXT / 1654-2017</t>
  </si>
  <si>
    <t>22-27 may 17</t>
  </si>
  <si>
    <t>Hertmas, Stefan</t>
  </si>
  <si>
    <t>Cuidades / PN3322.H467.C5 / 680-04</t>
  </si>
  <si>
    <t>Las lágrimas de Eros/PN6140.B377.L3/1565-97</t>
  </si>
  <si>
    <t>29 may-03 jun17</t>
  </si>
  <si>
    <t>Balún Canan/ PN3322.C38SR.B3/08-016</t>
  </si>
  <si>
    <t xml:space="preserve">30 may-06 jun 17 </t>
  </si>
  <si>
    <t>La voz maligna/ PN3322.L4747.V68/821-010</t>
  </si>
  <si>
    <t xml:space="preserve">31 may-07 jun 17 </t>
  </si>
  <si>
    <t>Waal, Edmond</t>
  </si>
  <si>
    <t>La liebre con ojos de ámbar/ PN6140.W22.L54/301-016</t>
  </si>
  <si>
    <t>Sarduy, Severo</t>
  </si>
  <si>
    <t>Antología/PN6140.S367.A6/970-05</t>
  </si>
  <si>
    <t xml:space="preserve">08-15 jun 17 </t>
  </si>
  <si>
    <t>10-14 jun 17</t>
  </si>
  <si>
    <t>Tristessa/PN3322.K47.T7/eje2. -723</t>
  </si>
  <si>
    <t xml:space="preserve">12-19 jun 17 </t>
  </si>
  <si>
    <t>Librerías/PN6140.C3775.L5/038-15</t>
  </si>
  <si>
    <t>Habla memoria/PN3322.N3.H3/ 1079-93</t>
  </si>
  <si>
    <t xml:space="preserve">14-21 jun 17 </t>
  </si>
  <si>
    <t>Haskell, David</t>
  </si>
  <si>
    <t>En un metro de bosque/PN6140.H384.M47 /148-026</t>
  </si>
  <si>
    <t>Historia universal del hombre/ PN3384.K345.H58/636-08</t>
  </si>
  <si>
    <t xml:space="preserve">22-29 jun 17 </t>
  </si>
  <si>
    <t>Sánchez Silva, Carlos</t>
  </si>
  <si>
    <t>Historia, sociedad y literatura de Oaxaca/PN6139.5.H585/ 629-05</t>
  </si>
  <si>
    <t xml:space="preserve">Lomnitz, Claudio </t>
  </si>
  <si>
    <t>El regreso del camarada R. Flores Magón/CT21.F56.L65/171-016</t>
  </si>
  <si>
    <t>26 jun-03 jul 17</t>
  </si>
  <si>
    <t>La princesa Mononoke/MIY/PRI/ 1130/1400</t>
  </si>
  <si>
    <t xml:space="preserve">30 jul- 05 jul 17 </t>
  </si>
  <si>
    <t>Douglas Day</t>
  </si>
  <si>
    <t>Los cuadernos de la cárcel/PN6140.F57.D3/ 626-014</t>
  </si>
  <si>
    <t xml:space="preserve">30 jul- 07 jul 17 </t>
  </si>
  <si>
    <t>Enzensberg, Hans Magnus</t>
  </si>
  <si>
    <t>El corto verano de la anarquía/PN6140.E69.C67/ 1381-98</t>
  </si>
  <si>
    <t>Montes de Oca, Francisco</t>
  </si>
  <si>
    <t>Teoría y técnica de la literatura/PN523.M66.T4 /592-013</t>
  </si>
  <si>
    <t xml:space="preserve">04 jul- 11 jul 17 </t>
  </si>
  <si>
    <t>En los confines de las tinieblas/ PN3322.Q4.E5/ 1457-07</t>
  </si>
  <si>
    <t>Vanina Nanini/PN3322.5745.V3/017-014</t>
  </si>
  <si>
    <t>06-13 jul- 17</t>
  </si>
  <si>
    <t>Biathanatos/PN6140.D66.B53/1454-08</t>
  </si>
  <si>
    <t xml:space="preserve">07-14 jul 17 </t>
  </si>
  <si>
    <t>Valeria Martija</t>
  </si>
  <si>
    <t>La melancolía entre la psicología…/B28.M45/478-017</t>
  </si>
  <si>
    <t>El viento ligero en Parma/PN3322.V54.V522/1427-09</t>
  </si>
  <si>
    <t xml:space="preserve"> 29-jul-17</t>
  </si>
  <si>
    <t>Kaufmann, Paola</t>
  </si>
  <si>
    <t>La hermana/PN3322.K38.H47/1201-10</t>
  </si>
  <si>
    <t>Así en la tierra como en el…/PN3322.B478.A8/166-015</t>
  </si>
  <si>
    <t>En las tiendas de color canela/PN3322.S35.T5/ 374-94</t>
  </si>
  <si>
    <t>Banti, Ana</t>
  </si>
  <si>
    <t>Artemisa/PN3322.B35T.A7/ 634-014</t>
  </si>
  <si>
    <t>Reverdy, Pierre</t>
  </si>
  <si>
    <t>Fuentes del viento/PN1169.5.R465.F8.1/488-07</t>
  </si>
  <si>
    <t>La última posada/PN3322.K84.U48/299-016</t>
  </si>
  <si>
    <t>Buffalo '66/GAL-BUF/597-758</t>
  </si>
  <si>
    <t>29 jul-03 agos 17</t>
  </si>
  <si>
    <t xml:space="preserve">03-10 ago 17 </t>
  </si>
  <si>
    <t>Carta a la Amazona y otros escritos franceses/PN6130.T78.C3/1900-01</t>
  </si>
  <si>
    <t>05-12 ago-17</t>
  </si>
  <si>
    <t>La palabra disfrazada de carne/PN3322.J455.P35/2038-07</t>
  </si>
  <si>
    <t>Llédo, Emilio</t>
  </si>
  <si>
    <t>Elogio de la infelicidad/B29.L54.E45/538-017</t>
  </si>
  <si>
    <t>09-16 ago 17</t>
  </si>
  <si>
    <t>Quasimodo,Salvature</t>
  </si>
  <si>
    <t>Plegaria/PN1016.O79.2015/441-016</t>
  </si>
  <si>
    <t>El mundo y otros textos/PN3322.M432.M83/1722-09</t>
  </si>
  <si>
    <t xml:space="preserve">11-18 ago 17 </t>
  </si>
  <si>
    <t xml:space="preserve">El cazador Graco/PN3322.K34.C39/257-01
</t>
  </si>
  <si>
    <t>Cumpleaños/PN3322.A49.C8/938-013</t>
  </si>
  <si>
    <t>Aira,César</t>
  </si>
  <si>
    <t>La costurera y el viento/PN3322.A49.C86/1059-08</t>
  </si>
  <si>
    <t>En las alturas/PN3322.B478.E6/663-010</t>
  </si>
  <si>
    <t>Lost in traslation/COP-PER/372-455</t>
  </si>
  <si>
    <t>19-23 ago 17</t>
  </si>
  <si>
    <t>Paisaje caprichoso…/PN3321.75.P35/1711-02</t>
  </si>
  <si>
    <t>Crónicas berlinesas/PN3322.R67.C75/1319-06</t>
  </si>
  <si>
    <t>La princesa primavera/PN3322.A49.P75/1058-08</t>
  </si>
  <si>
    <t>Tierno bárbaro/PN3322.H73.T5/228-015</t>
  </si>
  <si>
    <t>Primavera de café/PN3322.R67.P75/2428-010</t>
  </si>
  <si>
    <t>El pequeño monje budista/PN3322.A49.P4/934-013</t>
  </si>
  <si>
    <t xml:space="preserve">Muñoz, Rafael </t>
  </si>
  <si>
    <t>Se llevaron el cañón para Bachimba/PN3322.M861.S4/1184-07</t>
  </si>
  <si>
    <t xml:space="preserve">Los adioses/PN3322.O564.A35/3321-08 </t>
  </si>
  <si>
    <t>Maestro Eckhart</t>
  </si>
  <si>
    <t xml:space="preserve">02-09 sep 17 </t>
  </si>
  <si>
    <t>Los fantasmas/PN3322.A49.F36/1060-08</t>
  </si>
  <si>
    <t>Maistre, Xavier</t>
  </si>
  <si>
    <t>Viaje alrededor de mi habitación/PN3322.M3595.V5/631-08</t>
  </si>
  <si>
    <t>Viaje sentimental por Francia e Italia/PN3322.S747.V4/88-00</t>
  </si>
  <si>
    <t>Cosmética del enemigo/PN3322.N685.C6/0645-03</t>
  </si>
  <si>
    <t>Enciclopedia de los muertos/PN3322.K565.E63/1639-010</t>
  </si>
  <si>
    <t>Historia abreviada de la literatura/PN3322.V54.H58/586-08</t>
  </si>
  <si>
    <t xml:space="preserve">Roth, Philiph </t>
  </si>
  <si>
    <t>Engaño/PN3322.R675.E64/773-010</t>
  </si>
  <si>
    <t>Ultima salida para Brooklyn/PN3322.S446.U57/1610-09</t>
  </si>
  <si>
    <t>Un amor/PN3322.B89.A6/1481-05</t>
  </si>
  <si>
    <t xml:space="preserve">Burroughs, William </t>
  </si>
  <si>
    <t>Marica/PN3322.B87.M37/888-02</t>
  </si>
  <si>
    <t>25-sep-3-oct-17</t>
  </si>
  <si>
    <t>27 sep- 04 oct 17</t>
  </si>
  <si>
    <t>Kleist, Heinrich</t>
  </si>
  <si>
    <t>El terremoto de Chile//PN3322.K586.T47/2471-08</t>
  </si>
  <si>
    <t>El juicio de Dios/PN3322.K586.J85/1056-08</t>
  </si>
  <si>
    <t>Textos fugitivos/PN6140.H385.T49/1375-09</t>
  </si>
  <si>
    <t>Vila-Matas, Enrique &lt;3</t>
  </si>
  <si>
    <t>El mal de Montano/PN3322. V54.M35/346-08</t>
  </si>
  <si>
    <t>López Colomé, Pura</t>
  </si>
  <si>
    <t>Santo y seña/PN1169.5.L648.S26/1292-08</t>
  </si>
  <si>
    <t>Pron, Patricio</t>
  </si>
  <si>
    <t>El libro tachado/PN3322.P757.L53/074-016</t>
  </si>
  <si>
    <t>Los pasos perdidos/PN3322.B74.P37/867-00</t>
  </si>
  <si>
    <t>Buarque, Chico</t>
  </si>
  <si>
    <t>Budapest/PN3322.B812.B8/1125-06</t>
  </si>
  <si>
    <t>¿Quién me defenderá de tu belleza?/PN3322.S745.Q5/1965-07</t>
  </si>
  <si>
    <t>Dejemos hablar al viento/PN3322.O564.D4/584-013</t>
  </si>
  <si>
    <t>Vidas imaginarias/PN3322.S369.V5/250-97</t>
  </si>
  <si>
    <t xml:space="preserve">27 oct-03 nov 17 </t>
  </si>
  <si>
    <t>Francisco, juglar de dios/ROS-FRA/1394-1691</t>
  </si>
  <si>
    <t>28-0ct-2-nov-17</t>
  </si>
  <si>
    <t>Shikibi, Murasaki</t>
  </si>
  <si>
    <t>La novela de Genji I. Esplendor/PN3322.M869.N679/2183-00</t>
  </si>
  <si>
    <t>Hofmannsthal</t>
  </si>
  <si>
    <t>Carta de Lord Chandos/PN3322.H645.C37/07-010</t>
  </si>
  <si>
    <t>Y ahora la mujer/PN3322. A77.A35/732-017</t>
  </si>
  <si>
    <t>Starobinski, Jean</t>
  </si>
  <si>
    <t>La tinta de la melancolía/PN6140.S72.T55/643-017</t>
  </si>
  <si>
    <t xml:space="preserve">Améry, Jean </t>
  </si>
  <si>
    <t>Levantar la mano contra uno mismo/PN6140.A611.L4/872-013</t>
  </si>
  <si>
    <t>15--22 nov 17</t>
  </si>
  <si>
    <t>Delicatessen/JEU-CAR-DEL/814-SF</t>
  </si>
  <si>
    <t>18-22 nov 17</t>
  </si>
  <si>
    <t>Le Breton, David</t>
  </si>
  <si>
    <t>Desaparecer de sí/PN6140.B747.D47/336-016</t>
  </si>
  <si>
    <t>El legado de Europa/PN3322.Z 94.L4/444-04</t>
  </si>
  <si>
    <t>Lorenz, Konrad</t>
  </si>
  <si>
    <t>Hablaba con las bestias, los peces y los…/PN6140.L67.H3/638-00</t>
  </si>
  <si>
    <t>Gubernatis, Angelo</t>
  </si>
  <si>
    <t>Mitología de las plantas/BL313.G832.V1/1274-06</t>
  </si>
  <si>
    <t>Maugham, W.Somerset</t>
  </si>
  <si>
    <t>Lluvia y otros cuentoss/PN3322.M398.L68/0331-016</t>
  </si>
  <si>
    <t>Las locas, el sexo y los burdeles/PN6140.N686.L6/678-013</t>
  </si>
  <si>
    <t>Cunqueiro, Álvaro</t>
  </si>
  <si>
    <t>La cocina cristiana de Occidente/PN3322.C856.C63/105-014</t>
  </si>
  <si>
    <t>26 dic-02 ene 17</t>
  </si>
  <si>
    <t>Ana Karenina/PN3322.T56.A6/454-01</t>
  </si>
  <si>
    <t>El diablo/PN3322.T737.D5/2080-03</t>
  </si>
  <si>
    <t xml:space="preserve">Hernández-Díaz, Jorge </t>
  </si>
  <si>
    <t>Ciudadanías diferenciadas/PN6139.5.C85/863-09</t>
  </si>
  <si>
    <t>Dostoievski, M</t>
  </si>
  <si>
    <t>Humillados y ofendidos/PN3322.D682.H85/484-012</t>
  </si>
  <si>
    <t>13-18 ene 18</t>
  </si>
  <si>
    <t>Historia del doctor Johan Fausto/PN697.A5.H58/SF</t>
  </si>
  <si>
    <t>Delumeau, Jean</t>
  </si>
  <si>
    <t>Historia del paraíso/BX852.D455.N1/1647-03</t>
  </si>
  <si>
    <t>Laxness, Halldór</t>
  </si>
  <si>
    <t>El concierto de los peces/PN3322.L396.C66/1125-07</t>
  </si>
  <si>
    <t>¿Qué he hecho yo para merecer esto?/ALM-QUE/50-58</t>
  </si>
  <si>
    <t>Mujica Lainez, Manuel</t>
  </si>
  <si>
    <t>Bomarzo/PN3322.M84.B6/213-09</t>
  </si>
  <si>
    <t>Ashbery, John</t>
  </si>
  <si>
    <t>Por dónde vagaré/PN1169.5.A85.P6/883-07</t>
  </si>
  <si>
    <t>02-09 feb 18</t>
  </si>
  <si>
    <t>Escapada/PN3322.M854.E7/1079-013</t>
  </si>
  <si>
    <t>El unicornio/PN3322.M84.U6/1878-94</t>
  </si>
  <si>
    <t>El viajero más lento /PN3322.V54.V53/3006-08</t>
  </si>
  <si>
    <t>La luna y seis peniques/PN3322.M398.L8/1606-97</t>
  </si>
  <si>
    <t>Lamborghini, Leónidas</t>
  </si>
  <si>
    <t>Trento/PN3322.L35.T74/93-010</t>
  </si>
  <si>
    <t>Mitología de las plantas/BL313.G83.m57 V2/1275-06</t>
  </si>
  <si>
    <t>15-22 feb 18</t>
  </si>
  <si>
    <t>Ka/PN3322.C33.K3/842-02</t>
  </si>
  <si>
    <t>Hodgson, Frances</t>
  </si>
  <si>
    <t>El jardín secreto/PN3322.H635.J3/1552-02</t>
  </si>
  <si>
    <t>Solnit, Rebecca</t>
  </si>
  <si>
    <t>Wanderlust: Una historia del caminar/PN6140.S646.W35/653-017</t>
  </si>
  <si>
    <t>22 feb-03 marzo 18</t>
  </si>
  <si>
    <t>Bossuet Jacques-Bénigne</t>
  </si>
  <si>
    <t>24-03 mar 18</t>
  </si>
  <si>
    <t>Lang, Andrew</t>
  </si>
  <si>
    <t>El libro rojo de las hadas/PN3321.L53R/708-07</t>
  </si>
  <si>
    <t>02-09 maR 18</t>
  </si>
  <si>
    <t>La casa de la vida/PN6140.P739.C38/1092-09</t>
  </si>
  <si>
    <t>07-14 mar 18</t>
  </si>
  <si>
    <t>Leopardi/PN3322.L47.C57/217-014</t>
  </si>
  <si>
    <t>La carne, la muerte y el diablo/PN6140.P739.C3/851-02</t>
  </si>
  <si>
    <t>Pasternak, Borís</t>
  </si>
  <si>
    <t>El doctor Zhivago/PN3388.D6/776-96</t>
  </si>
  <si>
    <t>21-28 mAR 18</t>
  </si>
  <si>
    <t>Chirico, Giorgio</t>
  </si>
  <si>
    <t>Memorias de mi vida/PN3322.C95.M4/251-013</t>
  </si>
  <si>
    <t>Teller, Janne</t>
  </si>
  <si>
    <t>Todo/PN3322.T457.T63/500-015</t>
  </si>
  <si>
    <t>29 mar-05 abr 18</t>
  </si>
  <si>
    <t>Bambilandia/PN3322.J455.B35/1420-06</t>
  </si>
  <si>
    <t>04-11 abril-18</t>
  </si>
  <si>
    <t>Bulwer-Lytton, Edward</t>
  </si>
  <si>
    <t>Los últimos días de Pompeya/PN3322.B834.U48/562-017</t>
  </si>
  <si>
    <t>Momentos estelares de la humanidad/PN3322.Z94.M65/3319-08</t>
  </si>
  <si>
    <t>07-14 abr18</t>
  </si>
  <si>
    <t>Vuillard, Éric</t>
  </si>
  <si>
    <t>Tristeza de la Tierra…/PN3322.V85.T75/169-018</t>
  </si>
  <si>
    <t>25 abr- 03 may 18</t>
  </si>
  <si>
    <t>Letra herida/PN3322.A582.L47/380-016</t>
  </si>
  <si>
    <t>Dietario voluble/PN3322.V54/403-09</t>
  </si>
  <si>
    <t>03-10 maY 18</t>
  </si>
  <si>
    <t>Husdvetd, Siri</t>
  </si>
  <si>
    <t>El verano sin hombres/PN3322,H88.V4/1095-013</t>
  </si>
  <si>
    <t>Ariés, Philippe</t>
  </si>
  <si>
    <t>Morir en Occidente/PN6140.A753.M67/171-018</t>
  </si>
  <si>
    <t xml:space="preserve">Amery, Carl </t>
  </si>
  <si>
    <t>Auschwitz: ¿comienza el siglo XXI?/pN6140.A6.A8/1715-06</t>
  </si>
  <si>
    <t>El largo adiós/PN3322.CH34.L37/1332-07</t>
  </si>
  <si>
    <t>Dublineses/PN3322.J69.D8/273-018</t>
  </si>
  <si>
    <t>Carson, Anne</t>
  </si>
  <si>
    <t>Hombres en sus horas libres/PN1169.5. C3725/1754-012</t>
  </si>
  <si>
    <t>Libro de los venenos/PN1169.5.G354.L52/389-00</t>
  </si>
  <si>
    <t>Roberto Calasso</t>
  </si>
  <si>
    <t>La marca del editor/PN3322.C33.M37/233-015</t>
  </si>
  <si>
    <t xml:space="preserve">Antonio Lobo </t>
  </si>
  <si>
    <t>Yo he de amar una piedra/PN3322.L63-Y6/2946-08</t>
  </si>
  <si>
    <t>Hombres ensus horas/PN1169.5.C3725.H65/1754-012</t>
  </si>
  <si>
    <t>Prestamos hasta el 15 de septiembre 2018</t>
  </si>
  <si>
    <t>Memoria y olvido/PN3322.A77.P37/638-015</t>
  </si>
  <si>
    <t>Libro para tertulia</t>
  </si>
  <si>
    <t>Punto y aparte/PN3322.C336.P8/732-97</t>
  </si>
  <si>
    <t>El ojo oye/PN1169.5.C35.O35/219-018</t>
  </si>
  <si>
    <t>Y ahora la mujer/PN3322. A77.A35/732-017/732-017</t>
  </si>
  <si>
    <t xml:space="preserve">Vila Matas, Erique </t>
  </si>
  <si>
    <t>19-26--sep-18</t>
  </si>
  <si>
    <t>Balthus</t>
  </si>
  <si>
    <t>Memorias/CT21-B35.M45/832-017</t>
  </si>
  <si>
    <t xml:space="preserve"> Amat, Nuria</t>
  </si>
  <si>
    <t xml:space="preserve"> Hardy, Thomas</t>
  </si>
  <si>
    <t>Jude el oscuro/PN3322.H373.J83/680-00</t>
  </si>
  <si>
    <t xml:space="preserve"> Nettel, Guadalupe</t>
  </si>
  <si>
    <t>Pétalos/PN3322.N48.P47/1447-08</t>
  </si>
  <si>
    <t xml:space="preserve">Jûnger, Ernst </t>
  </si>
  <si>
    <t>El problema de Aladino/PN3322.J85.P76/2293-97</t>
  </si>
  <si>
    <t>se tardó, 16 semanas con 5 días</t>
  </si>
  <si>
    <t>Prestamos hasta el 15 de mayo  2019</t>
  </si>
  <si>
    <t>5-12-mar-19</t>
  </si>
  <si>
    <t>*para taller de Mujeres en la literatura</t>
  </si>
  <si>
    <t xml:space="preserve"> Kristeva, Julia</t>
  </si>
  <si>
    <t>El genio femenino/PN6140.K755.646/2645-011</t>
  </si>
  <si>
    <t>El rival de Prometeo/ PN6139.5.R58/ 871-013</t>
  </si>
  <si>
    <t>12-19-MAR-19</t>
  </si>
  <si>
    <t xml:space="preserve"> Hoffmann, E.T.A.</t>
  </si>
  <si>
    <t>Los autómatas/PN3322.H64.A57/2439-010</t>
  </si>
  <si>
    <t xml:space="preserve">Krasznahorkai, Lászlo </t>
  </si>
  <si>
    <t>Tango Satánico/PN3322.K72.T35/14-019</t>
  </si>
  <si>
    <t>Historias fantasticas/PN3322.K53.H5/192-015</t>
  </si>
  <si>
    <t xml:space="preserve">Rafael Argullol </t>
  </si>
  <si>
    <t>El fin del mundo como obra deArte/ PN3322.A743.F5 / 1345-07</t>
  </si>
  <si>
    <t xml:space="preserve">Bassani, Giorgio </t>
  </si>
  <si>
    <t>Intramura/PN1169.5.B378M.I58/389-015</t>
  </si>
  <si>
    <t xml:space="preserve"> Sontag, Susan</t>
  </si>
  <si>
    <t>Al mismo tiempo/PN3322.S66.M57/1099-07</t>
  </si>
  <si>
    <t>La trompetilla acústica/PN3322.C376.T76 / 188-19</t>
  </si>
  <si>
    <t xml:space="preserve"> Laforet, Carmen</t>
  </si>
  <si>
    <t>Nada/PN3322.L34.N33/1037-05</t>
  </si>
  <si>
    <t>26-JUL-2-AGO-19</t>
  </si>
  <si>
    <t xml:space="preserve">Vila Matas,Enrique </t>
  </si>
  <si>
    <t>Mac y su contratiempo/PN3322.V54.M33/646-017</t>
  </si>
  <si>
    <t>La belleza del marido/ PN1169.5.C3725.B45/ 0383-019</t>
  </si>
  <si>
    <t>07- 14-AGO-19</t>
  </si>
  <si>
    <t>En carne propia/PN3322.W64.E6/1957-04</t>
  </si>
  <si>
    <t xml:space="preserve">Varela, Blanca </t>
  </si>
  <si>
    <t>Como dios en la nada/PN1169.5.V372.C6/2234-00</t>
  </si>
  <si>
    <t xml:space="preserve">Tzara, Tristam </t>
  </si>
  <si>
    <t>El hombre aproximativo/PN1169.5.T9.H6/953-93</t>
  </si>
  <si>
    <t>El adversario/PN3322.C3757.A39/32-018</t>
  </si>
  <si>
    <t xml:space="preserve">Fumarolli, Marc </t>
  </si>
  <si>
    <t>París- Nueva York - París/PN6140.F853.P37/978-011</t>
  </si>
  <si>
    <t xml:space="preserve"> Magris, Claudio</t>
  </si>
  <si>
    <t>Alfabetos: Ensayo sobre literatura/PN3322.M355.A54/2421-010</t>
  </si>
  <si>
    <t xml:space="preserve">Comisión Civil Internacional de Observación </t>
  </si>
  <si>
    <t>Informes sobre los hechos de Oaxaca/PN33383.5.I64/2423-081</t>
  </si>
  <si>
    <t xml:space="preserve">Herta Muller </t>
  </si>
  <si>
    <t>Siempre la misma nieve/ PN3322.M85.S54/ 425-019</t>
  </si>
  <si>
    <t>05-12-SEP-19</t>
  </si>
  <si>
    <t>1 día</t>
  </si>
  <si>
    <t xml:space="preserve"> Schwob, Marcel</t>
  </si>
  <si>
    <t>El libro de Monelle/PN3322.S369.L5/847-02</t>
  </si>
  <si>
    <t>La loca de los sargazos/PN1169.5.P457.L6/514-013</t>
  </si>
  <si>
    <t>30-oct-6-nov-19</t>
  </si>
  <si>
    <t xml:space="preserve">Bachman, Ingeborg </t>
  </si>
  <si>
    <t>Malina/PN3322.B3253.M3/1241-08</t>
  </si>
  <si>
    <t xml:space="preserve">Bombai, María Luisa </t>
  </si>
  <si>
    <t xml:space="preserve"> Denon, Vivant</t>
  </si>
  <si>
    <t>Sin mañana/PN3322.D46.S56/820-010</t>
  </si>
  <si>
    <t>Suspensión hasta 30 de noviembre de 2019</t>
  </si>
  <si>
    <t xml:space="preserve">valencia, Tita </t>
  </si>
  <si>
    <t>Minitauromaquia/PN1169.5.V344.M56/1829-09</t>
  </si>
  <si>
    <t>2-9-dic-19</t>
  </si>
  <si>
    <t>Albertine: rutina de ejercicios/PN1169.5.C3725.A42/63-016</t>
  </si>
  <si>
    <t>Amapola y memoria/PN1169.5.C45.A6.1996/1950-04</t>
  </si>
  <si>
    <t xml:space="preserve"> Montale, Eugenio</t>
  </si>
  <si>
    <t>Huesos de sepia/PN1169.5.M66.H8.2000/797-02</t>
  </si>
  <si>
    <t>Himnos a la noche/PN1169.5.N673.H5.1985/246-03</t>
  </si>
  <si>
    <t xml:space="preserve">Garro, Helena Paz </t>
  </si>
  <si>
    <t>Rueda de la fortuna/PN1169.5.P3955.R8/768-08</t>
  </si>
  <si>
    <t xml:space="preserve">Sexton, Anne </t>
  </si>
  <si>
    <t>Quince poemas/PN1169.5.S47.A6/745-015</t>
  </si>
  <si>
    <t>J. Moreno Villa</t>
  </si>
  <si>
    <t>Doce manos mexicanas/PN6140.M677k.D6/1305-01</t>
  </si>
  <si>
    <t>La mano encantada/PN3322.N47.M3/1599-98</t>
  </si>
  <si>
    <t>9-16-dic-19</t>
  </si>
  <si>
    <t xml:space="preserve">Nettel, Guadalupe </t>
  </si>
  <si>
    <t xml:space="preserve">Maugham, Somerset </t>
  </si>
  <si>
    <t>Servidumbre humana/PN3322.M398.S4/1846-05</t>
  </si>
  <si>
    <t>Kafka/PN3322.K32.C57.1993/1240-93</t>
  </si>
  <si>
    <t xml:space="preserve"> El pacto con la Serpiente/PN6140.P739.P33/430-019</t>
  </si>
  <si>
    <t xml:space="preserve"> 02-09-ene-20</t>
  </si>
  <si>
    <t xml:space="preserve"> 15-ene-20</t>
  </si>
  <si>
    <t>Mijaíl A. Bulgákov</t>
  </si>
  <si>
    <t xml:space="preserve"> El maestro y margarita/PN3322-B83.M34 /0321-018</t>
  </si>
  <si>
    <t>En busca del tiempo perdido/PN3322.P76.B873/522-19</t>
  </si>
  <si>
    <t>Susan Howe</t>
  </si>
  <si>
    <t>Mi Emily Dickinson/PN1169.5.D54.H68/2429-10</t>
  </si>
  <si>
    <t>Para taller de Diario literario</t>
  </si>
  <si>
    <t>Diarios 1925-1930/PN3322.W66.D5/785-97</t>
  </si>
  <si>
    <t>Francis Ponge</t>
  </si>
  <si>
    <t>El silencio de las cosas/PN6140.P66.S55/1021-05</t>
  </si>
  <si>
    <t>28-mar-04-abrl-22</t>
  </si>
  <si>
    <t>El instante después/PN1016-O75-2015 V.5/443-016</t>
  </si>
  <si>
    <t>Prestamo hasta el 07 Abril del 2022</t>
  </si>
  <si>
    <t>Por Senderos que la maleza oculta / PN3322.H365.S35 Ej.2 / 185-17</t>
  </si>
  <si>
    <t>13-20-abril-22</t>
  </si>
  <si>
    <t>Jacques Bonet</t>
  </si>
  <si>
    <t>Biblioteca llenas de fantasmas / PN6140.B6596.B5 / 1765-11</t>
  </si>
  <si>
    <t>20-27-abril-22</t>
  </si>
  <si>
    <t>La otra parte / PN3322.K83.O87 / 1710-99</t>
  </si>
  <si>
    <t>Tom Wolf</t>
  </si>
  <si>
    <t>¿Quién teme al Bauhaus feroz? /PN3322.W65.Q5/ 364-014</t>
  </si>
  <si>
    <t>26-ago-2-sep-22</t>
  </si>
  <si>
    <t>Renueva prestamos hasta el 27 de septiembre</t>
  </si>
  <si>
    <t>El libro contra la muerte / PN3322.C354.L53 / 638-17</t>
  </si>
  <si>
    <t>Imágenes que piensan / PN6140.B468.I43 / 281-015</t>
  </si>
  <si>
    <t>31-7-NOV-22</t>
  </si>
  <si>
    <t>Renueva prestamos hasta el 13 de noviembre</t>
  </si>
  <si>
    <t>Una casa para siempre / PN3322.V54.C3 / 1524-05</t>
  </si>
  <si>
    <t>08-15-DIC-22</t>
  </si>
  <si>
    <t>Pedro Almodóvar</t>
  </si>
  <si>
    <t>Patty Diphusa / PN3322.A56.P3 / 1576-00</t>
  </si>
  <si>
    <t>RENUEVA PRESTAMOS HASTA EL 1° DE FEBRERO 2023</t>
  </si>
  <si>
    <t>Al oeste de Roma/PN3322.F36.O38/1773-07</t>
  </si>
  <si>
    <t>03-10-ABRIL-23</t>
  </si>
  <si>
    <t>RENOVAR PRÉSTAMO HASTA EL 24 DE JULIO 2023</t>
  </si>
  <si>
    <t xml:space="preserve">Leonora Carrington </t>
  </si>
  <si>
    <t>Préstamo especial autorizado por Hazam Jara</t>
  </si>
  <si>
    <t>Stanislavsky, Constantin</t>
  </si>
  <si>
    <t>Manual del actor / PN2019.5 .S737 /456-94</t>
  </si>
  <si>
    <t>Eliade,Mircea</t>
  </si>
  <si>
    <t>Metodologia de la Hist.de las Religiones / BR430.ES48 / S17-13</t>
  </si>
  <si>
    <t>20 - 28 Abril</t>
  </si>
  <si>
    <t xml:space="preserve"> Bar,Shimon</t>
  </si>
  <si>
    <t>The Zohar / C.B.M525Y632003.4.15/159-08</t>
  </si>
  <si>
    <t>Levi,Primo</t>
  </si>
  <si>
    <t>If This Is A Man Truce / PN3384.L49.55.1987.1</t>
  </si>
  <si>
    <t>27-Abr-3-May 2013</t>
  </si>
  <si>
    <t>Renv 10 May 13</t>
  </si>
  <si>
    <t>Bar Yohai, Shimon</t>
  </si>
  <si>
    <t>The Zohar / C.BM525 .Y63 2003.vol.17 /161-08</t>
  </si>
  <si>
    <t>Fink, Eugene</t>
  </si>
  <si>
    <t>La filosofía de Nietzsche / B29 .N54 .F5 1985 / 01157-02</t>
  </si>
  <si>
    <t>The Zohar / C.BM525 .Y63 2003.vol.18 /162-08</t>
  </si>
  <si>
    <t>The Zohar / C.BM525 .Y63 2003.vol19 / 0163-08</t>
  </si>
  <si>
    <t>Kraemer, Joel L.</t>
  </si>
  <si>
    <t>Maimónides / BM755 .M6 .K73 / 0491-013</t>
  </si>
  <si>
    <t>The Zohar / C. BM525 .Y63 2003 vol.20 / 0164-08</t>
  </si>
  <si>
    <t>Idel, Moshe</t>
  </si>
  <si>
    <t>Cábala / BM525 .I24 / 0567-06</t>
  </si>
  <si>
    <t>Renov. 02-Agos-13</t>
  </si>
  <si>
    <t>The Zohar / C. BM525 .Y63 2003 vol.21 / 0165-08</t>
  </si>
  <si>
    <t>The Zohar / C BM525 .Y63 2006 v22 / 00166-08</t>
  </si>
  <si>
    <t>25-Jul-02-Agos-13</t>
  </si>
  <si>
    <t>Guenón , René</t>
  </si>
  <si>
    <t>Introduccion general al estudio de las religiones hindues  / BL1202 .G84 / 00489-07</t>
  </si>
  <si>
    <t>Patanjali y el yoga / BL1245 .Y6.E52 1991 / 2650</t>
  </si>
  <si>
    <t xml:space="preserve">Scholeim, Gershom  </t>
  </si>
  <si>
    <t xml:space="preserve"> Zohar: el libro del esplendor / BM525 .Z645 1988 / s/f</t>
  </si>
  <si>
    <t xml:space="preserve"> Las grandes tendencias de la mistica judía / BM101 .S3 / 302</t>
  </si>
  <si>
    <t>Renov.24-Agos-13</t>
  </si>
  <si>
    <t xml:space="preserve">Giron Blanc, Luis F. </t>
  </si>
  <si>
    <t>Textos escogidos del Talmut / BM497 .2 .G57 / 1417</t>
  </si>
  <si>
    <t xml:space="preserve">Yochai, Shimon bar </t>
  </si>
  <si>
    <t>The Zohar / BM525 .Y63  v.22 / 166-08</t>
  </si>
  <si>
    <t>The Zohar / BM525 .Y63 2003 vol 2 / 0146-08</t>
  </si>
  <si>
    <t>04-11 Oct 13</t>
  </si>
  <si>
    <t>Reno. 19-Oct-13</t>
  </si>
  <si>
    <t>The Zohar / BM525 .Y63 2003 vol 4 / 148-08</t>
  </si>
  <si>
    <t>01-08- Nov-13</t>
  </si>
  <si>
    <t>Renov. 16-Nov-13</t>
  </si>
  <si>
    <t>Baumann, James F.</t>
  </si>
  <si>
    <t>La comprension lectora / PN4193 .L4 .C65 / 1991-010</t>
  </si>
  <si>
    <t>Cooper, J. David</t>
  </si>
  <si>
    <t>Como mejorar la comprencion lectora/PN4193 .L4.C66/ 1968-010</t>
  </si>
  <si>
    <t>Bay Yohai, Shimon</t>
  </si>
  <si>
    <t>The Zohar / BM525 .Y63 2003 vol 5 / 149-08</t>
  </si>
  <si>
    <t>19-26- Nov-14</t>
  </si>
  <si>
    <t>The Zohar / BM525 .Y63 2003 vol 6 / 150-08</t>
  </si>
  <si>
    <t>02-09-Dic-13</t>
  </si>
  <si>
    <t>The Zohar / C BM525 .Y63 2003 vol 7 / 151-08</t>
  </si>
  <si>
    <t>The Zohar / C BM525 .Y63 2003 vol 8 / 152-08</t>
  </si>
  <si>
    <t>The Zohar / C BM525 .Y63 2003 vol 9 / 153-08</t>
  </si>
  <si>
    <t>Renov. 13-Ene-14</t>
  </si>
  <si>
    <t>El talmud / BM499.5 .T35 2003 / 0419-012</t>
  </si>
  <si>
    <t>Shamir, Israel</t>
  </si>
  <si>
    <t>La otra cara de Israel / PN3384 .S48 .O77 2006 / 0235-09</t>
  </si>
  <si>
    <t>Cuhn, Norman</t>
  </si>
  <si>
    <t>El mito de la conspiracion judia / PN3384 .C643 .M57 / 1131-010</t>
  </si>
  <si>
    <t>The Zohar / C BM525 .Y63 2003 vol 10 / 154-08</t>
  </si>
  <si>
    <t>Renov.24-Ene-14</t>
  </si>
  <si>
    <t>Alicia en el pais de las maravillas / PN3322 .C377 .A56 1997 / 268-99</t>
  </si>
  <si>
    <t>The Zohar / C BM525 .Y63 2003 vol 11 / 155-08</t>
  </si>
  <si>
    <t>El capital. Vol. I / B29 .M379 .C36 1999 / 0142-012</t>
  </si>
  <si>
    <t>The Zohar / C BM525 .Y63 2003 vol 12 / 155-08</t>
  </si>
  <si>
    <t>The Zohar / C BM525 .Y63 2003 vol 14 / 0158-08</t>
  </si>
  <si>
    <t>Hamai, Liz</t>
  </si>
  <si>
    <t>El caso de la comunidad judía en México / PN3384 .H35 / 0573-014</t>
  </si>
  <si>
    <t>The Zohar / C BM525 .Y63 2003 vol 15 / 0158-09</t>
  </si>
  <si>
    <t>El golem / BM531 .I44 / 0205-09</t>
  </si>
  <si>
    <t>The Zohar / C BM525 .Y63 2003 vol 16 / 0160-08</t>
  </si>
  <si>
    <t>Maimónides, Moses</t>
  </si>
  <si>
    <t>Guia de perplejos / BM755 .M6 .G85 / 01514-09</t>
  </si>
  <si>
    <t>The Zohar / C BM525 .Y63 2003 vol 17 / 0161-08</t>
  </si>
  <si>
    <t>The Zohar / C BM525 .Y63 2003 vol 19 / 0163-08</t>
  </si>
  <si>
    <t>The Zohar / BM525 .Y63 2003 ej.20 / 164-08</t>
  </si>
  <si>
    <t>The Zohar / C BM525 .Y63 2003 V.21 / 165-08</t>
  </si>
  <si>
    <t>Los origenes de la cabala / BM525 .S345 v.1 / 1567-02</t>
  </si>
  <si>
    <t>29-Jul-05-Ago-14</t>
  </si>
  <si>
    <t>Cábala / BM525 .I39 / 0189-07</t>
  </si>
  <si>
    <t>Rabkin, Yakov</t>
  </si>
  <si>
    <t>Contra el estado de Israel / PN3384 .R33 .C66 / 0273-09</t>
  </si>
  <si>
    <t>Renov. 17-Sep-14</t>
  </si>
  <si>
    <t>La interpretacion de los sueños / BF173 .F85 .I6 / 0315-010</t>
  </si>
  <si>
    <t xml:space="preserve">Hamui, Liz </t>
  </si>
  <si>
    <t>El caso de la comunidad judia en México  / PN3384 .H35 / 573-014</t>
  </si>
  <si>
    <t>The zohar / C BM525 .Y63 2006 v22 / 00166-08</t>
  </si>
  <si>
    <t>The zohar / C BM525 .Y63 2003 V.1 / 145-08</t>
  </si>
  <si>
    <t>The zohar / C BM525 .Y63 2003 V.3 / 147-08</t>
  </si>
  <si>
    <t>The zohar / C BM525 .Y63 2003 V.4 / 148-08</t>
  </si>
  <si>
    <t>The Zohar / C BM525 .Y63 2003 v.5 / 149-08</t>
  </si>
  <si>
    <t>Renov. 08-Dic-14</t>
  </si>
  <si>
    <t>Kabbalah Center</t>
  </si>
  <si>
    <t>Zóhar / BM525 .Z647 / 1102-014</t>
  </si>
  <si>
    <t>The Zohar / C BM525 .Y63 2003 v.6 / 0150-08</t>
  </si>
  <si>
    <t>2 Revistas National Geographic Sep-Oct 2014</t>
  </si>
  <si>
    <t>The Zohar / C BM525 .Y63 2003 v.7 / 151-08</t>
  </si>
  <si>
    <t>The Zohar / C BM525 .Y63 2003 v.8 / 152-08</t>
  </si>
  <si>
    <t>The Zohar / C BM525 .Y63 2003 v.10 / 154-08</t>
  </si>
  <si>
    <t>The Zohar / C BM525 .Y63 2003 v.11 / 155-08</t>
  </si>
  <si>
    <t>17-24-Feb-15</t>
  </si>
  <si>
    <t>The Zohar / C BM525 .Y63 2003 v.12 / 156-08</t>
  </si>
  <si>
    <t>The Zohar / C BM525 .Y63 2003 v.14 / 158-08</t>
  </si>
  <si>
    <t>The Zohar / C BM525 .Y63 2003 v.15 / 159-08</t>
  </si>
  <si>
    <t>20-27 Abr 15</t>
  </si>
  <si>
    <t>The Zohar / C BM525 .Y63 2003 v.16 / 160-08</t>
  </si>
  <si>
    <t>06-13-May-15</t>
  </si>
  <si>
    <t>National Geographic / Feb 2015</t>
  </si>
  <si>
    <t>The Zhohar / C BM525 .Y63 2003 v.17 / 161-08</t>
  </si>
  <si>
    <t>21-28-May-15</t>
  </si>
  <si>
    <t>The Zhohar / C BM525 .Y63 2003 v.18 / 162-08</t>
  </si>
  <si>
    <t>The Zohar / C BM525 .Y63 2003 v.19 / 163-08</t>
  </si>
  <si>
    <t>30Jun-07Jul 15</t>
  </si>
  <si>
    <t>The Zohar / C BM525 .Y63 2003 v.20 / 164-08</t>
  </si>
  <si>
    <t>The Zohar / C BM525 .Y63 2003 v.22 / 166-08</t>
  </si>
  <si>
    <t>renov-19-ago-15</t>
  </si>
  <si>
    <t>renov-7-sep-15</t>
  </si>
  <si>
    <t>The Zohar / C BM525 .Y63 2003 v.1 / 145-08</t>
  </si>
  <si>
    <t>The Zohar / C BM525 .Y63 2003 v.2 / 146-08</t>
  </si>
  <si>
    <t>13-20-oct-15</t>
  </si>
  <si>
    <t>The Zohar / C BM525 .Y63 2003 v.3 / 147-07</t>
  </si>
  <si>
    <t>21-28 OCT 15</t>
  </si>
  <si>
    <t>The Zohar / C BM525.Y63 2003 V.4 / 148-06</t>
  </si>
  <si>
    <t xml:space="preserve">Kraemer, Joel L. </t>
  </si>
  <si>
    <t>Maimónides/BM7553.M6.K73/491-013</t>
  </si>
  <si>
    <t>The Zohar / C BM525.Y63 2003 V.5/149-08</t>
  </si>
  <si>
    <t>18-26-NOV</t>
  </si>
  <si>
    <t>The Zohar / C BM525.Y63 2003 V.6 / 150-08</t>
  </si>
  <si>
    <t>1-8-dic 15</t>
  </si>
  <si>
    <t>The Zohar / C BM525.Y63 2003 V.7 / 151-08</t>
  </si>
  <si>
    <t>22-29 dic 15</t>
  </si>
  <si>
    <t>The Zohar / C BM525.Y63 2003 V.8 / 152-08</t>
  </si>
  <si>
    <t>07-14 ENE 16</t>
  </si>
  <si>
    <t>The Zohar / C BM525.Y63 2003 V.9 / 153-08</t>
  </si>
  <si>
    <t>The Zohar / C BM525.Y63 2003 V.10 / 153-08</t>
  </si>
  <si>
    <t>25-ENE-02-FEB-16</t>
  </si>
  <si>
    <t>RENOV. 9 FEB-16</t>
  </si>
  <si>
    <t>The Zohar / C BM525.Y63 2003 V.11 / 155-08</t>
  </si>
  <si>
    <t>The Zohar / C BM525.Y63 2003 V.12 / 156-08</t>
  </si>
  <si>
    <t>15-22 feb-16</t>
  </si>
  <si>
    <t>The Zohar / C BM525.Y63 2003 V.13 / 157-08</t>
  </si>
  <si>
    <t>7 -14 MARZO 16</t>
  </si>
  <si>
    <t>The Zohar / C BM525.Y63 2003 V.14 / 158-08</t>
  </si>
  <si>
    <t>18-25-mar-16</t>
  </si>
  <si>
    <t xml:space="preserve">PRESTAMO HASTA EL 19 DE MAYO 2016 </t>
  </si>
  <si>
    <t>The Zohar/BM525.Y63 2003 v.16/160-08</t>
  </si>
  <si>
    <t>The Zohar/BM525.Y63 2003 v.16/161-08</t>
  </si>
  <si>
    <t>10-17 jun 16</t>
  </si>
  <si>
    <t>The Zohar/BM525.Y63 2003 v.18/162-08</t>
  </si>
  <si>
    <t>25 jun-02 jul 16</t>
  </si>
  <si>
    <t>Yohai, Shimon Bar</t>
  </si>
  <si>
    <t>The Zohar / C.MM525.Y63.Y19 / 163-08</t>
  </si>
  <si>
    <t>18-25-JUL-16</t>
  </si>
  <si>
    <t xml:space="preserve">Bar Yohai, Shimon </t>
  </si>
  <si>
    <t>The Zohar/C.BM525.Y63 2003 v.20/164-08</t>
  </si>
  <si>
    <t>25 jul-01 ago 16</t>
  </si>
  <si>
    <t>The Zohar/C.BM525.Y63 2003 v.1 / 105-08</t>
  </si>
  <si>
    <t>02-09-AGO-16</t>
  </si>
  <si>
    <t>The Zohar/C.BM525.Y63 2003 v.22 / 166-08</t>
  </si>
  <si>
    <t>16-23-AGO-16</t>
  </si>
  <si>
    <t>The Zohar/C.BM525.Y63 2003 v.22 / 156-08</t>
  </si>
  <si>
    <t>29 AGO-05 SEP 16</t>
  </si>
  <si>
    <t>La palabra inconclusa/BM525.C65/1125-02</t>
  </si>
  <si>
    <t>19-16 sep 16</t>
  </si>
  <si>
    <t>Dlef-Jojmá</t>
  </si>
  <si>
    <t>El Talmud/BM499.5.T35 2003/419-012</t>
  </si>
  <si>
    <t>Rab Shimon, Bary Yohai</t>
  </si>
  <si>
    <t>30 SEP-07 OCT 16</t>
  </si>
  <si>
    <t>Rab. Shimon Bar Yohai</t>
  </si>
  <si>
    <t xml:space="preserve">The Zohar/C-BM525.Y63 2003/152-08 </t>
  </si>
  <si>
    <t>16-25 ENE 17</t>
  </si>
  <si>
    <t>The zoar / C-BM525.Y63 2003.Y.9 / 153-08</t>
  </si>
  <si>
    <t>The zoar / C-BM525.Y63 2003.Y.10 / 153-08</t>
  </si>
  <si>
    <t>The zohar / C.BM525.Y63.2003V11 / 155-08</t>
  </si>
  <si>
    <t>The Zohar/C-BM525.Y63 2003 v.12/156-08</t>
  </si>
  <si>
    <t>The Zohar / C-BM525.Y63 2003 v.12 / 156-08</t>
  </si>
  <si>
    <t>The Zohar/C-BM525.Y63 2003 v.13/157-08</t>
  </si>
  <si>
    <t>The Zohar / C BM525.Y63 2003 V.15/ 159-08</t>
  </si>
  <si>
    <t>24 ABRIL -01 MAYO 17</t>
  </si>
  <si>
    <t>Abraham</t>
  </si>
  <si>
    <t>B. The Holy Zoar/ BM525.H65.2002/SF</t>
  </si>
  <si>
    <t>Renov.</t>
  </si>
  <si>
    <t>The Zohar/C-BM525.Y63 2003 v.16/160-08</t>
  </si>
  <si>
    <t>The Zohar/C-BM525.Y63 2003 v.17/161-08</t>
  </si>
  <si>
    <t xml:space="preserve">SUSPENDIDO HASTA 28 DE JUNIO DE 2017 </t>
  </si>
  <si>
    <t xml:space="preserve">28 jun-05 julio 17 </t>
  </si>
  <si>
    <t xml:space="preserve">Rab. Shimon Bat Yohai </t>
  </si>
  <si>
    <t>The Zohar / C.MM525.Y63.V19 / 163-08</t>
  </si>
  <si>
    <t xml:space="preserve">04-11 jul 17 </t>
  </si>
  <si>
    <t>The Rab Shiman</t>
  </si>
  <si>
    <t>The zohar/CBM.525.V63</t>
  </si>
  <si>
    <t>The Holy zohar</t>
  </si>
  <si>
    <t>Book of AurahamBM525.H65/1105-02</t>
  </si>
  <si>
    <t>The Zohar</t>
  </si>
  <si>
    <t>Rab - Shimon Bar Yoha/i  BM525.Y63/ 165-08</t>
  </si>
  <si>
    <t xml:space="preserve">SUSPENDIDO HASTA 15 DE AGOSTO DE 2017 </t>
  </si>
  <si>
    <t>Rab Shimon Bar Yohai</t>
  </si>
  <si>
    <t>The Zohar/CBM525.Y63.2006.Y22/166-08</t>
  </si>
  <si>
    <t>Girón, Luis</t>
  </si>
  <si>
    <t>Textos escogidos del Talmud/BM497-2.G57/1417-98</t>
  </si>
  <si>
    <t>The Zohar/CBM525.Y63.2006.Y22/166-07</t>
  </si>
  <si>
    <t>25-01-nov-17</t>
  </si>
  <si>
    <t>The Zohar/CBM525.Y63 2003 N.4/148-08</t>
  </si>
  <si>
    <t>The Zohar/BM525.Y63.N5 2003/149-08</t>
  </si>
  <si>
    <t>The Zohar/BM525.Y63.N6 2003/149-08</t>
  </si>
  <si>
    <t>05-12 dic 17</t>
  </si>
  <si>
    <t>The Zohar/CBM525.Y63.2006.Y22/166-09</t>
  </si>
  <si>
    <t>The Zohar/CBM525.Y63.2006.Y16/160-08</t>
  </si>
  <si>
    <t>26 ABR -03 MAY 18</t>
  </si>
  <si>
    <t>The Zohar/CBM525.Y63.2006.Y13/160-08</t>
  </si>
  <si>
    <t>09-16 may 18</t>
  </si>
  <si>
    <t xml:space="preserve">Rav Shimon Bar </t>
  </si>
  <si>
    <t>The Zohar/CBM.525.Y63/161-08</t>
  </si>
  <si>
    <t>01-07 JUN-18</t>
  </si>
  <si>
    <t>The Zhohar / C BM525 .Y63 2003 v.19 / 163-08</t>
  </si>
  <si>
    <t>The Zhohar / C BM525 .Y63 2003/164-08</t>
  </si>
  <si>
    <t>The Zhohar / C BM525 .Y63 v 21/164-08</t>
  </si>
  <si>
    <t>The Zhohar / C BM525 .Y462 .Y63-2066.Y22 / 166-08</t>
  </si>
  <si>
    <t>16- 23 2018</t>
  </si>
  <si>
    <t>14-21 ago 18</t>
  </si>
  <si>
    <t>28-ag0-18</t>
  </si>
  <si>
    <t>H</t>
  </si>
  <si>
    <t>Rab Shimon Bar Yohau</t>
  </si>
  <si>
    <t>20-27 nov 18</t>
  </si>
  <si>
    <t>26-3dic 2018</t>
  </si>
  <si>
    <t>The zohar/CBM525.Y63.2003 V7/151-08</t>
  </si>
  <si>
    <t>18-25 dic 18</t>
  </si>
  <si>
    <t>The zohar/CBM525.Y63.2003.Y.9/153-08</t>
  </si>
  <si>
    <t>SUSPENSIÓN HASTA 1 DE FEBRERO DE 2019</t>
  </si>
  <si>
    <t xml:space="preserve"> Yohai, Rab Shimon Bar</t>
  </si>
  <si>
    <t>The Zohar/CBM525.Y63.2003.V.12/156-08</t>
  </si>
  <si>
    <t>12 días</t>
  </si>
  <si>
    <t>SUSPENSIÓN HASTA EL 16 DE MARZO DE 2019</t>
  </si>
  <si>
    <t>The zohar/CBM525.Y63.2003.V.15/159-08</t>
  </si>
  <si>
    <t>29-06-mayo-19</t>
  </si>
  <si>
    <t xml:space="preserve">The Zohar/ CBM525-Y63 2003/ 162-08 </t>
  </si>
  <si>
    <t>02-09-jul-19</t>
  </si>
  <si>
    <t xml:space="preserve">Rab Shimon Bar Yochai </t>
  </si>
  <si>
    <t>The Zhohar / C BM525 .Y63 2003 v.20 / 164-08</t>
  </si>
  <si>
    <t>23-30-JUL-19</t>
  </si>
  <si>
    <t>The kabbalah center</t>
  </si>
  <si>
    <t>The zohar/BM525.H65.2002/1109-018</t>
  </si>
  <si>
    <t>Rab Shimon Bar Yochai</t>
  </si>
  <si>
    <t xml:space="preserve">The Zohar/ C BM525 .Y63 2006 v.22/ 166-08 </t>
  </si>
  <si>
    <t>06-13-ago-19</t>
  </si>
  <si>
    <t>SUSPENSIÓN HASTA 30 DE AGOSTO DE 2019</t>
  </si>
  <si>
    <t>Yohai, Rab Shimon Bar</t>
  </si>
  <si>
    <t>The zohar/CBM525.Y63.2006.V.22/166-08</t>
  </si>
  <si>
    <t>11-18-sep-19</t>
  </si>
  <si>
    <t>SUSPENSION HASTA EL 29 DE OCTUBRE DE 2019</t>
  </si>
  <si>
    <t>The zohar/C.BM525.Y63.2003.V3/147-07</t>
  </si>
  <si>
    <t>The zohar/BM525.Y63 2003 Vol.4/148-08</t>
  </si>
  <si>
    <t>21-28-nov-19</t>
  </si>
  <si>
    <t xml:space="preserve">Yohai, Rab Shimon Bar </t>
  </si>
  <si>
    <t>The zohar/CBM525.Y63.2003.V5/149-08</t>
  </si>
  <si>
    <t>The Zohar/C. BM525.Y63 2003 V.6/150-08</t>
  </si>
  <si>
    <t>SUSPENSIÒN HASTA EL 10 DE ENERO DEL 2020</t>
  </si>
  <si>
    <t>The Zohar/C. BM525.Y63 2003 V.8/152-08</t>
  </si>
  <si>
    <t>16 - 23 ene 20</t>
  </si>
  <si>
    <t>SUSPENSIÒN HASTA EL 11 DE FEBRERO DEL 2020</t>
  </si>
  <si>
    <t>The Zohar/C.BM525.Y63 2003/154-08</t>
  </si>
  <si>
    <t>REACTIVAR PRÉSTAMO EL 22 DE FEBRERO DEL 2020</t>
  </si>
  <si>
    <t>The Zohar/C.BM525.Y63 2003/155-08</t>
  </si>
  <si>
    <t>The Zohar/C.BM525.Y63 2003/156-08</t>
  </si>
  <si>
    <t>REACTIVAR PRÉSTAMO EL 16 DE MARZO DEL 2020</t>
  </si>
  <si>
    <t xml:space="preserve">Shimon Bar Yochai </t>
  </si>
  <si>
    <t>The Zohar/C.BM525.Y63 2003 v.6/150-08</t>
  </si>
  <si>
    <t>06-13-dic-21</t>
  </si>
  <si>
    <t>The Zohar/C.BM525.Y63 2003 v.7/151-08</t>
  </si>
  <si>
    <t>13-20-dic-21</t>
  </si>
  <si>
    <t>Reactivar prestamo 22 de diciembre del 2021</t>
  </si>
  <si>
    <t>The Zohar/C BM525.Y63 2003  V.8/152-08</t>
  </si>
  <si>
    <t>Yochai, Shimon bar</t>
  </si>
  <si>
    <t>The Zohar /C. BM525.Y63 2003 V.11/ 155-08</t>
  </si>
  <si>
    <t>2-9- FEB-22</t>
  </si>
  <si>
    <t>The Zohar/C.BM525.Y63 2003V.12/ 156-08</t>
  </si>
  <si>
    <t>08-15-FEB-22</t>
  </si>
  <si>
    <t>REACTIVAR PRÉSTAMO EL 3 DE MARZO DEL 2022</t>
  </si>
  <si>
    <t>Rav Shimon bar Yochai</t>
  </si>
  <si>
    <t>The Zohar/C BM525.Y63.2003 Ej. 20/ 164-08</t>
  </si>
  <si>
    <t>The Zohar/C BM525.Y63.2003 Ej. 9/ 153-08</t>
  </si>
  <si>
    <t>REACTIVAR PRÉSTAMO EL 07  DE MAYO DEL 2022</t>
  </si>
  <si>
    <t>The zohar / C BM525.Y63 2003 V.16 / 160-08</t>
  </si>
  <si>
    <t>07-14-MAY-22</t>
  </si>
  <si>
    <t>REACTIVAR PRESTAMO HASTA EL 10 DE JUNIO DEL 2022</t>
  </si>
  <si>
    <t>Rab Shimon Ba Yochai</t>
  </si>
  <si>
    <t>The Zohar / C BM525.Y63 2003 V.17 / 161-08</t>
  </si>
  <si>
    <t>10-17-JUN-22</t>
  </si>
  <si>
    <t>17-24-jun-22</t>
  </si>
  <si>
    <t>The Zohar / C BM525.Y63 2003 V.18 / 161-08</t>
  </si>
  <si>
    <t>REACTIVAR PRESTAMO HASTA EL 18 DE JULIO DEL 22</t>
  </si>
  <si>
    <t>The Zohar/ C BM525.Y63 2003 V.3/ 164-08</t>
  </si>
  <si>
    <t>18-25-Jul-22</t>
  </si>
  <si>
    <t>25-01-agos-22</t>
  </si>
  <si>
    <t>Embrassez qui vous voudrez/ PN3322.C66. 2J.V33</t>
  </si>
  <si>
    <t>The Zohar / C BM525.Y63 2006 V.22 / 166-08</t>
  </si>
  <si>
    <t>10-17-AGO-22</t>
  </si>
  <si>
    <t>REACTIVAR PRESTAMO HASTA EL 9 DE SEPTIEMBRE 2022</t>
  </si>
  <si>
    <t>22-29-sep-22</t>
  </si>
  <si>
    <t>REACTIVAR PRESTAMO HASTA EL 19 DE NOVIEMBRE 2022</t>
  </si>
  <si>
    <t>The zohar / C.BM525.Y63 2003 V.4 / 148-08</t>
  </si>
  <si>
    <t>Yochai, Shimon Bar</t>
  </si>
  <si>
    <t>The zohar / C.BM525.Y63 2003 V.5 / 149-08</t>
  </si>
  <si>
    <t>02-09-DIC-22</t>
  </si>
  <si>
    <t>Najman, de Breslav</t>
  </si>
  <si>
    <t>El listo y el tonto y otros relatos /BM532.N298/570-17</t>
  </si>
  <si>
    <t xml:space="preserve">The Zohar / C.BM525.Y63.2003 V6 / 150-08      </t>
  </si>
  <si>
    <t>30-DIC-22 -06-ENE-23</t>
  </si>
  <si>
    <t xml:space="preserve">The Zohar / C.BM525.Y63.2003 V7 / 151-08      </t>
  </si>
  <si>
    <t>The Zohar/C.BM525.Y63.2003. V.8/152-08</t>
  </si>
  <si>
    <t>20-27/01/2023</t>
  </si>
  <si>
    <t>The Zohar/C.BM525.Y63.2003.V.9/153-08</t>
  </si>
  <si>
    <t>27-01-23-03-FEB-23</t>
  </si>
  <si>
    <t>REACTIVAR PRESTAMO HASTA EL 16 DE FEBRERO 2023</t>
  </si>
  <si>
    <t>The Zohar / C BM525.Y63 2003.V.10 / 154-08</t>
  </si>
  <si>
    <t>15-22-feb-23</t>
  </si>
  <si>
    <t>The Zohar/CBM525.Y63.2003.V.11/155-08</t>
  </si>
  <si>
    <t>REACTIVAR PRESTAMO HASTA EL 08 DE MARZO 2023</t>
  </si>
  <si>
    <t>The Zohar /CBM525.Y63 2003 Ej. 12/ 156-08</t>
  </si>
  <si>
    <t>The Zohar/CBM525.Y63 2003 Ej. 13/157-08</t>
  </si>
  <si>
    <t>22-29-MAR-23</t>
  </si>
  <si>
    <t>The Zohar/CBM525.Y63.2003 Ej. 14/158-08</t>
  </si>
  <si>
    <t>14-21-ABRIL-23</t>
  </si>
  <si>
    <t>The Zohar/CBM525.Y63.2003 Ej.15/159-08</t>
  </si>
  <si>
    <t>19-26-ABRIL- 23</t>
  </si>
  <si>
    <t>The Zohar/CBM525.Y63.2003 Ej.16/160-08</t>
  </si>
  <si>
    <t>The Zohar / CBM525.Y63 2003 V.17 / 161-08</t>
  </si>
  <si>
    <t>19/MAY - 26/MAY/23</t>
  </si>
  <si>
    <t>The Zohar / CBM525.Y63 2003.V.10 / 154-08</t>
  </si>
  <si>
    <t>REACTIVAR PRESTAMO HASTA EL 14 DE JUNIO DEL 2023</t>
  </si>
  <si>
    <t>The Zohar/CBM525.Y63.2003.Y20/164-08</t>
  </si>
  <si>
    <t>03-10-JULIO-23</t>
  </si>
  <si>
    <t>The Zohar/CB525.Y63.2006/166-08</t>
  </si>
  <si>
    <t>17-25-JULIO-23</t>
  </si>
  <si>
    <t>Azteca/PN3322.J45.A98/865-09</t>
  </si>
  <si>
    <t>25-feb-03-mar-20</t>
  </si>
  <si>
    <t>Nombre del usuario:_x000D_
Toledo, Laureana</t>
  </si>
  <si>
    <t>Toledo, Laureana</t>
  </si>
  <si>
    <t>Nombre del usuario:_x000D_
Toledo, Natalia</t>
  </si>
  <si>
    <t>Toledo, Natalia</t>
  </si>
  <si>
    <t>El imperio de los signos / PN6140 .B37 .I56 / 0577-08</t>
  </si>
  <si>
    <t>André Breton en México / PN6140 .B747 .B75 / 0362-012</t>
  </si>
  <si>
    <t>M. Faucault</t>
  </si>
  <si>
    <t>Genealogía del racismo/B29.F68.G45/1731-02</t>
  </si>
  <si>
    <t xml:space="preserve">Arzubido, List </t>
  </si>
  <si>
    <t>Práctica de educación irreligiosa/PN6140.L57.P7/1569-07</t>
  </si>
  <si>
    <t xml:space="preserve">Cabezas, Omar </t>
  </si>
  <si>
    <t>Fire from the mountain/PN3384..C315.F57/1575-08</t>
  </si>
  <si>
    <t>1 AÑO</t>
  </si>
  <si>
    <t>Schneider</t>
  </si>
  <si>
    <t>El estridentismo: antología / PN1016.92.E87 / 1777-10</t>
  </si>
  <si>
    <t>1-8 DIC 16</t>
  </si>
  <si>
    <t>Cien poetas, cien poemas / PN1016.95.J3.C5 / 216-07</t>
  </si>
  <si>
    <t>Nuevo catecismo para indios remisos / PN3384.M66.N8 / 2489-03</t>
  </si>
  <si>
    <t xml:space="preserve">Flor y oro de la poesía coreana / PN1016.95.C6.F5 / 2393-01 </t>
  </si>
  <si>
    <t>Diario póstumo: 66 poemas y otros / PN1169.5.M66.D5 / 442-04</t>
  </si>
  <si>
    <t>Johann Sebastian Bach: los días, las ideas y los libros / ML410.B325.A6 / 830-05</t>
  </si>
  <si>
    <t>Tres Mujeres/PN3322.M88.T69/1165-02</t>
  </si>
  <si>
    <t>3-10-SEPT-11</t>
  </si>
  <si>
    <t>Lerer, Seth</t>
  </si>
  <si>
    <t>La magia de los libros infantiles / PN6140 .L468 .M34 / 01602-09</t>
  </si>
  <si>
    <t>El matrimonio de cielo y del infierno/PN1169.5.B584.M3/1474-98</t>
  </si>
  <si>
    <t>La Flor de la palabra/PN1016.92.F56/359-014</t>
  </si>
  <si>
    <t>Pier-Paolo Pasolini</t>
  </si>
  <si>
    <t>La realidad-Huandii/PN1169.P38/2326-02</t>
  </si>
  <si>
    <t>02-05-may-22</t>
  </si>
  <si>
    <t>07-09-may-22</t>
  </si>
  <si>
    <t>Louis-Vicent Thomas</t>
  </si>
  <si>
    <t>Antropología de la muerte / PN6140.T46.A5 / 420-13</t>
  </si>
  <si>
    <t>Vigel Barley</t>
  </si>
  <si>
    <t>Bailando sobre la tumba / PN3384.B367.B3 / 1117-07</t>
  </si>
  <si>
    <t>Vislumbres de la India / PN1169.5.P395.V52 / 68-08</t>
  </si>
  <si>
    <t>Zepeda, Jorge</t>
  </si>
  <si>
    <t>La recepción inicial de Pedro Páramo / PN3322.R85.Z4 / 300-06</t>
  </si>
  <si>
    <t>Trtados de logica I y II/PA3843.O7.T7.</t>
  </si>
  <si>
    <t>16-21 AGO 11</t>
  </si>
  <si>
    <t>entregados los dos tomos</t>
  </si>
  <si>
    <t>El tesoro de…/PN3322.A745.T4/0388-07</t>
  </si>
  <si>
    <t>26ago-2sep</t>
  </si>
  <si>
    <t xml:space="preserve">Chassen López, Francie </t>
  </si>
  <si>
    <t xml:space="preserve">Oaxaca. Entre el liberalismo  y la revolución. </t>
  </si>
  <si>
    <t>26 ene 3 feb 12</t>
  </si>
  <si>
    <t>14-20-may-12</t>
  </si>
  <si>
    <t>Grandes clásicos/PN3322.T65.O3.N.2/764-98</t>
  </si>
  <si>
    <t>Correspondencia/PN6130.T65.C67/2182-07</t>
  </si>
  <si>
    <t>29may-4jun-12</t>
  </si>
  <si>
    <t>Baigent, Michel</t>
  </si>
  <si>
    <t>Masones y templarios/PN3324 .B353 .M38 / 77-10</t>
  </si>
  <si>
    <t>19-24 May-12</t>
  </si>
  <si>
    <t>El lector/PN3322.S26.L43/615-09</t>
  </si>
  <si>
    <t>28jun-02jul 12</t>
  </si>
  <si>
    <t>Martinez, Luisa</t>
  </si>
  <si>
    <t>El porfiriato/PN3383.5 .P655 /1904-04</t>
  </si>
  <si>
    <t>18-25 Ago 12</t>
  </si>
  <si>
    <t xml:space="preserve">Oaxaca. Entre el liberalismo  y la revolución/PN3384.C935.D29/2481-010 </t>
  </si>
  <si>
    <t>Gilson, Etienne</t>
  </si>
  <si>
    <t>La filosofía en la edad media / B28 .G55 2007 / 01761-011</t>
  </si>
  <si>
    <t xml:space="preserve">Mondolfo, Rodolfo  </t>
  </si>
  <si>
    <t>El pensamiento antiguo tomo II / B28.5 .M66 .N2 / 01464-08</t>
  </si>
  <si>
    <t>20-26-Sep-13</t>
  </si>
  <si>
    <t>Renov. 03-Oct-13</t>
  </si>
  <si>
    <t xml:space="preserve">Reale, Gio vanni </t>
  </si>
  <si>
    <t>Historia del pensamiento filosofico y cientifico  / B28.5 .R43 N.2 /  0149-012</t>
  </si>
  <si>
    <t>27-Sep-03-Oct-13</t>
  </si>
  <si>
    <t>El pensamiento antiguo tomo I / B28.5 .M66 .N1 / 01463-08</t>
  </si>
  <si>
    <t>01-08 Oct 13</t>
  </si>
  <si>
    <t>Figuras e ideas de la filosofía del Renacimiento / B28.5 .M662 / 0413-010</t>
  </si>
  <si>
    <t>11-18 Oct 13</t>
  </si>
  <si>
    <t>El conocimiento / B28.5 .C656 / 01723-010</t>
  </si>
  <si>
    <t>Heater, Alais</t>
  </si>
  <si>
    <t>Breve diccionario de filosofía / B27.5 .B74 2001 / 01163-08</t>
  </si>
  <si>
    <t>Ríos, Guadalupe</t>
  </si>
  <si>
    <t>Dia de muertos / PN6139.5 .R5 / 0508-97</t>
  </si>
  <si>
    <t>28OCT-04nov 13</t>
  </si>
  <si>
    <t>El conflicto religioso en Oaxaca / PN3384 .M48 .C66 / 01536-07</t>
  </si>
  <si>
    <t>Rousseau, Jean Jacques</t>
  </si>
  <si>
    <t>El contrato social / B29 .R68 .C6 1983 / 02834-01</t>
  </si>
  <si>
    <t>Duchet, Michéle</t>
  </si>
  <si>
    <t>Antropología e historia en el siglo de las luces / PN6140 .D834 .A5 / 0785-013</t>
  </si>
  <si>
    <t>Emilio / B29 .R68 .E56 / 02321-07</t>
  </si>
  <si>
    <t>En defensa de la ilustracion / B29 .K36 .E6 2006 / 0874-09</t>
  </si>
  <si>
    <t>06-13-Dic-13</t>
  </si>
  <si>
    <t>Spinoza: filosofia practica / B29 .S65 .D4 / 2535-01</t>
  </si>
  <si>
    <t>Betaval, Yvon</t>
  </si>
  <si>
    <t>Racionalismo, empirismo ilustración / B28.5 .R33 2004 / 01268-06</t>
  </si>
  <si>
    <t>Williams, John T.</t>
  </si>
  <si>
    <t>Winny de Puh y los filósofos / B28.5 .G55 2007 / 01761-011</t>
  </si>
  <si>
    <t>Epistemología / B29 .B86 .E65 1999 / 066-012</t>
  </si>
  <si>
    <t>Meditaciones metafisicas / B29 .D48 .M4 1980 / 1016-01</t>
  </si>
  <si>
    <t xml:space="preserve">Störig, Hans Joachim </t>
  </si>
  <si>
    <t>Historia universal de la filosofia / B28 .S76 / 2076-03</t>
  </si>
  <si>
    <t>21-28-Feb-14</t>
  </si>
  <si>
    <t>El mundo. Tratado de la luz / B29 .D48 .M86 / 1514-010</t>
  </si>
  <si>
    <t>En medio de Spinoza / B29 .S65 .D45 / 2210-07</t>
  </si>
  <si>
    <t>Leibniz, Goltfried W.</t>
  </si>
  <si>
    <t>Discurso de metafisica / B29 .L45 .D57 / 0338-013</t>
  </si>
  <si>
    <t>Belaval, Yvon</t>
  </si>
  <si>
    <t>Ética demostrada según la geometria / B29 .S654 .E7 / 0687-01</t>
  </si>
  <si>
    <t>Scholem, Gershom</t>
  </si>
  <si>
    <t>Los orígenes de la Cábala I / BM525.5 .S315 / 01567-02</t>
  </si>
  <si>
    <t>Crítica de la razón pura / B29 .K36 .C7 2000 / 02362-00</t>
  </si>
  <si>
    <t>Guariglia, Osvaldo</t>
  </si>
  <si>
    <t>Cuestiones morales / B28.5 .C84 / 1715-010</t>
  </si>
  <si>
    <t>27-May-03-Jun-14</t>
  </si>
  <si>
    <t>Cassirer, Ernst</t>
  </si>
  <si>
    <t>Kant, vida y obra /  B29 .K36 .C38 / 02451-07</t>
  </si>
  <si>
    <t>América como conciencia / B28.5 .Z43 1972 / 02451-07</t>
  </si>
  <si>
    <t>Kant, vida y doctrina /  B29 .K36 .C38 / 02451-07</t>
  </si>
  <si>
    <t>Crítica de la razón pura / B29 .K36 .C7 2000 / 02862-00</t>
  </si>
  <si>
    <t>La polémica sobre la crítica de la razon pura / B29 .K36 .P65 / 01601-010</t>
  </si>
  <si>
    <t>Libro repuesto por el usuario el 2 de Octubre del 2014</t>
  </si>
  <si>
    <t>Pensar nuestra cultura / PN6140 .B665 .P4 / 01628-07</t>
  </si>
  <si>
    <t>26Jun-03Jul 14</t>
  </si>
  <si>
    <t>Hegel / B29 .H44.D4 / 209-013</t>
  </si>
  <si>
    <t>Abbagnanb, Niccola</t>
  </si>
  <si>
    <t>Historia de la pedagogía / B29 .A22 .H58 / 0524-013</t>
  </si>
  <si>
    <t xml:space="preserve">Cartledgle, Paul  </t>
  </si>
  <si>
    <t>Alejandro Magno / CT21 .A54.C37 / 1865-09</t>
  </si>
  <si>
    <t>Metafísica / PA3890 .A6 .M4 / 01874-02</t>
  </si>
  <si>
    <t>Robles, Nelly</t>
  </si>
  <si>
    <t>Sociedad y patrimonio arqueológico en el valle / N6553.12 .M48 / 0490-012</t>
  </si>
  <si>
    <t>Guardino, Peter</t>
  </si>
  <si>
    <t>El tiempo de la libertad / PN3384 .G835 .T54 / 0101-012</t>
  </si>
  <si>
    <t>Overmeyer, Mark</t>
  </si>
  <si>
    <t>Visiones de la ciudad esmeralda / NA757.6 .O34 / 056-012</t>
  </si>
  <si>
    <t xml:space="preserve">Cuadrillo, Jaime </t>
  </si>
  <si>
    <t xml:space="preserve"> Ciclos pictóricos de Antequera Oaxaca / N6557.25 .C53 / 229-013</t>
  </si>
  <si>
    <t>20-27-Ene-15</t>
  </si>
  <si>
    <t>Smith, Kent</t>
  </si>
  <si>
    <t>Oaxaca at the crossroads / N6557.25 .H655 / 0102-08</t>
  </si>
  <si>
    <t>Cambra, Rosalba</t>
  </si>
  <si>
    <t>America Latina: La identidad y la máscara / PN523.9 .C285 1998 / 01164-03</t>
  </si>
  <si>
    <t>Le Goff, Jacques</t>
  </si>
  <si>
    <t>San Francisco de Asís / BX4700 .F73 .G64 / 01303-06</t>
  </si>
  <si>
    <t>29Abr-06May 15</t>
  </si>
  <si>
    <t>Lacount, Jean</t>
  </si>
  <si>
    <t>Jesuitas I / BX3072.2 .L37 2006 / 0342-014</t>
  </si>
  <si>
    <t>Jaeger, Werner</t>
  </si>
  <si>
    <t>Paidea: los ideales / B29 .J34 .P35 1962 / 01173-08</t>
  </si>
  <si>
    <t>Iturriga, José</t>
  </si>
  <si>
    <t>Viajeros extranjeros</t>
  </si>
  <si>
    <t>23jun-01jul 15</t>
  </si>
  <si>
    <t>Ñudzahui, Kevi</t>
  </si>
  <si>
    <t>Los mixtecos de la oaxaca colonial</t>
  </si>
  <si>
    <t>Witte, Bernd</t>
  </si>
  <si>
    <t>Walter Benjamin: una biografía / PN6140 .B468 .W5 20002 / 0809-03</t>
  </si>
  <si>
    <t>RENOV. 07-AGOS-15</t>
  </si>
  <si>
    <t>Daniela Traffano</t>
  </si>
  <si>
    <t>Reconociendo al pasado</t>
  </si>
  <si>
    <t>05-12-agost-15</t>
  </si>
  <si>
    <t>Ernst Cassirer</t>
  </si>
  <si>
    <t>El problema del conocimiento en la filosofía/ B29.C377.P76/ 233-15</t>
  </si>
  <si>
    <t>Renov. 29-agod-15</t>
  </si>
  <si>
    <t>Boege ,  Eckart</t>
  </si>
  <si>
    <t>Los mazatecos ante la nación : contradicciones de la identidad  étnica en el México actual/PN6140.B644.M39/128-14</t>
  </si>
  <si>
    <t>15-22-SEP-15</t>
  </si>
  <si>
    <t>Durkheim,  Emile</t>
  </si>
  <si>
    <t xml:space="preserve"> Las reglas del método sociológico/B29.D87.R4/2041-03</t>
  </si>
  <si>
    <t xml:space="preserve"> Weber, Max</t>
  </si>
  <si>
    <t>La ética protestante y el espíritu del capitalismo /PN6140.W43.E75/928-09</t>
  </si>
  <si>
    <t>Libro de los pasajes /PN6140.B468.L5/1283-05</t>
  </si>
  <si>
    <t xml:space="preserve">Pech Casanova, Jorge </t>
  </si>
  <si>
    <t xml:space="preserve">Terraciano, Kevin </t>
  </si>
  <si>
    <t>Los mixtecos de la Oaxaca colonial/PN3384.T47.M59/142-014</t>
  </si>
  <si>
    <t>Hans Christian Andersen cuentos/PN3322.A588.C852/2050-08</t>
  </si>
  <si>
    <t xml:space="preserve">Ortíz Castro, Ignacio </t>
  </si>
  <si>
    <t>Acercamiento a la folosofía y la ética del mundo mixteco/N6553.4.O77/433-08</t>
  </si>
  <si>
    <t>14-21 -DIC 15</t>
  </si>
  <si>
    <t xml:space="preserve">Romero, Maria de los Angeles </t>
  </si>
  <si>
    <t>Teposcolula/N6557.22.R66.T47/143-09</t>
  </si>
  <si>
    <t>Sor juana Ines de la cruz o las trampas de la fe/PN1169.5.P395.O27/331-014</t>
  </si>
  <si>
    <t>15-22 -ABR 16</t>
  </si>
  <si>
    <t xml:space="preserve"> 29-ABR-16</t>
  </si>
  <si>
    <t>José Trigo / PN3322.P38.S6 / 1998-00</t>
  </si>
  <si>
    <t>26-ABR-03 -MAY 16</t>
  </si>
  <si>
    <t>Noticias del imperio / PN3322.P38.N6 / 0224-96</t>
  </si>
  <si>
    <t>02-09 -may 16</t>
  </si>
  <si>
    <t>Sor juana ines de la cruz o las trampas de la fe /PN1169.P395.O27/331-014</t>
  </si>
  <si>
    <t>Schwanitz, Pietrich</t>
  </si>
  <si>
    <t>La cultura todo lo que hay que saber / PN6140.S311.C8 / 1999-02</t>
  </si>
  <si>
    <t>Del paso, fernando</t>
  </si>
  <si>
    <t>Obras I / PN6140.P378.O3.N.1 / 631-010</t>
  </si>
  <si>
    <t>21-28-may-16</t>
  </si>
  <si>
    <t>Las formas elementales de la vida religiosa / B29.D87.F6 / 536-013</t>
  </si>
  <si>
    <t>Los origenes del totalitarismo/PN6140.A74.O7 2006/649-015</t>
  </si>
  <si>
    <t>Karl Marx, Friedrich Engels</t>
  </si>
  <si>
    <t>La ideologia alemana / B29.M379.I43 / 262-015</t>
  </si>
  <si>
    <t>Una lectura de kant / B29.F68.L43 / 735-013</t>
  </si>
  <si>
    <t>Juárez, Benito</t>
  </si>
  <si>
    <t>Apunte para mis hijos / PN6140.J835.A6 / 2476-07</t>
  </si>
  <si>
    <t>Fundamentación para una metafisica de las costumbres / B29.K36.F8 / 221-015</t>
  </si>
  <si>
    <t>Chávez Caffarena, José</t>
  </si>
  <si>
    <t>Diez lecciones sobre kant / B29.K36.G65 / 1636-010</t>
  </si>
  <si>
    <t>Hegel II / B29.H44.G46.V.2 / 486-015</t>
  </si>
  <si>
    <t xml:space="preserve"> 21-NOV-16</t>
  </si>
  <si>
    <t>Cuentos completos Dick II / PN3322.D52.C84N.2 / 1417-04</t>
  </si>
  <si>
    <t>Hegel/B29.H44.G46 v.1/485-015</t>
  </si>
  <si>
    <t>Pantaleon y las visitadoras / PN3322.V37.P35 / 307-05</t>
  </si>
  <si>
    <t>Tolkien, J.</t>
  </si>
  <si>
    <t>El hobbit / PN3322.T644.H6 / 1249-03</t>
  </si>
  <si>
    <t>Conversación en la catedral / PN3322.V37.C65 / 1855-99</t>
  </si>
  <si>
    <t xml:space="preserve"> La ciudad y los perros/PN3322.V37.C58 2007/2224-010</t>
  </si>
  <si>
    <t>18-25 ene 17</t>
  </si>
  <si>
    <t>Guerra del tiempo / PN3322.C374.G84 / 493-013</t>
  </si>
  <si>
    <t>26-ene-02 feb 17</t>
  </si>
  <si>
    <t>El siglo de las luces / PN3322.C374.S54 / 1471-95</t>
  </si>
  <si>
    <t>Obras completas de Alejo Carpentier II / PN3322.C374.R4 / 462-011</t>
  </si>
  <si>
    <t>Decadencia y caida del imperio romano / PN3384.G53.D4.V1 / 233-013</t>
  </si>
  <si>
    <t>Crónica de una muerte anunciada / PN3322.G375.G8 / 1794-03</t>
  </si>
  <si>
    <t>Tello Díaz, Carlos</t>
  </si>
  <si>
    <t>Porfirio Díaz: Su vida y su tiempo / CT21.P53.T45 / 572-015</t>
  </si>
  <si>
    <t>Diario de lecumberri / PN3322.M887.D5 / 053-99</t>
  </si>
  <si>
    <t>Martin, Gerald</t>
  </si>
  <si>
    <t>Gabriel García Marquez una vida / PN3322.G375.M37 / 175-010</t>
  </si>
  <si>
    <t>Cien años de soledad/PN3322.G375.C5 2007/969-07</t>
  </si>
  <si>
    <t>11-18 mar 17</t>
  </si>
  <si>
    <t xml:space="preserve"> Onetti, Juan Carlos</t>
  </si>
  <si>
    <t>Obras completas I /PN3322.O564.N6/05443</t>
  </si>
  <si>
    <t>El astillero / PN3322.O564.A8 / 026-05</t>
  </si>
  <si>
    <t>27-MAR-03 ABR 17</t>
  </si>
  <si>
    <t>Sexual dependency / BEL-BED/ 148/194</t>
  </si>
  <si>
    <t>El ruido y la furia / PN3322.F38.R8 / 1476-09</t>
  </si>
  <si>
    <t>Barton Fink / COE/COE-BAR / 338/419</t>
  </si>
  <si>
    <t>Lambert, Malcom</t>
  </si>
  <si>
    <t>La otra historia de los cátaros / BX4872.L35 / 1780-01</t>
  </si>
  <si>
    <t>Gran hotel Budapest / AND-GRAN / 2937</t>
  </si>
  <si>
    <t xml:space="preserve">Guimaraes Rosa, Joao </t>
  </si>
  <si>
    <t>Gran Serton Verdas/PN3322.G86.G23/1636-09</t>
  </si>
  <si>
    <t>La pasión según G.H./PN3322.L58.P3/1206-99</t>
  </si>
  <si>
    <t xml:space="preserve">Gothb, Náda B. </t>
  </si>
  <si>
    <t>Clarice Lispector Fotobiografía/PN3322.L58.D37/604-015</t>
  </si>
  <si>
    <t xml:space="preserve">Mc Dannell, Collen </t>
  </si>
  <si>
    <t>Historia del cielo/ BT844.M32/ 809-02</t>
  </si>
  <si>
    <t>08-15 may 17</t>
  </si>
  <si>
    <t>Ideas y costumbres I / PN1169.5.P395.02/ 637-99</t>
  </si>
  <si>
    <t>Kierkegaard, John</t>
  </si>
  <si>
    <t>Ejercitacion del cristianismo / B29.K54.E54 / 1720-010</t>
  </si>
  <si>
    <t>El seminario / BF173.L3.S46 / 1490-09</t>
  </si>
  <si>
    <t>Tieta de agreste / PN3322.A58.T57 / 497-98</t>
  </si>
  <si>
    <t>Soren, Kierkegaard</t>
  </si>
  <si>
    <t>Mandrake: la biblia y el bastón/PN3322.F66.M36/SF</t>
  </si>
  <si>
    <t xml:space="preserve">Puig, Manuel </t>
  </si>
  <si>
    <t>El beso de la mujer araña/PN3322.P85.B4 1976/2327-97</t>
  </si>
  <si>
    <t>Obras completas III/PN3322.C673.O27/3389-08</t>
  </si>
  <si>
    <t>Obras completas II/PN3322.C673.O27/3389-08</t>
  </si>
  <si>
    <t>La llama doble/PN1169.5.P395.L63 1993/676-014</t>
  </si>
  <si>
    <t>28-jul-17-4-ago-17</t>
  </si>
  <si>
    <t>28-jul-17-2-ago-17</t>
  </si>
  <si>
    <t>Eros y Psique/PA6213A56.A68/2362-08</t>
  </si>
  <si>
    <t>Albrecht, von Michael</t>
  </si>
  <si>
    <t>Historia de la literatura romana/PA6001.A53/V2</t>
  </si>
  <si>
    <t xml:space="preserve">Gómez,Grissel  </t>
  </si>
  <si>
    <t>Miradas sobre Elena Garro/PN3322.G379.M57/211-016</t>
  </si>
  <si>
    <t>18-25 ago17</t>
  </si>
  <si>
    <t>Necesitamos poder hablar/VAR-NEC/SF</t>
  </si>
  <si>
    <t>30 ago-02 sep 17</t>
  </si>
  <si>
    <t>El existencialismo/PN6140.B658.E9/829-015</t>
  </si>
  <si>
    <t>Freud: el crepúsculo de un ídolo/BF173.F85.064/1892-011</t>
  </si>
  <si>
    <t>Goya in Bordeaux/SAU-GOY/1434-1736</t>
  </si>
  <si>
    <t>07-11 sep 17</t>
  </si>
  <si>
    <t>Fonester, John</t>
  </si>
  <si>
    <t xml:space="preserve">El psicoanalisis y sus pasiones/FB173.F85.S45/2546-01 </t>
  </si>
  <si>
    <t>12-19-sep-17</t>
  </si>
  <si>
    <t xml:space="preserve">Montagne, Michel de </t>
  </si>
  <si>
    <t>Los ensayos/PN6140.M667.E59/764-08</t>
  </si>
  <si>
    <t>06-0ct-17</t>
  </si>
  <si>
    <t>Luhmann, Niklas</t>
  </si>
  <si>
    <t>La realidad de los medios de masas/PN4728.5.L84.R4/S/F</t>
  </si>
  <si>
    <t>29 sep-06 oct 17</t>
  </si>
  <si>
    <t xml:space="preserve">Fisher, Helen </t>
  </si>
  <si>
    <t>Anatomía del amor/PN6140.F567.A52/SF</t>
  </si>
  <si>
    <t>Lecciones espirituales…/PN6140.M58.L4/1883-08</t>
  </si>
  <si>
    <t>Una cuestión persona/PN3322.O4.C3/1060-97</t>
  </si>
  <si>
    <t>Al sur de la frontera, al oeste del sol/PN3322.M866.S8/1068-013</t>
  </si>
  <si>
    <t xml:space="preserve"> Yan, Mo </t>
  </si>
  <si>
    <t>La república del vino/PN3322.Y354.RM/159-015</t>
  </si>
  <si>
    <t xml:space="preserve"> Duras, Marguerite</t>
  </si>
  <si>
    <t>El amante/PN3322.D88.A12/206-08</t>
  </si>
  <si>
    <t>El dolor/PN3322.D88.D65/2187-00</t>
  </si>
  <si>
    <t xml:space="preserve">De Montaigne, Michel </t>
  </si>
  <si>
    <t>Figuras españolas del renacimiento y el barroco/PN523.8.F47/5540-04</t>
  </si>
  <si>
    <t xml:space="preserve">pipitone, Ugo </t>
  </si>
  <si>
    <t>Modernidad congelada/PN6140.P56.M63/1855-012</t>
  </si>
  <si>
    <t xml:space="preserve">diderot, Denis </t>
  </si>
  <si>
    <t>Jaques el fatalista/PN3322.D34.J33/1274-99</t>
  </si>
  <si>
    <t>Obras completas/PN3322.H85.O27.V4/1223-06</t>
  </si>
  <si>
    <t>La leyenda dorada/BX4700.S36.L4.V1/4159-92</t>
  </si>
  <si>
    <t xml:space="preserve">Kung, Hans </t>
  </si>
  <si>
    <t>Grandes pensadores cristianos/BT77.K79/587-015</t>
  </si>
  <si>
    <t>La leyenda dorada 2/BX4700.S76.L4.V2/4160-92</t>
  </si>
  <si>
    <t xml:space="preserve"> Mimeis, Georges</t>
  </si>
  <si>
    <t>Historia del infierno/BT384.M56/1968-04</t>
  </si>
  <si>
    <t>Ulises/PN3322.J89.U43/97-018</t>
  </si>
  <si>
    <t xml:space="preserve">Chouraqui, Andre </t>
  </si>
  <si>
    <t>La historia del Judaismo/BM1078.C96/1220-01</t>
  </si>
  <si>
    <t>Los orígenes del fundamentalismo/BL410.A75/1001-010</t>
  </si>
  <si>
    <t>Bajo el sol de Satanás/PN3322.B477.B3/1085-95</t>
  </si>
  <si>
    <t>André Gide</t>
  </si>
  <si>
    <t>La puerta estrecha/PN3322.G51.P84/755-99</t>
  </si>
  <si>
    <t>Phillippe Aries</t>
  </si>
  <si>
    <t>Historia de la vida privada/PN6139.5.H58/314-19</t>
  </si>
  <si>
    <t>Carlos García Gual</t>
  </si>
  <si>
    <t>El mito de Orfeo / BL310.M5M / 362-16</t>
  </si>
  <si>
    <t>Eugen Drenermann</t>
  </si>
  <si>
    <t>Clérigos / BX1912.5.D74 2005 / 1722-10</t>
  </si>
  <si>
    <t>Cuentos italianos / PN3321.5.C84</t>
  </si>
  <si>
    <t>Elio Masferrer Kan</t>
  </si>
  <si>
    <t>Religión, poder y cultura / BX1490.M38 / 1885-09</t>
  </si>
  <si>
    <t>25/ENE-01/FEB/23</t>
  </si>
  <si>
    <t>M.R James</t>
  </si>
  <si>
    <t>Corazones perdidos, cuentos  completos de fantasmas/PN3322.J33M.C67/716-10</t>
  </si>
  <si>
    <t>06-13-MARZO-23</t>
  </si>
  <si>
    <t>Diarios 1925-1930/PN3322.W66.D5/785-097</t>
  </si>
  <si>
    <t>18-25-MAY-23</t>
  </si>
  <si>
    <t xml:space="preserve">Hannah Arendt </t>
  </si>
  <si>
    <t>La condición humana / PN6140.A74.C6 / 1039-00</t>
  </si>
  <si>
    <t xml:space="preserve">Luis Jesús Martínez Gómez </t>
  </si>
  <si>
    <t>Miradas multidisciplinarias a la diversidad religiosa mexicana/BX1428-M57/241-018</t>
  </si>
  <si>
    <t>21-28-JUNIO-23</t>
  </si>
  <si>
    <t>Situación actual y perspectiva de la literatura en lenguas indígenas/PN6139.5.S56/124-094</t>
  </si>
  <si>
    <t>27-dic-3-ene-20</t>
  </si>
  <si>
    <t xml:space="preserve"> 03-ene-20</t>
  </si>
  <si>
    <t>La universidad desconocida / PN3322.B642.U6 / 1784-07</t>
  </si>
  <si>
    <t>10-18 may 10</t>
  </si>
  <si>
    <t>renov 14 jun</t>
  </si>
  <si>
    <t>Los detectives salvajes / PN3322.B642.D4 / 227-03</t>
  </si>
  <si>
    <t>Junichiro, Tanizaki</t>
  </si>
  <si>
    <t>La llave / PN3322.T355.L5 / 1114-07</t>
  </si>
  <si>
    <t>16-7 ago 10</t>
  </si>
  <si>
    <t>El puente de los sueños / PN3322.T355.P84 / 511-010</t>
  </si>
  <si>
    <t>Petit, Michéle</t>
  </si>
  <si>
    <t>Una infancia en el país de los libros / PN3322.P4885.I6 / 402-09</t>
  </si>
  <si>
    <t>3 sep-3 oct 10</t>
  </si>
  <si>
    <t>Revelación de un mundo / PN3322.L58.R48 / 70-010</t>
  </si>
  <si>
    <t>Relatos africanos / PN3322.L48.R45 / 3147-08</t>
  </si>
  <si>
    <t>13 oct -13 nov 10</t>
  </si>
  <si>
    <t>Aprendizaje o el libro de los placeres / PN3322.L58.A6 / 1704-99</t>
  </si>
  <si>
    <t>Libro del desasosiego / PN1169.5.P482.L53 / 129-04</t>
  </si>
  <si>
    <t>9 oct - 9 dic 10</t>
  </si>
  <si>
    <t>La poesía completa I / PN1169.5.P389.P59.VOL 1 / 61-010</t>
  </si>
  <si>
    <t>Tabucchi, antonio</t>
  </si>
  <si>
    <t>autobiografias ajenas/PN3322.T328.A87</t>
  </si>
  <si>
    <t>12-19 May-11</t>
  </si>
  <si>
    <t>Cuento de un hombre ciego/PN3322.T355.C84-2617-010</t>
  </si>
  <si>
    <t>cronica del pajaro que da cuerda al mundo/PN3322.M864.C76/2007</t>
  </si>
  <si>
    <t>26may-2jun-11</t>
  </si>
  <si>
    <t>Michaux Henri</t>
  </si>
  <si>
    <t>Las grandes pruebas del espíritu/PN3384.M5.G7200/0160-07</t>
  </si>
  <si>
    <t>Azul casi transparente/PN3322.M8695.A92007/1102-09</t>
  </si>
  <si>
    <t>Vida de un loco/PN3322.A493.V53/31-08</t>
  </si>
  <si>
    <t>Boxall, Peter</t>
  </si>
  <si>
    <t>1001 libros que hay que leer antes de morir/PN3321.MSS/970-07</t>
  </si>
  <si>
    <t>Hiariart Hugo</t>
  </si>
  <si>
    <t>disertacion sobre…/PN6140.H57.D5/01066-93</t>
  </si>
  <si>
    <t>Pitol Sergio</t>
  </si>
  <si>
    <t>el arte de la fuga/02385-96</t>
  </si>
  <si>
    <t>Cuentos completos/NP3322.P348.C8</t>
  </si>
  <si>
    <t>11-18ene-12</t>
  </si>
  <si>
    <t>Poemas para combatir la calvicie/ PN1169.P375.</t>
  </si>
  <si>
    <t>El ángel negro/PN3322.T328.A6/622-92</t>
  </si>
  <si>
    <t>21-28 FEB 12</t>
  </si>
  <si>
    <t>García, Pedro Luis</t>
  </si>
  <si>
    <t>A la brevedad posible/PN3321.B74</t>
  </si>
  <si>
    <t>Diarios/PN3322.M385a.D5/382-09</t>
  </si>
  <si>
    <t>22-30-mar-12</t>
  </si>
  <si>
    <t>1Q84/PN3322.M864.A6/885-011</t>
  </si>
  <si>
    <t>22-30 may 12</t>
  </si>
  <si>
    <t>Past, Ambar</t>
  </si>
  <si>
    <t>De que hablo cuando hablo de comer/PN3322.M864.D4/1278-10</t>
  </si>
  <si>
    <t>7-13 Jun 12</t>
  </si>
  <si>
    <t>Quieres hacer el favor de callarte porfavor/PN3322.C378.Q4 1994/</t>
  </si>
  <si>
    <t>Principiantes /PN3322 .C378 .P75 / 01400-010</t>
  </si>
  <si>
    <t>03-10-agosto-12</t>
  </si>
  <si>
    <t xml:space="preserve">Pound, Ezra Loomis </t>
  </si>
  <si>
    <t>Personae: los poemas breves /  PN1169.5  .P68 .P4 2003 / 01472-05</t>
  </si>
  <si>
    <t>27-Mar-04-Abr-13</t>
  </si>
  <si>
    <t>Chesterton, Gilbert K</t>
  </si>
  <si>
    <t>Herejes / PN3322 .C948 .H47 / 01120-09</t>
  </si>
  <si>
    <t>Primera nieve en el Monte fuji / PN3322 .K34 .P75 2006 / 01476-07</t>
  </si>
  <si>
    <t>Poesía reunida / PN1169.5 .F38 .P64 / 01015-010</t>
  </si>
  <si>
    <t>23-30 Abr 13</t>
  </si>
  <si>
    <t>Tae Min, Yong</t>
  </si>
  <si>
    <t>Flor y oro de la poesía coreana / PN1016.95 .C6 .F5 / 02393-01</t>
  </si>
  <si>
    <t>Los evangelios para sanar / BL430 .J645 / 01786-04</t>
  </si>
  <si>
    <t>El dedo y la llaga / PN3322 .J635 .D4 2006 / 01352-08</t>
  </si>
  <si>
    <t>Vincent, Jean-Didier</t>
  </si>
  <si>
    <t>Viaje extraordinario al centro del cerebro / PN6140 .V555 .V53 2010 / 01762-011</t>
  </si>
  <si>
    <t>Despues del terremoto / PN3322 .M842 .D47 / 0172-013</t>
  </si>
  <si>
    <t>Las palabras y las cosas / PN6140 .F68 .P3 2005 / 01867-05</t>
  </si>
  <si>
    <t>Solomon, Robert</t>
  </si>
  <si>
    <t>Ética emocioal / B29 .S635 .E75</t>
  </si>
  <si>
    <t>Coetzee, John</t>
  </si>
  <si>
    <t>Diario de un mal año / PN3322 .C634 .D5 2007 / 052-08</t>
  </si>
  <si>
    <t>26jul-02ago 13</t>
  </si>
  <si>
    <t>Renov. 11-Agos-13</t>
  </si>
  <si>
    <t>Arrabal, Fernando</t>
  </si>
  <si>
    <t>Como un paraíso de locos / PN3322 .A756 .C65 / 01969-07</t>
  </si>
  <si>
    <t xml:space="preserve">Bares, Mauricio  </t>
  </si>
  <si>
    <t>Posthumano: la vida despues del hombre / PN6140 .B363.P68 / 0141-07</t>
  </si>
  <si>
    <t xml:space="preserve"> Thompson, Keit</t>
  </si>
  <si>
    <t xml:space="preserve"> Ser hombre  / BF121 .S47 / 02098-012</t>
  </si>
  <si>
    <t xml:space="preserve"> Esterson, Laing </t>
  </si>
  <si>
    <t xml:space="preserve"> Cordura, locura y familia  / BF121 .L35 / 0433-010</t>
  </si>
  <si>
    <t>Bowles. Cuentos escogidos / PN3322 .B69 .C8 / 01847-95</t>
  </si>
  <si>
    <t>13-20 Sep 13</t>
  </si>
  <si>
    <t>Pascal, Bruckner</t>
  </si>
  <si>
    <t>La euforia perpetua / PN6140 .B78 .E84 / 0429-010</t>
  </si>
  <si>
    <t>24sep-01oct 13</t>
  </si>
  <si>
    <t>Una forma escondida / PN1169.5 .H46 .F67 / 03-013</t>
  </si>
  <si>
    <t>El cielo protector / PN3322 .B69 .C5 v3 / 01166-98</t>
  </si>
  <si>
    <t xml:space="preserve">Reichenberg, Judith </t>
  </si>
  <si>
    <t>Misticos, maestros y sabios : relatos de iluminación  BV5070 .M58 /  01237-09</t>
  </si>
  <si>
    <t>Lowenstenn, Tom</t>
  </si>
  <si>
    <t>El despertar de Buda / BL1420 .L69 / 01419-08</t>
  </si>
  <si>
    <t>29oct-05nov 13</t>
  </si>
  <si>
    <t>El gurú tramposo / BL1422 .W37 .G8 / 0536-013</t>
  </si>
  <si>
    <t>Watzalamck, Paul</t>
  </si>
  <si>
    <t>El arte de amargarse la vida / PN6140 .W378 .A77 / 0349-012</t>
  </si>
  <si>
    <t>Mannoff, Lov</t>
  </si>
  <si>
    <t>El poder del Tao / BL1900 .M37 / 01370-013</t>
  </si>
  <si>
    <t>IQ84 / PN3322 .M864 .L166 / 01032-013</t>
  </si>
  <si>
    <t xml:space="preserve">Watts, Alan  </t>
  </si>
  <si>
    <t>La cultura de la contracultura / BL1422 .W37.C8 /  01031-013</t>
  </si>
  <si>
    <t>02-09 Ene 14</t>
  </si>
  <si>
    <t>Arnaud, Juan</t>
  </si>
  <si>
    <t>Antropologia del Budismo / BL420 .A765 / 796-010</t>
  </si>
  <si>
    <t xml:space="preserve">Joko Beck, Charlotte </t>
  </si>
  <si>
    <t>La vida tal como es  / BL1432 .Z4 .J6 / 1017-08</t>
  </si>
  <si>
    <t>Jarrett, Chistian</t>
  </si>
  <si>
    <t>50 teorias Psicologicas facinantes y sugerentes / BF121 .J37 / 001104-013</t>
  </si>
  <si>
    <t>18-25-Feb-14</t>
  </si>
  <si>
    <t>Parsons, Paul</t>
  </si>
  <si>
    <t>50 teorias Cientificas revolucionarias e imaginativas / BF121 .P37 / 001105-013</t>
  </si>
  <si>
    <t>Las cinco mentes del futuro / PN3322 .G37 .C6 / 01052-010</t>
  </si>
  <si>
    <t>Jean Didier Vicent</t>
  </si>
  <si>
    <t>Un cerebro a medida / PN6139.5 .C4 / 067-014</t>
  </si>
  <si>
    <t>Baila, baila / PN3322 .M864 .B3 / 01066-013</t>
  </si>
  <si>
    <t>Dias y nochess de amor y de guerra / PN6140 .G35 .D5 / 1193-03</t>
  </si>
  <si>
    <t>Los anormales / PN6140 .F68 .A6 / 866-04</t>
  </si>
  <si>
    <t>Ramachavaka, Yogi</t>
  </si>
  <si>
    <t>Hatha Yoga / BL1245 .Y6 .R35 1992 / 01916-012</t>
  </si>
  <si>
    <t>30May-06Jun 14</t>
  </si>
  <si>
    <t>Encuentro con la sombra / BF175.5 .S65 .E63 1996 / 01985-012</t>
  </si>
  <si>
    <t>Armita / PN3322 .Y56 .A57 / 3316-08</t>
  </si>
  <si>
    <t xml:space="preserve">Savater, Fernando  </t>
  </si>
  <si>
    <t>Apóstatas razonables / B29 .S28.A66 2007 / 007-09</t>
  </si>
  <si>
    <t>18-25-Jul-14</t>
  </si>
  <si>
    <t xml:space="preserve">Pendergrast, Mark </t>
  </si>
  <si>
    <t>Historia de los espejos  / PN6140 .P44.H5 / 416-04</t>
  </si>
  <si>
    <t>Mis demonios / PN6140 .M6785 .M5 / 302-05</t>
  </si>
  <si>
    <t>29-Jul-05-Ago</t>
  </si>
  <si>
    <t>Berzbach, Frank</t>
  </si>
  <si>
    <t>Psicologia para creativos / BF121 .B47 / 0402-14</t>
  </si>
  <si>
    <t>Reyes Heroles, Federico</t>
  </si>
  <si>
    <t>Alterados / PN6140 .R499 .A57 / 1842-011</t>
  </si>
  <si>
    <t>Incurable / PN1169.5 .H84 .I6 / 1061-08</t>
  </si>
  <si>
    <t>Cuaderno flotante / PN6140 .A593 .C83 / 0190-013</t>
  </si>
  <si>
    <t>20-27 Nov 14</t>
  </si>
  <si>
    <t>Wiedermann, Julius</t>
  </si>
  <si>
    <t>Animation now / PN1995.6 .A65 / 0125-08</t>
  </si>
  <si>
    <t>A pie / PN1169.5 .A5895 .A2 / 01164-010</t>
  </si>
  <si>
    <t>Pedraza, Pilar</t>
  </si>
  <si>
    <t>Espectra / PN1995 .P435 / 01929-04</t>
  </si>
  <si>
    <t xml:space="preserve">Wilber, Ken  </t>
  </si>
  <si>
    <t>La pura conciencia del ser / B29 .W55.P87 / 3002-08</t>
  </si>
  <si>
    <t xml:space="preserve">Amara, Luigi  </t>
  </si>
  <si>
    <t>La dicidencia del universo / PN6140 .A593.D583 / 701-014</t>
  </si>
  <si>
    <t>Bindé, Jeróme</t>
  </si>
  <si>
    <t>Claves para el siglo XXI / PN6139.5 .C55 / 1077-06</t>
  </si>
  <si>
    <t>Diarios intimos / PN1169.5 .B383 .D53 / 2147-011</t>
  </si>
  <si>
    <t>Andersen, Hans Christian</t>
  </si>
  <si>
    <t>Cuentos / PN3322 .A588 .C852 / 02050-08</t>
  </si>
  <si>
    <t>15-22 Ene 15</t>
  </si>
  <si>
    <t>Ehrenberg, Felipe</t>
  </si>
  <si>
    <t>Vidrios rotos y el ojo que lo ve / PN3384 .E49 .V5 / 0533-03</t>
  </si>
  <si>
    <t xml:space="preserve">Dolto, Francoise </t>
  </si>
  <si>
    <t xml:space="preserve"> La causa de los niños / BF121 .D65 / 511-13</t>
  </si>
  <si>
    <t xml:space="preserve">Benegas, Mar  </t>
  </si>
  <si>
    <t>Poemas para leer con los niños PN1016 .C84 / 343-14</t>
  </si>
  <si>
    <t>Aullido / PN1169.5 .G56 .A9 / 0427-013</t>
  </si>
  <si>
    <t>Jean, Paul</t>
  </si>
  <si>
    <t>Elogio de la estupidez / PN6140 .J43 .E58 / 01756-012</t>
  </si>
  <si>
    <t>La mente no escolarizada / PN6140 .G37 ,M46 / 1960-010</t>
  </si>
  <si>
    <t>Jacoby, Roberto</t>
  </si>
  <si>
    <t>El deseo nace del derrumbe / PN6140 .J336 .D4 / 0546-014</t>
  </si>
  <si>
    <t>La escultura de sí / B29 .O6 / E83 / 01634-09</t>
  </si>
  <si>
    <t>Shifu / PN3322 .Y354 .S45 / 08-013</t>
  </si>
  <si>
    <t>Gathman, Anamaria</t>
  </si>
  <si>
    <t>Nikaya, Digha</t>
  </si>
  <si>
    <t>Dialogos mayores de Buda / BL1420 .D53 / 595-011</t>
  </si>
  <si>
    <t>Rituales cotidianos/ CT93 .C8 .R5 / 00115-015</t>
  </si>
  <si>
    <t>05-12-May-15</t>
  </si>
  <si>
    <t>Norby, Jeremmy</t>
  </si>
  <si>
    <t>Chamanes / BL432 .C93 / 0032-015</t>
  </si>
  <si>
    <t>Autobiografia / BL1270 .O84 .A87 / 0182-09</t>
  </si>
  <si>
    <t>Yyenga, B. K. S.</t>
  </si>
  <si>
    <t>Luz sobre el Yoga / BL1245 .Y6 .I94 / 1003-08</t>
  </si>
  <si>
    <t>26-May-02-Jun-15</t>
  </si>
  <si>
    <t>Stanton, Doug</t>
  </si>
  <si>
    <t>Soldados a caballo / PN3384 .S73 .S6 / 0306-014</t>
  </si>
  <si>
    <t>El pacto de la lucidez o la inteligencia del mal / PN6140 .B379 .P33 / 0352-010</t>
  </si>
  <si>
    <t>El libro del hombre / BL1270 .O84 .L53 / 01979-012</t>
  </si>
  <si>
    <t>Brevario de podredumbre / B29 .C56 .B74 / 0103-015</t>
  </si>
  <si>
    <t>Walter, Natasha</t>
  </si>
  <si>
    <t>Muñecas vivientes / PN6140 .W353 .M8 / 0504-013</t>
  </si>
  <si>
    <t>Prisma/PN1016.9.P75/427-06</t>
  </si>
  <si>
    <t>17-24 ago 15</t>
  </si>
  <si>
    <t xml:space="preserve">Wilber, Ken </t>
  </si>
  <si>
    <t>Breve historia de las cosas/B29.W55.B74 2007/1833-09</t>
  </si>
  <si>
    <t>Diario de una desintoxicacion/PN3322.C627.O6/1971-01</t>
  </si>
  <si>
    <t>Poesia completa/PN1169.5.P59.P6 2001/2722-01</t>
  </si>
  <si>
    <t>21-28 sep 15</t>
  </si>
  <si>
    <t>Renov. 01-oct-15</t>
  </si>
  <si>
    <t>La calavera de cristal /PN3322.V52.C2/120-013</t>
  </si>
  <si>
    <t xml:space="preserve">Rosseau, René-Lucien </t>
  </si>
  <si>
    <t>La otra cara de los cuentos/PN6140.R6795.O7/1854-010</t>
  </si>
  <si>
    <t>RENOV. 16-OCT-15</t>
  </si>
  <si>
    <t>El mejor humor ingles/PN3321.2.M45/218-010</t>
  </si>
  <si>
    <t>El Japón de Murakami /PN3322.M864.R8/619-14</t>
  </si>
  <si>
    <t>09-17-OCT-15</t>
  </si>
  <si>
    <t xml:space="preserve"> Manual del guerrero de la luz /PN3322.C632.M36/552-11</t>
  </si>
  <si>
    <t>Chandler,  Raymond</t>
  </si>
  <si>
    <t>Adios, muñeca/PN3322.C893.A25/1470-08</t>
  </si>
  <si>
    <t>Alucinaciones / PN3322 .S323 .A5 / 0049-014</t>
  </si>
  <si>
    <t>La escalera de los ángeles / PN6140 .J63 .E8 / 1350-08</t>
  </si>
  <si>
    <t>El oficio de vivir/PN3322.P39.O4/1325-93</t>
  </si>
  <si>
    <t>Dupre, Ben</t>
  </si>
  <si>
    <t>50 cosas que hay que saber sin filosofia / B28.D86 / 024-016</t>
  </si>
  <si>
    <t>PRESTAMO A PARTIR DEL 14 DE MAYO 2016</t>
  </si>
  <si>
    <t>¿Le gusta ser malvado?/PN6140.B478.G87/127-016</t>
  </si>
  <si>
    <t>La tierra como en el infierno/PN3322.B478.A8/166-015</t>
  </si>
  <si>
    <t>Las palabras y las cosas /  B29.F68.P35 /  1867-05</t>
  </si>
  <si>
    <t>Lean-framcois, Lyotard</t>
  </si>
  <si>
    <t>La condicion postmoderna / B29.L96.C6 / 205-00</t>
  </si>
  <si>
    <t>06-13 SEP 16</t>
  </si>
  <si>
    <t>Ocean oasis / SUM-ONCE / 1543/1873</t>
  </si>
  <si>
    <t>Marchesini, Roberto</t>
  </si>
  <si>
    <t>Animales magicos / BL313.M37 / 1247-08</t>
  </si>
  <si>
    <t>21-28 SEP 16</t>
  </si>
  <si>
    <t>Kirsteen Rogers, Usborne</t>
  </si>
  <si>
    <t>Religiones del mundo / BL425.R64 / 107-09</t>
  </si>
  <si>
    <t>Reflexiones sobre la vida / BL313.C354 / 415-05</t>
  </si>
  <si>
    <t>09-16 NOV 16</t>
  </si>
  <si>
    <t>El mono gramatico / PN3322.P398.M6 / 009-012</t>
  </si>
  <si>
    <t>PRESTAMO A PARTIR DEL 21 DE DICIEMBRE 2016</t>
  </si>
  <si>
    <t>Desaparecer de si / PN6140.B747.D47 / 336-016</t>
  </si>
  <si>
    <t>21-28 NOV 16</t>
  </si>
  <si>
    <t>Mis chistes mi filosofía / B29.Z59.C57 / 003-016</t>
  </si>
  <si>
    <t>El peatón inmovil / PN6140.A593.P43 / 330-015</t>
  </si>
  <si>
    <t>leer como profesor / PN6140.F67.L44 / 085-016</t>
  </si>
  <si>
    <t>Marina, José Antonio</t>
  </si>
  <si>
    <t>Diccionario de los sentimientos / PN6140.M3737.D5 / 550-10</t>
  </si>
  <si>
    <t>El clan de los insomnes /PN3322.A1212.C6 / 424-05</t>
  </si>
  <si>
    <t>Zadie Smith</t>
  </si>
  <si>
    <t>Generación quremada/PN3321.2/988-06</t>
  </si>
  <si>
    <t>lispector clarice</t>
  </si>
  <si>
    <t>Un soplo de vida/PN3322.L58.56/260-00</t>
  </si>
  <si>
    <t xml:space="preserve"> Saotome,Mitsugi</t>
  </si>
  <si>
    <t>Aikido/BL1476.A5520/1006-08</t>
  </si>
  <si>
    <t>PRESTAMO A PARTIR DE 12-SEP-17</t>
  </si>
  <si>
    <t xml:space="preserve">Bordieau, Pierre     </t>
  </si>
  <si>
    <t xml:space="preserve">  El sentido social del gusto/PN6140.B68.S46/065-016</t>
  </si>
  <si>
    <t>Duque, Felix</t>
  </si>
  <si>
    <t>Contra el humanismo/ B29.D86.C65/650-015</t>
  </si>
  <si>
    <t>Torres, Joaquín</t>
  </si>
  <si>
    <t>El Dhammapada/BL1417.D43/643-015</t>
  </si>
  <si>
    <t>MANTAK CHIA</t>
  </si>
  <si>
    <t>Equilibrio energético a través del Tao/BL1920.C55/225-017</t>
  </si>
  <si>
    <t>Willis Roy</t>
  </si>
  <si>
    <t>Mitología/BL310.M554/2329-97</t>
  </si>
  <si>
    <t>30-Ene-06-Feb-18</t>
  </si>
  <si>
    <t xml:space="preserve">Swami, A.C haktivedanta </t>
  </si>
  <si>
    <t>Bhagavaa-gita/BL1130.B533/2537-99</t>
  </si>
  <si>
    <t>3-10  mar 18</t>
  </si>
  <si>
    <t>El Yoga, Inmortalidad y libertad/BL1245.Y6.E522/1226-04</t>
  </si>
  <si>
    <t>Ramacharaka, Yogi</t>
  </si>
  <si>
    <t>Hatha Yoga/BL1245.Y6.R35 1992/1916-12</t>
  </si>
  <si>
    <t>Mircea, Eliande</t>
  </si>
  <si>
    <t>El yoga/BL1245.Y6.E522/1126-04</t>
  </si>
  <si>
    <t>Patáñ jali y el Yoga/BL245.Y6.E52/2658-01</t>
  </si>
  <si>
    <t>PRESTAMO A PARTIR DE 15-may-18</t>
  </si>
  <si>
    <t>Pavamahanda, Yogananda</t>
  </si>
  <si>
    <t xml:space="preserve"> Autobiografía de un Yogui/BR1265.V6.A8/1132-05</t>
  </si>
  <si>
    <t>La risa/B29.B47.R58/754-017</t>
  </si>
  <si>
    <t>SUSPENDIDO HASTA EL 09 JUNIO 18</t>
  </si>
  <si>
    <t>13-21 JUN 18</t>
  </si>
  <si>
    <t>Antropología del cerebro/</t>
  </si>
  <si>
    <t>Bartra</t>
  </si>
  <si>
    <t>axolitiada/PN6140.13375.A96/2819-011</t>
  </si>
  <si>
    <t>1-8 sep 18</t>
  </si>
  <si>
    <t>Yogauanda</t>
  </si>
  <si>
    <t>Autobiografía de un yogui/BL1265.Y6.A8/11322-05</t>
  </si>
  <si>
    <t>Suspendida hasta 28 deseptiembre del 2018</t>
  </si>
  <si>
    <t>De qué hablo cuando hablo de escribir/PN3322.M864.H33/425-017</t>
  </si>
  <si>
    <t>Robert,  M. Pirsig</t>
  </si>
  <si>
    <t>SUSPENCIÓN HASTA EL 26 DE DICIEMBRE DE 2018</t>
  </si>
  <si>
    <t>Poesía Completa/PN1169,5,H84,P59/2489-01</t>
  </si>
  <si>
    <t>Noguín</t>
  </si>
  <si>
    <t>Los otros dioses/BL313.N64.O87/2022-07</t>
  </si>
  <si>
    <t>Pétalos y otras historias incòmodas/PN3322.N48.P47/1447-08</t>
  </si>
  <si>
    <t>SUSPENSIÓN HASTA 24 DE ABRIL DE 2019</t>
  </si>
  <si>
    <t xml:space="preserve">Bergson, Henry </t>
  </si>
  <si>
    <t xml:space="preserve"> Parra, Nicanor</t>
  </si>
  <si>
    <t>Obras Públicas/PN1169.5.P375.O272/686-017</t>
  </si>
  <si>
    <t xml:space="preserve"> Bukoswski, Charles</t>
  </si>
  <si>
    <t>01-07-Jun-19</t>
  </si>
  <si>
    <t>SUSPENSIÓN HASTA 29 DE JUNIO DE 2019</t>
  </si>
  <si>
    <t>David Le Breton</t>
  </si>
  <si>
    <t>desaparecer de si/PN6140.B747.D47/336-016</t>
  </si>
  <si>
    <t>SUSPENSIÓN HASTA EL 19 DE DICIEMBRE DEL 2019</t>
  </si>
  <si>
    <t>Pessoa Fernando</t>
  </si>
  <si>
    <t>Escritos sobre genio y locura/PN1169.5.P482.E84/87-20</t>
  </si>
  <si>
    <t xml:space="preserve"> Diccionario de los sentimientos/ PN6140.M3737.D5 2007/550-10</t>
  </si>
  <si>
    <t xml:space="preserve">Reposiciòn </t>
  </si>
  <si>
    <t>SUSPENCIÒN  HASTA EL 3 DE FEBRERO DEL 2022</t>
  </si>
  <si>
    <t>La libertad de ser libres / PN6140.A74.L53 / 124-014</t>
  </si>
  <si>
    <t xml:space="preserve"> Trad.Jordi villa</t>
  </si>
  <si>
    <t>Yijing ; El libro de los cambios: Con el comentario de Wang Bi</t>
  </si>
  <si>
    <t>22-feb-02-mar-22</t>
  </si>
  <si>
    <t>Hugo Hiñart</t>
  </si>
  <si>
    <t>Cómo leer y escribir poesía/PN1031.H57.2005/1493-09</t>
  </si>
  <si>
    <t>01-08-Julio-23</t>
  </si>
  <si>
    <t xml:space="preserve">Consuelo Martín </t>
  </si>
  <si>
    <t>Bagahavad Gitá/BL1130.B45.2017/254-018</t>
  </si>
  <si>
    <t>Realiza la suspensión de un usuario, por cualquier incumplimiento excepto para entregas tardías</t>
  </si>
  <si>
    <t>Ve a la hoja donde están las listas de los usuarios registrados actualmente</t>
  </si>
  <si>
    <t>Grandes pechos amplias caderas / PN3322 .M6.G73 / 01834-011</t>
  </si>
  <si>
    <t>Contra le censura / PN6140 .C637.C66 /01281-07</t>
  </si>
  <si>
    <t>26-Mar-02-Abr-13</t>
  </si>
  <si>
    <t>Leftah, Mohamed</t>
  </si>
  <si>
    <t>Damiselas de Numidia / PN3322 .L448.D38 / 00304-13</t>
  </si>
  <si>
    <t>El último cuaderno / PN3322 .S27 .U57 / 01008-011</t>
  </si>
  <si>
    <t>04-11-Abr-13</t>
  </si>
  <si>
    <t>El gran laberinto / PN3322 .S279K .G7 / 1145-05</t>
  </si>
  <si>
    <t>08-15-Abr-13</t>
  </si>
  <si>
    <t>Renov. 22-Abr-13</t>
  </si>
  <si>
    <t>Vargas, Mario</t>
  </si>
  <si>
    <t>La Verdad De Las Mentiras / PN6140.V37.V403 / 1233-04</t>
  </si>
  <si>
    <t>22-29-Abr-13</t>
  </si>
  <si>
    <t>Sables y Utopias / PN6140.V37.S23 / 978-05</t>
  </si>
  <si>
    <t>06-13-May-13</t>
  </si>
  <si>
    <t>El mocho / PN3322.D66.M6 / 129-97</t>
  </si>
  <si>
    <t>Tres poetas de sus vidas / PN6140.Z84.T739 /2588-10</t>
  </si>
  <si>
    <t>24-May.13</t>
  </si>
  <si>
    <t>Amuk / PN3322 .Z94 .A56 / 0218-03</t>
  </si>
  <si>
    <t>Tres maestros. Balzac, Dickens, Dostoiesvki / PN6140 .Z84 .T74 / 0436-010</t>
  </si>
  <si>
    <t>31may-7jun</t>
  </si>
  <si>
    <t>De qué hablo cuando hablo de correr / PN3322 .M864 .D6 / 01277-010</t>
  </si>
  <si>
    <t>7-14 Jun 13</t>
  </si>
  <si>
    <t>Lección de anatomía / PN3322 .K565 .L4 / 0367-013</t>
  </si>
  <si>
    <t>11-18 Jun 13</t>
  </si>
  <si>
    <t>El jardín devastado / PN3322.V6.J37 /3399-08</t>
  </si>
  <si>
    <t>El fin de la locura / PN3322.V6.F5 / 1490-06</t>
  </si>
  <si>
    <t>14-21 Jun 13</t>
  </si>
  <si>
    <t>Momentos estelares de la humanidad / PN3322 .Z94 .M65 / 03319-08</t>
  </si>
  <si>
    <t>01-08 Jul 13</t>
  </si>
  <si>
    <t>La lucha contra el demonio / PN6140 .Z84 .L83 / 02395-07</t>
  </si>
  <si>
    <t>08-15 Jul 13</t>
  </si>
  <si>
    <t xml:space="preserve">Zweig , Stefan </t>
  </si>
  <si>
    <t>La impaciencia del corazón / PN3322 .Z94.I6 2006 / 02917-08</t>
  </si>
  <si>
    <t>El mundo de ayer / PN3322 .Z94 .M86 / 01081-09</t>
  </si>
  <si>
    <t>Por último, el cuervo / PN3322 .C35 .P6 / 0307-04</t>
  </si>
  <si>
    <t>Mundo escrito y mundo no escrito / PN3322 .C35 .M8</t>
  </si>
  <si>
    <t xml:space="preserve">Taibo II, Paco Ignacio </t>
  </si>
  <si>
    <t xml:space="preserve"> El alamo / PN3322 .T35.A53 / 01636-012</t>
  </si>
  <si>
    <t>02-09 Sep 13</t>
  </si>
  <si>
    <t>Las voces de Marrakesh / PN3384 .C36 .V6 2006 / 182-013</t>
  </si>
  <si>
    <t>09-16-Sep-13</t>
  </si>
  <si>
    <t>Masa y poder / PN6140 .C36 .M3 2002 / 015-03</t>
  </si>
  <si>
    <t>11-18 Sep 13</t>
  </si>
  <si>
    <t>Renov. 25-Sep-13</t>
  </si>
  <si>
    <t>Rayuela / PN3322 .C67 .R3 2013 / 0718-013</t>
  </si>
  <si>
    <t>25sep-02oct 13</t>
  </si>
  <si>
    <t>El jardín de los suplicios / PN3322 .M575 .J3 / 0869-013</t>
  </si>
  <si>
    <t xml:space="preserve"> La carretera / PN3322 .M428.C77 / 02348-07</t>
  </si>
  <si>
    <t>16-23-Oct-13</t>
  </si>
  <si>
    <t>El orden natural de las cosas / PN3322 .L622 .O7 / 2071-01</t>
  </si>
  <si>
    <t>Los miserables / PN3322 .H83 .M5 2002 vol 1 / 02181-010</t>
  </si>
  <si>
    <t>310ct-07nov 13</t>
  </si>
  <si>
    <t>Los miserables / PN3322 .H83 .M5 2002 vol 2 / 02182-010</t>
  </si>
  <si>
    <t>El Rey viejo / PN3322 .B462mR4 1959 / 2584</t>
  </si>
  <si>
    <t>Las lunas de jupiter / PN3322 .M854 .L8 / 0956-013</t>
  </si>
  <si>
    <t>Lamemoria de Shakespeare / PN3322 .B67 .M4 / 0436-06</t>
  </si>
  <si>
    <t>Homero, Iliada / PN3322 .B355 .H6 / 1513-05</t>
  </si>
  <si>
    <t>16-23-Dic-13</t>
  </si>
  <si>
    <t>El tiempo envejece de prisa / PN3322 .T328 .T64 / 1288-011</t>
  </si>
  <si>
    <t>Réquiem / PN3322 .T328 .R4 / 00726-95</t>
  </si>
  <si>
    <t>27-Dic-03-Ene-14</t>
  </si>
  <si>
    <t>Yo robot / PN3322 .A85 .Y6 / 01667-013</t>
  </si>
  <si>
    <t>Odio, amistad, noviazgo, amor, matrimonio / PN3322 .M854 .O3 / 1090-013</t>
  </si>
  <si>
    <t>El silencio de las sirenas / PN3322 .K34 .S5 / 020-014</t>
  </si>
  <si>
    <t>Next / PN6140 .B364 .N4 / 2177-02</t>
  </si>
  <si>
    <t>Los barbaros / PN3322 .B355 .B3 / 1085-013</t>
  </si>
  <si>
    <t>Para una memoria futura / PN3322 .S372 .P37 / 918-013</t>
  </si>
  <si>
    <t>La infancia de Jesus / PN3322 .C634 .I5 / 092-014</t>
  </si>
  <si>
    <t>Diario de un mal año  / PN3322 .C634.D5 2007 / 052-08</t>
  </si>
  <si>
    <t>Hombre lento / PN3322 .C34 .H6 / 0271-06</t>
  </si>
  <si>
    <t>Elizabeth Costello / PN3322 .C68 .C6 / 1220-04</t>
  </si>
  <si>
    <t>El laberinto de la soledad / PN1169.5 .P395 .L3 1992 / 0490-03</t>
  </si>
  <si>
    <t>El hombre rebelde / PN6140 .C358 .H65 / 01459-09</t>
  </si>
  <si>
    <t>Dostoviesky, Fiodor</t>
  </si>
  <si>
    <t>Tierras de poniente / PN3322 .C634 .T54 / 1697-09</t>
  </si>
  <si>
    <t>22-29-May-14</t>
  </si>
  <si>
    <t>San Francisco de Asís / PN3322 .H54 .S2 2010 / 0252-014</t>
  </si>
  <si>
    <t>Los invitados de la princesa / B29 .S28 .I685 / 0761-014</t>
  </si>
  <si>
    <t>Venecia, Tintoretto / PN6140 .S377 .V46 / 127-07</t>
  </si>
  <si>
    <t>El año 1993 / PN3322 .S27 .A5 / 0264-014</t>
  </si>
  <si>
    <t xml:space="preserve">Segovia , Tomas </t>
  </si>
  <si>
    <t>Digo yo / PN6140 .449.D54 / 2053-011</t>
  </si>
  <si>
    <t>Costas extrañas / PN3322 .C634 .C68 / 0302-011</t>
  </si>
  <si>
    <t>Le Clézio, J. M. G.</t>
  </si>
  <si>
    <t>El pez dorado / PN3322 .L4 .P49 / 1422-09</t>
  </si>
  <si>
    <t>23-30-Jul-14</t>
  </si>
  <si>
    <t>El tercero ausente / PN6140 .B658 .T47 / 1744-012</t>
  </si>
  <si>
    <t>Una biografia revisada / PN3322 .C67 .H47 / 0388-014</t>
  </si>
  <si>
    <t>Viajes y otros viajes / PN3322 .T328 .V5 / 0358-014</t>
  </si>
  <si>
    <t>La fiesta de la insignificancia / PN3322 .K85 .F5 / 457-014</t>
  </si>
  <si>
    <t>De algun tiempo a esta parte / PN3322 .P3 .A4 / 407-014</t>
  </si>
  <si>
    <t>El valor de educar / B29 .S28 .V36 / 323-012</t>
  </si>
  <si>
    <t>01-08-Oct-14</t>
  </si>
  <si>
    <t>Despierta y lee / B29 .D48 / 541-99</t>
  </si>
  <si>
    <t>El traspié / B29 .S28 .T3 / 084-014</t>
  </si>
  <si>
    <t>Figuraciones mías / B29 .S28 .F54 / 0503-014</t>
  </si>
  <si>
    <t>17-24 Oct 14</t>
  </si>
  <si>
    <t>La isla de Próspero / B29 .S28 .V53 / 0134-08</t>
  </si>
  <si>
    <t>Lahierba de las noches / PN3322 .M63 .H54</t>
  </si>
  <si>
    <t xml:space="preserve">Maupasant, Guy de </t>
  </si>
  <si>
    <t xml:space="preserve"> Sobre el agua / PN3322 .M399.S6 / 590-014</t>
  </si>
  <si>
    <t>Los viajes de Gulliver / PN3322 .S9 .V5 2014 / 0588-014</t>
  </si>
  <si>
    <t xml:space="preserve"> Alabardas / PN3322 .S27.A42 / 648-014</t>
  </si>
  <si>
    <t>Orlando furioso / PN3322 .C35 .O7 / 0646-014</t>
  </si>
  <si>
    <t>Tiempo y modo / PN6140 .Z84 .T54 / 03018-08</t>
  </si>
  <si>
    <t>Escenas de una vida / PN3322 .C634 .E22 / 056-015</t>
  </si>
  <si>
    <t>Sauce ciego, mujer dormida / PN3322 .M864 .S2 / 096-015</t>
  </si>
  <si>
    <t>Huesos en el jardin / PN3322 .M375 .H8 / 0117-015</t>
  </si>
  <si>
    <t>Esta historia / PN3322 .B355 .E8 / 0144-015</t>
  </si>
  <si>
    <t xml:space="preserve">Sontang , Susan </t>
  </si>
  <si>
    <t xml:space="preserve">Sobre la fotografía </t>
  </si>
  <si>
    <t>18-21-Abr-15</t>
  </si>
  <si>
    <t>Vicente Leñero</t>
  </si>
  <si>
    <t>El garabato / PN3322 .L46 .G37 / 0186-015</t>
  </si>
  <si>
    <t>02-09-MAY-15</t>
  </si>
  <si>
    <t>Número Cero / PN3322 .E36 .N8 / 00213-015</t>
  </si>
  <si>
    <t>Hombres sin mujeres / PN3322 .M864 .H6 / 00207-015</t>
  </si>
  <si>
    <t>El castillo blanco / PN3322 .P355 .C37 / 0252-015</t>
  </si>
  <si>
    <t>28-May-04-Jun-15</t>
  </si>
  <si>
    <t>Accidente nocturno / PN3322 .M63 .A22 / 0335-015</t>
  </si>
  <si>
    <t>03-10-Jun-15</t>
  </si>
  <si>
    <t>Clases de literatura / PN3322 .C67 .C53 / 0336-015</t>
  </si>
  <si>
    <t>10-17-Jun-15</t>
  </si>
  <si>
    <t>Sumisión / PN3322 .H68 .S96 / 0274-015</t>
  </si>
  <si>
    <t>Los más bellos cuentos rusos /  PN3321.75 .L845 / 0278-015</t>
  </si>
  <si>
    <t>24Jun-01Jul 15</t>
  </si>
  <si>
    <t>Cambios / PN3322 .Y354 .C3 / 01051-013</t>
  </si>
  <si>
    <t>Las preguntas de la vida / B29 .S28 .P7 2012 / 01477-013</t>
  </si>
  <si>
    <t>Los privilegios de la vista/PN1169.8.P398.O2 1994/834-03</t>
  </si>
  <si>
    <t>Los privilegios de la vista/PN1169.8.P398.O2 1994/0835-03</t>
  </si>
  <si>
    <t>Santori, Giovanni</t>
  </si>
  <si>
    <t>¿Qué es la democracia?/ PN6140.S374.Q4/ 2639-011</t>
  </si>
  <si>
    <t>Manet, Eduardo</t>
  </si>
  <si>
    <t>La amante del pintor/ PN3322.M37e.A42/ 00388-015</t>
  </si>
  <si>
    <t>Autobiograf{ia / PN3322 .B67 .A98 / 0460-015</t>
  </si>
  <si>
    <t>Intervenciones politicas/PN6140.B68.I58/446-015</t>
  </si>
  <si>
    <t xml:space="preserve"> Historia de cronopios y de fantasmas /PN3322.C674.H5 2005/265-14</t>
  </si>
  <si>
    <t>01-08-OCT-15</t>
  </si>
  <si>
    <t>Memorias de Adriano /PN3322 .Y68 .M4 / 1255-03</t>
  </si>
  <si>
    <t xml:space="preserve">La muerte feliz </t>
  </si>
  <si>
    <t xml:space="preserve">Sergio Pitol </t>
  </si>
  <si>
    <t xml:space="preserve">Soñar la realidad </t>
  </si>
  <si>
    <t>Si una noche de invierno un viajero/PN3322.C35.S5/2310-03</t>
  </si>
  <si>
    <t>construir al enemigo / PN6140.E26.C65 / 000595-015</t>
  </si>
  <si>
    <t>El nombre de la rosa / PN3322.636.N6 / 1640-09</t>
  </si>
  <si>
    <t>29DIC-5-EN-16</t>
  </si>
  <si>
    <t>En nombre de la rosa/PN3322.E36.N6.1/2001-05</t>
  </si>
  <si>
    <t xml:space="preserve">Youcenar, Marguerite </t>
  </si>
  <si>
    <t>Con los ojos abiertos/PN3322.Y68.C6/1040-00</t>
  </si>
  <si>
    <t>Una sensacion extraña/PN3322.P355.S45/661-015</t>
  </si>
  <si>
    <t>PRESTAMO A A PARTIR DE 16 DE MARZO DE 2016</t>
  </si>
  <si>
    <t xml:space="preserve">Dostoievski, Fiodor </t>
  </si>
  <si>
    <t>Las memorias de la casa muerta/PN3322.D68.M4/1978-01</t>
  </si>
  <si>
    <t>El aprendizaje del escritor/PN3322.B67.A67/128-016</t>
  </si>
  <si>
    <t>Los renglones torcidos de Dios / PN3322.L83.R4 / 2154-03</t>
  </si>
  <si>
    <t>24JUN-1-JUL-16</t>
  </si>
  <si>
    <t xml:space="preserve">Ruvalcaba, Eusebio </t>
  </si>
  <si>
    <t>Los 43/PN3321.92.C783/124-016</t>
  </si>
  <si>
    <t>Cuentos hindués / PN3321.95.I64.C.84 / 185-016</t>
  </si>
  <si>
    <t>26-JUL-02 AGO 16</t>
  </si>
  <si>
    <t>Coetze</t>
  </si>
  <si>
    <t>Vida y epoca de Michel K / PN3322.C634.Y52 / 117-08</t>
  </si>
  <si>
    <t>Las vidas de los animales/PN3322.C634.V5/015-014</t>
  </si>
  <si>
    <t>Mishima o la visión del vacio/PN3322.Y68.M5/1847-05</t>
  </si>
  <si>
    <t>La señorita de Tacna/PN3322.V37.S46/1179-01</t>
  </si>
  <si>
    <t>25 ago-01 sep 16</t>
  </si>
  <si>
    <t>El elefente desaparece/PN3322.M864.E43/69-016</t>
  </si>
  <si>
    <t xml:space="preserve">Berti, Eduardo </t>
  </si>
  <si>
    <t>La balsa de piedra / PN3322.S27.B3 / 265-01</t>
  </si>
  <si>
    <t>De la finitud/PN3322.G79.F59/247-014</t>
  </si>
  <si>
    <t>El tambor de hojalata/PN3322.G79.T3/344-03</t>
  </si>
  <si>
    <t xml:space="preserve">Aguilar Camin, Hector </t>
  </si>
  <si>
    <t>La mujeres de adriano/PN3322.A44./746-02</t>
  </si>
  <si>
    <t>08-15 nov 16</t>
  </si>
  <si>
    <t xml:space="preserve">Estrada, Aura </t>
  </si>
  <si>
    <t>Mis dias en Shangai/PN3322.E877.D53/328-016</t>
  </si>
  <si>
    <t>16-23 nov 16</t>
  </si>
  <si>
    <t>Amuleto/PN3322.B642.A57/810-04</t>
  </si>
  <si>
    <t>La mañana de un terrateniente/PN3322.T65.M35245-016</t>
  </si>
  <si>
    <t>Anton Chéjov Cuentos/PN3322.C94.C84/404-016</t>
  </si>
  <si>
    <t>De la estupidez de la lengua/PN6140.E22.E88/406-016</t>
  </si>
  <si>
    <t>19-26 dic 16</t>
  </si>
  <si>
    <t>Tiempos liquidos/PN6140.B3797.T5/1475-08</t>
  </si>
  <si>
    <t>27 dic 16-03 ene 17</t>
  </si>
  <si>
    <t>Modernidad y holocausto / PN6140.B37.M6 / 1584-010</t>
  </si>
  <si>
    <t>30 ene-06 feb 17</t>
  </si>
  <si>
    <t xml:space="preserve">Savino, Alberto </t>
  </si>
  <si>
    <t>Tregedia de la infancia/PN3322.S288.T37/23-017</t>
  </si>
  <si>
    <t>Borges-Casares</t>
  </si>
  <si>
    <t>Libro del cielo y del infierno/PN3321.B67/49-01</t>
  </si>
  <si>
    <t>La aventura de Pensar/B29.S28.A86/3149-08</t>
  </si>
  <si>
    <t>21-28 feb 17</t>
  </si>
  <si>
    <t>Underground/PN3322.M864.U58/196-015</t>
  </si>
  <si>
    <t xml:space="preserve">Swift, Jonathan </t>
  </si>
  <si>
    <t>De lengua, estilo, conversación y vagatelas/PN3322.S9.L45/163-017</t>
  </si>
  <si>
    <t>27 mar-03 abr 17</t>
  </si>
  <si>
    <t>Los avispones/PN3322.H355.A93/175-017</t>
  </si>
  <si>
    <t xml:space="preserve">Raspe, Rudolf Erich </t>
  </si>
  <si>
    <t>Las aventuras del Barón Munchausen/PN3322.R37.A93/174-017</t>
  </si>
  <si>
    <t>Popol Vuh/PN523.P66 2000/224-017</t>
  </si>
  <si>
    <t>24 abr-04 may 17</t>
  </si>
  <si>
    <t xml:space="preserve">Mouthnho, José Viale </t>
  </si>
  <si>
    <t>Cuentos populares Portugueses/PN3322.P67.C84/172-017</t>
  </si>
  <si>
    <t>09-16 may 17</t>
  </si>
  <si>
    <t>Peter y Elizabeth Fenwick</t>
  </si>
  <si>
    <t>El arte de morir/PN6140.F477.A78/169-017</t>
  </si>
  <si>
    <t>Qué es la democracia/ PN6140.S3741.Q4/2639-011</t>
  </si>
  <si>
    <t xml:space="preserve">Nadeau, Maurice </t>
  </si>
  <si>
    <t>SADE la insurrección permanente/PN3322.S253.W3/379-017</t>
  </si>
  <si>
    <t>Justine/PN3322.S233.J8/390-09</t>
  </si>
  <si>
    <t xml:space="preserve">Soupault, Philippe </t>
  </si>
  <si>
    <t>Las ultimas de noche Paris/PN3322.S68.U48/435-017</t>
  </si>
  <si>
    <t>Apocalipticos e integrados/PN6140.E36.A6/127-04</t>
  </si>
  <si>
    <t>06-jul- 13 jul 17</t>
  </si>
  <si>
    <t>Zweig Stefan</t>
  </si>
  <si>
    <t xml:space="preserve">La curacion del espiritu/PN6140.E84.C87/434-09
</t>
  </si>
  <si>
    <t xml:space="preserve"> Zweig, Stefan </t>
  </si>
  <si>
    <t>La impaciencia del corazón/PN3322.Z94.I6/SF</t>
  </si>
  <si>
    <t>Historia de la belleza/PN6140.E26.H5/572-014</t>
  </si>
  <si>
    <t>16-23-08-17</t>
  </si>
  <si>
    <t>La lentitud/PN3322.K85.L4/075-95</t>
  </si>
  <si>
    <t>31-ago-7-sep-17</t>
  </si>
  <si>
    <t>Naipaul, V.S.</t>
  </si>
  <si>
    <t>Leer y escribir/PN3322.N34.L4/328-017</t>
  </si>
  <si>
    <t>La dama que amaba los insectos/PN3321.95.J36.D35/568-017</t>
  </si>
  <si>
    <t>14-21-SEP-17</t>
  </si>
  <si>
    <t>20-27-SEP-17</t>
  </si>
  <si>
    <t>De cómo me hice monja/PN3322.A49.C6/1202-97</t>
  </si>
  <si>
    <t>25 sep - 03 oct 17</t>
  </si>
  <si>
    <t>Auto de fé/PN3322.C354.A82/2318-07</t>
  </si>
  <si>
    <t>PRESTAMO A A PARTIR DE 2 DE DICIEMBRE DE 2017</t>
  </si>
  <si>
    <t>Hiriart, Hugo</t>
  </si>
  <si>
    <t>Galaor/PN3322.H57.G35/0709-013</t>
  </si>
  <si>
    <t>El corazón de las tinieblas/PN3322C663.C67/612-014</t>
  </si>
  <si>
    <t>22-29 dic 17</t>
  </si>
  <si>
    <t>Trópico de Cáncer/PN3322.M55.T68/689-93</t>
  </si>
  <si>
    <t>28 dic 17-04 ene 18</t>
  </si>
  <si>
    <t>Lampedusa, Tomás</t>
  </si>
  <si>
    <t>El gatopardo/PN3322.L36.G3/869-99</t>
  </si>
  <si>
    <t>Opiniones de un payaso/PN3322.B625.O6/1684-03</t>
  </si>
  <si>
    <t>Wolf,Virginia</t>
  </si>
  <si>
    <t xml:space="preserve">Leand, David </t>
  </si>
  <si>
    <t>Doctor Zhivago/PN198.3.L43.D6/2362-01</t>
  </si>
  <si>
    <t>24 feb - 3 mar</t>
  </si>
  <si>
    <t>Pasternak Boris</t>
  </si>
  <si>
    <t>Doctor Zhivago/PN3322.P388.D6/766-96</t>
  </si>
  <si>
    <t>El gran Gatsby/PN3322.F58.G73/2882-00</t>
  </si>
  <si>
    <t>22-29 mar 18</t>
  </si>
  <si>
    <t xml:space="preserve">Houellebcq, Michel </t>
  </si>
  <si>
    <t>Sumisión/PN3322.H69.S96/274-015</t>
  </si>
  <si>
    <t>El mundo como supermercado/PN3322.H69.M85/1173-00</t>
  </si>
  <si>
    <t>Lanzarote/ PN3322. H69.L35/ 0273-012</t>
  </si>
  <si>
    <t xml:space="preserve">21-28-nov-18 </t>
  </si>
  <si>
    <t>Bonzai/PN3322.Z35.B6/982-013</t>
  </si>
  <si>
    <t>Configuración de la última orilla/PN3322.H69.C65/631-018</t>
  </si>
  <si>
    <t>29-ene-5-feb-19</t>
  </si>
  <si>
    <t>Obras I/PN3322,C349,O2/888-96</t>
  </si>
  <si>
    <t>La noche del oráculo/PN3322.A89.N6/59-05</t>
  </si>
  <si>
    <t>26-feb-5-mar-19</t>
  </si>
  <si>
    <t>SUSPENSIÓN HASTA 26 DE MARZO DE 2019</t>
  </si>
  <si>
    <t>Robert Musil</t>
  </si>
  <si>
    <t>Las tribulaciones de estudiante Törless / PN3322.M88.T75 /102-019</t>
  </si>
  <si>
    <t>El tigre de Tracy/PN3322.S275.T54/19-011</t>
  </si>
  <si>
    <t>Pedro Páramo/   PN3322.R85.P42.1/ 1723-05</t>
  </si>
  <si>
    <t xml:space="preserve">Juan Rulfo </t>
  </si>
  <si>
    <t>El llano en llamas / PN3322.R85.L9/ 0028-09</t>
  </si>
  <si>
    <t xml:space="preserve">Yuval Noah Harari </t>
  </si>
  <si>
    <t>De animales a Dioses/ PN3383.H367.A53 /812-017</t>
  </si>
  <si>
    <t>29-ago-5-sep-019</t>
  </si>
  <si>
    <t>Michel Houellebecq</t>
  </si>
  <si>
    <t>Serotonina/ PN3322.H69.S47/ 446-019</t>
  </si>
  <si>
    <t>Ficciones/PN3322.B67.F53/397-019</t>
  </si>
  <si>
    <t>Etica como amor propio / B29.S28.S69 1988 / 0048-017</t>
  </si>
  <si>
    <t>21 - 28 SEP 19</t>
  </si>
  <si>
    <t>Jose Saramago</t>
  </si>
  <si>
    <t>27-sep-19-04-oct-19</t>
  </si>
  <si>
    <t>11-18-OCT-19</t>
  </si>
  <si>
    <t>26-oct-2-nov-19</t>
  </si>
  <si>
    <t>31-oct-7-nov-19</t>
  </si>
  <si>
    <t>Jaques Lacan</t>
  </si>
  <si>
    <t>La familia/BF173.L3.F3/1995-07</t>
  </si>
  <si>
    <t>1984/PN3322.O79.M5 1984/11-14</t>
  </si>
  <si>
    <t>22-29-nov-21</t>
  </si>
  <si>
    <t>Alfous Huxley</t>
  </si>
  <si>
    <t>Mundo Feliz/PN3322.H89.M853/74-13</t>
  </si>
  <si>
    <t>El proceso/PN3322.K32.P76 1999/2969-00</t>
  </si>
  <si>
    <t>Bertrand Russell</t>
  </si>
  <si>
    <t>Sociedad humana: Ética y política/B29.R88.S6/993-96</t>
  </si>
  <si>
    <t>04-11-ene-22</t>
  </si>
  <si>
    <t>17-ene-22</t>
  </si>
  <si>
    <t>Obras Completas/PN3322.K32.O27 1999 Vol.2/1378-03</t>
  </si>
  <si>
    <t>Zweig, Bernard</t>
  </si>
  <si>
    <t>"El pensamiento vivo de Tolstoi"/PN3322.T65.Z9/197-05</t>
  </si>
  <si>
    <t>17-24-ene-22</t>
  </si>
  <si>
    <t>24-31-ene-22</t>
  </si>
  <si>
    <t>Tesla: Inventor de la era electrica/CT21.T475.C37</t>
  </si>
  <si>
    <t>La civilización del espectaculo/PN3322.V37.C59/557-17</t>
  </si>
  <si>
    <t>1-8-FEB-22</t>
  </si>
  <si>
    <t>El vientre de paris/PN3322.Z65.V5/855-03</t>
  </si>
  <si>
    <t>Gerge Plimpton</t>
  </si>
  <si>
    <t>Hablan los escritores/PN3321.H3/ 2250-17</t>
  </si>
  <si>
    <t>22-FEB-01-MAR</t>
  </si>
  <si>
    <t>01-07-mar-22</t>
  </si>
  <si>
    <t>Alber Camus</t>
  </si>
  <si>
    <t>La peste /PN3322.C349.P47 1985/ 217-012</t>
  </si>
  <si>
    <t>El ruido y la furia/PN3322-F39.R85 /21-12</t>
  </si>
  <si>
    <t>París era una fiesta /PN3322-H45.P37 /252-4</t>
  </si>
  <si>
    <t>PRESTAMO APARTIR DEL 19 DE MARZO DEL 2022</t>
  </si>
  <si>
    <t>John Stuart Mill</t>
  </si>
  <si>
    <t>Sobre la libertad/PN6140.M553.S6/2636-00</t>
  </si>
  <si>
    <t>25-27-abr-22</t>
  </si>
  <si>
    <t>J.M. Le Clézio</t>
  </si>
  <si>
    <t>El sueño mexicano o el pensamiento interrumpido/PN6140.L4.S84/3128-08</t>
  </si>
  <si>
    <t>PRESTAMO APARTIR DEL 02 DE MAYO DEL 2022</t>
  </si>
  <si>
    <t>La condición humana/PN6140-A74.C6 /1039-00</t>
  </si>
  <si>
    <t>02-09-may-22</t>
  </si>
  <si>
    <t>10-16-may-22</t>
  </si>
  <si>
    <t>PRESTAMO APARTIR DEL 20 DE MAYO DEL 2022</t>
  </si>
  <si>
    <t>El amante/PN3322.D88.A42/991-00</t>
  </si>
  <si>
    <t>13-20-junio-22</t>
  </si>
  <si>
    <t>PRESTAMO APARTIR DEL 22 DE JUNIO DEL 2022</t>
  </si>
  <si>
    <t>David Copperfield/PN3322.D534.D38 2006/01-014</t>
  </si>
  <si>
    <t>28-JUN-05-JUL-22</t>
  </si>
  <si>
    <t>Convergencia/PN1169.5.P395.C66/715-015</t>
  </si>
  <si>
    <t>PRESTAMO APARTIR DEL 08 DE JULIO DEL 2022</t>
  </si>
  <si>
    <t>Elcielo protector/PN3322.B69.C5/1166-98</t>
  </si>
  <si>
    <t>5-12dic-22</t>
  </si>
  <si>
    <t>PRESTAMO APARTIR DEL 26 DE DICIEMBRE DEL 2022</t>
  </si>
  <si>
    <t>Gertrude Stein</t>
  </si>
  <si>
    <t>Autobiografia de todo el mundo/PN3322.S737.A82/1197-93</t>
  </si>
  <si>
    <t>PRESTAMO APARTIR DEL 12 DE ENERO DEL 2023</t>
  </si>
  <si>
    <t>Leyendas de Oaxaca / PN3321.92 .L49 / 0519-013</t>
  </si>
  <si>
    <t>Goñi, Carlos</t>
  </si>
  <si>
    <t>Alma femenina / BL313 .G665 / 01915-07</t>
  </si>
  <si>
    <t>Esperando a Godot / PN2021.5 .B43 .E8 / 01403-96</t>
  </si>
  <si>
    <t>Pirandello, Luigi</t>
  </si>
  <si>
    <t>Seis personajes en busca de amor / PN2021.5 .P57 .S4 / 01638-06</t>
  </si>
  <si>
    <t>Obra, poesía, prosa / PN1169.5 .G57 .O27 / 055-015</t>
  </si>
  <si>
    <t>22-29 Abr-15</t>
  </si>
  <si>
    <t>Sartre, un racionalista romántico / B29 .S27 .M87 / 211-08</t>
  </si>
  <si>
    <t>01-08-Jun-15</t>
  </si>
  <si>
    <t>Levy, Bernard Henri</t>
  </si>
  <si>
    <t>El siglo de Sartre / B29 .S27 .L4 / 1821-02</t>
  </si>
  <si>
    <t>Kelly, Stuart</t>
  </si>
  <si>
    <t>La biblioteca de los libros perdidos / PN6140 .K45 .B5 / 01785-07</t>
  </si>
  <si>
    <t>Leer</t>
  </si>
  <si>
    <t>Seferis, Giorgios</t>
  </si>
  <si>
    <t>Todo esta lleno de dioses</t>
  </si>
  <si>
    <t>Obra reunida II / PN3322 .R48 .O75 / 04-015</t>
  </si>
  <si>
    <t>El resplandor / PN3322 .M351 .R4 / 01413-03</t>
  </si>
  <si>
    <t>Rompecabezas / PN2021.5 .B473 .R65 / 01587-011</t>
  </si>
  <si>
    <t>Las olas / PN3322 .W66 .O5 / 651</t>
  </si>
  <si>
    <t>Cómo se hace una tesis / PN6140 .E26 .C6 2001 / 03004-08</t>
  </si>
  <si>
    <t>21-28 Jul 15</t>
  </si>
  <si>
    <t>Eliot T.S</t>
  </si>
  <si>
    <t>Función de la poesía y función de la crítica/ PN1169.5.E55.F8</t>
  </si>
  <si>
    <t>Salones y otros escritos sobre arte/PN3322.B389.S3/19-014</t>
  </si>
  <si>
    <t>Textos/PN6140.R49.T49/305-09</t>
  </si>
  <si>
    <t>Los de abajo / PN3322 .A99 .L6.1 / 0330-07</t>
  </si>
  <si>
    <t>Las flores del mal / PN1169.5 .B583 .F5 / 3254-08</t>
  </si>
  <si>
    <t>La torre inclinada / PN6140 .W66 .T6  1980/ 1573-01</t>
  </si>
  <si>
    <t xml:space="preserve"> Páginas inmortales/PN6140.M667.P3 2000/569-01</t>
  </si>
  <si>
    <t>10-17-NOV-15</t>
  </si>
  <si>
    <t xml:space="preserve"> De la emoción a las palabras/PN6140.H43.D4/786-96</t>
  </si>
  <si>
    <t>J.S. Brushwood</t>
  </si>
  <si>
    <t>México en su novela/PN523.92.B78 1992/1853-010</t>
  </si>
  <si>
    <t>El salvaje y otros cuentos/PN3322.Q57.S25/2009-011</t>
  </si>
  <si>
    <t xml:space="preserve">Aguilar Mora, Jorge </t>
  </si>
  <si>
    <t>El silencio de la revolución y otros ensayos/PN3322.A443.S55/935-013</t>
  </si>
  <si>
    <t>Castro Leal, Antonio</t>
  </si>
  <si>
    <t>La novela de la revolución mexicana/PN3322.C3875.N6 v1/1595-011</t>
  </si>
  <si>
    <t>Cerbrián, Juan Luis</t>
  </si>
  <si>
    <t>Retrato de Gabriel García Márquez/PN3322.G375.C4/374-04</t>
  </si>
  <si>
    <t xml:space="preserve">Cobo Borda , Juan G. </t>
  </si>
  <si>
    <t>El arte de leer a García Márquez/PN3322.G375.A77/2269-08</t>
  </si>
  <si>
    <t xml:space="preserve"> Zaid, Gabriel</t>
  </si>
  <si>
    <t>Omnibus de poesía mexicana/PN1016.92.O57 1997/1856-99</t>
  </si>
  <si>
    <t xml:space="preserve">Michaux, Henri  </t>
  </si>
  <si>
    <t>Antología poética (1927-1986)/PN1169.5.M53.A6/1905-05</t>
  </si>
  <si>
    <t xml:space="preserve">Garibay, Angel Ma. </t>
  </si>
  <si>
    <t>Poesia Nahuatl II/PN1016.92.P642 1993 v.2/1750-94</t>
  </si>
  <si>
    <t>La voz profunda/PN3321.92.V68/1373-04</t>
  </si>
  <si>
    <t>La verdad de las mentiras/PN6140.V37.V4 2003/1233-04</t>
  </si>
  <si>
    <t>Mea Cuba/PN6140.C32.M4/733-01</t>
  </si>
  <si>
    <t xml:space="preserve">Tenorio, Martha Lilia </t>
  </si>
  <si>
    <t>Poesia novohispana Antologia/PN1016.9.T46 v.1/155-012</t>
  </si>
  <si>
    <t>Obras Completas (T. XV)/ PN6140.R49.O2 V15/ 1674-010</t>
  </si>
  <si>
    <t>1- 8 MAR-16</t>
  </si>
  <si>
    <t>Omnibus de la poesia mexicana/PN1016.92.O57/1856-99</t>
  </si>
  <si>
    <t>24-31 mar 16</t>
  </si>
  <si>
    <t xml:space="preserve"> La señora dalloway / PN3322.W66.S4 / 1890-03</t>
  </si>
  <si>
    <t>omnibus de poesía mexicana / PN1016.92.O57 / 1856-99</t>
  </si>
  <si>
    <t>25-ABR-2 MAY 16</t>
  </si>
  <si>
    <t>Joaquín Blanco, José</t>
  </si>
  <si>
    <t>Cronica de la poesía mexicana/PN1016.92.B55/2001-99</t>
  </si>
  <si>
    <t>Obra poetica (1935-1988) / PN1169.5.P395.O22 / S/F</t>
  </si>
  <si>
    <t>Poesia no mcompleta / PN1169.5.S97.P6.4 / 3197-08</t>
  </si>
  <si>
    <t>Huidoboro</t>
  </si>
  <si>
    <t>El pasajero y su destino/PN1169.5.H85.P38/1527-09</t>
  </si>
  <si>
    <t>20-27-may-16</t>
  </si>
  <si>
    <t>Foucault, M.</t>
  </si>
  <si>
    <t>Discurso y verdad en la antigua Grecia/PN6140.F68.D58/1062-01</t>
  </si>
  <si>
    <t>Poesía completa/PN1169.5.P389.P6/s/f</t>
  </si>
  <si>
    <t>08-15 jun 16</t>
  </si>
  <si>
    <t>Becerra, Jose Carlos</t>
  </si>
  <si>
    <t>El otoño recorre las islas / PN1169.5.B424.O7 / 1245-05</t>
  </si>
  <si>
    <t>William, William carlos</t>
  </si>
  <si>
    <t>Veinte poemas / PN1169.5.W554.V45 / 2491</t>
  </si>
  <si>
    <t>Leer / PN6140.Z345.L44 / 10-013</t>
  </si>
  <si>
    <t>19-26 JUL 16</t>
  </si>
  <si>
    <t>J.J. Arreola</t>
  </si>
  <si>
    <t>La feria/PN3322.A77.F4/211-99</t>
  </si>
  <si>
    <t xml:space="preserve">de la Borbolla, Oscar </t>
  </si>
  <si>
    <t>Las vocales malditas/PN3322.B666.V6/2386-07</t>
  </si>
  <si>
    <t>W.C. William</t>
  </si>
  <si>
    <t>Veinte poemas/PN1169.5.W554.V45 2008/2491</t>
  </si>
  <si>
    <t xml:space="preserve">Robinson, Ray </t>
  </si>
  <si>
    <t>Electricidad/PN3322.R632.E54/920-09</t>
  </si>
  <si>
    <t>05-12 dic 16</t>
  </si>
  <si>
    <t>Salones y otros textos sobre arte/PN3322.B389.S3/019-014</t>
  </si>
  <si>
    <t>Renov. 26-dic-16</t>
  </si>
  <si>
    <t>Wordswoth, William</t>
  </si>
  <si>
    <t>Preludio / PN1169.5.W67.P7 / 350-04</t>
  </si>
  <si>
    <t>Arte de amar / PA6529.A8 / 1072-03</t>
  </si>
  <si>
    <t xml:space="preserve">El collar de la paloma / PN6140.H39.C6 7 / 126-015 </t>
  </si>
  <si>
    <t>Ira y tiempo / B29.S56.I72/ 156-013</t>
  </si>
  <si>
    <t>Reyes, Federico</t>
  </si>
  <si>
    <t>Alterados/ PN6140.M342.17/1970-01</t>
  </si>
  <si>
    <t>Ítaca y más… /PN6140.M342.17/1970-01</t>
  </si>
  <si>
    <t>La obra de arte en la época…/PN1995.B455/SF</t>
  </si>
  <si>
    <t xml:space="preserve"> Bartra, Roger</t>
  </si>
  <si>
    <t>8-15-ABR-19</t>
  </si>
  <si>
    <t xml:space="preserve"> Adorno, Theodor W.</t>
  </si>
  <si>
    <t>Educación para la emancimación: Conferencias y conversaciones con Hellmut Becker (1959-1969) / B29.A36.E48/ 236-15</t>
  </si>
  <si>
    <t>La subasta del lote 49 / PN3322.P9.S8 / 406-00</t>
  </si>
  <si>
    <t>20-27 oct 09</t>
  </si>
  <si>
    <t xml:space="preserve">Narraciones incompletas / PN3322.H482.N3 / 250-03 </t>
  </si>
  <si>
    <t>24 de nov 09</t>
  </si>
  <si>
    <t>Hocus pocus / PN3322.V67.H6 / 1535-03</t>
  </si>
  <si>
    <t>Filosofía del tocador / PN3322.S223.F5 / 1993-01</t>
  </si>
  <si>
    <t>Las ciudades invisibles / PN3322.C35.C5.1999 / 2964-00</t>
  </si>
  <si>
    <t>Efecto tequila / PN3322.M462.M.E4 / 405-06</t>
  </si>
  <si>
    <t>Schullberg, Budd</t>
  </si>
  <si>
    <t>El desencantado / PN3322.S34.P48 / 1837-09</t>
  </si>
  <si>
    <t>El aliento / PN3322.B478.A56 / 1881-94</t>
  </si>
  <si>
    <t>12-19 ene 10</t>
  </si>
  <si>
    <t>El desierto de los tátaros / PN3322.B89.D4 / 2128-07</t>
  </si>
  <si>
    <t xml:space="preserve">Proust,Marcel                        </t>
  </si>
  <si>
    <t xml:space="preserve"> Por el camino de Swann/ PN3322.                                    </t>
  </si>
  <si>
    <t>14-21-ene-10</t>
  </si>
  <si>
    <t>El loco impuro / PN3322.C34.L6 / 2192-04</t>
  </si>
  <si>
    <t>15-20 ene 10</t>
  </si>
  <si>
    <t xml:space="preserve">Kafka, Franz                           </t>
  </si>
  <si>
    <t xml:space="preserve">Cuentos completos/ PN3322.K34.C84./ 1727-02           </t>
  </si>
  <si>
    <t xml:space="preserve">Beckett,Samuel                    </t>
  </si>
  <si>
    <t xml:space="preserve"> El innombrable/ PN3322.B43.I6/ 2794-00                       </t>
  </si>
  <si>
    <t xml:space="preserve">19-26 ene 10         </t>
  </si>
  <si>
    <t xml:space="preserve">Mailer, Norman        </t>
  </si>
  <si>
    <t>La canción del verdugo/ PN332.M359 .C3 / 0722-95</t>
  </si>
  <si>
    <t>Ponche de ácido lisérgico/ PN3322.W55.P6. / 2468-08</t>
  </si>
  <si>
    <t xml:space="preserve">21-27 ene 10 </t>
  </si>
  <si>
    <t>extraviado 22 ene 10</t>
  </si>
  <si>
    <t>Donó, en cambio, "Pregúntale al polvo", de John Fante</t>
  </si>
  <si>
    <t xml:space="preserve">Historia del ojo / PN3322.B373.H5./ 1476-99  </t>
  </si>
  <si>
    <t xml:space="preserve">27 ene -3 feb 10 </t>
  </si>
  <si>
    <t>Filosofía del tocador / PN3322.S233.F5. / 1993-01</t>
  </si>
  <si>
    <t>Música de cañerías / PN3322. B822.M8/ 1595-95</t>
  </si>
  <si>
    <t>28 ene- 5 feb 10</t>
  </si>
  <si>
    <t xml:space="preserve">Carver, Raymond        </t>
  </si>
  <si>
    <t>¿Quieres hacer el favor de callarte porfavor? / PN3322.C378.Q4 / 910-96</t>
  </si>
  <si>
    <t xml:space="preserve">Capote,Truman </t>
  </si>
  <si>
    <t xml:space="preserve">Thurber, James </t>
  </si>
  <si>
    <t xml:space="preserve">Carnaval / PN3322.T517.C3./ 2569-07                              </t>
  </si>
  <si>
    <t>Los ángeles del infierno/ PN3322. T57.A64/ 722-010</t>
  </si>
  <si>
    <t xml:space="preserve">23-30 mar 10 </t>
  </si>
  <si>
    <t>Obras completas 3 / PN3322.N3.O2.VOL3 / 590-07</t>
  </si>
  <si>
    <t>6-13 ABR 10</t>
  </si>
  <si>
    <t>Asfixia / PN3322.P346.A8 / 1945-05</t>
  </si>
  <si>
    <t>Madre noche / PN3322.V67.M3 / 2306-03</t>
  </si>
  <si>
    <t>15-21 abr 10</t>
  </si>
  <si>
    <t xml:space="preserve">Galápagos / PN3322. V67.G35/ 112-10 </t>
  </si>
  <si>
    <t xml:space="preserve">20-27 abr 10 </t>
  </si>
  <si>
    <t>El impostor / PN3322.B3516-I7 / 760-010</t>
  </si>
  <si>
    <t>Bocaccio, Giovanni</t>
  </si>
  <si>
    <t>El decamerón / PN3322.B63.D4 / 236-98</t>
  </si>
  <si>
    <t>6-12 may 10</t>
  </si>
  <si>
    <t>El reino de esta tierra / PN3322.C734.R4 / 1031-03</t>
  </si>
  <si>
    <t>El hombre sin cabeza / PN3322.G764.H6 / 835-09</t>
  </si>
  <si>
    <t>Dinero / PN3322.A585.D5/ 1545-01</t>
  </si>
  <si>
    <t>2-10 jun 10</t>
  </si>
  <si>
    <t>Oriente, oriente / PN3322.B693.O75 / 607-010</t>
  </si>
  <si>
    <t>Un brindis por Ava Gardner / PN3322.G795.B7 / 523-06</t>
  </si>
  <si>
    <t>9-16 jul 10</t>
  </si>
  <si>
    <t>20 de jul-10</t>
  </si>
  <si>
    <t>El inombrable / PN3322.B43.I6 / 2794-00</t>
  </si>
  <si>
    <t>15-16 jul 10</t>
  </si>
  <si>
    <t>los ángeles del infierno/ PN3322. T57.A64/ 722-010</t>
  </si>
  <si>
    <t>20-27jul-10</t>
  </si>
  <si>
    <t xml:space="preserve">mailer, Norman        </t>
  </si>
  <si>
    <t>la canción del verdugo/ PN332.M359.c3. 00722-95</t>
  </si>
  <si>
    <t>La filosofía del tocador  / PN3322. S323. F2/ 1993-01</t>
  </si>
  <si>
    <t>22- 29 jul 10</t>
  </si>
  <si>
    <t xml:space="preserve">El lamento de Portnoy / PN3322. R673. L3/ 473- 98 </t>
  </si>
  <si>
    <t>29 jul - 6 ags 10</t>
  </si>
  <si>
    <t>Cuentos completos/ PN3322.C373.C8 / 2804-08</t>
  </si>
  <si>
    <t>Kapuschinski, Ryszard</t>
  </si>
  <si>
    <t>El imperio / PN3384.K36.T5 / 2154-01</t>
  </si>
  <si>
    <t>18-23 ago 10</t>
  </si>
  <si>
    <t>El Sha, o la desmesura del poder / PN3384.K36.S53 / 2153</t>
  </si>
  <si>
    <t>Catedral / PN3322.C378.C3</t>
  </si>
  <si>
    <t>La guerra del futbol / PN3384.K36.G8 / 1808-97</t>
  </si>
  <si>
    <t>El emperador / PN3384.K36.E5 / 1959-01</t>
  </si>
  <si>
    <t>8-15 sep 10</t>
  </si>
  <si>
    <t>Ébano / PN3384.K36.E2 / 707-02</t>
  </si>
  <si>
    <t>Relatos 1 / PN3322.C923.R4.VOL 1 / 1091-07</t>
  </si>
  <si>
    <t xml:space="preserve">A.A.V.V </t>
  </si>
  <si>
    <t>Largueza del cuento corto chino / PN3321.95.C95.L37</t>
  </si>
  <si>
    <t>29 sep6 oct 10</t>
  </si>
  <si>
    <t xml:space="preserve">Palinuro de México / PN3322.P58.P3 / 320- 04 </t>
  </si>
  <si>
    <t>Gargantúa y Pantagruel / PN3322.R34.G32 / 795-05</t>
  </si>
  <si>
    <t xml:space="preserve">Stamm Peter </t>
  </si>
  <si>
    <t>En jardines ajenos / PN3322.S728.E64 / 1772 - 02</t>
  </si>
  <si>
    <t>22 29 oct 10</t>
  </si>
  <si>
    <t xml:space="preserve">Pavic Milorad </t>
  </si>
  <si>
    <t xml:space="preserve">Diccionario Jázaro / PN3322.P393. D53 / 549 . 10 </t>
  </si>
  <si>
    <t xml:space="preserve">26 - 30 oct 10 </t>
  </si>
  <si>
    <t>Poesía completa / PN1169.5.P64.P6 / 1718-02</t>
  </si>
  <si>
    <t>28-3 nov 10</t>
  </si>
  <si>
    <t>Las ciudades invisibles / PN3322.C35.C5 / 2964-00</t>
  </si>
  <si>
    <t>4-10 nov 10</t>
  </si>
  <si>
    <t>novencento /PN3322B355,N68 2007/2852-08</t>
  </si>
  <si>
    <t>9-11 NOV-10</t>
  </si>
  <si>
    <t>obras completas/PN3322 B43,03 06 0676-06</t>
  </si>
  <si>
    <t>Auster Paul</t>
  </si>
  <si>
    <t>El cuaderno rojo/PN3322A84.C8/1140-99</t>
  </si>
  <si>
    <t>18-24 NO-10</t>
  </si>
  <si>
    <t>repuesto el 22 de marzo de 2011</t>
  </si>
  <si>
    <t>Cristo con un fusil al hombro / PN3384.K36.C75 / 1943-010</t>
  </si>
  <si>
    <t>24-30 nov 10</t>
  </si>
  <si>
    <t xml:space="preserve">Mis premios / PN3322.B473.M58 / 997 - 10 </t>
  </si>
  <si>
    <t xml:space="preserve">Sobre lo acantilados de Mármol / PN3322.J86.S6 </t>
  </si>
  <si>
    <t xml:space="preserve">jünger, Ernst </t>
  </si>
  <si>
    <t>Tempestades de acero/PN3322 J86T4/276-99</t>
  </si>
  <si>
    <t>8-16DIC-10</t>
  </si>
  <si>
    <t>Acercamientos /PN3322J8673/2674-01</t>
  </si>
  <si>
    <t>Mire al pajarito/ PN3322.V67.M57 / 2397-010</t>
  </si>
  <si>
    <t>23-29ENE 11</t>
  </si>
  <si>
    <t>Meridiano de sangre/PN3322/M428M47/2629-08</t>
  </si>
  <si>
    <t>27-3ENE-11</t>
  </si>
  <si>
    <t xml:space="preserve">Stahl, Jerry </t>
  </si>
  <si>
    <t>Yo, Fatty/ S75. Y6. / 485-10</t>
  </si>
  <si>
    <t>12- 19 ene 11</t>
  </si>
  <si>
    <t>Narraciones / PN3322.K34.O27/ 1248-04</t>
  </si>
  <si>
    <t>A sangre fria /PN3322.M359.C3/722-95</t>
  </si>
  <si>
    <t>20-24 Ene 11</t>
  </si>
  <si>
    <t>25 ene-3 feb 10</t>
  </si>
  <si>
    <t>2-10 feb 11</t>
  </si>
  <si>
    <t xml:space="preserve">V. / PN3322.P9.V2 / 1662-97 </t>
  </si>
  <si>
    <t>2 - 10 feb 11</t>
  </si>
  <si>
    <t>4- 11 feb 11</t>
  </si>
  <si>
    <t xml:space="preserve">Filosofía a mano armada / PN3322.F565.F5 </t>
  </si>
  <si>
    <t xml:space="preserve">Tharool, Shasi </t>
  </si>
  <si>
    <t>Bollywood / PN3322.T492.B6 / 1190-05</t>
  </si>
  <si>
    <t>11 18 feb 11</t>
  </si>
  <si>
    <t>Huerga, Hector</t>
  </si>
  <si>
    <t>Radio puente / PN3322.H84.R33 / 1750-10</t>
  </si>
  <si>
    <t xml:space="preserve">Kimball, Nell </t>
  </si>
  <si>
    <t>Memorias de una madame americana / PN3322.K544</t>
  </si>
  <si>
    <t>15-20 feb 111</t>
  </si>
  <si>
    <t>Lapidarium IV / PN3384.K36.L3 / 781-03</t>
  </si>
  <si>
    <t>28-06 Mar 11</t>
  </si>
  <si>
    <t>Cuentos completos II/PN3322.D52.C84/1417-09</t>
  </si>
  <si>
    <t>10-15- Mar 11</t>
  </si>
  <si>
    <t xml:space="preserve">Osorno, Diego </t>
  </si>
  <si>
    <t>Oaxaca Sitiada / PN3384. O86.O2. 1025-07</t>
  </si>
  <si>
    <t>23-30 abr 11</t>
  </si>
  <si>
    <t>Lolita/PN3322. N3.L6 / 1975-99</t>
  </si>
  <si>
    <t>Arlt Roberto</t>
  </si>
  <si>
    <t>El juguete rabioso/PN3322.A748j8-2446-97</t>
  </si>
  <si>
    <t>3-10 May 11</t>
  </si>
  <si>
    <t>10-17May-11</t>
  </si>
  <si>
    <t>16-25 may 11</t>
  </si>
  <si>
    <t>El retrato de Dorian Gray</t>
  </si>
  <si>
    <t>19-26 may 11</t>
  </si>
  <si>
    <t>Bajo el volcán/PN3322.C69.B3/1992/00093-93</t>
  </si>
  <si>
    <t>31May-7jun-11</t>
  </si>
  <si>
    <t xml:space="preserve"> 07-jun-11</t>
  </si>
  <si>
    <t xml:space="preserve">Díaz de Catillo, Bernal </t>
  </si>
  <si>
    <t>Historia verdadera de la conquista de la nueva Españ  9 jun-16 jun 11</t>
  </si>
  <si>
    <t>16-23 jun-11</t>
  </si>
  <si>
    <t xml:space="preserve">Turner, John K. </t>
  </si>
  <si>
    <t xml:space="preserve">México Bárbaro / PN3384. T865./ 201-05 </t>
  </si>
  <si>
    <t>23-30 jun 11</t>
  </si>
  <si>
    <t>Wallraf, Günter</t>
  </si>
  <si>
    <t>Cabeza de turco:abajo del todo/Pn3384.N35.C3/1322-02</t>
  </si>
  <si>
    <t>24-30 jun-11</t>
  </si>
  <si>
    <t>Los cuatro libros de historia/PA4004.N84/468-07</t>
  </si>
  <si>
    <t>24-30-jun-11</t>
  </si>
  <si>
    <t>27-30 jun-11</t>
  </si>
  <si>
    <t>Hofman, albert</t>
  </si>
  <si>
    <t>La historia del LSD/PN3384.H64.H5/870-07</t>
  </si>
  <si>
    <t xml:space="preserve"> Gomorra/PN3384.S385.G65/139-09</t>
  </si>
  <si>
    <t>28-30jun-11</t>
  </si>
  <si>
    <t>Mierda y asco en las vegas/Pn3322.T57.M542007/1335-09</t>
  </si>
  <si>
    <t>28-30 jun-11</t>
  </si>
  <si>
    <t>Historia/PA4004-N684/468-07</t>
  </si>
  <si>
    <t>30-jun-06 jul11</t>
  </si>
  <si>
    <t>Kapuscinsky</t>
  </si>
  <si>
    <t>Viajes con Heródoto/PN3384.K36.V5/558-07</t>
  </si>
  <si>
    <t>5-7 jul-11</t>
  </si>
  <si>
    <t>Cabeza de turco:abajo del todo/PN3384.W35.C3/1528-02</t>
  </si>
  <si>
    <t>11-12-jul-11</t>
  </si>
  <si>
    <t>Los angeles del infierno/PN3322.T57.A64/722-10</t>
  </si>
  <si>
    <t>Céline</t>
  </si>
  <si>
    <t>Viaje al fin de la noche/PN3322.C46.V5/2200-03</t>
  </si>
  <si>
    <t>18-22-jul-11</t>
  </si>
  <si>
    <t>Yonqui/</t>
  </si>
  <si>
    <t>Cabeza de turco/PN3322.W25.C3/1528-02</t>
  </si>
  <si>
    <t>21-29 jul 11</t>
  </si>
  <si>
    <t xml:space="preserve">Historia verdadera de la conquista de la nueva Españ  </t>
  </si>
  <si>
    <t>26-30jul-11</t>
  </si>
  <si>
    <t>4-10 ags 11</t>
  </si>
  <si>
    <t>Kapuscinsky, Riszard</t>
  </si>
  <si>
    <t>15-20ago-11</t>
  </si>
  <si>
    <t>Mariana Constrictor/PN3322.F33.M37/1775-011</t>
  </si>
  <si>
    <t>15-20-ago-11</t>
  </si>
  <si>
    <t>9-19-ago-11</t>
  </si>
  <si>
    <t>Leskov, Nikolai</t>
  </si>
  <si>
    <t>Lady Macbeth de Mtsensk/PN3322 .L476 .L3 / 165-04</t>
  </si>
  <si>
    <t>17-24 Agos 11</t>
  </si>
  <si>
    <t>Gomorra/PN3384.S85.G65/139-09</t>
  </si>
  <si>
    <t>Kapuscinski, Rizard</t>
  </si>
  <si>
    <t>25-30-ago-11</t>
  </si>
  <si>
    <t>Campobello Nellie</t>
  </si>
  <si>
    <t>Cartucho/PN3384.C345.C3.M2</t>
  </si>
  <si>
    <t>30AGO-6SEP</t>
  </si>
  <si>
    <t>Reed, John</t>
  </si>
  <si>
    <t>Mexico insurgente/PN3384</t>
  </si>
  <si>
    <t>la pulga de acero/PN3322.L476.P85/2008/1604-010</t>
  </si>
  <si>
    <t>6-12 sep 11</t>
  </si>
  <si>
    <t>Cronicas berlinesas/PN3322.06/R67.C75/1319-06</t>
  </si>
  <si>
    <t>12-19 sep 11</t>
  </si>
  <si>
    <t>Viaje a Rusia/PN3322.R67.V53/1939-08</t>
  </si>
  <si>
    <t>19-26 sep 11</t>
  </si>
  <si>
    <t>La marcha de Radetzky/PN3322.R67.M37</t>
  </si>
  <si>
    <t>29sep-6oct-11</t>
  </si>
  <si>
    <t>Llenos de vida/PN3322.F36.L54/1426-09</t>
  </si>
  <si>
    <t>Fitzgerald</t>
  </si>
  <si>
    <t>El ultimo magnate/PN3322.F57.U5</t>
  </si>
  <si>
    <t>13-18 oct 11</t>
  </si>
  <si>
    <t>El parque de los ciervos/PN3322.M359.P3/894-96</t>
  </si>
  <si>
    <t>26-30-oct-11</t>
  </si>
  <si>
    <t>Sueños de Bunker Hill/PN3322.F36.S8</t>
  </si>
  <si>
    <t>31oct-7 nov 11</t>
  </si>
  <si>
    <t>El desierto y su semilla /  PN3322.B365.D48 / 935-011</t>
  </si>
  <si>
    <t>22-28 nov 11</t>
  </si>
  <si>
    <t xml:space="preserve">Magnitud imaginaria / PN3322.C455.M3 </t>
  </si>
  <si>
    <t>Ortuño Antonio</t>
  </si>
  <si>
    <t>Recursos Humanos/pn3322.0778-R43/1483-08</t>
  </si>
  <si>
    <t>02-09 Dic 11</t>
  </si>
  <si>
    <t>Anima /PN3322.0778.A65.2656-011</t>
  </si>
  <si>
    <t>Cuaderno de notas / PN3322.C94. C83 - 1936-011</t>
  </si>
  <si>
    <t>2  9 ene 11</t>
  </si>
  <si>
    <t>El libro del desasosiego / PN1169. 5. P482. L53</t>
  </si>
  <si>
    <t>2 9 ene 11</t>
  </si>
  <si>
    <t>Vicio propio/PN3322.P9.V53/1287-11</t>
  </si>
  <si>
    <t>5-10-ene-11</t>
  </si>
  <si>
    <t>La subasta del lote 49/PN3322.P9.S8/406-00</t>
  </si>
  <si>
    <t>Oaxaca, Crónicas sonámbulas/PN3384.S6555.02/2277-02</t>
  </si>
  <si>
    <t>19-26-ene-12</t>
  </si>
  <si>
    <t>Dibujos / PN3322.K34.P54</t>
  </si>
  <si>
    <t>Disecado/PN3322.B44.D58/191-012</t>
  </si>
  <si>
    <t>7-14-Feb-12</t>
  </si>
  <si>
    <t>Una iniciación a la vida/PN3322.B35.I6/1520-99</t>
  </si>
  <si>
    <t>28feb-06mar-12</t>
  </si>
  <si>
    <t>Servin, J. M.</t>
  </si>
  <si>
    <t>Revólver de alas amarillas/PN3322.S469g .R4/01948-07</t>
  </si>
  <si>
    <t>Prestado sin credencial</t>
  </si>
  <si>
    <t>D.F Confidencial/PN3322.S9469g.D5/01582-012</t>
  </si>
  <si>
    <t>Los tipos de Sicilia/PN3322.S372.T5</t>
  </si>
  <si>
    <t>12 19 Oct 12</t>
  </si>
  <si>
    <t>Una historia sencilla/PN3322 .S372.H5 1990/0635-03</t>
  </si>
  <si>
    <t>17-24 Oct 12</t>
  </si>
  <si>
    <t>Puertas abiertas/PN3322 .S372.P8 1999/</t>
  </si>
  <si>
    <t>Gogol, Nikolas</t>
  </si>
  <si>
    <t>Taras Bulba/PN3322 .G5 .T3 / 01120-07</t>
  </si>
  <si>
    <t>23-30 Oct 12</t>
  </si>
  <si>
    <t>Cuentos de San Petesburgo/PN3322 .G5 .C8 /01253.01</t>
  </si>
  <si>
    <t>El caza del carnero salvaje / PN3322 .M864 .C39 2007 / 0169-09</t>
  </si>
  <si>
    <t>05-09-NOV-12</t>
  </si>
  <si>
    <t>¿Puede prestarme a su marido? /PN3322 .G84 .P8 / 0643-00</t>
  </si>
  <si>
    <t>El cementerio de praga / PN3322 .E36 .C45 / 015-011</t>
  </si>
  <si>
    <t xml:space="preserve">Baudolino / PN3322 .E36 .B3 / 0354-03 </t>
  </si>
  <si>
    <t>La misteriosa llama de la reina Loana / PN3322 .E36 .M88 / 0821-05</t>
  </si>
  <si>
    <t>McCarthy Mary</t>
  </si>
  <si>
    <t>El grupo / PN3322 .M43 .G7 / 0266-05</t>
  </si>
  <si>
    <t>04-11 Ene 13</t>
  </si>
  <si>
    <t>McCarthy, Mary</t>
  </si>
  <si>
    <t>Memorias de una joven católica / PN3322 .M43 .M4 / 0264-05</t>
  </si>
  <si>
    <t>09-16-ENE-13</t>
  </si>
  <si>
    <t>Pájaros  de américa/ PN3322 .M43 .P3 / 02014-07</t>
  </si>
  <si>
    <t xml:space="preserve">Marino, Giuseppe Carlo </t>
  </si>
  <si>
    <t>Historia de la mafía / PN3384 .M366 .H5 / 02227-04</t>
  </si>
  <si>
    <t>15-22-ENE-13</t>
  </si>
  <si>
    <t>Renov.31-ene-13</t>
  </si>
  <si>
    <t>Candido o un sueño siciliano/ PN3322 .S372 .C36 / 01891-00</t>
  </si>
  <si>
    <t>30-ENE-06-FEB-13</t>
  </si>
  <si>
    <t>Uno, ninguno y cien mil / PN3322 .P57 .U6 / 0011-06</t>
  </si>
  <si>
    <t>Lampedusa, Guiseppe</t>
  </si>
  <si>
    <t>El gatopardo / PN3322 .L36 .G3 / 0869-99</t>
  </si>
  <si>
    <t>El profesor y la sirena / PN3322 .L36 .P7 / 0173-93</t>
  </si>
  <si>
    <t>14-21 Feb 13</t>
  </si>
  <si>
    <t>Relatos / PN3322 .L36 .R4 / 0781-96</t>
  </si>
  <si>
    <t>Manhattan Transfer / PN3322 .D675 .M3 / 01382-06</t>
  </si>
  <si>
    <t>Renov. 09-Mzo 13</t>
  </si>
  <si>
    <t>El número uno / PN3322 .D675 .N8 / 02853-00</t>
  </si>
  <si>
    <t>13-20 Mzo 13</t>
  </si>
  <si>
    <t>26-Mzo 13</t>
  </si>
  <si>
    <t>Torre, Gerardo de la</t>
  </si>
  <si>
    <t>Nieve sobre Oaxaca / PN3322 .T666 .N34 / 058-012</t>
  </si>
  <si>
    <t>Arrastrar esa sombra / PN3322 .M658 .A7 / 2660-011</t>
  </si>
  <si>
    <t>Las uvas de la ira / PN3322 .S29 .V8 / 0865-00</t>
  </si>
  <si>
    <t>El reparador / PN3322 .M36 .R26 / 0868-08</t>
  </si>
  <si>
    <t>23-30 May-13</t>
  </si>
  <si>
    <t xml:space="preserve">J.M. Servín </t>
  </si>
  <si>
    <t>Por amor al dólar / PN3322 .S469g.P6 /  01810-09</t>
  </si>
  <si>
    <t>01-08-Jul-13</t>
  </si>
  <si>
    <t xml:space="preserve">Guillermo Fanadelli </t>
  </si>
  <si>
    <t>Mis mujeres muertas / PN3322 .F33.M58 / 02184-012</t>
  </si>
  <si>
    <t>29-Jul-05-Agos-13</t>
  </si>
  <si>
    <t>Estambul  / PN3322 .P355.E8 / 01547-06</t>
  </si>
  <si>
    <t xml:space="preserve">Vila Matas,  Enrique </t>
  </si>
  <si>
    <t xml:space="preserve"> Bartleby y compañía / PN3322 .V59.B3 / 01522-05</t>
  </si>
  <si>
    <t>13-20-Agos-13</t>
  </si>
  <si>
    <t xml:space="preserve">Pico della Mirandola, Giovani   </t>
  </si>
  <si>
    <t xml:space="preserve">Discurso sobre la dignidad del hombre B29 .P5.D5 /  0555-05 </t>
  </si>
  <si>
    <t>Cuentos reunidos / PN3322 .F38 .C38 / 0140-013</t>
  </si>
  <si>
    <t>De Lillo, Don</t>
  </si>
  <si>
    <t>Cosmópolis / PN3322 .D473 .C6 / 0814-04</t>
  </si>
  <si>
    <t>Melville, Hermann</t>
  </si>
  <si>
    <t>Bartebly, el escribiente / PN3322 .M452 .B32 / 041-05</t>
  </si>
  <si>
    <t>Renov. 20-Sep-13</t>
  </si>
  <si>
    <t>Americana / PN3322 .D473 .A54 / 01634-03</t>
  </si>
  <si>
    <t>Couto, Bernardo</t>
  </si>
  <si>
    <t>Asfodelos / PN3322 .C69 .A8 / 01696-95</t>
  </si>
  <si>
    <t>Lyotard, Jean-Francois</t>
  </si>
  <si>
    <t>La condición postmoderna / B29 .L56 .C6</t>
  </si>
  <si>
    <t>Reboledo, Efren</t>
  </si>
  <si>
    <t>Salamandra / PN3322 .R42 .S25 / 0202-010</t>
  </si>
  <si>
    <t>23-30 Oct 13</t>
  </si>
  <si>
    <t>Trabajos del reino / PN3322 .H497 .T73 / 01977-010</t>
  </si>
  <si>
    <t>15-22 Nov 13</t>
  </si>
  <si>
    <t>Huysmans, Joris</t>
  </si>
  <si>
    <t>En rada / PN3322 .H893 .E6 / 0140-94</t>
  </si>
  <si>
    <t>Las manzanas doradas / PN3322 .W46 .M3 / 2315-03</t>
  </si>
  <si>
    <t>Juguetes para la paz / PN3322 .S239 .J8 / 112-08</t>
  </si>
  <si>
    <t>El joven audaz sobre el trapecio / PN3322 .S275 .J6 / 864-05</t>
  </si>
  <si>
    <t xml:space="preserve">Mailer, Norman  </t>
  </si>
  <si>
    <t>Oswald: un misterio americano / PN3322 .M359.O8 / 01613-00</t>
  </si>
  <si>
    <t>La canción del verdugo / PN3322.M359.C3 / 0722-95</t>
  </si>
  <si>
    <t>Rend, Piers</t>
  </si>
  <si>
    <t>Los templarios / PN3384 .R396 .T4 / 0282-05</t>
  </si>
  <si>
    <t>Baigent, Michael</t>
  </si>
  <si>
    <t>Masones y templarios / PN3384 .B353 .M38 / 77-010</t>
  </si>
  <si>
    <t>Spinoza, Baruch de</t>
  </si>
  <si>
    <t>Tratado politico / B29 .S65 .T7 / 1675-06</t>
  </si>
  <si>
    <t xml:space="preserve">Enrigue, Alvaro </t>
  </si>
  <si>
    <t xml:space="preserve"> Muerte súbita / PN3322 .E5885.M87 / 037-014</t>
  </si>
  <si>
    <t>Puzo, Mario</t>
  </si>
  <si>
    <t>La Mamma / PN3322 .P89 .M35 1972 / 01556-011</t>
  </si>
  <si>
    <t>11-18-Mar-14</t>
  </si>
  <si>
    <t>El innombrable / PN3322 .B43 .I6 / 02794-00</t>
  </si>
  <si>
    <t xml:space="preserve">Simenon, Georges </t>
  </si>
  <si>
    <t>El fondo de la botella / PN3322 .S55.F6 / 708-p. lista</t>
  </si>
  <si>
    <t>08-25-Mar-14</t>
  </si>
  <si>
    <t>El pasajero clandestino  / PN3322 .S55.P3 / PN3322 .S55.P3</t>
  </si>
  <si>
    <t xml:space="preserve">Bukovski, Charles </t>
  </si>
  <si>
    <t>Poemas del viejo indecente / PN1169.5 .B85.P6 / 1593-06</t>
  </si>
  <si>
    <t>Música de cañerias  / PN3322 .B822.M8 1999 / 01595-95</t>
  </si>
  <si>
    <t>La nieve estaba sucia / PN3322 .S55 .N5 / 01141-98</t>
  </si>
  <si>
    <t>Cuentos completos / PN3322 .C373 .C8 / 02864-08</t>
  </si>
  <si>
    <t>Principiantes / PN3322 .C378 .P75 / 01400-010</t>
  </si>
  <si>
    <t xml:space="preserve"> Los reyes malditos. El rey de Hierro / PN3322 .D78.R9 N.1 / 98-014</t>
  </si>
  <si>
    <t xml:space="preserve">Palahaniuk, Chuck </t>
  </si>
  <si>
    <t>Asfixia  / PN3322 .P346.A8 / 1945-05</t>
  </si>
  <si>
    <t>Meridiano de sangre /PN3322 .M428 .M47/2629-08</t>
  </si>
  <si>
    <t>Los reyes malditos. La reina estrangulada / PN3322 .D78 .R9 N.2 / 099-014</t>
  </si>
  <si>
    <t>Los reyes malditos. Los venenos de la corona / PN3322 .D78 .R4 / 100-014</t>
  </si>
  <si>
    <t>Los reyes malditos. La ley de los varones / PN3322 .D78.R4 N.4 / 104-014</t>
  </si>
  <si>
    <t xml:space="preserve">Taibo II, Paco Ignacio  </t>
  </si>
  <si>
    <t>El Alamo / PN3322 .T35.A53 / 1636-012</t>
  </si>
  <si>
    <t>20-21-May-14</t>
  </si>
  <si>
    <t>Viaje por la China Imperial / PN3383 .V53 / 2123</t>
  </si>
  <si>
    <t>Los reyes malditos V / PN3322 .D78 .R4 vol 5 / 0102-014</t>
  </si>
  <si>
    <t>Obra reunida / PN3322 .B44 .O5 / 0676-06</t>
  </si>
  <si>
    <t>Los reyes malditos VI / PN3322 .D78 .R4 vol 6 / 0103-014</t>
  </si>
  <si>
    <t xml:space="preserve"> Los reyes malditos VII : de cómo un rey perdio Francia / PN3322 .D78.R4 N.7 / 104-014</t>
  </si>
  <si>
    <t xml:space="preserve"> Sobre la revolución PN6140 .A74.S6 / 1278-fecha</t>
  </si>
  <si>
    <t>Italo Calvino en México / PN3322 .C35 .I7 / 0113-08</t>
  </si>
  <si>
    <t>10-17 Jun 14</t>
  </si>
  <si>
    <t>Mariana cronstictor / PN3322 .F33.M37 / 1775-011</t>
  </si>
  <si>
    <t>13-20-Jun-14</t>
  </si>
  <si>
    <t>Novencento / PN3322 .B355 .N68 2007 / 02852-08</t>
  </si>
  <si>
    <t>17-24 Jun 14</t>
  </si>
  <si>
    <t>Memorias de una madame americana / PN3322 .K544 .M4 / 01032-09</t>
  </si>
  <si>
    <t>André Bretón en México / PN6140 .B747 .B75 / 0362012</t>
  </si>
  <si>
    <t xml:space="preserve">Bulgakov, Mijail </t>
  </si>
  <si>
    <t>Morfina  / PN3322 .B83.M8 / 2849-01</t>
  </si>
  <si>
    <t>San Francisco de Asís / PN3322 .H54 .S2 / 0252-014</t>
  </si>
  <si>
    <t>Lawrence, David H</t>
  </si>
  <si>
    <t>La serpiente emplumada / PN3322 .L39 .S4 / 02114-01</t>
  </si>
  <si>
    <t>Wash Jones / PN3322 .F38 .W3 / 0236-014</t>
  </si>
  <si>
    <t>Investigación sobre los animales / PA3890 .A6.I6 / 1399-099</t>
  </si>
  <si>
    <t>05-12-Ago-14</t>
  </si>
  <si>
    <t>La canción del verdugo / PN3322 .M359 .C3 / 0722-95</t>
  </si>
  <si>
    <t>Cuentos completos / PN3322 .K37 .C84 / 01727-02</t>
  </si>
  <si>
    <t>La vista desde castle rock / PN3322 .M854 .V57 / 01093-013</t>
  </si>
  <si>
    <t>Leviatan / B29 .H63 .L48 / 01064-08</t>
  </si>
  <si>
    <t>Cuentos completos / PN3322 .K34.C84  2000 / 1727-02</t>
  </si>
  <si>
    <t>19-26-Sep-14</t>
  </si>
  <si>
    <t xml:space="preserve">Chejov, Anton  </t>
  </si>
  <si>
    <t>Cuentos / PN3322 .C94.C83 2007 / 432-07</t>
  </si>
  <si>
    <t xml:space="preserve">Mailer , Norman </t>
  </si>
  <si>
    <t>La canción del verdugo / PN3322 .M359.C3 / 722-95</t>
  </si>
  <si>
    <t>Stocker, Bram</t>
  </si>
  <si>
    <t>Catedral / PN3322 .C378 .C3 / 01406-99</t>
  </si>
  <si>
    <t>Más allá del bien y del mal / B29 .N54 .M3 / 01125-010</t>
  </si>
  <si>
    <t>11-18 Nov 14</t>
  </si>
  <si>
    <t>12-19 Nov14</t>
  </si>
  <si>
    <t>Obras / PN6140 .B468 .O27 / 0986-010</t>
  </si>
  <si>
    <t>Morfina  / PN3322 .B83.M8 / 02849-01</t>
  </si>
  <si>
    <t>Frankenstein / PN3322 .S49 .F73 / 0816-94</t>
  </si>
  <si>
    <t>Kafka / PN3322 .K37 .C78 / 0409-014</t>
  </si>
  <si>
    <t>Señales que precederan el fin del mundo / PN3322 .H497 .S4 / 0976-013</t>
  </si>
  <si>
    <t>Lo que quiero es comprender / PN6140 .A74 .L6 / 01061-01</t>
  </si>
  <si>
    <t xml:space="preserve">Zizek, Slavoj  </t>
  </si>
  <si>
    <t>Sobre la violencia : seis reflexiones marginales / B29 .Z59.S63 / 1603-09</t>
  </si>
  <si>
    <t>Bauman, Zigmunt</t>
  </si>
  <si>
    <t>Mundo consumo: Ética del individuo en la aldea global</t>
  </si>
  <si>
    <t>05-12-Enero-15</t>
  </si>
  <si>
    <t>Representaciones del  intelectual</t>
  </si>
  <si>
    <t>Elogio de la oscuridad / B29 .R89 .E5 / 0937-00</t>
  </si>
  <si>
    <t>Renov. 28-Ene-15</t>
  </si>
  <si>
    <t>Orientalismo / PN6140 .S33 .O7 / 02139-03</t>
  </si>
  <si>
    <t xml:space="preserve">J.D. Salinger </t>
  </si>
  <si>
    <t>El guardian entre el centeno / PN3322 .S253.G8 / 827-94</t>
  </si>
  <si>
    <t>21-28-Ene-15</t>
  </si>
  <si>
    <t>Nuevas crónicas Palestinas / PN6140 .S33 .N84 / 041-010</t>
  </si>
  <si>
    <t>Cultura e imperialismo / PN6140 .S33 .C8 / 02046-03</t>
  </si>
  <si>
    <t>La cancion del verdugo / PN3322 .M359 .C3 / 0722-95</t>
  </si>
  <si>
    <t>Composición para el cine / ML3797 .A368 / 0560-014</t>
  </si>
  <si>
    <t>El espiritu de la comedia / PN6140 .E836 .E86 / 01049-010</t>
  </si>
  <si>
    <t>Zinn, Howard</t>
  </si>
  <si>
    <t>La otra historia de los Estados Unidos / PN3384 .Z56 .O7 / 01181-09</t>
  </si>
  <si>
    <t>24-31 Mar 15</t>
  </si>
  <si>
    <t>La marrana negra de la literatura rosa / PN3322 .V449 .M37 / 02861-011</t>
  </si>
  <si>
    <t>En defensa de la intolerancia / B29 .Z59 .E6 / 01591-010</t>
  </si>
  <si>
    <t>La ley de Herodes / PN3322 .I2 .L4 / 01703-06</t>
  </si>
  <si>
    <t>Palahniuk, Chuch</t>
  </si>
  <si>
    <t>Debord, Guy</t>
  </si>
  <si>
    <t>La sociedad del espectáculo / PN6140 .D4195 .S6 2008 / 0158-09</t>
  </si>
  <si>
    <t>07-14 May 15</t>
  </si>
  <si>
    <t>Mahoma</t>
  </si>
  <si>
    <t>El corán / BP121 .M6 / 01579-92</t>
  </si>
  <si>
    <t>14-21 May 15</t>
  </si>
  <si>
    <t>Talese, Gay</t>
  </si>
  <si>
    <t>Los hijos / PN3322 .T359 .H3 / 0148-015</t>
  </si>
  <si>
    <t>¿Quién dijo totalitarismo / B29 .Z59 .Q5 / 2982-08</t>
  </si>
  <si>
    <t>16-23 Jun 15</t>
  </si>
  <si>
    <t>Marina Constrictor / PN3322 .F33 .M37 / 01725-01</t>
  </si>
  <si>
    <t>Cabeza, Alver</t>
  </si>
  <si>
    <t>Naufragio</t>
  </si>
  <si>
    <t>México insurgente</t>
  </si>
  <si>
    <t>Hofmann, Albert</t>
  </si>
  <si>
    <t>La historia del LSD / PN3384 .H64 .H5 /0870-07</t>
  </si>
  <si>
    <t>El arco iris de gravedad / PN3322 .P9 .A7 / 0525-03</t>
  </si>
  <si>
    <t>Mexico insurgente/ PN3384 .R44 .M4 / 0702-011</t>
  </si>
  <si>
    <t xml:space="preserve">Kerouak, Jack </t>
  </si>
  <si>
    <t>En la carretera/PN3322.K47.E6/762-09</t>
  </si>
  <si>
    <t xml:space="preserve">Lowry, Malcolm </t>
  </si>
  <si>
    <t>Bajo el volcan/PN3322.L69.B3 1992/093-93</t>
  </si>
  <si>
    <t>Cuentos Escogidos/PN3322.B69.C8/1847-95</t>
  </si>
  <si>
    <t>Cabezas verdes, Manos azules/ PN3322.B69.C3/ 1166-03</t>
  </si>
  <si>
    <t>28-4-SEP-15</t>
  </si>
  <si>
    <t>El cielo protector/´N3322.B29.C5/809-08 libros del casa</t>
  </si>
  <si>
    <t>El agente secreto /PN3322.C65.A5/782-96</t>
  </si>
  <si>
    <t xml:space="preserve"> Mirandela, Giovanni Pico della</t>
  </si>
  <si>
    <t xml:space="preserve"> Discurso sobre la dignidad del hombre/B29.P5.D5/848-05 ( CASA)</t>
  </si>
  <si>
    <t>Discurso del metodo/B29.D49.D52/18-012</t>
  </si>
  <si>
    <t xml:space="preserve">Montaisne, Michael de </t>
  </si>
  <si>
    <t>20-27 OCT 15</t>
  </si>
  <si>
    <t>Extraña forma de vida /PN3322.V54.E9/526-06</t>
  </si>
  <si>
    <t>22-29-OCT-15</t>
  </si>
  <si>
    <t>El mundo como voluntad y representaciòn /B29.S35.M8/1992-05</t>
  </si>
  <si>
    <t xml:space="preserve"> John  Locke</t>
  </si>
  <si>
    <t>Ensayo sobre el entendimiento / PN6140.L652.E5/391-15</t>
  </si>
  <si>
    <t>Doctor Pasavento / PN3322 .V54 .D63 / 2513-08</t>
  </si>
  <si>
    <t>Violar y Castigar/PN6140.F68.A52/55-05</t>
  </si>
  <si>
    <t>17-23 NOV 15</t>
  </si>
  <si>
    <t>En busca de un lugar habitable / PN3322.F33.E6 / 1584-12</t>
  </si>
  <si>
    <t>24-30 NOV 15</t>
  </si>
  <si>
    <t>A. Baricco</t>
  </si>
  <si>
    <t>Tierras de cristal /PN3322.B355.T5 / 227-015</t>
  </si>
  <si>
    <t>1-8-DIC- 15</t>
  </si>
  <si>
    <t>1-8-DIC-15</t>
  </si>
  <si>
    <t>Flores en las grietas/PN3322.F67.F56/1760-12</t>
  </si>
  <si>
    <t>thomas pynchon</t>
  </si>
  <si>
    <t>VICIO propio / PN3322.P9.V53 / 1287-11</t>
  </si>
  <si>
    <t xml:space="preserve">Toledo, Natalia </t>
  </si>
  <si>
    <t>Mujeres de sol, mujeres de oro/PN1169.5.T643.M8/128-02</t>
  </si>
  <si>
    <t>Flor de pantano/PN1169.5.T643.F6/2049-04</t>
  </si>
  <si>
    <t xml:space="preserve">Herbert, Julian </t>
  </si>
  <si>
    <t>La casa del dolor ajeno/PN3322.H466.C77/620-015</t>
  </si>
  <si>
    <t>12-19 ene 16</t>
  </si>
  <si>
    <t xml:space="preserve">Asorno, Diego Enrique </t>
  </si>
  <si>
    <t>19-26 ene 16</t>
  </si>
  <si>
    <t xml:space="preserve">Marles, Norman </t>
  </si>
  <si>
    <t>La cancion del verdugo/PN3322.M359.C3/722-95</t>
  </si>
  <si>
    <t>Cuentos completos/PN3322.C373.C8/2804-08</t>
  </si>
  <si>
    <t>Carlos Schrader/PA4004.H58 V.1/343-03</t>
  </si>
  <si>
    <t>16-23-FEB-16</t>
  </si>
  <si>
    <t>La marrana negra de la literatura rosa/PN3322.V449.M32/2661-01</t>
  </si>
  <si>
    <t>23-FEB-01-MAR-16</t>
  </si>
  <si>
    <t xml:space="preserve">Trelles Paz, Diego </t>
  </si>
  <si>
    <t>El futuro no es nuestro/ PN3321.9.F87/2135-12</t>
  </si>
  <si>
    <t>25-FEB-03-Mar-16</t>
  </si>
  <si>
    <t>Historia/PA4004.H58 V.1/343-03</t>
  </si>
  <si>
    <t>16-23 FEBRERO 16</t>
  </si>
  <si>
    <t>10-17-MAY-16</t>
  </si>
  <si>
    <t xml:space="preserve"> Mirandola, Giovanni</t>
  </si>
  <si>
    <t>Discurso sobre la dignidad del hombre/B29.P5.D5/ 848-08</t>
  </si>
  <si>
    <t xml:space="preserve">le Montaigne, Michel </t>
  </si>
  <si>
    <t>Descartes</t>
  </si>
  <si>
    <t>Discurso del metodo / B29.D48.D522 / 018-12</t>
  </si>
  <si>
    <t>Locke</t>
  </si>
  <si>
    <t>Locke / PN6140.L652.G5 / 391-15</t>
  </si>
  <si>
    <t>24-31 may 16</t>
  </si>
  <si>
    <t>El día de la independencia / PN3322.F67.D5 / 1918-03</t>
  </si>
  <si>
    <t>26-MAR-02-JUN-16</t>
  </si>
  <si>
    <t>Nietzche, Fredrich</t>
  </si>
  <si>
    <t>Mas allá del bien y del mal / B29.N54.M3 / 969-08</t>
  </si>
  <si>
    <t>Vigilar y castigar / PN6140.F68.V52 / 55-05</t>
  </si>
  <si>
    <t>En busca de un lugar habitable/PN3322.F3.E6 /1065-06</t>
  </si>
  <si>
    <t>Henry. D.</t>
  </si>
  <si>
    <t>Historias de Nueva York / PN3322.H463.H5 / 189-013</t>
  </si>
  <si>
    <t>Dialectica eristica / B29.S35.D53 / 1069-010</t>
  </si>
  <si>
    <t>Parerga y Paralipómena / B29.S35.P3 / 336-013</t>
  </si>
  <si>
    <t>Respiracion artificial/PN3322.P546.R48/1495-09</t>
  </si>
  <si>
    <t>Ensayo sobre el entendimiento humano / PN6140.L652.E5 / 391-015</t>
  </si>
  <si>
    <t>La riqueza de las naciones I / B29.S6M.R5 / 597-03</t>
  </si>
  <si>
    <t>Rousseau, Jean</t>
  </si>
  <si>
    <t>El contrato social / B29.R68.C6 / 2834-01</t>
  </si>
  <si>
    <t>Las confesiones / B29.R68.C5 / 164-01</t>
  </si>
  <si>
    <t xml:space="preserve">Chéjov, Antón P. </t>
  </si>
  <si>
    <t>Cuentos/PN3322.C94.C83/432-07</t>
  </si>
  <si>
    <t>23-30 sep 16</t>
  </si>
  <si>
    <t>Memorias de una madame americana / PN3322.K544.M11 / 1032-09</t>
  </si>
  <si>
    <t>Tratado de la tolerancia/B29.V56.T7/787-96</t>
  </si>
  <si>
    <t>SUSPENDIDO HASTA EL 5 DE NOVIEMBRE DE 2016</t>
  </si>
  <si>
    <t xml:space="preserve">Locke, John </t>
  </si>
  <si>
    <t>Locke: Ensayo sobre el entendimiento humano/PN6140.L652.G5/39-015</t>
  </si>
  <si>
    <t>Filosofia de la historia / B29.V65.F55 / 298-08</t>
  </si>
  <si>
    <t>14-21 feb 17</t>
  </si>
  <si>
    <t>Hume</t>
  </si>
  <si>
    <t>Tratado,Discursos/B29.H86.T7/339-013</t>
  </si>
  <si>
    <t>SUSPENDIDO HASTA EL 27 DE MARZO DE 2017</t>
  </si>
  <si>
    <t>Hume/B29.H86.T7/339-013</t>
  </si>
  <si>
    <t>Mirandola</t>
  </si>
  <si>
    <t>La dignidad del hombre/B29.P5.D5/848-08</t>
  </si>
  <si>
    <t xml:space="preserve">Montaigne, Michel de </t>
  </si>
  <si>
    <t>Los ensayos/PN6140.M66.E59/9764-08</t>
  </si>
  <si>
    <t>Tratado de la tolerancia / B29.V65.T2 / 287-96</t>
  </si>
  <si>
    <t>Nietzsche</t>
  </si>
  <si>
    <t>Nietzsche II Friedrich/B29.N54.F75/483-015</t>
  </si>
  <si>
    <t xml:space="preserve">foucault, michel </t>
  </si>
  <si>
    <t>2-jun-17-9-jun-17</t>
  </si>
  <si>
    <t>En busca de un lugar habitable/PN3322.F33.E6/1584-012</t>
  </si>
  <si>
    <t>16-23 jun 17</t>
  </si>
  <si>
    <t>El péndulo de Focault/ PN6140.E36.P4/1428-03</t>
  </si>
  <si>
    <t>Historia elemental de las drogas/PN6140.E836.H58.2005/782-010</t>
  </si>
  <si>
    <t>Bajo el Volcán/PN3322.L69.B3.1993/093-93</t>
  </si>
  <si>
    <t>Morfina/PN3322.B83.M6/2078-03</t>
  </si>
  <si>
    <t>Poesía completa/PN1169..5.B3.P6/0848-03</t>
  </si>
  <si>
    <t xml:space="preserve"> Huxley,Aldous </t>
  </si>
  <si>
    <t>Mundo feliz/PN3322.H8.M82/574-13</t>
  </si>
  <si>
    <t xml:space="preserve"> Hofmann,Albert </t>
  </si>
  <si>
    <t>La historia del LSD/PN3384.H64.H5/0870-07</t>
  </si>
  <si>
    <t xml:space="preserve">Toole.John K.  </t>
  </si>
  <si>
    <t xml:space="preserve"> La biblia de neón/PN3322.T656.B5/1139-05</t>
  </si>
  <si>
    <t xml:space="preserve">Burroughs,William S. </t>
  </si>
  <si>
    <t xml:space="preserve"> El almuerzo desnudo/PN3322.B87.A5/063-99</t>
  </si>
  <si>
    <t xml:space="preserve"> La última oportunidad/PN3322.F67.V6/1908-99</t>
  </si>
  <si>
    <t>30-AGO-6-SEP-17</t>
  </si>
  <si>
    <t xml:space="preserve">Locke/PN6140.L652.E5/391-15 </t>
  </si>
  <si>
    <t xml:space="preserve"> Holber, Thomás</t>
  </si>
  <si>
    <t>Leviatán/PB29.H63248/1084-08</t>
  </si>
  <si>
    <t xml:space="preserve">Hamet, Dashiell </t>
  </si>
  <si>
    <t xml:space="preserve"> El halcón maltés/PN3322.H34.H3/1635-00</t>
  </si>
  <si>
    <t>Chandles, Raymond</t>
  </si>
  <si>
    <t>El sueño eterno/PN3322.CH39.S9/1439 - 08</t>
  </si>
  <si>
    <t>Hawthorne,Nathaniel</t>
  </si>
  <si>
    <t>La letra escarlata/PN3322.H39.L47/0389-017</t>
  </si>
  <si>
    <t>26 sep-03 oct 17</t>
  </si>
  <si>
    <t>06-nov-017</t>
  </si>
  <si>
    <t>SUSPENDIDO HASTA EL 16 DE DICIEMBRE DE 2017</t>
  </si>
  <si>
    <t>Hernán Cortes/CT21.C67.M37/2192-93</t>
  </si>
  <si>
    <t>18-26 dic 17</t>
  </si>
  <si>
    <t>La novela luminosa/PN3322.L485.N6/809-017</t>
  </si>
  <si>
    <t>De las Casas, Fray Bartolomé</t>
  </si>
  <si>
    <t>Historia de las Indias III/PN3384.C379.H53/503-00</t>
  </si>
  <si>
    <t>SUSPENDIDO HASTA EL 10 DE MARZO DE 2018</t>
  </si>
  <si>
    <t xml:space="preserve">Carré, John </t>
  </si>
  <si>
    <t>Llamada para el muerto/PN3322.C375.L53/SF</t>
  </si>
  <si>
    <t>Artl, Roberto</t>
  </si>
  <si>
    <t>Cuentos completos/PN3322.A748.C8/283-015</t>
  </si>
  <si>
    <t>El topo/PN3322.C375.T67/756-03</t>
  </si>
  <si>
    <t>27 mar-03 abril 18</t>
  </si>
  <si>
    <t>Huxley</t>
  </si>
  <si>
    <t>Más allá del golfo de México/PN3322.H89.M37/199-015</t>
  </si>
  <si>
    <t>25-1 FEB-19</t>
  </si>
  <si>
    <t>Eisenstein</t>
  </si>
  <si>
    <t>Yo memorias inmorales/PN1998.3.E58.Y6/804-92</t>
  </si>
  <si>
    <t xml:space="preserve">Malcolm Lowry </t>
  </si>
  <si>
    <t>30-06 FEB-19</t>
  </si>
  <si>
    <t>El mundo según garp/ON3322.I75J.M86/766-03</t>
  </si>
  <si>
    <t xml:space="preserve"> Delillo, Don</t>
  </si>
  <si>
    <t>El hombre del salto/PN3322.D436.H65/123-010</t>
  </si>
  <si>
    <t>Libertad para los osos / PN3322-I75J.L53 / 778-09</t>
  </si>
  <si>
    <t>27 feb-06-mar-19</t>
  </si>
  <si>
    <t>Respiración artificial/ PN3322-P546.R48-2008/ 1495-09</t>
  </si>
  <si>
    <t>06-13-mar-19</t>
  </si>
  <si>
    <t xml:space="preserve"> Padura,Leonardo</t>
  </si>
  <si>
    <t>Malcolm Lambert</t>
  </si>
  <si>
    <t>La otra historia de los cátaros / BX4872-L35 /1780-01</t>
  </si>
  <si>
    <t>El hombre que amaba a los perros/PN3322.P333.H63/769-0110</t>
  </si>
  <si>
    <t>León Trotsky</t>
  </si>
  <si>
    <t>Historia de la revolución Rusa / PN3384.T76.H58/ 605-08</t>
  </si>
  <si>
    <t>06-13- MAY-19</t>
  </si>
  <si>
    <t>suspensión hasta 16 de junio de 2019</t>
  </si>
  <si>
    <t xml:space="preserve">John Reed </t>
  </si>
  <si>
    <t>Diez días que conmovieron al mundo / PN3384.R44.D54/ 179-019</t>
  </si>
  <si>
    <t>24-jun-01-jul-19</t>
  </si>
  <si>
    <t>Luis Rodrigo Alvarez</t>
  </si>
  <si>
    <t>Historia General del Estado de Oaxaca / PN3384.A46L.H57/ 133-017</t>
  </si>
  <si>
    <t>02-09-JUL-19</t>
  </si>
  <si>
    <t xml:space="preserve">G. Appy, Christian </t>
  </si>
  <si>
    <t>La guerra de Vietnam/PN3384.A66.G81/1103-013</t>
  </si>
  <si>
    <t xml:space="preserve"> Margaret Mac Millan</t>
  </si>
  <si>
    <t>De la paz a la guerra/PN3384.M3.M5/ 019-015</t>
  </si>
  <si>
    <t>30-jul-6-ago-19</t>
  </si>
  <si>
    <t xml:space="preserve">Leticia Reina </t>
  </si>
  <si>
    <t>Historia del istmo de Tehuantepec/ PN3384.R43.H58/ 626-014</t>
  </si>
  <si>
    <t>21-28-ago-19</t>
  </si>
  <si>
    <t>Giovani Papini</t>
  </si>
  <si>
    <t>El diablo/BT981.P36/49-09</t>
  </si>
  <si>
    <t>20-27 ago 19</t>
  </si>
  <si>
    <t>El periodista deportivo/PN3322.F66R.P47/2580-00</t>
  </si>
  <si>
    <t xml:space="preserve">Fernández Alvarez, Manuel </t>
  </si>
  <si>
    <t>Carlos V, el César, el hombre/CT21.C327.F47/47-018</t>
  </si>
  <si>
    <t>22-29-oct-19</t>
  </si>
  <si>
    <t>suspendido hasta el 14 de Noviembre 2019</t>
  </si>
  <si>
    <t>Luis Rodrigo Àlvarez</t>
  </si>
  <si>
    <t>Historial general del Estado de Oaxaca/PN3384.A461.H57/133-17</t>
  </si>
  <si>
    <t>25 nov - 02 dic 19</t>
  </si>
  <si>
    <t>Yañiz,  Arcelia</t>
  </si>
  <si>
    <t>Oaxaca de mis amores: Cosas, casos y personajes/PN3384-Y36.O2/046-16</t>
  </si>
  <si>
    <t>Francie R. Chassen</t>
  </si>
  <si>
    <t>La Revolución en Oaxaca, 1900-1930/ PN3383.5-R483 / 2088-12</t>
  </si>
  <si>
    <t>El elogio de la calle/PN3384.Q57.E5/2727-01</t>
  </si>
  <si>
    <t>Jonathan Clemente</t>
  </si>
  <si>
    <t>Los maruráis/PN3384.C535.S25/2558-010</t>
  </si>
  <si>
    <t>Flora Botton Beja</t>
  </si>
  <si>
    <t>China: su historia y su cultura hasta 1800/PN3384.B67.CH5/337-017</t>
  </si>
  <si>
    <t>REACTIVAR PRÉSTAMO EL 09 DE MARZO DEL 2020</t>
  </si>
  <si>
    <t>Lauro Martines</t>
  </si>
  <si>
    <t>Sangre de abril/CT21.M43.M3/42-014</t>
  </si>
  <si>
    <t>SIN FECHA REGISTRADA</t>
  </si>
  <si>
    <t>Oaxaca entre el liberalismo y la revolución / PN3384.C935.O29 / 2481-10</t>
  </si>
  <si>
    <t>05/MAY - 12/MAY/23</t>
  </si>
  <si>
    <t xml:space="preserve">Guadrun Kramer </t>
  </si>
  <si>
    <t>Historia de Palestina/PN3384.K73.H58/1929-08</t>
  </si>
  <si>
    <t>La serpiente emplumada / PN3322.L381.S47 1990 / 649-94</t>
  </si>
  <si>
    <t>01/JUN - 08/JUN/23</t>
  </si>
  <si>
    <t>Francisco Santiago Cruz</t>
  </si>
  <si>
    <t>Los puratas del Golfo de México / PN3384.S26.P5 / 272-13</t>
  </si>
  <si>
    <t>Hourani Albert</t>
  </si>
  <si>
    <t>La historia de los árabes/PN3384.H68.H57/010-018</t>
  </si>
  <si>
    <t>15-22-JUNIO-23</t>
  </si>
  <si>
    <t>El libro de las brujas / PN3383.L53 / 652-17</t>
  </si>
  <si>
    <t>11/07/julio/2023</t>
  </si>
  <si>
    <t>REACTIVAR PRÉSTAMO EL 17 DE JULIO 2023</t>
  </si>
  <si>
    <t>El origen</t>
  </si>
  <si>
    <t>Bernhard, Thomas / PN3322.B478.O7 /1883-94</t>
  </si>
  <si>
    <t>El espector/B29.77.E7/219-01</t>
  </si>
  <si>
    <t>Sor Juan Inés</t>
  </si>
  <si>
    <t>Obras Completas/ pn1169.5.C78.O2/1797-010</t>
  </si>
  <si>
    <t>3-10 ENERO 18</t>
  </si>
  <si>
    <t>Cuentos completos/PN3322.B461M.C82/460-010</t>
  </si>
  <si>
    <t>Following/NOL-FOLL/1192-1465</t>
  </si>
  <si>
    <t xml:space="preserve">Pound, Ezra  </t>
  </si>
  <si>
    <t>El arte de la poesía/PN1169.5.P68.A7/733-05</t>
  </si>
  <si>
    <t>25 ene -01 feb 18</t>
  </si>
  <si>
    <t xml:space="preserve">Perec, Georges   </t>
  </si>
  <si>
    <t>Las cosas/PN3322.P47.C68/772-09</t>
  </si>
  <si>
    <t>El gabinete de un aficcionado/PN3322.P47.G3/SF</t>
  </si>
  <si>
    <t>01-08 feb 18</t>
  </si>
  <si>
    <t>Aligheri, Dante</t>
  </si>
  <si>
    <t>Divina comedia/PN1169.5.D35.D522/0456-04</t>
  </si>
  <si>
    <t>La vida del Lazarillo de Tormes/PN697.5.L32/0754-94</t>
  </si>
  <si>
    <t>13-mar-z8</t>
  </si>
  <si>
    <t>Haro, Eduardo</t>
  </si>
  <si>
    <t>Lope de Vega/PN1169.5.V44.H3/2460-01</t>
  </si>
  <si>
    <t>Exploradores del abismo/PN3322.V54.E89/487-011</t>
  </si>
  <si>
    <t>El castillo/PN3322.K34.C3/427-011</t>
  </si>
  <si>
    <t>El mejor alcalde, el Rey/PN2021.5.V44.M45/891-017</t>
  </si>
  <si>
    <t>Góngora</t>
  </si>
  <si>
    <t>Soledades/PN1169.5.G66.S6/120-016</t>
  </si>
  <si>
    <t>El caballero de Olmedo, Fuente ovejuna/PN2021.5.V44.C3/968-94</t>
  </si>
  <si>
    <t>López Portillo, José</t>
  </si>
  <si>
    <t>La parcela/PN3322.2664.P3/0388-10</t>
  </si>
  <si>
    <t>05-12 abr 18</t>
  </si>
  <si>
    <t>Calvo, Norma</t>
  </si>
  <si>
    <t>Teatro y verso/PN1031.R65/691-010</t>
  </si>
  <si>
    <t>25-may-1-jun-18</t>
  </si>
  <si>
    <t>La sociedad del cansancio/ B29.H353.S63/ 000658-015</t>
  </si>
  <si>
    <t>01-08 junio 18</t>
  </si>
  <si>
    <t>El libro vacío/PN3322.V533.L5/017-01</t>
  </si>
  <si>
    <t>Vargas  Llosa</t>
  </si>
  <si>
    <t>La orgía perpetua/PN3322.V37.O73/989</t>
  </si>
  <si>
    <t>25 jun02 jul 18</t>
  </si>
  <si>
    <t>Cortazar</t>
  </si>
  <si>
    <t>La juventud/PN3322.L643.J88/823-03</t>
  </si>
  <si>
    <t>Rayuela/PN3322.C.673.R39 20037718-013</t>
  </si>
  <si>
    <t>El corazón de las tinieblas/PN3322.C663.C67/2120-010</t>
  </si>
  <si>
    <t>28 agos-04 sep 18</t>
  </si>
  <si>
    <t>Cartas a un joven novelista/PN3322.V37.C37/177-98</t>
  </si>
  <si>
    <t>3-11-sep-18</t>
  </si>
  <si>
    <t>Obras completas/PN3322.S2.O3/009-007</t>
  </si>
  <si>
    <t>18-25 sep 18</t>
  </si>
  <si>
    <t>Matrimonio del cielo y el infierno/PN1169.5.B584.M3/3245-08</t>
  </si>
  <si>
    <t>25 sep -2 oct 2018</t>
  </si>
  <si>
    <t>Los miserables I/PN3322.H85.M57/2181-010</t>
  </si>
  <si>
    <t>2-9-oct-18</t>
  </si>
  <si>
    <t>Obra reunida 3/PN3322.R49.O75/002-015</t>
  </si>
  <si>
    <t xml:space="preserve"> Baudelaire/Charles</t>
  </si>
  <si>
    <t>Edgar Allan Poe/PN3322.P64.B3/775-015</t>
  </si>
  <si>
    <t xml:space="preserve"> García Márquez, Gabriel</t>
  </si>
  <si>
    <t xml:space="preserve"> Garibay, Ricardo</t>
  </si>
  <si>
    <t>Par de reyes/PN3322.G375.P37/646-03</t>
  </si>
  <si>
    <t xml:space="preserve">Holderin, Friedrich </t>
  </si>
  <si>
    <t>Ensayos /PN1169.5.A653.E68/609-010</t>
  </si>
  <si>
    <t xml:space="preserve"> Shiver, Friedrich</t>
  </si>
  <si>
    <t>Poesía y filosofía/PN1169.5.S378.P6/1074-99</t>
  </si>
  <si>
    <t>Werther</t>
  </si>
  <si>
    <t>Goethe/PN3322.G62.W47/1263-01</t>
  </si>
  <si>
    <t>14-21 nov 18</t>
  </si>
  <si>
    <t>Las venus de las pieles/PN3322.S22.V4/759-02</t>
  </si>
  <si>
    <t>Oscar wilde</t>
  </si>
  <si>
    <t>IntencionesPN6140.W55.I6/56-99</t>
  </si>
  <si>
    <t>El doble/PN3322.P682.D63/1392-99</t>
  </si>
  <si>
    <t>27-nov-5-dic-18</t>
  </si>
  <si>
    <t>Aurelia/Las quimera</t>
  </si>
  <si>
    <t>Aurélia/las quimeras/PN3322.N47.A8/26-015</t>
  </si>
  <si>
    <t>11-18 DIC 18</t>
  </si>
  <si>
    <t>Alberto Manquel</t>
  </si>
  <si>
    <t>Una historia de la lectura/PN4193.M3.H5/40-016</t>
  </si>
  <si>
    <t>4-11-ene-18</t>
  </si>
  <si>
    <t>Lecciones para una liebre muerta/PN3322.B44.L43/0763-08</t>
  </si>
  <si>
    <t xml:space="preserve">de Quincey, Thomas </t>
  </si>
  <si>
    <t>Del asesinato considerado como una de las bellas artes/PN3322.D4Q/587-00</t>
  </si>
  <si>
    <t>Hojas de hierba/PN1169.5.W55.H6/518-011</t>
  </si>
  <si>
    <t>Los extraordinarios casos de monsieur dupin/PN3322.P64.E4/2893-00</t>
  </si>
  <si>
    <t>David Huerta</t>
  </si>
  <si>
    <t>Incurable/PN1169.5.H83.I6/1061-08</t>
  </si>
  <si>
    <t>La muerte de Artemio Cruz/PN3322.F83.M84/93-015</t>
  </si>
  <si>
    <t>Hamlet/PN2021.5.S53.H3/723-012</t>
  </si>
  <si>
    <t xml:space="preserve">Azuela, Mariano </t>
  </si>
  <si>
    <t>Obras completas/PN3322.A99.O2.V2/729-02</t>
  </si>
  <si>
    <t>25-feb-4-mar-19</t>
  </si>
  <si>
    <t xml:space="preserve">ibargûengoitia, Jorge </t>
  </si>
  <si>
    <t>Matadero Cinco/PN3322.V67.M3/1034-04</t>
  </si>
  <si>
    <t>La conjura de los necios/PN3322.T656.C6/1871-03</t>
  </si>
  <si>
    <t xml:space="preserve">Rainer Maria Rilke </t>
  </si>
  <si>
    <t>Nuevos poemas I/ PN1169.5.R55.W8/ 0206-93</t>
  </si>
  <si>
    <t xml:space="preserve">Rosario Castellanos </t>
  </si>
  <si>
    <t>Oficio de tinieblas/ PN3322.C385R.033 / 2541-011</t>
  </si>
  <si>
    <t>El grafógrafo/PN3322.E44.G73/805-04</t>
  </si>
  <si>
    <t>En el bosque del espejo/PN6140.M356.E6/754-02</t>
  </si>
  <si>
    <t xml:space="preserve">Rilke, Rainer Maríe </t>
  </si>
  <si>
    <t>Poesía/PN1169.5.R55.P64/168-08</t>
  </si>
  <si>
    <t>Sobre la lectura/PN3322.L4.P7/544-06</t>
  </si>
  <si>
    <t>2-9-abr-19</t>
  </si>
  <si>
    <t>Díez (posibles) razones para la tristeza del pensamiento/PN6140.G74.D54/1062-07</t>
  </si>
  <si>
    <t xml:space="preserve"> Pessoa, Fernando</t>
  </si>
  <si>
    <t xml:space="preserve">Rilke, Rainer María </t>
  </si>
  <si>
    <t xml:space="preserve"> Agamben, Giorgio</t>
  </si>
  <si>
    <t>Idea de prosa/B29.A45.I53/246-016</t>
  </si>
  <si>
    <t xml:space="preserve">Knut Hamsun </t>
  </si>
  <si>
    <t>Hambre/ PN3322.H365.H35 / 288-97</t>
  </si>
  <si>
    <t>La escritura del cuento/PN3321.Z46.V2/1686-02</t>
  </si>
  <si>
    <t>La vida conyugal/PN3322. P576.V53/568-07</t>
  </si>
  <si>
    <t>Guillermo Fadinelli</t>
  </si>
  <si>
    <t>En busca de un lugar habitable/PN3322.F32.B87/1584-12</t>
  </si>
  <si>
    <t xml:space="preserve">Blanchot, Maurice </t>
  </si>
  <si>
    <t>La trompetilla mistica/PN3322.C376.T76/2708-92</t>
  </si>
  <si>
    <t xml:space="preserve">Dostoyevski, Fiodor </t>
  </si>
  <si>
    <t xml:space="preserve">Volpi, Jorge </t>
  </si>
  <si>
    <t>A pesar del oscuro silencio/PN3322.V6.A2/70-09</t>
  </si>
  <si>
    <t>22-29-may-19</t>
  </si>
  <si>
    <t xml:space="preserve"> Coetzee, J.M.</t>
  </si>
  <si>
    <t>Costas Extrañas/PN3322.C643.C67/615-08</t>
  </si>
  <si>
    <t xml:space="preserve"> Alighieri, Dante</t>
  </si>
  <si>
    <t xml:space="preserve">Manguel, Alberto </t>
  </si>
  <si>
    <t>31-MAY-07-JUN-19</t>
  </si>
  <si>
    <t xml:space="preserve"> Kerouac, Jack</t>
  </si>
  <si>
    <t>En el camino/PN3322.K47.C35/1010-03</t>
  </si>
  <si>
    <t>Gorges Perec</t>
  </si>
  <si>
    <t>La vida instrucciones de uso/ PN3322.P47.V5/ 965-93</t>
  </si>
  <si>
    <t xml:space="preserve">Flann O Brien </t>
  </si>
  <si>
    <t xml:space="preserve"> En nadar-dos-pájaros/ PN3322.O184.E6 / 2464-010</t>
  </si>
  <si>
    <t>14-21-JUN-20</t>
  </si>
  <si>
    <t>21-28-jun-19</t>
  </si>
  <si>
    <t xml:space="preserve">Di Benetto, Antonio </t>
  </si>
  <si>
    <t xml:space="preserve"> Vila Matas, Enrique</t>
  </si>
  <si>
    <t>El viento ligero en parma/PN3322.V54.V522/1427-09</t>
  </si>
  <si>
    <t xml:space="preserve"> Vonnegut, Kurt</t>
  </si>
  <si>
    <t>Desayuno de campeones/PN3322.V67.D4/1463-03</t>
  </si>
  <si>
    <t>27-jul-3-ago-19</t>
  </si>
  <si>
    <t xml:space="preserve">Modiano, Patrick </t>
  </si>
  <si>
    <t>En el café de la juventud perdida/PN3322.M63.C3/462-014</t>
  </si>
  <si>
    <t>Aura/PN3322.F83.A47/1227-98</t>
  </si>
  <si>
    <t>La máquina de pensar/PN6139.5.R49/130-018</t>
  </si>
  <si>
    <t>Crítica y ficción/ PN3322-P485.C7/ 2502 -01</t>
  </si>
  <si>
    <t>09-16-sep-19</t>
  </si>
  <si>
    <t>Mac y su contratiempo/ PN3322-V54.M33/ 646-017</t>
  </si>
  <si>
    <t>Cuentos completos/PN.3322.P64.C82/2568-10</t>
  </si>
  <si>
    <t>Accidente nocturno/PN3322.M63.A22/335-015</t>
  </si>
  <si>
    <t>El ultimo apaga la luz:Obra selecta/PN1169.5.P375.U48/119-019</t>
  </si>
  <si>
    <t>Todos nosotros/PN3322.C3792.T63/421-019</t>
  </si>
  <si>
    <t>Peter Handke</t>
  </si>
  <si>
    <t>El chino del dolor/PN3322.H363.CH5/624-08</t>
  </si>
  <si>
    <t>Lo abierto, el hombre y el animal/B29.A45.A23/72-016</t>
  </si>
  <si>
    <t>Dibujos/PN3322.K32.D54/370-013</t>
  </si>
  <si>
    <t>Cuentos completos 2/PN3322.C673.C84.V2/512-94</t>
  </si>
  <si>
    <t>Respiración artificial/PN3322.P546.R48/1495-09</t>
  </si>
  <si>
    <t>11-18-NOV-19</t>
  </si>
  <si>
    <t>Suicidios ejemplares/PN3322-V54.S8-2007/3003-08</t>
  </si>
  <si>
    <t>25-NOV-2-DIC-19</t>
  </si>
  <si>
    <t>El vértigo horizontal: Una ciudad llamada México/PN3322-V56.V47 /618-18</t>
  </si>
  <si>
    <t xml:space="preserve"> Musil, Robert</t>
  </si>
  <si>
    <t>El hombre sin atributos I/PN3322.M88.H6/1028-05</t>
  </si>
  <si>
    <t>William Butler</t>
  </si>
  <si>
    <t>Poesía reunida/ PM1169.5.Y43.P62/ 2462-010</t>
  </si>
  <si>
    <t>27-sep-04-oct-22</t>
  </si>
  <si>
    <t>Erich Auerbach</t>
  </si>
  <si>
    <t>Dante, poeta del mundo terrenal/PN1169.5.D35.A83/0461-014</t>
  </si>
  <si>
    <t>Yeats, John</t>
  </si>
  <si>
    <t>Odas y sonetos/PN1169.5.Y43.O3/1711-97</t>
  </si>
  <si>
    <t>24-31-OCT-22</t>
  </si>
  <si>
    <t>Wallace Stevens</t>
  </si>
  <si>
    <t>31-oct-07-nov-22</t>
  </si>
  <si>
    <t>Eugenio Trías</t>
  </si>
  <si>
    <t>Prefacio a Goethe / PN3322.G62.T75 / 1735-010</t>
  </si>
  <si>
    <t>7-14-nov-22</t>
  </si>
  <si>
    <t>Dostoyevski Fiodor</t>
  </si>
  <si>
    <t>18-25/nov/2022</t>
  </si>
  <si>
    <t>Hôlderlin Fridrich</t>
  </si>
  <si>
    <t>Poemas de la Locura/PN1169.5/H653.P62 19994/0512-98</t>
  </si>
  <si>
    <t>Himnos de la noche / PN1169.5.N673.H5 1985 / 0246-03</t>
  </si>
  <si>
    <t>25-02-DIC-22</t>
  </si>
  <si>
    <t>Witold Gumbrowicz</t>
  </si>
  <si>
    <t>Cosmos/PN3322.G65.C67/791-94</t>
  </si>
  <si>
    <t>Se reanuada prestamo hasta el 21 de diciembre del 2022</t>
  </si>
  <si>
    <t>Tomás Segovia</t>
  </si>
  <si>
    <t>Poesía (1943 - 1997) / PN1695.5.5444.P64 2000 / 555-09</t>
  </si>
  <si>
    <t>03-10/ENE/23</t>
  </si>
  <si>
    <t>Paul Celan</t>
  </si>
  <si>
    <t>Obras completas / PN1169.5.C45.O3 2007 / 1345-06</t>
  </si>
  <si>
    <t>17-24/ENE/23</t>
  </si>
  <si>
    <t>El elemento irracional en la poesía / PN1169.5.S74.E4 / 184-13</t>
  </si>
  <si>
    <t>Owen Gilberto</t>
  </si>
  <si>
    <t>Obras/PN1169.5.O94.O2/0712-05</t>
  </si>
  <si>
    <t>La mancha en el espejo / PN1169.5.H83.M36 V. 2 / 245-14</t>
  </si>
  <si>
    <t>07/FEB - 14/FEB/23</t>
  </si>
  <si>
    <t>Mahfud Massis</t>
  </si>
  <si>
    <t>Obra poética / PN1169.5.M3737.O2 / 329-14</t>
  </si>
  <si>
    <t>Arte poética / PN3322.B67.A74 / 1881-01</t>
  </si>
  <si>
    <t>El instante maravilloso / PN1016.75.I68 / 545-05</t>
  </si>
  <si>
    <t>06/MAR - 13/MAR/23</t>
  </si>
  <si>
    <t>Paul Èluard</t>
  </si>
  <si>
    <t>Últimos poemas de amor / PN1169.5.E558.U57 2007 / 626.10</t>
  </si>
  <si>
    <t>Poesía / PN1169.5.R55.P64 / 168-08</t>
  </si>
  <si>
    <t>21/MAR - 28/MAR/23</t>
  </si>
  <si>
    <t>Obra poética / PN1169.5.P395.O22 / 719-15</t>
  </si>
  <si>
    <t>28/MAR - 04/ABR/23</t>
  </si>
  <si>
    <t>¿Sueñan los androides con ovejas eléctricas?</t>
  </si>
  <si>
    <t>04/MAY - 11/MAY/23</t>
  </si>
  <si>
    <t>Eduardo Lizarde</t>
  </si>
  <si>
    <t>Baja traición / PN1169.5.L59.B3 / 884-13</t>
  </si>
  <si>
    <t>05/JUN - 12/JUN/23</t>
  </si>
  <si>
    <t>Recuerdo que el amor era una blanca furia / PN1169.5.J59.R4</t>
  </si>
  <si>
    <t xml:space="preserve">Leopoldo María Panero </t>
  </si>
  <si>
    <t>Me amarás cuando esté muerto/PN1169.5.M368P.M4/1292-02</t>
  </si>
  <si>
    <t>05-12-JULIO-23</t>
  </si>
  <si>
    <t>12/JUL - 19/JUL/23</t>
  </si>
  <si>
    <t>Retenida hasta el 25 de julio del 2023</t>
  </si>
  <si>
    <t>Rayuela/FALTA CLASIFICACIÓN Y FOLIO</t>
  </si>
  <si>
    <t>El arrebato de Lol V. Stein / PN3322.D87.A7 / 1313-01</t>
  </si>
  <si>
    <t>La dama del Perrito y otros cuentos / PN3322.C94.D3</t>
  </si>
  <si>
    <t>30 sep- 7 oct 10</t>
  </si>
  <si>
    <t>Historias de amor / PN6140 .K755 .H57 / 00219-014</t>
  </si>
  <si>
    <t>28-May-04-Jun-14</t>
  </si>
  <si>
    <t>Amor liquido / PN6140 .B3797 .A5 / 1632-02</t>
  </si>
  <si>
    <t>Mitologias / PN6140 .B37 .M57 / 00494-013</t>
  </si>
  <si>
    <t>26-Jun-03-Jul-14</t>
  </si>
  <si>
    <t>Beuchot, Mauricio</t>
  </si>
  <si>
    <t>La semiotica / PN6140 .B483 .S45 / 1653-010</t>
  </si>
  <si>
    <t>La literatura y los dioses / PN6140 .C349 .L5 / 1003-05</t>
  </si>
  <si>
    <t>Préstamo a partir del 10 de Noviembre del 2014</t>
  </si>
  <si>
    <t>Tablada, José</t>
  </si>
  <si>
    <t>La feria de la vida / PN3384 .T83 .F4 / 0870-04</t>
  </si>
  <si>
    <t>Las sombras largas / PN3322 .T3 .S6 / 0445-95</t>
  </si>
  <si>
    <t>Thirlwell, Aelam</t>
  </si>
  <si>
    <t>La Huida / PN3322.T496.H8 / 00098-013</t>
  </si>
  <si>
    <t>23Nov-30Nov 15</t>
  </si>
  <si>
    <t>RENOV. 17-DIC-15</t>
  </si>
  <si>
    <t>Préstamo a partir del 14 de Febrero del 2016</t>
  </si>
  <si>
    <t xml:space="preserve"> Baricco, Alessandro</t>
  </si>
  <si>
    <t>city/1845-02</t>
  </si>
  <si>
    <t xml:space="preserve">Los bárbaros/1085.013 </t>
  </si>
  <si>
    <t>Aby Warburg</t>
  </si>
  <si>
    <t>El ritual de la serpiente / PN6140.W37.R5 2008 / 469-19</t>
  </si>
  <si>
    <t>10/MAR - 17/MAR/23</t>
  </si>
  <si>
    <t>El queso y los gusanos / PN6140.G56.Q4 / 734-21</t>
  </si>
  <si>
    <t>Espejo, Beatriz</t>
  </si>
  <si>
    <t>Cuentos reunidos / PN3322 .E85 .C8 / 0977-05</t>
  </si>
  <si>
    <t>Dumas, Alexandre</t>
  </si>
  <si>
    <t>La dama de las camelias / PN3322 .D342 .D3 / 01166-03</t>
  </si>
  <si>
    <t>26-ag-15</t>
  </si>
  <si>
    <t>Once minutos / PN3322 .C632 .O63 / 02199-010</t>
  </si>
  <si>
    <t>31ago-07sep 15</t>
  </si>
  <si>
    <t xml:space="preserve">Chandler, Raymond </t>
  </si>
  <si>
    <t>Adios muñeca/PN3322.C893.A25/1470-08</t>
  </si>
  <si>
    <t xml:space="preserve">Christie, Agatha </t>
  </si>
  <si>
    <t>Un cadaver en la biblioteca/PN3322.C987.C3/1312-07</t>
  </si>
  <si>
    <t>El mortal inmortal/PN3321.S42.M6 1998/1745-02</t>
  </si>
  <si>
    <t>17-24 OCT 15</t>
  </si>
  <si>
    <t xml:space="preserve"> Acorralado y otros cuentos /PN3322.D53.A3/2152-02</t>
  </si>
  <si>
    <t>Pétalos y otras historias incomodas/PN3322.N48.P47/1447-08</t>
  </si>
  <si>
    <t xml:space="preserve">Puing, Manuel </t>
  </si>
  <si>
    <t>El beso de la mujer araña/PN3322.P85.B4/2327-97</t>
  </si>
  <si>
    <t>Sueños de sueños/PN3322.T3.S8 2000/799-96</t>
  </si>
  <si>
    <t>Frankenstein/PN3322.S49.F73/1093-09</t>
  </si>
  <si>
    <t xml:space="preserve">Lara Zavala, Hernan </t>
  </si>
  <si>
    <t>El mismo cielo/PN3322.L367.M5/1712-03</t>
  </si>
  <si>
    <t xml:space="preserve">Mokeddem, Malika </t>
  </si>
  <si>
    <t>El siglo de las langostas/PN3322.M645.S5/319-04</t>
  </si>
  <si>
    <t>reno. 05/01/16</t>
  </si>
  <si>
    <t>La puta de Babilonia/PN3322.V368.P8/1048-07</t>
  </si>
  <si>
    <t>lavín, Monica</t>
  </si>
  <si>
    <t>La casa chica PN3322.L385.C37 / 00346-015</t>
  </si>
  <si>
    <t>29DIC-5-ENE 16</t>
  </si>
  <si>
    <t xml:space="preserve">Skarmeta, Antonio </t>
  </si>
  <si>
    <t>Soñe que la nieve ardia/PN3322.S565.S6/305-97</t>
  </si>
  <si>
    <t>reno. 23/01/16</t>
  </si>
  <si>
    <t>Carta del más allá/PN3322.C83.C37/2252-010</t>
  </si>
  <si>
    <t>Las violetas son flores del deseo/PN3322.C535.Y56/2876-08</t>
  </si>
  <si>
    <t>Relatos fantastico/PN3322.E535.R45/72-010</t>
  </si>
  <si>
    <t>15-22 feb 16</t>
  </si>
  <si>
    <t>Historias de cronopios y de jamas/PN3322.C67.H5/265-014</t>
  </si>
  <si>
    <t>23 feb- 1 Marzo-16</t>
  </si>
  <si>
    <t>El tamaño de mi esperanza/PN3322.B67.T3 1993/45-096</t>
  </si>
  <si>
    <t>La muerte y otras sorpresas/PN3322.B464.M8/743-010</t>
  </si>
  <si>
    <t>10-17 mar 16</t>
  </si>
  <si>
    <t xml:space="preserve">Frain, Irene </t>
  </si>
  <si>
    <t>Devi/PN3322.F7.D4/345-95</t>
  </si>
  <si>
    <t>SUSPENDIDO HASTA EL 15 DE JUNIO DE 2016</t>
  </si>
  <si>
    <t xml:space="preserve">Moravia, Alberto </t>
  </si>
  <si>
    <t>Paraiso/PN3322.M69.P3/1202-98</t>
  </si>
  <si>
    <t>Las olas/PN3322.W66.O5/475-098</t>
  </si>
  <si>
    <t xml:space="preserve">Neuman, Andrei </t>
  </si>
  <si>
    <t>Alumbramiento/PN3322.N485.A58/280-010</t>
  </si>
  <si>
    <t>Vanderbere, Biryit</t>
  </si>
  <si>
    <t>Alberta tiene un amante / PN3322.V369S.S5 / 1983-010</t>
  </si>
  <si>
    <t>Cuando fui mortal/PN3322.M3856.C8/1990-012</t>
  </si>
  <si>
    <t>Paasilinna, Arto</t>
  </si>
  <si>
    <t>La dulce envenenadora / PN3322.P22.D85 / 3400-08</t>
  </si>
  <si>
    <t>Dulce compañía / PN3322.R47.D85 / 2015-07</t>
  </si>
  <si>
    <t>29 SEP- 06 OCT-16</t>
  </si>
  <si>
    <t>Relatos/PN3322.B43.R4/1645-97</t>
  </si>
  <si>
    <t>11-18 oct 16</t>
  </si>
  <si>
    <t>Dublineses/PN3322.J69.D8/2961-00</t>
  </si>
  <si>
    <t xml:space="preserve">Jules, Jordi </t>
  </si>
  <si>
    <t>Diles que son cadaveres/PN3322.S649.D5/1546-012</t>
  </si>
  <si>
    <t>10-17 nov 16</t>
  </si>
  <si>
    <t>Confesión/PN3322.T65.C66/1477-09</t>
  </si>
  <si>
    <t>Si me necesitas llamame/PN3322.C3792.S5/1897-01</t>
  </si>
  <si>
    <t>10-17 ene17</t>
  </si>
  <si>
    <t>Quien de nosotros/PN3322.B461.Q5 1981/2434-011</t>
  </si>
  <si>
    <t>La vida privada/PN3322.J35.V53/70-015</t>
  </si>
  <si>
    <t xml:space="preserve">Samperio, Guillermo </t>
  </si>
  <si>
    <t>La Gioconda en Bicicleta/PN3322.S254.G5/5602</t>
  </si>
  <si>
    <t>SUSPENDIDO HASTA EL 8 DE MARZO DE 2017</t>
  </si>
  <si>
    <t>Soboczynsky, Adam</t>
  </si>
  <si>
    <t>El libro de los vicios / PN3322.S636.L53/ 064-014</t>
  </si>
  <si>
    <t xml:space="preserve">Fitzjerald, Francis Strett </t>
  </si>
  <si>
    <t>El crucero de la chatarra rodante/PN3322.F57.C7/2210-02</t>
  </si>
  <si>
    <t>La mujer zurda/PN3322.H355.M85/1961-010</t>
  </si>
  <si>
    <t>Felicidad perfecta/PN3322.M38.F4/1883-98</t>
  </si>
  <si>
    <t>ISAC BASHEVU SINSEI</t>
  </si>
  <si>
    <t>El mago de Dublin/PN3322 .S56 .M5/ 1098-01</t>
  </si>
  <si>
    <t>21-28 abr 17</t>
  </si>
  <si>
    <t>La dama del perrito/PN3322.CH45.D35/361-014</t>
  </si>
  <si>
    <t>Lo que más me gusta es rascarme los sobacos/PN3322.B882.L6/495-10</t>
  </si>
  <si>
    <t>SUSPENDIDO HASTA EL 28 DE JUNIO DE 2017</t>
  </si>
  <si>
    <t>Kain, Franz</t>
  </si>
  <si>
    <t xml:space="preserve">El camino al lago desierto/PN3322.K355.C3/0086-014 </t>
  </si>
  <si>
    <t>González Suárez, Mario</t>
  </si>
  <si>
    <t>Nostalgia de la luz/PN3322.G767.N6/4902</t>
  </si>
  <si>
    <t>31 jul-07 agos 17</t>
  </si>
  <si>
    <t>Erik Satie</t>
  </si>
  <si>
    <t>Cuadernos de un mamífero/PN3322.S279.C8/1261-99</t>
  </si>
  <si>
    <t>16-23 ago17</t>
  </si>
  <si>
    <t>Harvey,William</t>
  </si>
  <si>
    <t>La bestia con cinco dedos/PN3322.H314.B48/1228-08</t>
  </si>
  <si>
    <t>SUSPENDIDO HASTA EL 25 DE SEPTIEMBRE DE 2017</t>
  </si>
  <si>
    <t>El libro de arena/PN3322.B67.L5/0883-08</t>
  </si>
  <si>
    <t>13-0CT-17</t>
  </si>
  <si>
    <t>SUSPENDIDO HASTA EL 24 DE  OCTUBRE DEL 2017</t>
  </si>
  <si>
    <t xml:space="preserve"> De Vigan, Delpine</t>
  </si>
  <si>
    <t>Dias sin hambre/PN3322.V54.D53/065-014</t>
  </si>
  <si>
    <t>El árbol de las brujas/PN3322.B7.A7/1863-05</t>
  </si>
  <si>
    <t>SUSPENDIDO HASTA EL 1 DE  DICIEMBRE DEL 2017</t>
  </si>
  <si>
    <t xml:space="preserve">Alfredo Barrera Vásquez y Silva </t>
  </si>
  <si>
    <t>El libro de los libros de Chilam Balam/PN523.92.C95/01794-94</t>
  </si>
  <si>
    <t>23-nov-30-nov-17</t>
  </si>
  <si>
    <t>Impostura/PN3322.V54.I52/1523-05</t>
  </si>
  <si>
    <t>Aura Estrada</t>
  </si>
  <si>
    <t>Mis días en Shonghai/PN3322.E877.D53/328-016</t>
  </si>
  <si>
    <t>El desfile del amor/PN3322.P576.D4/988-98</t>
  </si>
  <si>
    <t>Poemas de la oficina/PN1169.5.B46.P6/1861-99</t>
  </si>
  <si>
    <t>SUSPENSIÓN HASTA 5 MARZO 2018</t>
  </si>
  <si>
    <t>Historias de la palma de la mano/PN3322.K39.H5/0541-06</t>
  </si>
  <si>
    <t>La maravillosa O/PN3322.T517.M37/323-016</t>
  </si>
  <si>
    <t xml:space="preserve"> Faulker,William</t>
  </si>
  <si>
    <t>Warh Junes una historoa del sur/PN3322.F39.W37/236-014</t>
  </si>
  <si>
    <t>SUSPENSIÓN HASTA 1 MAYO 2018</t>
  </si>
  <si>
    <t>Tres veces al amanecer/PN3322.B344.T7/046-04</t>
  </si>
  <si>
    <t>Bashevis Singer, Isaac</t>
  </si>
  <si>
    <t>La leche de la leona/PN3322.S56.M39/617-014</t>
  </si>
  <si>
    <t>suspensión hasta el 24-may-18</t>
  </si>
  <si>
    <t>Bom Pilniak</t>
  </si>
  <si>
    <t>Caoba/PN3322.P55.C3/1575-00</t>
  </si>
  <si>
    <t>01-08 OCT 18</t>
  </si>
  <si>
    <t>suspensión hasta 4 noviembre de 2018</t>
  </si>
  <si>
    <t>El septimo caballo/ PN3322.C376.S47/ 151-93</t>
  </si>
  <si>
    <t>29-AGO-05-SEP-19</t>
  </si>
  <si>
    <t xml:space="preserve">de Maupassant, Guy </t>
  </si>
  <si>
    <t>El libro de Behome y otros relatos/PN3322.M399.B5/1457-00</t>
  </si>
  <si>
    <t xml:space="preserve">Jung, Carl Gustav </t>
  </si>
  <si>
    <t>El hombre y sus simbolos/BF173.J36.H67/782-017</t>
  </si>
  <si>
    <t>3-10-oct-19</t>
  </si>
  <si>
    <t>Isaac Asimo</t>
  </si>
  <si>
    <t>La receta del taranosaurio/PN3322.A85.R4 v1/1596-06</t>
  </si>
  <si>
    <t>Cuentos reunidos / PN3322-L58.C8 /274-06</t>
  </si>
  <si>
    <t>El Tarot de Marsella /BL313.M37.T37/2320</t>
  </si>
  <si>
    <t>14-21-MAR-20</t>
  </si>
  <si>
    <t>Valkimi</t>
  </si>
  <si>
    <t>Ramaiana / BL1130.V3 2010 / 1738-10</t>
  </si>
  <si>
    <t>Armando Roa</t>
  </si>
  <si>
    <t>Modernidad y posmodernidad : coincidencias y diferencias funademantales /PN6140.R63.M6.1995/1751-99</t>
  </si>
  <si>
    <t>23-30-junio-2023</t>
  </si>
  <si>
    <t>Carlos Guevara Meza</t>
  </si>
  <si>
    <t>Posmodernidad en América Latina/PN6140.G846.P68/2829-08</t>
  </si>
  <si>
    <t>30-07-julio-23</t>
  </si>
  <si>
    <t xml:space="preserve">Perry Anderson </t>
  </si>
  <si>
    <t>The origins of Posmodernity/ PN6140.A625.O75/1883-010</t>
  </si>
  <si>
    <t xml:space="preserve">Ernest Gellner </t>
  </si>
  <si>
    <t>Posmodernismo, razón y religión/PN6140.G45.P68/2897-08</t>
  </si>
  <si>
    <t>14-21-Julio-23</t>
  </si>
  <si>
    <t>Jenofonte</t>
  </si>
  <si>
    <t>Socráticas. Economía. Ciropedia / PA4496.E8.S6 / 2966-08</t>
  </si>
  <si>
    <t>12-17 dic 09</t>
  </si>
  <si>
    <t>Defensa de Sócrates / PA4279.D44 / 1463-09</t>
  </si>
  <si>
    <t>Eutidemo / PA4279.E87 / 538-04</t>
  </si>
  <si>
    <t>15-18 dic 09</t>
  </si>
  <si>
    <t>Balzac, Honore de</t>
  </si>
  <si>
    <t>La danza de la realidad / PN3322. j635.D36/0867-02</t>
  </si>
  <si>
    <t xml:space="preserve">1-   7   jul 10 </t>
  </si>
  <si>
    <t>El Libro de la risa y el olvido/PN3322.K85.L5-1831-01</t>
  </si>
  <si>
    <t>26-05-Mar 11</t>
  </si>
  <si>
    <t>La broma / PN3322:K85.B7 / 1855-03</t>
  </si>
  <si>
    <t>La dominación masculina /PN6140.B68.D6/1747-02</t>
  </si>
  <si>
    <t xml:space="preserve">Virginia Woolf </t>
  </si>
  <si>
    <t>11-18-02-16</t>
  </si>
  <si>
    <t>La Malinche, sus padres y sus hijos/PN6139.5M35/1584-02</t>
  </si>
  <si>
    <t>el colegio de mexico</t>
  </si>
  <si>
    <t>Historia de la lectura en mexico / PN4193.L4.H5/2702-01</t>
  </si>
  <si>
    <t>06-13-abr-16</t>
  </si>
  <si>
    <t>La sociedad multiétnica / PN6140.S374.S6 / 703-04</t>
  </si>
  <si>
    <t>11-18-abr-16</t>
  </si>
  <si>
    <t>19-26-abr-16</t>
  </si>
  <si>
    <t>28-ABR-05-MAY16</t>
  </si>
  <si>
    <t>CANCELADO HASTA EL 23 DE MAYO</t>
  </si>
  <si>
    <t>Watzlawick, Paul</t>
  </si>
  <si>
    <t>El arte de amargarse la vida / PN6140.W378.A77 / 349-12</t>
  </si>
  <si>
    <t>levi-Montalani</t>
  </si>
  <si>
    <t>El as en la manga / CT21.L48.A8 / 494-014</t>
  </si>
  <si>
    <t>Comité contra la represión</t>
  </si>
  <si>
    <t>El apañon / PN6139.5.A63 / 353-013</t>
  </si>
  <si>
    <t>Shakespeare, Wlliam</t>
  </si>
  <si>
    <t>El rey / PN2021.5.S53.R4 / 3402-01</t>
  </si>
  <si>
    <t xml:space="preserve">Porta, Eloy F. </t>
  </si>
  <si>
    <t>Homo sampler/PN6140.F477.H65/145-012</t>
  </si>
  <si>
    <t>Diario del año de la peste / PN3322.D44.D5 / 2126-07</t>
  </si>
  <si>
    <t>El mexicano, Psicologia de sus motivaciones / PN6140.R355.M49/1757-09</t>
  </si>
  <si>
    <t xml:space="preserve">Marañon, Gregorio </t>
  </si>
  <si>
    <t>Amiel: Un estudiante sobre la timidéz/B29.A46.M3/753-013</t>
  </si>
  <si>
    <t>Lemaire, Jean</t>
  </si>
  <si>
    <t>La pareja humana / BF173.L45.P3 / 373-013</t>
  </si>
  <si>
    <t>29-JUL-05-AGO 16</t>
  </si>
  <si>
    <t>Midgley, Mary</t>
  </si>
  <si>
    <t>Delfines sexo y utopias / B29.M53.D45 / 13-011</t>
  </si>
  <si>
    <t xml:space="preserve"> Sobre la violencia. 6 reflexiones/B29.Z59.S63/1603-09</t>
  </si>
  <si>
    <t>Yannakakis, yanna</t>
  </si>
  <si>
    <t>El arte de estar en medio / PN3384.Y36.A77 / 476-012</t>
  </si>
  <si>
    <t>La obra de arte en la epoca de su reproductibidad / PN1995.B455 / 1369-06</t>
  </si>
  <si>
    <t>Javier Gomá Lanzón</t>
  </si>
  <si>
    <t>Ganarse la vida en el arte, lit, musica / PN6139.5.G353 / 195-016</t>
  </si>
  <si>
    <t>29-ago-05-sep 16</t>
  </si>
  <si>
    <t>Martinez, Victor</t>
  </si>
  <si>
    <t>La educación en Oaxaca 1825-2010 / PN3384.M367.E38 / 2087-012</t>
  </si>
  <si>
    <t>07-14 SEP 16</t>
  </si>
  <si>
    <t>W. Benjamin</t>
  </si>
  <si>
    <t>Obras de arte en la epoca de su../PN1995.B455/1369-06</t>
  </si>
  <si>
    <t>Gomá lanzón, Javier</t>
  </si>
  <si>
    <t>Ganarse la vida en el arte….. / PN6139.5G353 / 195-016</t>
  </si>
  <si>
    <t>El arte de insultar / B29.S35.A772.2011 / 1939-011</t>
  </si>
  <si>
    <t>H. Shopenhauer</t>
  </si>
  <si>
    <t>El arte de tener razón/B29.S35.A7/01-01</t>
  </si>
  <si>
    <t>Como sacar provecho de los enemigos / PA4368.C65.2006 / 1136-07</t>
  </si>
  <si>
    <t>Ginsberg - Droker</t>
  </si>
  <si>
    <t>Aullido / PN1169.5G56.A9 / 427-13</t>
  </si>
  <si>
    <t>04-11 oct 16</t>
  </si>
  <si>
    <t>Aragó, Daniel</t>
  </si>
  <si>
    <t>Relatos celebres sobre la pintura / PN3321.R39.2001 / 2376-00</t>
  </si>
  <si>
    <t>Métrica española / PN6140.Q55.M4 / 1767-02</t>
  </si>
  <si>
    <t>Aurrecoechea, Juan manuel</t>
  </si>
  <si>
    <t>El episodio perdido / PN1993.6.M49.A87 / 1449-09</t>
  </si>
  <si>
    <t>Animación, una perspectiva dese México / PN1993.6.M49.R63 / 2016-07</t>
  </si>
  <si>
    <t>Tierno Galván, Enrique</t>
  </si>
  <si>
    <t>Aurea Dicta. Dichos y proverbios / C N54.A97 / 244-016</t>
  </si>
  <si>
    <t>Toribio Motolinia, Fray</t>
  </si>
  <si>
    <t>Historia de los indios de la Nueva España / PN3384.B442.H58 / 380-10</t>
  </si>
  <si>
    <t>Ramonet, Ignacio</t>
  </si>
  <si>
    <t>Cien horas con Fidel / CT21.C38.C54 / 501-015</t>
  </si>
  <si>
    <t>Sueños / PN3322.K34.S84 / 503-13</t>
  </si>
  <si>
    <t>Hofmann &amp; Schulfes</t>
  </si>
  <si>
    <t>Planta de los dioses / PN6139.5.S34 / 1351-04</t>
  </si>
  <si>
    <t>byung chul han</t>
  </si>
  <si>
    <t>la sociedad del cansancio/B29.h353.s63/658-015</t>
  </si>
  <si>
    <t>50 cosas que hay que saber sobre filosofía / B28.D86 / 024-016</t>
  </si>
  <si>
    <t>Aurrecochea, Juan Manuel</t>
  </si>
  <si>
    <t>La obra de arte en la epoca de su…. / PN1995.B455 / 1369-06</t>
  </si>
  <si>
    <t>Yates</t>
  </si>
  <si>
    <t>El arte de la memoria / PN6140.Y38.A77 / 1094-010</t>
  </si>
  <si>
    <t>Aurrecoechea, Juan</t>
  </si>
  <si>
    <t>El episodio perdido / PN1993.6.M49.A87 / 1738-05</t>
  </si>
  <si>
    <t>09-16 MAY 17</t>
  </si>
  <si>
    <t>Lucci, Gabriele</t>
  </si>
  <si>
    <t>Animación / PN1995.6.L8 / 256-07</t>
  </si>
  <si>
    <t>PORCO ROSSO/ MIY/POR/1129/1399</t>
  </si>
  <si>
    <t>29 may- 03 jun 17</t>
  </si>
  <si>
    <t>Ramírez, Santiago</t>
  </si>
  <si>
    <t xml:space="preserve"> El mexicano, psicología.../PN6140.R355.M49/1757-09</t>
  </si>
  <si>
    <t>El imperio de la neomemoria/PN6140.Y46.I56/1939-07</t>
  </si>
  <si>
    <t>Quilis Antonio</t>
  </si>
  <si>
    <t>Metrica española/PN6140.Q55.M4/1767-02</t>
  </si>
  <si>
    <t>14-21-ago- 17</t>
  </si>
  <si>
    <t>24-31 ago 17</t>
  </si>
  <si>
    <t>22-29 sep17</t>
  </si>
  <si>
    <t>Los ejercicios del ver/PN4725.M37/SF</t>
  </si>
  <si>
    <t>Waking life/LIN-WAK/994-1233</t>
  </si>
  <si>
    <t>Luces de la ciudad/CHA-CIT/315-389</t>
  </si>
  <si>
    <t>9-14-may-19</t>
  </si>
  <si>
    <t>SUSPENSIÓN HASTA 1 DE JULIO DE 2019</t>
  </si>
  <si>
    <t xml:space="preserve">coord. Margo Glantz </t>
  </si>
  <si>
    <t>La malinche, sus padres y sus hijos/PN6139.5M35/1584-02</t>
  </si>
  <si>
    <t>Dworkin, Ronald</t>
  </si>
  <si>
    <t>Religión sin dios/BL430.D89/467-019</t>
  </si>
  <si>
    <t>WakIng life/LIN-WAK/99V-112</t>
  </si>
  <si>
    <t xml:space="preserve"> ¿Quién de nosostros? / PN3322.B461.Q5 1981 / 2434-011</t>
  </si>
  <si>
    <t>31-may-07-jun-19</t>
  </si>
  <si>
    <t xml:space="preserve">Manuel Altolaguirre </t>
  </si>
  <si>
    <t>Poesías completas/ PN1169.5-A5885.P6/ 860-07</t>
  </si>
  <si>
    <t>03-10-jun-19</t>
  </si>
  <si>
    <t xml:space="preserve">Henestrosa, Andres </t>
  </si>
  <si>
    <t>Los hombres que dispersó la danza/PN3322.H454.H65/151-98</t>
  </si>
  <si>
    <t>25-JUN-2-JUL-19</t>
  </si>
  <si>
    <t>Un mundo feliz/PN33322.H89.M85/1531-97</t>
  </si>
  <si>
    <t>Seiken Toriyama</t>
  </si>
  <si>
    <t>Guía ilustrada de monstruos y fantasmas de Japón /C BL303.T67/ 0160-016</t>
  </si>
  <si>
    <t>La realidad alterada/PN6139.5.R43/1111-06</t>
  </si>
  <si>
    <t>El mismo mar/PN3322.O9.M58/1330-07</t>
  </si>
  <si>
    <t>Oliver sacks</t>
  </si>
  <si>
    <t>Con una sola pierna/PN6140.S323.C6/1888-05</t>
  </si>
  <si>
    <t>La caja negra / PN3322.O9.O3 / 1489-01</t>
  </si>
  <si>
    <t>Despertares / PN6140.S323.D4 / 686-05</t>
  </si>
  <si>
    <t>La condición humana / PN6140.A7.C6/1039-00</t>
  </si>
  <si>
    <t>23-30- ENE-23</t>
  </si>
  <si>
    <t>Hannah, Arendt</t>
  </si>
  <si>
    <t>Más allá de la filosofía/PN6140.A74.M37/0091-015</t>
  </si>
  <si>
    <t>13-20-JUN-15</t>
  </si>
  <si>
    <t>La materia artizada/PN6140.L495.M3/1401-06</t>
  </si>
  <si>
    <t>Cultura e imperalismo/PN6140.S33.C8/607-14</t>
  </si>
  <si>
    <t>8-15-SEP-15</t>
  </si>
  <si>
    <t>Semblanza / PN1169.5 .P59.S4 / 978-03</t>
  </si>
  <si>
    <t xml:space="preserve">Gonzalez, Juliana. </t>
  </si>
  <si>
    <t>Cuestiones metafísicas/ B28.C84/1697-010</t>
  </si>
  <si>
    <t>5-12-FEB-16</t>
  </si>
  <si>
    <t xml:space="preserve">Gutierrez, Pedro Juan </t>
  </si>
  <si>
    <t>Trilogia sucia de la habana/PN3322.G868.T7/2184-03</t>
  </si>
  <si>
    <t xml:space="preserve">Echeverria, Bolivar </t>
  </si>
  <si>
    <t>3- 10 marzo -16</t>
  </si>
  <si>
    <t>Tragedia III /PA3973.A3.V3/1498-03</t>
  </si>
  <si>
    <t>10 17 MARZO 16</t>
  </si>
  <si>
    <t xml:space="preserve">Perec,  Georges </t>
  </si>
  <si>
    <t xml:space="preserve"> La vida instrucciones de uso/PN3322.P47.V5/965-93</t>
  </si>
  <si>
    <t>29-MAR-05-ABRIL-16</t>
  </si>
  <si>
    <t>JM Berrie</t>
  </si>
  <si>
    <t>Peter Pan/PN3322.B3676.P4/051-08</t>
  </si>
  <si>
    <t>11-17 may 16</t>
  </si>
  <si>
    <t>El concepto de critica de arte en el /PN6140.B468.O2/356-07</t>
  </si>
  <si>
    <t>Ivan el tonto y otros cuentos / PN3322.T65.I79 / 1696-06</t>
  </si>
  <si>
    <t>27-jun-04 jul 16</t>
  </si>
  <si>
    <t>*</t>
  </si>
  <si>
    <t>Libro de lo pasajes / PN6140.B468.L5 / 1283-05</t>
  </si>
  <si>
    <t>Canto malabar / PN1169.5.C76.C3 / S/F</t>
  </si>
  <si>
    <t xml:space="preserve">Fevre, Lucien </t>
  </si>
  <si>
    <t>Combates por la historia/PN6140.F47.C6 1999/2743-00</t>
  </si>
  <si>
    <t xml:space="preserve">Poe, Allan </t>
  </si>
  <si>
    <t xml:space="preserve">Cuentos 1 Edgar/PN3322.P4.C8 v.2/96-011 </t>
  </si>
  <si>
    <t>Suspendido hasta 21 de septiembre de 2016</t>
  </si>
  <si>
    <t>Gabriel Vásquez, Juan</t>
  </si>
  <si>
    <t>El ruido de las cosas al caer / PN3322.V383.R85 / 212-012</t>
  </si>
  <si>
    <t>07-14-OCT-16</t>
  </si>
  <si>
    <t>Arboles petrificados/PN3322.D38.A72/2502-07</t>
  </si>
  <si>
    <t xml:space="preserve">Cross, Elsa </t>
  </si>
  <si>
    <t>Espirales/PN1169.5.C76.E8/2331-02</t>
  </si>
  <si>
    <t>La pasión según…/PN3322.L58.P32000/ 796-09</t>
  </si>
  <si>
    <t>La psicosis/ BF173.L3546 V3/ 1481-09</t>
  </si>
  <si>
    <t>Temporada de caza…/ PN3322.M362.T45/617-09</t>
  </si>
  <si>
    <t>20-27 jun17</t>
  </si>
  <si>
    <t>Delirio/PN 3322.R47.D4/ 2006-001022</t>
  </si>
  <si>
    <t>Elsa Cross</t>
  </si>
  <si>
    <t>Espirales/PN1169.5C76.E8/2331-02</t>
  </si>
  <si>
    <t>12-19-jun-17</t>
  </si>
  <si>
    <t>Cuentos de película/PN3322.C73.C846/131-08</t>
  </si>
  <si>
    <t>14-21-Jul-17</t>
  </si>
  <si>
    <t>Gónzalez, Sergio</t>
  </si>
  <si>
    <t>5-12-oct-17</t>
  </si>
  <si>
    <t>Aranguen, José Luis</t>
  </si>
  <si>
    <t>San Juan de la Cruz/PN1169.5.C77.A72/79-017</t>
  </si>
  <si>
    <t>Espirales/PN1169.5.C76.E8/2331-10</t>
  </si>
  <si>
    <t xml:space="preserve">Baudrillard,Jean </t>
  </si>
  <si>
    <t>De la seducción/PN6140.B379.D4.2001/187-04</t>
  </si>
  <si>
    <t>John Bergen</t>
  </si>
  <si>
    <t>Con la esperanza entre los dientes/PN6140.B472.C6/45-07</t>
  </si>
  <si>
    <t>17-24 jun 18</t>
  </si>
  <si>
    <t>Mario Vargas LLOSA</t>
  </si>
  <si>
    <t>La tía Julia y el escribidor/PN3322.V37.T5/958-96</t>
  </si>
  <si>
    <t>11-18 sep 18</t>
  </si>
  <si>
    <t xml:space="preserve"> Lobo, Fernando</t>
  </si>
  <si>
    <t>Contacto en cabo/PN3322.L62.C66/1290-09</t>
  </si>
  <si>
    <t>Trece poetas del mundo Azteca/PN1016.92.L463/125-010</t>
  </si>
  <si>
    <t>Sobre la fotografía/PN3322.S66.S62/1085-06</t>
  </si>
  <si>
    <t>26-dic-3-ene-19</t>
  </si>
  <si>
    <t xml:space="preserve">Blom, Philipp </t>
  </si>
  <si>
    <t>El coleccionista apasionado/PN6140.B56.C65/00-014</t>
  </si>
  <si>
    <t xml:space="preserve"> Serna, Enrique</t>
  </si>
  <si>
    <t>El orgasmógrafo/PN3322.S469.O7/865-02</t>
  </si>
  <si>
    <t>Latinas candentes 6/PN3322.L62.L3/347-013</t>
  </si>
  <si>
    <t>suspendido hasta 23 de abril de 2019</t>
  </si>
  <si>
    <t>Friquis/ PN3322.L62.F75/191-016</t>
  </si>
  <si>
    <t>SUSPENSIÓN HASTA 17 DE AGOSTO DE 2019</t>
  </si>
  <si>
    <t>Contra la interpretación/PN3322.S66.C6/1013-00</t>
  </si>
  <si>
    <t>Obras completas vol.2/PN3322.C374.O27 v.2/1091-03</t>
  </si>
  <si>
    <t>El spleen de París/PN1169.5.B383.S6 1990/2722-92</t>
  </si>
  <si>
    <t>Joyce Johnson</t>
  </si>
  <si>
    <t>Personajes Secundarios / PN3322.J62J.P47 / 827-010</t>
  </si>
  <si>
    <t>16-25-FEB-22</t>
  </si>
  <si>
    <t>25-feb-01-mar-22</t>
  </si>
  <si>
    <t>Guillermo Fandarelli</t>
  </si>
  <si>
    <t>Hotel DF / PN3322.F2.H67 / 1032-11</t>
  </si>
  <si>
    <t>01-08-MAR-22</t>
  </si>
  <si>
    <t>En el camino / PN3322.K47.C35 / 1010-99</t>
  </si>
  <si>
    <t>La náusea / B29.S27.N38 / 712-96</t>
  </si>
  <si>
    <t>15-22-AGO-22</t>
  </si>
  <si>
    <t>Reaunuda préstamos hasta el jueves 25</t>
  </si>
  <si>
    <t xml:space="preserve">Susan Sontag </t>
  </si>
  <si>
    <t>La enfermedad y sus metáforas/PN3322.S66.B53/1475-99</t>
  </si>
  <si>
    <t>27-FEB -06-Marzo-23</t>
  </si>
  <si>
    <t>Actualiza los datos del usuario, como nombre, correo electrónico y número, así como otras opciones</t>
  </si>
  <si>
    <t xml:space="preserve">Vigencia de la credencial:_x000D_
</t>
  </si>
  <si>
    <t>Esferas / B29.S56.E83 / 1239-04</t>
  </si>
  <si>
    <t>27/JUL - 03/AGO/23</t>
  </si>
  <si>
    <t>Vigencia de la credencial:
17/oct/2023</t>
  </si>
  <si>
    <t>Vigencia de la credencial:
07/mar/2024</t>
  </si>
  <si>
    <t>26-02-AGOSTO-23</t>
  </si>
  <si>
    <t>Italo Stevo</t>
  </si>
  <si>
    <t>Del placer y del vicio de fumar/PN3322.S88.D45/1938-02</t>
  </si>
  <si>
    <t>26/JUL - 02/AGO/23</t>
  </si>
  <si>
    <t xml:space="preserve">Álvaro Enrique </t>
  </si>
  <si>
    <t>Decencia/PN3322.E57.D43/981-013</t>
  </si>
  <si>
    <t>27-03/AGOSTO/23</t>
  </si>
  <si>
    <t>Vigencia de la credencial:
26/may/2023</t>
  </si>
  <si>
    <t>Vigencia de la credencial:
21/abr/2023</t>
  </si>
  <si>
    <t>Vigencia de la credencial:
25/mar/2022</t>
  </si>
  <si>
    <t>Vigencia de la credencial:
25/jul/2020</t>
  </si>
  <si>
    <t>Vigencia de la credencial:
06/jul/2022</t>
  </si>
  <si>
    <t>Vigencia de la credencial:
07/dic/2022</t>
  </si>
  <si>
    <t>Vigencia de la credencial:
16/mar/2022</t>
  </si>
  <si>
    <t>Vigencia de la credencial:
29/jul/2023</t>
  </si>
  <si>
    <t>Vigencia de la credencial:
29/jul/23</t>
  </si>
  <si>
    <t>Vigencia de la credencial:
11/ago/2023</t>
  </si>
  <si>
    <t>Vigencia de la credencial:
27/jun/2024</t>
  </si>
  <si>
    <t>Vigencia de la credencial:
22/sep/2023</t>
  </si>
  <si>
    <t>Vigencia de la credencial:
12/may/2024</t>
  </si>
  <si>
    <t>Vigencia de la credencial:
05/jun/2024</t>
  </si>
  <si>
    <t>Vigencia de la credencial:
23/ene/2020</t>
  </si>
  <si>
    <t>Vigencia de la credencial:
12/ene/2024</t>
  </si>
  <si>
    <t>Vigencia de la credencial:
30/ago/2020</t>
  </si>
  <si>
    <t>Vigencia de la credencial:
19/abr/2024</t>
  </si>
  <si>
    <t>Vigencia de la credencial:
19/ene/2024</t>
  </si>
  <si>
    <t>Vigencia de la credencial:
26/abr/2024</t>
  </si>
  <si>
    <t>Vigencia de la credencial:
20/jul/2024</t>
  </si>
  <si>
    <t>Max Weber</t>
  </si>
  <si>
    <t>La ética protestante y el espíritu del capitalismo/PN6140.W43.E75/928-09</t>
  </si>
  <si>
    <t>28-04-Agosto-23</t>
  </si>
  <si>
    <t>Teléfono de contacto</t>
  </si>
  <si>
    <t>Sauces #40, Residencial Santa María Atzompa. CP 71220 Racc. Residencial</t>
  </si>
  <si>
    <t>951 614 4042</t>
  </si>
  <si>
    <t>Calle Antimonio #109, Col. Minería. CP. 71230 Sta. Cruz Xoxocotlán, Oax.</t>
  </si>
  <si>
    <t>951 399 7537</t>
  </si>
  <si>
    <t>Grecia 81 J S/N Odisea, Col. Santa María Atzompa. CP 71220 Sta. Ma. Atzompa, Oax.</t>
  </si>
  <si>
    <t>951 271 0607</t>
  </si>
  <si>
    <t>951 349 4179</t>
  </si>
  <si>
    <t>Div. del norte #100 Exmarquesado. CP 68034 Oaxaca de Juárez, Oax.</t>
  </si>
  <si>
    <t>951 429 7277</t>
  </si>
  <si>
    <t>Nombre del usuario:_x000D_
Gurrola Martínez, Ana Lorena</t>
  </si>
  <si>
    <t>Gurrola Martínez, Ana Lorena</t>
  </si>
  <si>
    <t>Aldama #16 San Bartolo Coyotepec. CP 71256 Oaxaca de Juárez, Oax.</t>
  </si>
  <si>
    <t>951 587 6528</t>
  </si>
  <si>
    <t>Libertad y Joaquín Fdez. #106, Col. del periodista. CP 68060 Oaxaca de Juárez, Oax.</t>
  </si>
  <si>
    <t>951 177 5155</t>
  </si>
  <si>
    <t>Nombre del usuario:_x000D_
García Rojas, Mari Cruz</t>
  </si>
  <si>
    <t>García Rojas, Mari Cruz</t>
  </si>
  <si>
    <t>Álamos #304, Col. Reforma. CP 68050 Oaxaca de Juárez, Oax.</t>
  </si>
  <si>
    <t>951 397 7033</t>
  </si>
  <si>
    <t>William S. Burroughs</t>
  </si>
  <si>
    <t>Mónica/PN3322.B87.M37/888-02</t>
  </si>
  <si>
    <t>31-07-Julio-23</t>
  </si>
  <si>
    <t>Norte 2 #607 Víctor Bravo Ahuja. CP 68100 Santa Lucía del Camino</t>
  </si>
  <si>
    <t>951 458 5260</t>
  </si>
  <si>
    <t>Habilita a un usuario ya registrado para el servicio de préstamos a domicilio</t>
  </si>
  <si>
    <t>Melchor Ocampo #208-B Col. Centro. CP 68000 Oaxaca de Juárez, Oax.</t>
  </si>
  <si>
    <t>951 243 8357</t>
  </si>
  <si>
    <t>Gardenias #114 Col. Reforma. CP 68050 Oaxaca de Juárez, Oax.</t>
  </si>
  <si>
    <t>Nombre del usuario:_x000D_
Morales Aguilar, Yara Amallely</t>
  </si>
  <si>
    <t>Vigencia de la credencial:_x000D_
20/jul/2024</t>
  </si>
  <si>
    <t xml:space="preserve">Elena Garro </t>
  </si>
  <si>
    <t xml:space="preserve">Los recuerdos del Porvenir </t>
  </si>
  <si>
    <t>31-07 AGOSTO-2023</t>
  </si>
  <si>
    <t>Loma Bonita #156 Fracc. La Loma. CP 68040 Oaxaca de Juárez, Oax.</t>
  </si>
  <si>
    <t>951 122 6911</t>
  </si>
  <si>
    <t>27 de junio Manz. 33 #21 Fracc. Benito Juárez. CP 68258 San Pablo Etla, Oax.</t>
  </si>
  <si>
    <t>951 243 1688</t>
  </si>
  <si>
    <t>Camino antiguo a Xoxo #115 Frac. el Nogal. CP 71230 Sta Cruz Xoxocotlám, Oax.</t>
  </si>
  <si>
    <t>55 1404 8022</t>
  </si>
  <si>
    <t>Nombre del usuario:_x000D_
Jiménez Sandoval, Javier Agusto</t>
  </si>
  <si>
    <t>Jiménez Sandoval, Javier Agusto</t>
  </si>
  <si>
    <t>Vega #417 Centro. CP 68000 Oaxaca de Juárez, Oax.</t>
  </si>
  <si>
    <t>951 331 1416</t>
  </si>
  <si>
    <t>Nombre del usuario:_x000D_
Ramírez López, Sinaí</t>
  </si>
  <si>
    <t>Ramírez López, Sinaí</t>
  </si>
  <si>
    <t xml:space="preserve">Nombre del usuario:_x000D_
Osante Altamirano, Rosalia </t>
  </si>
  <si>
    <t xml:space="preserve">Osante Altamirano, Rosalia </t>
  </si>
  <si>
    <t>Manuel Ávila Camacho #704. CP 68274 Agencia de Pueblo Nuevo, Oax.</t>
  </si>
  <si>
    <t>951 366 69 73</t>
  </si>
  <si>
    <t>Nombre del usuario:_x000D_
Martínez Vásquez, Javier</t>
  </si>
  <si>
    <t>Martínez Vásquez, Javier</t>
  </si>
  <si>
    <t>Esmeralda #111 Santa Rosa Panzacola. CP 68010 Oaxaca de Juárez, Oax.</t>
  </si>
  <si>
    <t>951 425 79 17</t>
  </si>
  <si>
    <t>Jericó Lote 11 Col. Samaritana. Santa María Atzompa, Oax.</t>
  </si>
  <si>
    <t>951 325 44 44</t>
  </si>
  <si>
    <t>Nombre del usuario:_x000D_
Landaeta Fuentes, Rodrigo Antonio</t>
  </si>
  <si>
    <t>Landaeta Fuentes, Rodrigo Antonio</t>
  </si>
  <si>
    <t>4° priv. de Bolaños Cacho #110, Xochimilco. CP 68040 Oaxaca de Juárez, Oax.</t>
  </si>
  <si>
    <t>951 527 1811</t>
  </si>
  <si>
    <t>Victoria #113 Centro. CP 68000 Oaxaca de Juárez, Oax.</t>
  </si>
  <si>
    <t>951 548 3491</t>
  </si>
  <si>
    <t>López Cruz, Luz María</t>
  </si>
  <si>
    <t>Ponciano Arriaga #119 Col. Reforma Agraria. CP 68130 Santa Cruz Xoxocotlán, Oax.</t>
  </si>
  <si>
    <t>951 295 5359</t>
  </si>
  <si>
    <t>Nombre del usuario:_x000D_
Guzmán González, Alejandro</t>
  </si>
  <si>
    <t>Guzmán González, Alejandro</t>
  </si>
  <si>
    <t>Priv. de Mitla #123 Col. Guelaguetza. CP 71220 Oaxaca de Juárez, Oax.</t>
  </si>
  <si>
    <t>951 148 6806</t>
  </si>
  <si>
    <t>Nombre del usuario:_x000D_
Alavéz Hernández, Juan Carlos</t>
  </si>
  <si>
    <t>Alavéz Hernández, Juan Carlos</t>
  </si>
  <si>
    <t>Cumbres de Acultzingo #39 Col. Volcanes. CP 68020 Oaxaca de Juárez, Oax.</t>
  </si>
  <si>
    <t>951 285 2536</t>
  </si>
  <si>
    <t>Nombre del usuario:_x000D_
Durán Rangel, Paulina</t>
  </si>
  <si>
    <t>Durán Rangel, Paulina</t>
  </si>
  <si>
    <t>Mártires de Tacubaya #112 Col. Centro. CP 68000 Oaxaca de Juárez, Oax.</t>
  </si>
  <si>
    <t>951 124 0014</t>
  </si>
  <si>
    <t>Moctezuma #107 Col. Cuauhtémoc. CP 68030 Oaxaca de Juárez, Oax.</t>
  </si>
  <si>
    <t>951 509 3164</t>
  </si>
  <si>
    <t>Nombre del usuario:_x000D_
Jiménez García, Cesar</t>
  </si>
  <si>
    <t>Jiménez García, Cesar</t>
  </si>
  <si>
    <t>2° priv. de Río Nilo #111, Col. La Cascada. CP 68040 Oaxaca de Juárez, Oax.</t>
  </si>
  <si>
    <t>951 273 3280</t>
  </si>
  <si>
    <t>Artículo 127 #112 Col. 25 de enero. CP 71228 Sta. Lucía del Camino, Oax.</t>
  </si>
  <si>
    <t>951 110 4321</t>
  </si>
  <si>
    <t>2° priv. de Sta Cruz S/N Barr. la Crucesita. CP 71233 Sta. Cruz Xoxocotlán, Oax.</t>
  </si>
  <si>
    <t>56 1092 5065</t>
  </si>
  <si>
    <t>Hnos. Flores Magón Manz. 13 Lt. 22. Fracc. Montoya. CP 68140 Oaxaca de Juárez, Oax.</t>
  </si>
  <si>
    <t>951 587 2464</t>
  </si>
  <si>
    <t>Nombre del usuario:_x000D_
Rodríguez García, Jorge</t>
  </si>
  <si>
    <t>Rodríguez García, Jorge</t>
  </si>
  <si>
    <t>Tabachines #313 Col. Bosque Norte. CP 71244 Oaxaca de Juárez, Oax.</t>
  </si>
  <si>
    <t>951 418 6153</t>
  </si>
  <si>
    <t>sirya1183@gmail.com</t>
  </si>
  <si>
    <t>Libres #310 Dept. 2 Centro. CP 68000 Oaxaca de Juárez, Oax.</t>
  </si>
  <si>
    <t>951 321 6383</t>
  </si>
  <si>
    <t>Nombre del usuario:_x000D_
Sosa Santiago, Víctor Hugo</t>
  </si>
  <si>
    <t>Sosa Santiago, Víctor Hugo</t>
  </si>
  <si>
    <t>Villa del Mar #129 Col. Libertad. CP 68090 Oaxaca de Juárez, Oax.</t>
  </si>
  <si>
    <t>951 278 8046</t>
  </si>
  <si>
    <t>grancsian@gmail.com</t>
  </si>
  <si>
    <t>Libertad #15 San Jerónimo Tlacochahuaya. CP 70460, Sn J. Tlacochahuaya, Oax.</t>
  </si>
  <si>
    <t>951 188 1084</t>
  </si>
  <si>
    <t xml:space="preserve">Élmer Mendoza </t>
  </si>
  <si>
    <t>Efecto Tequila/PN3322.M462M.E4/405-06</t>
  </si>
  <si>
    <t>02-09-Agosto-23</t>
  </si>
  <si>
    <t xml:space="preserve">Antonio Malpica </t>
  </si>
  <si>
    <t>El impostor /PN3322.M364.I56/18-03</t>
  </si>
  <si>
    <t>REACTIVAR PRESTAMO HASTA EL 05 DE AGOSTO DEL 2023</t>
  </si>
  <si>
    <t>Matamoros #300 Centro. CP 68000 Oaxaca de Juárez, Oax.</t>
  </si>
  <si>
    <t>951 119 7375</t>
  </si>
  <si>
    <t>Nombre del usuario:_x000D_
Sandoval González, Emilia</t>
  </si>
  <si>
    <t>Sandoval González, Emilia</t>
  </si>
  <si>
    <t>Renato Leduc</t>
  </si>
  <si>
    <t>Historia de lo inmediato / PN1169.5.L44.H5 1997 / 1603-02</t>
  </si>
  <si>
    <t>03/AGO - 10/AGO/23</t>
  </si>
  <si>
    <t>Sándor Márai</t>
  </si>
  <si>
    <t>La mujer justa / PN3322.385A.M8 2005 / 992 -05</t>
  </si>
  <si>
    <t>Jacques Sedoul</t>
  </si>
  <si>
    <t>Las artes de la Revolución bolchevique / PN3384.S22.C37 / 788-17</t>
  </si>
  <si>
    <t>Vigencia de la credencial:
29/dic/2023</t>
  </si>
  <si>
    <t>Bret Harte</t>
  </si>
  <si>
    <t>Relatos del Oeste californiano / PN3322.H377.R45 / 2950-00</t>
  </si>
  <si>
    <t>C.H. #130 Col. Aurora. CP 68045 Oaxaca de Juárez, Oax.</t>
  </si>
  <si>
    <t>951 364 2893</t>
  </si>
  <si>
    <t>Nombre del usuario:_x000D_
Álvarez Icaza, Mauricio</t>
  </si>
  <si>
    <t>Álvarez Icaza, Mauricio</t>
  </si>
  <si>
    <t>Marguerite Yourcenar</t>
  </si>
  <si>
    <t>Fuegos / PN3322.Y68.F84 1993 / 1082-00</t>
  </si>
  <si>
    <t>04/AGO - 11/AGO/23</t>
  </si>
  <si>
    <t>Ulises Torrentera</t>
  </si>
  <si>
    <t>Miscella Mezcalacea / PN3384.T672.M5 / 486-05</t>
  </si>
  <si>
    <t xml:space="preserve">Jane Austen </t>
  </si>
  <si>
    <t>Orgullo y prejuicio/ PN3322.A887.O7/3898-00</t>
  </si>
  <si>
    <t>05-12-AGOSTO-23</t>
  </si>
  <si>
    <t>Víctor Raul Martínez Vázquez</t>
  </si>
  <si>
    <t>La APPO / PN3383.5.A66 / 2052-12</t>
  </si>
  <si>
    <t>05/AGO - 12/AGO/23</t>
  </si>
  <si>
    <t>Diego Enrique Osorio</t>
  </si>
  <si>
    <t>Oaxaca la 1° insurrección / PN3384.O86.O2 / 1025-07</t>
  </si>
  <si>
    <t>Boulevard de la Pax #101 Fracc. Colinas de la Soledad. CP. 68020 Oaxaca de Juárez, Oax.</t>
  </si>
  <si>
    <t>951 124 9760</t>
  </si>
  <si>
    <t>Jaques Bonnet</t>
  </si>
  <si>
    <t>Bibliotecas llenas de fantasmas / PN6140.B6596.B5 / 1765-11</t>
  </si>
  <si>
    <t>01/AGO - 08/AGO/23</t>
  </si>
  <si>
    <t>Alheli #209 Int. 4, Exmarquesado. CP 68030 Oaxaca de Juárez, Oax.</t>
  </si>
  <si>
    <t>55 3201 3823</t>
  </si>
  <si>
    <t>07/AGO - 14/AGO/23</t>
  </si>
  <si>
    <t>Etgar Keret</t>
  </si>
  <si>
    <t>De repente un toquido en la puerta / PN3322.K46.R46 / 985-13</t>
  </si>
  <si>
    <t>Pizzería kamikaze y otros relatos / PN3322.K46.P59 / 2187-12</t>
  </si>
  <si>
    <t>El zapote #3 Col. Nuevo México. CP 68285 San Jacinto Amilpas, Oax.</t>
  </si>
  <si>
    <t>951 333 0316</t>
  </si>
  <si>
    <t>Ruiz Rios, Nubia Margarita</t>
  </si>
  <si>
    <t xml:space="preserve">Elmer Mendoza </t>
  </si>
  <si>
    <t>El amante de Janis Joplin/ PN3322.M462M.A5/889-06</t>
  </si>
  <si>
    <t>08-15-Agosto-23</t>
  </si>
  <si>
    <t>Un asesino solitario/PN3322.M462M.A8/409-06</t>
  </si>
  <si>
    <t>Lázaro Cárdenas #118 Col Presidente de México. CP 68276 Pueblo Nuevo, Oax.</t>
  </si>
  <si>
    <t>221 745 5963</t>
  </si>
  <si>
    <t>Nombre del usuario:_x000D_
Matías Vargas, Manuel</t>
  </si>
  <si>
    <t>Matías Vargas, Manuel</t>
  </si>
  <si>
    <t>1Q84 / PN3322.M864.V6 / 885-11</t>
  </si>
  <si>
    <t>Mijaíl Bulgakou</t>
  </si>
  <si>
    <t>El maestro y margarita / PN3322.B83.M34 / 321-18</t>
  </si>
  <si>
    <t>08/AGO - 15/AGO/23</t>
  </si>
  <si>
    <t>RETENIDA HASTA EL 08 DE AGOSTO DEL 2023</t>
  </si>
  <si>
    <t>El hombre sentado en el pasillo/PN3322.D88.H65/1897-04</t>
  </si>
  <si>
    <t>09-16-Agosto-23</t>
  </si>
  <si>
    <t>Álamos #414 Col. Reforma. Oaxaca de Juárez, Oax.</t>
  </si>
  <si>
    <t>951 229 3317</t>
  </si>
  <si>
    <t>951 199 0868</t>
  </si>
  <si>
    <t>García García, Leticia</t>
  </si>
  <si>
    <t>Vigencia de la credencial:_x000D_
13/dic/2023</t>
  </si>
  <si>
    <t>Eloy Pérez Aquino #7 Col. Rufino Tamayo CP 68150 Sta. Cruz Xoxocotlán, Oax.</t>
  </si>
  <si>
    <t>Nombre del usuario:_x000D_
García García, Leticia</t>
  </si>
  <si>
    <t>Tratado de historia de las religiones/BL430.E547 Ej. 2/400-021</t>
  </si>
  <si>
    <t>09-16 - Agosto-23</t>
  </si>
  <si>
    <t>Amapolas #910 Casa #4 Col. Reforma. CP 68050 Oaxaca de Juárez, Oax.</t>
  </si>
  <si>
    <t>55 2302 6384</t>
  </si>
  <si>
    <t>Valadez Saavedra, Víctor Hugo</t>
  </si>
  <si>
    <t>Colón #319 Centro. CP 68000 Oaxaca de Juárez, Oax.</t>
  </si>
  <si>
    <t>477 580 3132</t>
  </si>
  <si>
    <t>oyegranuja@gmail.com</t>
  </si>
  <si>
    <t>Vigencia de la credencial:
11/ago/2024</t>
  </si>
  <si>
    <t>Vigencia de la credencial:
13/dic/2023</t>
  </si>
  <si>
    <t xml:space="preserve">Soledad Murillo </t>
  </si>
  <si>
    <t>El mito de la vida privada/BF173.M87.M57/11-23</t>
  </si>
  <si>
    <t>11-18-Agosto-23</t>
  </si>
  <si>
    <t xml:space="preserve">Hilda Patiño Dominguez </t>
  </si>
  <si>
    <t>Persona y Humanismo/B29.P385.P47/01-23</t>
  </si>
  <si>
    <t>Yorgos Seferis</t>
  </si>
  <si>
    <t>Seis noches en la acrópolis / PN3322.S4413.S4 / 1508-11</t>
  </si>
  <si>
    <t>29/JUL - 05/AGO/23</t>
  </si>
  <si>
    <t xml:space="preserve">Iris Murdoch </t>
  </si>
  <si>
    <t>El unicornio/PN3322.M865.U53/473-014</t>
  </si>
  <si>
    <t>14-21-Agosto -2023</t>
  </si>
  <si>
    <t>Lili #100 San Francisco Tutla. CP 71228 Oaxaca de Juárez, Oax.</t>
  </si>
  <si>
    <t>951 118 8612</t>
  </si>
  <si>
    <t>Rosa Beltrán</t>
  </si>
  <si>
    <t>Alta infidelidad / PN3322.B455.A57 / 1701-08</t>
  </si>
  <si>
    <t>14/AGO - 21/AGO/23</t>
  </si>
  <si>
    <t>14/AGO - 21/AGO-23</t>
  </si>
  <si>
    <t>Heinrich Mann</t>
  </si>
  <si>
    <t>El Ángel Azul /PN3322.M376.A6/1017-01</t>
  </si>
  <si>
    <t>15-22-Agosto-23</t>
  </si>
  <si>
    <t>Cóbraselo Caro/PN3322.M462M.C6/301-06</t>
  </si>
  <si>
    <t>1° priv. de Surcos Largos S/N Sn. Francisco Tutla. CP 71228 Oaxaca de Juárez, Oax.</t>
  </si>
  <si>
    <t>951 321 4966</t>
  </si>
  <si>
    <t>elogiopesimista@gmail.com</t>
  </si>
  <si>
    <t>Nombre del usuario:_x000D_
Beteta Ramírez, Salvador Alejandro</t>
  </si>
  <si>
    <t>Beteta Ramírez, Salvador Alejandro</t>
  </si>
  <si>
    <t>Priv. Nuevo México #2, Sta. Lucía del Camino. CP 71228 Sta Lucía del Camino, Oax.</t>
  </si>
  <si>
    <t>951 134 4906</t>
  </si>
  <si>
    <t>Nombre del usuario:_x000D_
Arias Álvarez, Carmen Elizabeth</t>
  </si>
  <si>
    <t>Arias Álvarez, Carmen Elizabeth</t>
  </si>
  <si>
    <t>Recuerdo de mi inexistencia/PN6140.S646.R43/55-22</t>
  </si>
  <si>
    <t>16-23-AGOSTO-23</t>
  </si>
  <si>
    <t xml:space="preserve">Renate Stendal </t>
  </si>
  <si>
    <t>Gertrude Stein/PN3322.S737.G4/645-00</t>
  </si>
  <si>
    <t>The Zohar/BM525.Y63.2006.Y22/166-08</t>
  </si>
  <si>
    <t>Borinvan Loun</t>
  </si>
  <si>
    <t>Hinduismo / BL1202.L35 / 4673-07</t>
  </si>
  <si>
    <t>16/AGO - 23/AGO/23</t>
  </si>
  <si>
    <t>Nombre del usuario:
López Cruz, Luz María</t>
  </si>
  <si>
    <t>Nombre del usuario:
López Charis, Maria Sabina</t>
  </si>
  <si>
    <t>Nombre del usuario:
Zavala López, Sandra Citlali</t>
  </si>
  <si>
    <t>17-24/AGOSTO/23</t>
  </si>
  <si>
    <t>Domingo Chimalpanin</t>
  </si>
  <si>
    <t>Tres crónicas mexicanas / PN3383.T74 EJ. 2 / 422-17</t>
  </si>
  <si>
    <t>17/AGO - 24/AGO/23</t>
  </si>
  <si>
    <t>François Mauriac</t>
  </si>
  <si>
    <t>Nido de vívoras / PN3322.M42.N83 1969 / 382-23</t>
  </si>
  <si>
    <t>Saúl Bellow</t>
  </si>
  <si>
    <t>Jerusalén / PN3322.B45.J4 / 1473-05</t>
  </si>
  <si>
    <t>Luces artificiales / PN3322.S23.L8 / 292.03</t>
  </si>
  <si>
    <t>Poesía completa / PN1169.5.S44.P6 1989 / 969-95</t>
  </si>
  <si>
    <t>El estilo griego I / PN1169.5.S44.K6 / 708-10</t>
  </si>
  <si>
    <t>Henry Miller</t>
  </si>
  <si>
    <t>Nueva York: Ida y vuelta / PN3322.M55.N84 / 237-16</t>
  </si>
  <si>
    <t>18/AGO - 25/AGO/23</t>
  </si>
  <si>
    <t>Oras veces, otros ámbitos / PN3322.C366.O82 / 787-94</t>
  </si>
  <si>
    <t>Nombre del usuario:_x000D_
Campilla Serrano, Alberto</t>
  </si>
  <si>
    <t xml:space="preserve">Vigencia de la credencial:
</t>
  </si>
  <si>
    <t>Mitos griegos PN3322.H397.M57 0637/06</t>
  </si>
  <si>
    <t>15-22 JUN-18</t>
  </si>
  <si>
    <t>4 DÍAS</t>
  </si>
  <si>
    <t>El viaje del elfante/PN3322.S27.V53/284-14</t>
  </si>
  <si>
    <t>Paisaje aproximado/PN3322.S728.P35/706-10</t>
  </si>
  <si>
    <t>Gould, Stephen  Jay</t>
  </si>
  <si>
    <t>Ocho cerditos/PN6140.G68.03/2561-00</t>
  </si>
  <si>
    <t>24-31 agos 18</t>
  </si>
  <si>
    <t>Gunter Grass</t>
  </si>
  <si>
    <t>Malos presajios/PN3322.G74M.35/661-93</t>
  </si>
  <si>
    <t>30-AGT 06-SEP</t>
  </si>
  <si>
    <t>El mejor humor inglés/PN3321.2.M45/2108-010</t>
  </si>
  <si>
    <t xml:space="preserve">Glucksmann, André </t>
  </si>
  <si>
    <t>Discurso del odio/PN6140.G577.K.D5/1229-05</t>
  </si>
  <si>
    <t>Suspendido hasta el 19 de oct 18</t>
  </si>
  <si>
    <t>Maritain</t>
  </si>
  <si>
    <t>Tres reformadores (Lutero-Descartes-Russeau)/B28.5.M37/1451-06</t>
  </si>
  <si>
    <t>06-13 nov 18</t>
  </si>
  <si>
    <t>SUSPENSIÓN HASTA NOV 27</t>
  </si>
  <si>
    <t xml:space="preserve"> Celorio, Gonzalo</t>
  </si>
  <si>
    <t>Tres lindas cubanas/PN3322.C452.T74/486-018</t>
  </si>
  <si>
    <t>Iréne Némirivsky</t>
  </si>
  <si>
    <t>Suite Francesa/PN3322.N455.S8/2763-08</t>
  </si>
  <si>
    <t>06-13 Feb 19</t>
  </si>
  <si>
    <t>supensiòn hasta 24 de febrero de 2019</t>
  </si>
  <si>
    <t>La vida nueva/ PN3322.P355.V53 / 1678-09</t>
  </si>
  <si>
    <t>Suspendido hasta el 09 de abril  2019</t>
  </si>
  <si>
    <t xml:space="preserve">Antonio Tabuchi </t>
  </si>
  <si>
    <t xml:space="preserve">El tiempo envejece deprisa/ PN3322.T328.T64 / 1288-011 </t>
  </si>
  <si>
    <t>31-jul-07-ago-19</t>
  </si>
  <si>
    <t>Suspendido hasta el 30 de agosto  2019</t>
  </si>
  <si>
    <t>Cosmas McCasthy</t>
  </si>
  <si>
    <t>Hijo de Dios/PN.3322.M428.H5/696-05</t>
  </si>
  <si>
    <t>24-sep- 1ro-oct-19</t>
  </si>
  <si>
    <t>1ro-oct-19</t>
  </si>
  <si>
    <t>J. M Coetze</t>
  </si>
  <si>
    <t>Siete cuentos morales/PM3322.C643.S54/887-018</t>
  </si>
  <si>
    <t>11-18oct-19</t>
  </si>
  <si>
    <t>Decencia/PN3322.E57.D43/987-013</t>
  </si>
  <si>
    <t>JMG. Le Clezio</t>
  </si>
  <si>
    <t>El pez dorado/PN3322.L4.P49 2008/191-09</t>
  </si>
  <si>
    <t>02-09-dic-19</t>
  </si>
  <si>
    <t>Norma Manea</t>
  </si>
  <si>
    <t>Payasos/PN6140.M352N.P39/410-015</t>
  </si>
  <si>
    <t>Suspendido hasta el 23 de enero  2020</t>
  </si>
  <si>
    <t>Juan Jose Millas</t>
  </si>
  <si>
    <t>Laura y Julio/PN3322.M555.L38/603-019</t>
  </si>
  <si>
    <t>Priv. Industria #20 "A" Barrio San José. CP 68247 San Agustín Etla, Oax.</t>
  </si>
  <si>
    <t>55 3930 4949</t>
  </si>
  <si>
    <t>RETENIDA HASTA EL 22 DE AGOSTO DEL 2023</t>
  </si>
  <si>
    <t>Carretera a Xoxo #204 Col. del Valle. CP. 68150 Oaxaca de Juárez, Oax.</t>
  </si>
  <si>
    <t>951 454 8538</t>
  </si>
  <si>
    <t>Nombre del usuario:_x000D_
Crespo Hernández, Jose Luis</t>
  </si>
  <si>
    <t>Crespo Hernández, Jose Luis</t>
  </si>
  <si>
    <t>19/AGO - 26/AGO/23</t>
  </si>
  <si>
    <t>Salvador de Madarcagga</t>
  </si>
  <si>
    <t>Vigencia de la credencial:
19/may/2024</t>
  </si>
  <si>
    <t>Naranjos #124 Col. Unión y Progreso. CP. 68050 Oaxaca de Juárez, Oax.</t>
  </si>
  <si>
    <t>951 128 32 95</t>
  </si>
  <si>
    <t>La república / PA4279.R4 / 2001-07</t>
  </si>
  <si>
    <t>Todos los cuentos / PN3322.L58.T63</t>
  </si>
  <si>
    <t>Textos de historia del arte / PA6613.E8.T49 2001 / 3300-08</t>
  </si>
  <si>
    <t>21/AGO - 28/AGO/23</t>
  </si>
  <si>
    <t>Maria Luisa Bombal</t>
  </si>
  <si>
    <t>La última nieble / PN3322.B656.U57 / 1421-12</t>
  </si>
  <si>
    <t>22/AGO - 29/AGO/23</t>
  </si>
  <si>
    <t>Jacobo Siruela</t>
  </si>
  <si>
    <t>Antología universal del relato fantástico / PN3321.A58 / 1167-13</t>
  </si>
  <si>
    <t>El reino de este mundo / PN3322.C374.O27 V2 / 1091-03</t>
  </si>
  <si>
    <t>Espirales / PN1169.5.C76.E8 / 2331-02</t>
  </si>
  <si>
    <t>Eduardo Mendoza</t>
  </si>
  <si>
    <t>El asombroso viaje de Pomponio Flato / PN3322.M462G.A85 / 624-17</t>
  </si>
  <si>
    <t>Enrique Serna</t>
  </si>
  <si>
    <t>Fruta verde / PN3322.S469.F78 / 2815-08</t>
  </si>
  <si>
    <t>Ludwing Zeller</t>
  </si>
  <si>
    <t>Mujer de ensueño y otros poemas / PN1169.5.Z45.M85 / 658-19</t>
  </si>
  <si>
    <t>Carretera a Monte Albán S/N, Sn. Juan Chapultepec. CP 68150. Oaxaca de Juárez, Oax.</t>
  </si>
  <si>
    <t>951 377 9220</t>
  </si>
  <si>
    <t>Nombre del usuario:_x000D_
Cruz García, Samuel</t>
  </si>
  <si>
    <t>Cruz García, Samuel</t>
  </si>
  <si>
    <t>RENOVAR PRÉSTAMO HASTA EL 07 DE SEPTIEMBRE 2023</t>
  </si>
  <si>
    <t>REACTIVAR PRESTAMO HASTA EL 28 DE AGOSTO DEL 2023</t>
  </si>
  <si>
    <t>Juan de Torquemada</t>
  </si>
  <si>
    <t xml:space="preserve">Monarquia Indiana </t>
  </si>
  <si>
    <t>24-31/Agosto/23</t>
  </si>
  <si>
    <t>Manuel Alcala</t>
  </si>
  <si>
    <t>Cartas de Relación/CT21.C67.C37/342-23</t>
  </si>
  <si>
    <t>24/Ago-31-AGO/23</t>
  </si>
  <si>
    <t>Documentos Cortesiano/CT21.C67.D63.V1/454-16</t>
  </si>
  <si>
    <t xml:space="preserve">Jorge Gurria Lacroix </t>
  </si>
  <si>
    <t>Itinerario de Hernan Cortes/CT21.C61.G87.1973/1224-13</t>
  </si>
  <si>
    <t>A una hora Incierta/PN1169.5-L483.A2 /2005-05</t>
  </si>
  <si>
    <t>24/AGO-31/AGO/23</t>
  </si>
  <si>
    <t>En su blanco principio/PN1169.5.J3.E6/1242-99</t>
  </si>
  <si>
    <t>Ros Beltran</t>
  </si>
  <si>
    <t>El paraiso que fuimos/PN3322.B455.P37/1963-11</t>
  </si>
  <si>
    <t>Thar Ben Jelloun</t>
  </si>
  <si>
    <t>El ultimo amigo/PN3322.B46.V47/241-15</t>
  </si>
  <si>
    <t>Fin de partida/ PN2021.5.B43.F5/868-99</t>
  </si>
  <si>
    <t>25-01-SEPTIEMBRE-23</t>
  </si>
  <si>
    <t>La muerte de la polilla y otros  ensayos/PN3322.W66.M84/2494-11</t>
  </si>
  <si>
    <t>25/AGO-01/SEP/23</t>
  </si>
  <si>
    <t xml:space="preserve">Alicia M. Barabas/ Miguel A. Bartolomé </t>
  </si>
  <si>
    <t>Dinámica cultural de religiones y migración en Oaxaca/ PN3383.5.D562/1855-010</t>
  </si>
  <si>
    <t>26-02-SEPTIEMBRE-23</t>
  </si>
  <si>
    <t>Yonqui/PN3322.B87.Y6/661-00</t>
  </si>
  <si>
    <t xml:space="preserve">Adolfo Broy Casares </t>
  </si>
  <si>
    <t>La invencion Morel/ El gran Serafín/PN3322.B56.I58.2007</t>
  </si>
  <si>
    <t>Obras completas / PN3322.T37.O27 / 641-15</t>
  </si>
  <si>
    <t>28/AGO - 04/SEP/23</t>
  </si>
  <si>
    <t>Las máscaras de Dios / BL313.C35.M30 2016</t>
  </si>
  <si>
    <t>Las vírgenes suicidas / PN3322.E94.V57 / 1797-09</t>
  </si>
  <si>
    <t>Obras completas I / PN1169.5.P375.O27 V1 / 616-08</t>
  </si>
  <si>
    <t>29/AGO - 05/SEP/23</t>
  </si>
  <si>
    <t>Enique Krauze</t>
  </si>
  <si>
    <t>Lázaro Cárdenas/CT21.C37.K7.Y2/04438-92</t>
  </si>
  <si>
    <t>30-06-SEPTIEMBRE-23</t>
  </si>
  <si>
    <t xml:space="preserve">Josep Pérez </t>
  </si>
  <si>
    <t>Carlos V/ CT21.C327.P4/2429-99</t>
  </si>
  <si>
    <t>Royalltyler</t>
  </si>
  <si>
    <t>Carlos V emperador/CT21.C327.T95/425-22</t>
  </si>
  <si>
    <t>31-07septiembre</t>
  </si>
  <si>
    <t>Reforma Agraria #805 Col. 5 señores. CP 68120 Oaxaca de Juárez, Oax.</t>
  </si>
  <si>
    <t>951 391 5896</t>
  </si>
  <si>
    <t>La hija del caníbal / PN3322.M665.H55 / 481-18</t>
  </si>
  <si>
    <t>31/AGO - 07/SEP/23</t>
  </si>
  <si>
    <t>Héroes Mexicanos #311-B. Col. Fernando Gómez Sandoval. CP 68129 Sta. Lucía del Camino, Oax.</t>
  </si>
  <si>
    <t>951 162 3652</t>
  </si>
  <si>
    <t>Nombre del usuario:_x000D_
Domínguez Ángel, Gustavo</t>
  </si>
  <si>
    <t>Domínguez Ángel, Gustavo</t>
  </si>
  <si>
    <t>Norman Mailler</t>
  </si>
  <si>
    <t>La canción del verdugo / PN3322.M359.C3 / 922-95</t>
  </si>
  <si>
    <t>A sangre fría / PN3322.C366.S26 / 344-21</t>
  </si>
  <si>
    <t>Arturo Pérez-Revarte</t>
  </si>
  <si>
    <t>La tabla de Flandes /PN3322.9478.T3 / 1747-99</t>
  </si>
  <si>
    <t>Salón de belleza / PN3322.B44.S3 / 419-06</t>
  </si>
  <si>
    <t>Vigencia de la credencial:
01/sep/2024</t>
  </si>
  <si>
    <t>Literatura tradicional oral en méxico / PN523.92.L57T / 589-22</t>
  </si>
  <si>
    <t>01/SEP - 08/SEP/23</t>
  </si>
  <si>
    <t>Leyendas prehispánicas mexicanas / PN3321.M49 / 78-13</t>
  </si>
  <si>
    <t xml:space="preserve">José Watanase </t>
  </si>
  <si>
    <t>Historia natural/PN1169.5.W37.H5/ 1831-06</t>
  </si>
  <si>
    <t>01-08-SEPTIEMBRE-23</t>
  </si>
  <si>
    <t>Ballard Barthes</t>
  </si>
  <si>
    <t>El grado cero de la escritura / PN6140.B37.G7 / 1232-93</t>
  </si>
  <si>
    <t>Michael Foulcault</t>
  </si>
  <si>
    <t>Entre filosofía y literatura / B29.F68.E58 / 187-16</t>
  </si>
  <si>
    <t>02/SEP - 09/SEP/23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</si>
</sst>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[$-80A]d&quot; de &quot;mmmm&quot; de &quot;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0" xfId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15" fontId="2" fillId="0" borderId="0" xfId="0" applyNumberFormat="1" applyFont="1" applyAlignment="1">
      <alignment horizontal="center"/>
    </xf>
    <xf numFmtId="0" fontId="2" fillId="0" borderId="0" xfId="0" applyFont="1"/>
    <xf numFmtId="15" fontId="2" fillId="0" borderId="0" xfId="0" applyNumberFormat="1" applyFont="1"/>
    <xf numFmtId="16" fontId="2" fillId="0" borderId="0" xfId="0" applyNumberFormat="1" applyFont="1"/>
    <xf numFmtId="0" fontId="0" fillId="0" borderId="0" xfId="0" applyAlignment="1">
      <alignment wrapText="1"/>
    </xf>
    <xf numFmtId="14" fontId="2" fillId="0" borderId="0" xfId="0" applyNumberFormat="1" applyFont="1"/>
    <xf numFmtId="0" fontId="8" fillId="2" borderId="0" xfId="0" applyFont="1" applyFill="1" applyAlignment="1">
      <alignment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9" fillId="0" borderId="0" xfId="0" applyFont="1"/>
    <xf numFmtId="164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8" fillId="3" borderId="0" xfId="0" applyFont="1" applyFill="1" applyAlignment="1">
      <alignment vertical="center"/>
    </xf>
    <xf numFmtId="164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3" fillId="0" borderId="0" xfId="1"/>
    <xf numFmtId="16" fontId="2" fillId="0" borderId="0" xfId="0" applyNumberFormat="1" applyFont="1" applyAlignment="1">
      <alignment vertical="center"/>
    </xf>
    <xf numFmtId="0" fontId="10" fillId="0" borderId="0" xfId="1" applyFont="1" applyAlignment="1">
      <alignment vertical="center"/>
    </xf>
    <xf numFmtId="14" fontId="4" fillId="0" borderId="0" xfId="0" applyNumberFormat="1" applyFont="1" applyAlignment="1">
      <alignment vertical="center"/>
    </xf>
    <xf numFmtId="0" fontId="0" fillId="0" borderId="0" xfId="0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1166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20" formatCode="d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dd/m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[$-80A]d&quot; de &quot;mmmm&quot; de &quot;yyyy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3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CC009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249977111117893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21</xdr:row>
      <xdr:rowOff>66675</xdr:rowOff>
    </xdr:from>
    <xdr:to>
      <xdr:col>1</xdr:col>
      <xdr:colOff>2419350</xdr:colOff>
      <xdr:row>24</xdr:row>
      <xdr:rowOff>9525</xdr:rowOff>
    </xdr:to>
    <xdr:sp macro="[0]!AddNewUser" textlink="">
      <xdr:nvSpPr>
        <xdr:cNvPr id="2" name="Rectángulo 1">
          <a:extLst>
            <a:ext uri="{FF2B5EF4-FFF2-40B4-BE49-F238E27FC236}">
              <a16:creationId xmlns:a16="http://schemas.microsoft.com/office/drawing/2014/main" id="{ECACD312-6DFD-DDD9-80B2-0E97C38FAFE3}"/>
            </a:ext>
          </a:extLst>
        </xdr:cNvPr>
        <xdr:cNvSpPr/>
      </xdr:nvSpPr>
      <xdr:spPr>
        <a:xfrm>
          <a:off x="5648325" y="4067175"/>
          <a:ext cx="2095500" cy="5143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Agregar nuevo usuario</a:t>
          </a:r>
        </a:p>
      </xdr:txBody>
    </xdr:sp>
    <xdr:clientData/>
  </xdr:twoCellAnchor>
  <xdr:twoCellAnchor>
    <xdr:from>
      <xdr:col>1</xdr:col>
      <xdr:colOff>323850</xdr:colOff>
      <xdr:row>1</xdr:row>
      <xdr:rowOff>38100</xdr:rowOff>
    </xdr:from>
    <xdr:to>
      <xdr:col>1</xdr:col>
      <xdr:colOff>2419350</xdr:colOff>
      <xdr:row>3</xdr:row>
      <xdr:rowOff>171450</xdr:rowOff>
    </xdr:to>
    <xdr:sp macro="[0]!addNewBookList" textlink="">
      <xdr:nvSpPr>
        <xdr:cNvPr id="3" name="Rectángulo 2">
          <a:extLst>
            <a:ext uri="{FF2B5EF4-FFF2-40B4-BE49-F238E27FC236}">
              <a16:creationId xmlns:a16="http://schemas.microsoft.com/office/drawing/2014/main" id="{7E5E3F9F-87AD-4160-875E-1A3B1EDB9F9D}"/>
            </a:ext>
          </a:extLst>
        </xdr:cNvPr>
        <xdr:cNvSpPr/>
      </xdr:nvSpPr>
      <xdr:spPr>
        <a:xfrm>
          <a:off x="5648325" y="228600"/>
          <a:ext cx="2095500" cy="51435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 baseline="0">
              <a:solidFill>
                <a:schemeClr val="bg1"/>
              </a:solidFill>
            </a:rPr>
            <a:t>Realizar un préstamo</a:t>
          </a:r>
        </a:p>
      </xdr:txBody>
    </xdr:sp>
    <xdr:clientData/>
  </xdr:twoCellAnchor>
  <xdr:twoCellAnchor>
    <xdr:from>
      <xdr:col>1</xdr:col>
      <xdr:colOff>323850</xdr:colOff>
      <xdr:row>5</xdr:row>
      <xdr:rowOff>47625</xdr:rowOff>
    </xdr:from>
    <xdr:to>
      <xdr:col>1</xdr:col>
      <xdr:colOff>2419350</xdr:colOff>
      <xdr:row>7</xdr:row>
      <xdr:rowOff>180975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59B8C5B-975F-4B98-B789-90F1B9B4CDEC}"/>
            </a:ext>
          </a:extLst>
        </xdr:cNvPr>
        <xdr:cNvSpPr/>
      </xdr:nvSpPr>
      <xdr:spPr>
        <a:xfrm>
          <a:off x="5648325" y="1000125"/>
          <a:ext cx="2095500" cy="51435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Hacer una renovación</a:t>
          </a:r>
          <a:endParaRPr lang="es-MX" sz="1400" b="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323850</xdr:colOff>
      <xdr:row>9</xdr:row>
      <xdr:rowOff>38100</xdr:rowOff>
    </xdr:from>
    <xdr:to>
      <xdr:col>1</xdr:col>
      <xdr:colOff>2419350</xdr:colOff>
      <xdr:row>11</xdr:row>
      <xdr:rowOff>171450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E63F773-802C-45E8-8FC6-DBBCCD2F72E9}"/>
            </a:ext>
          </a:extLst>
        </xdr:cNvPr>
        <xdr:cNvSpPr/>
      </xdr:nvSpPr>
      <xdr:spPr>
        <a:xfrm>
          <a:off x="5648325" y="1752600"/>
          <a:ext cx="2095500" cy="51435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Devolver un libro</a:t>
          </a:r>
          <a:endParaRPr lang="es-MX" sz="1400" b="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323850</xdr:colOff>
      <xdr:row>25</xdr:row>
      <xdr:rowOff>38100</xdr:rowOff>
    </xdr:from>
    <xdr:to>
      <xdr:col>1</xdr:col>
      <xdr:colOff>2419350</xdr:colOff>
      <xdr:row>27</xdr:row>
      <xdr:rowOff>171450</xdr:rowOff>
    </xdr:to>
    <xdr:sp macro="[0]!ModifyUserData" textlink="">
      <xdr:nvSpPr>
        <xdr:cNvPr id="6" name="Rectángulo 5">
          <a:extLst>
            <a:ext uri="{FF2B5EF4-FFF2-40B4-BE49-F238E27FC236}">
              <a16:creationId xmlns:a16="http://schemas.microsoft.com/office/drawing/2014/main" id="{AABCBE1A-EFD4-4387-BFC8-3D61ED8FB772}"/>
            </a:ext>
          </a:extLst>
        </xdr:cNvPr>
        <xdr:cNvSpPr/>
      </xdr:nvSpPr>
      <xdr:spPr>
        <a:xfrm>
          <a:off x="5648325" y="4800600"/>
          <a:ext cx="2095500" cy="5143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Actualizar datos</a:t>
          </a:r>
        </a:p>
      </xdr:txBody>
    </xdr:sp>
    <xdr:clientData/>
  </xdr:twoCellAnchor>
  <xdr:twoCellAnchor>
    <xdr:from>
      <xdr:col>1</xdr:col>
      <xdr:colOff>333375</xdr:colOff>
      <xdr:row>33</xdr:row>
      <xdr:rowOff>28575</xdr:rowOff>
    </xdr:from>
    <xdr:to>
      <xdr:col>1</xdr:col>
      <xdr:colOff>2428875</xdr:colOff>
      <xdr:row>35</xdr:row>
      <xdr:rowOff>161925</xdr:rowOff>
    </xdr:to>
    <xdr:sp macro="[0]!createCreds" textlink="">
      <xdr:nvSpPr>
        <xdr:cNvPr id="7" name="Rectángulo 6">
          <a:extLst>
            <a:ext uri="{FF2B5EF4-FFF2-40B4-BE49-F238E27FC236}">
              <a16:creationId xmlns:a16="http://schemas.microsoft.com/office/drawing/2014/main" id="{B64B5BCB-7F3E-4C36-9427-4A996F253C3F}"/>
            </a:ext>
          </a:extLst>
        </xdr:cNvPr>
        <xdr:cNvSpPr/>
      </xdr:nvSpPr>
      <xdr:spPr>
        <a:xfrm>
          <a:off x="5657850" y="6315075"/>
          <a:ext cx="2095500" cy="5143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Generar credenciales</a:t>
          </a:r>
        </a:p>
      </xdr:txBody>
    </xdr:sp>
    <xdr:clientData/>
  </xdr:twoCellAnchor>
  <xdr:twoCellAnchor>
    <xdr:from>
      <xdr:col>1</xdr:col>
      <xdr:colOff>314325</xdr:colOff>
      <xdr:row>13</xdr:row>
      <xdr:rowOff>28575</xdr:rowOff>
    </xdr:from>
    <xdr:to>
      <xdr:col>1</xdr:col>
      <xdr:colOff>2409825</xdr:colOff>
      <xdr:row>15</xdr:row>
      <xdr:rowOff>161925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630E499-AD3E-4841-B7A9-CD5D5EC5AD5B}"/>
            </a:ext>
          </a:extLst>
        </xdr:cNvPr>
        <xdr:cNvSpPr/>
      </xdr:nvSpPr>
      <xdr:spPr>
        <a:xfrm>
          <a:off x="5638800" y="2505075"/>
          <a:ext cx="2095500" cy="5143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Suspender</a:t>
          </a:r>
          <a:r>
            <a:rPr lang="es-MX" sz="1400" b="0" baseline="0">
              <a:solidFill>
                <a:schemeClr val="bg1"/>
              </a:solidFill>
            </a:rPr>
            <a:t> un usuario</a:t>
          </a:r>
        </a:p>
      </xdr:txBody>
    </xdr:sp>
    <xdr:clientData/>
  </xdr:twoCellAnchor>
  <xdr:twoCellAnchor>
    <xdr:from>
      <xdr:col>1</xdr:col>
      <xdr:colOff>314325</xdr:colOff>
      <xdr:row>17</xdr:row>
      <xdr:rowOff>38100</xdr:rowOff>
    </xdr:from>
    <xdr:to>
      <xdr:col>1</xdr:col>
      <xdr:colOff>2409825</xdr:colOff>
      <xdr:row>19</xdr:row>
      <xdr:rowOff>171450</xdr:rowOff>
    </xdr:to>
    <xdr:sp macro="[0]!gotoUserLists" textlink="">
      <xdr:nvSpPr>
        <xdr:cNvPr id="9" name="Rectángulo 8">
          <a:extLst>
            <a:ext uri="{FF2B5EF4-FFF2-40B4-BE49-F238E27FC236}">
              <a16:creationId xmlns:a16="http://schemas.microsoft.com/office/drawing/2014/main" id="{07496BEE-42A9-4426-8ECE-0274BD452540}"/>
            </a:ext>
          </a:extLst>
        </xdr:cNvPr>
        <xdr:cNvSpPr/>
      </xdr:nvSpPr>
      <xdr:spPr>
        <a:xfrm>
          <a:off x="5638800" y="3276600"/>
          <a:ext cx="2095500" cy="514350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Ver lista de usuarios</a:t>
          </a:r>
          <a:endParaRPr lang="es-MX" sz="1400" b="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333375</xdr:colOff>
      <xdr:row>37</xdr:row>
      <xdr:rowOff>38100</xdr:rowOff>
    </xdr:from>
    <xdr:to>
      <xdr:col>1</xdr:col>
      <xdr:colOff>2428875</xdr:colOff>
      <xdr:row>39</xdr:row>
      <xdr:rowOff>171450</xdr:rowOff>
    </xdr:to>
    <xdr:sp macro="[0]!LoadMDB" textlink="">
      <xdr:nvSpPr>
        <xdr:cNvPr id="10" name="Rectángulo 9">
          <a:extLst>
            <a:ext uri="{FF2B5EF4-FFF2-40B4-BE49-F238E27FC236}">
              <a16:creationId xmlns:a16="http://schemas.microsoft.com/office/drawing/2014/main" id="{ABDF7FDB-8DC7-40A9-AE42-77A921F73AB0}"/>
            </a:ext>
          </a:extLst>
        </xdr:cNvPr>
        <xdr:cNvSpPr/>
      </xdr:nvSpPr>
      <xdr:spPr>
        <a:xfrm>
          <a:off x="5657850" y="7086600"/>
          <a:ext cx="2095500" cy="51435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debug</a:t>
          </a:r>
        </a:p>
      </xdr:txBody>
    </xdr:sp>
    <xdr:clientData/>
  </xdr:twoCellAnchor>
  <xdr:twoCellAnchor>
    <xdr:from>
      <xdr:col>1</xdr:col>
      <xdr:colOff>323850</xdr:colOff>
      <xdr:row>29</xdr:row>
      <xdr:rowOff>47625</xdr:rowOff>
    </xdr:from>
    <xdr:to>
      <xdr:col>1</xdr:col>
      <xdr:colOff>2419350</xdr:colOff>
      <xdr:row>31</xdr:row>
      <xdr:rowOff>180975</xdr:rowOff>
    </xdr:to>
    <xdr:sp macro="[0]!enableUser" textlink="">
      <xdr:nvSpPr>
        <xdr:cNvPr id="11" name="Rectángulo 10">
          <a:extLst>
            <a:ext uri="{FF2B5EF4-FFF2-40B4-BE49-F238E27FC236}">
              <a16:creationId xmlns:a16="http://schemas.microsoft.com/office/drawing/2014/main" id="{A7C44BD9-0BD4-4253-9C09-66AA69841187}"/>
            </a:ext>
          </a:extLst>
        </xdr:cNvPr>
        <xdr:cNvSpPr/>
      </xdr:nvSpPr>
      <xdr:spPr>
        <a:xfrm>
          <a:off x="5648325" y="5572125"/>
          <a:ext cx="2095500" cy="5143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400" b="0">
              <a:solidFill>
                <a:schemeClr val="bg1"/>
              </a:solidFill>
            </a:rPr>
            <a:t>Habilitar usuario</a:t>
          </a:r>
        </a:p>
      </xdr:txBody>
    </xdr:sp>
    <xdr:clientData/>
  </xdr:twoCellAnchor>
  <xdr:twoCellAnchor>
    <xdr:from>
      <xdr:col>1</xdr:col>
      <xdr:colOff>200025</xdr:colOff>
      <xdr:row>0</xdr:row>
      <xdr:rowOff>123825</xdr:rowOff>
    </xdr:from>
    <xdr:to>
      <xdr:col>3</xdr:col>
      <xdr:colOff>200025</xdr:colOff>
      <xdr:row>12</xdr:row>
      <xdr:rowOff>57150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047043A-4786-4568-F4A6-2832879082F6}"/>
            </a:ext>
          </a:extLst>
        </xdr:cNvPr>
        <xdr:cNvSpPr/>
      </xdr:nvSpPr>
      <xdr:spPr>
        <a:xfrm>
          <a:off x="600075" y="123825"/>
          <a:ext cx="5353050" cy="221932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200025</xdr:colOff>
      <xdr:row>12</xdr:row>
      <xdr:rowOff>57150</xdr:rowOff>
    </xdr:from>
    <xdr:to>
      <xdr:col>3</xdr:col>
      <xdr:colOff>200025</xdr:colOff>
      <xdr:row>20</xdr:row>
      <xdr:rowOff>85725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F56B89E-FEB0-412C-B9E6-06115EB4514C}"/>
            </a:ext>
          </a:extLst>
        </xdr:cNvPr>
        <xdr:cNvSpPr/>
      </xdr:nvSpPr>
      <xdr:spPr>
        <a:xfrm>
          <a:off x="600075" y="2343150"/>
          <a:ext cx="5353050" cy="15525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200025</xdr:colOff>
      <xdr:row>20</xdr:row>
      <xdr:rowOff>85725</xdr:rowOff>
    </xdr:from>
    <xdr:to>
      <xdr:col>3</xdr:col>
      <xdr:colOff>200025</xdr:colOff>
      <xdr:row>36</xdr:row>
      <xdr:rowOff>66675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E53506DE-2D0B-449C-8E86-19629E2E6A72}"/>
            </a:ext>
          </a:extLst>
        </xdr:cNvPr>
        <xdr:cNvSpPr/>
      </xdr:nvSpPr>
      <xdr:spPr>
        <a:xfrm>
          <a:off x="600075" y="3895725"/>
          <a:ext cx="5353050" cy="302895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FBEB0D-2817-4E58-BFAD-C0130A7AF6FD}" name="tUsers" displayName="tUsers" ref="A1:I363" totalsRowShown="0" headerRowDxfId="1165" dataDxfId="1164">
  <autoFilter ref="A1:I363" xr:uid="{25FBEB0D-2817-4E58-BFAD-C0130A7AF6FD}"/>
  <sortState xmlns:xlrd2="http://schemas.microsoft.com/office/spreadsheetml/2017/richdata2" ref="A2:I363">
    <sortCondition ref="A2:A363"/>
  </sortState>
  <tableColumns count="9">
    <tableColumn id="1" xr3:uid="{5939F0D8-7A4E-4819-A0AE-7FC5D774A48A}" name="Nombre del usuario" dataDxfId="1163" dataCellStyle="Hipervínculo"/>
    <tableColumn id="2" xr3:uid="{C6DECC99-5409-4C61-818E-459EC355C4CB}" name="Dirección" dataDxfId="1162"/>
    <tableColumn id="3" xr3:uid="{D11348BB-29DD-4CC8-BB33-D65D1FD7789D}" name="Correo electrónico" dataDxfId="1161" dataCellStyle="Hipervínculo"/>
    <tableColumn id="4" xr3:uid="{EB97B48B-06C2-4F59-8D80-14A92DBA366C}" name="Teléfono de contacto" dataDxfId="1160"/>
    <tableColumn id="5" xr3:uid="{CEAF3E84-EB42-49AC-B7FA-BBFC41CB568C}" name="Última actualización" dataDxfId="1159"/>
    <tableColumn id="6" xr3:uid="{73705327-31DB-4F4D-A04D-12541CB92FF7}" name="Año de ingreso" dataDxfId="1158"/>
    <tableColumn id="8" xr3:uid="{467AE976-9F52-406B-AD0A-9E1F3F99BB59}" name="Libros prestados" dataDxfId="1157">
      <calculatedColumnFormula>COUNTA(#REF!)</calculatedColumnFormula>
    </tableColumn>
    <tableColumn id="9" xr3:uid="{5BE47325-6CE3-4BA1-B346-DA8E946AFCBD}" name="Última visita" dataDxfId="1156">
      <calculatedColumnFormula>MAX(#REF!)</calculatedColumnFormula>
    </tableColumn>
    <tableColumn id="7" xr3:uid="{33E2CBD2-FAA5-4F5D-9E10-C7ECDD75E274}" name="Notas especiales" dataDxfId="1155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A248F84B-38F6-4CD7-A16F-A69C1F895836}" name="ALHEJUCA" displayName="ALHEJUCA" ref="A1:F7" totalsRowShown="0">
  <autoFilter ref="A1:F7" xr:uid="{A248F84B-38F6-4CD7-A16F-A69C1F895836}"/>
  <tableColumns count="6">
    <tableColumn id="1" xr3:uid="{37E38E2A-3DD1-40FD-B462-D74F8EA18018}" name="Autor" dataDxfId="1154"/>
    <tableColumn id="2" xr3:uid="{09794F76-577E-4903-80E9-3C052C9D0775}" name="Título / Clasificación / Folio" dataDxfId="1153"/>
    <tableColumn id="3" xr3:uid="{24464D8F-0FCB-4B34-96D6-1BF1D8B118B5}" name="Período de Préstamo" dataDxfId="1152"/>
    <tableColumn id="4" xr3:uid="{F3C4BF24-7888-41A6-881A-05FBE809F656}" name="Renovación" dataDxfId="1151"/>
    <tableColumn id="5" xr3:uid="{4F2625FF-6E2E-48C4-B61D-F12EE2F6F86E}" name="Devolución" dataDxfId="1150"/>
    <tableColumn id="6" xr3:uid="{371F4B43-B3D8-4D7A-B70E-D4CE876C0C60}" name="Retraso (Días)" dataDxfId="114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83B99D3-66FE-41F3-8A37-66A889F23EB6}" name="ALCRJA" displayName="ALCRJA" ref="A1:F93" totalsRowShown="0">
  <autoFilter ref="A1:F93" xr:uid="{983B99D3-66FE-41F3-8A37-66A889F23EB6}"/>
  <tableColumns count="6">
    <tableColumn id="1" xr3:uid="{1C8BF303-E382-426D-A0A1-D83E3D07E03B}" name="Autor" dataDxfId="1148"/>
    <tableColumn id="2" xr3:uid="{9CC4C0BF-A61A-413F-B5B2-307944A54B30}" name="Título / Clasificación / Folio" dataDxfId="1147"/>
    <tableColumn id="3" xr3:uid="{8F944FBE-46D0-4D21-B87C-8F82ADE66B93}" name="Período de Préstamo" dataDxfId="1146"/>
    <tableColumn id="4" xr3:uid="{82DCCE29-EDB8-4C47-9B45-E0D878D6731F}" name="Renovación" dataDxfId="1145"/>
    <tableColumn id="5" xr3:uid="{2D9774C3-A7E7-4787-8532-B3E76808D36E}" name="Devolución" dataDxfId="1144"/>
    <tableColumn id="6" xr3:uid="{EDE42361-7C9C-4F08-B8E9-D980886088FE}" name="Retraso (Días)" dataDxfId="11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9F1318DC-6304-43CA-92E0-94B97BAD5002}" name="ALICMA" displayName="ALICMA" ref="A1:F21" totalsRowShown="0">
  <autoFilter ref="A1:F21" xr:uid="{9F1318DC-6304-43CA-92E0-94B97BAD5002}"/>
  <tableColumns count="6">
    <tableColumn id="1" xr3:uid="{B6D165E1-40DB-43A1-846C-80949DD5E2A9}" name="Autor" dataDxfId="1142"/>
    <tableColumn id="2" xr3:uid="{1960D526-713D-4CA0-BF31-4A4C886B6108}" name="Título / Clasificación / Folio" dataDxfId="1141"/>
    <tableColumn id="3" xr3:uid="{E39BABA5-736E-4106-8B97-91436969FE40}" name="Período de Préstamo" dataDxfId="1140"/>
    <tableColumn id="4" xr3:uid="{4047E747-A73A-4D21-8815-ADD34D6183A2}" name="Renovación" dataDxfId="1139"/>
    <tableColumn id="5" xr3:uid="{69A2A141-69AA-45A0-9470-FA5056B76106}" name="Devolución" dataDxfId="1138"/>
    <tableColumn id="6" xr3:uid="{14575E17-D550-4DE8-B5B6-A92ABC1097D9}" name="Retraso (Días)" dataDxfId="113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B973147-7958-4165-BFB7-67CEC850A9F7}" name="ANGAJE" displayName="ANGAJE" ref="A1:F25" totalsRowShown="0">
  <autoFilter ref="A1:F25" xr:uid="{4B973147-7958-4165-BFB7-67CEC850A9F7}"/>
  <tableColumns count="6">
    <tableColumn id="1" xr3:uid="{F771A266-17E6-4C0B-A6F7-AA7B0E6F8BDE}" name="Autor" dataDxfId="1136"/>
    <tableColumn id="2" xr3:uid="{B7824E5D-26BD-410B-B2D6-873A823BB7EB}" name="Título / Clasificación / Folio" dataDxfId="1135"/>
    <tableColumn id="3" xr3:uid="{40D0A6DA-797C-477D-B668-60F6BC77FB8F}" name="Período de Préstamo" dataDxfId="1134"/>
    <tableColumn id="4" xr3:uid="{78DDB617-CDA5-4BCA-937C-25BC4C3B88F2}" name="Renovación" dataDxfId="1133"/>
    <tableColumn id="5" xr3:uid="{83EB5101-26EF-4779-A1F5-5ADA25E19982}" name="Devolución" dataDxfId="1132"/>
    <tableColumn id="6" xr3:uid="{AE667BCF-ABFD-43B4-A74C-B786E6FDA966}" name="Retraso (Días)" dataDxfId="113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6CD0D9DC-5C38-4FC3-A8A9-211C78963B7E}" name="ANJILAEL" displayName="ANJILAEL" ref="A1:F2" totalsRowShown="0">
  <autoFilter ref="A1:F2" xr:uid="{6CD0D9DC-5C38-4FC3-A8A9-211C78963B7E}"/>
  <tableColumns count="6">
    <tableColumn id="1" xr3:uid="{BE9E65AC-9BD6-4280-8CEA-1A52140F766A}" name="Autor" dataDxfId="1130"/>
    <tableColumn id="2" xr3:uid="{FD23AAF7-2919-4668-B33E-C0D18FFBD8B7}" name="Título / Clasificación / Folio" dataDxfId="1129"/>
    <tableColumn id="3" xr3:uid="{BDF242C6-99C6-49C8-9CB2-9BE7D408BECE}" name="Período de Préstamo" dataDxfId="1128"/>
    <tableColumn id="4" xr3:uid="{81BD1644-5AA9-4796-B9E9-A45FD19E4655}" name="Renovación" dataDxfId="1127"/>
    <tableColumn id="5" xr3:uid="{976C6D82-B5A2-4C08-A6A2-4184AEF5FA42}" name="Devolución" dataDxfId="1126"/>
    <tableColumn id="6" xr3:uid="{DD3FD2FA-4DFF-4990-AA4E-CE87D75CD0C5}" name="Retraso (Días)" dataDxfId="1125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D4EE34D1-680F-46E0-8F90-2B871548820F}" name="ANVEMAGU" displayName="ANVEMAGU" ref="A1:F3" totalsRowShown="0">
  <autoFilter ref="A1:F3" xr:uid="{D4EE34D1-680F-46E0-8F90-2B871548820F}"/>
  <tableColumns count="6">
    <tableColumn id="1" xr3:uid="{4E1C2408-3022-4489-A243-F17A498EF797}" name="Autor" dataDxfId="1124"/>
    <tableColumn id="2" xr3:uid="{DFF29F9D-5BF6-4BC8-8056-98D01C3FE582}" name="Título / Clasificación / Folio" dataDxfId="1123"/>
    <tableColumn id="3" xr3:uid="{0FA43DDD-DB87-460C-871C-10AC1361955C}" name="Período de Préstamo" dataDxfId="1122"/>
    <tableColumn id="4" xr3:uid="{E9D8D79E-597E-449E-98BD-7DB6BE405212}" name="Renovación" dataDxfId="1121"/>
    <tableColumn id="5" xr3:uid="{0CC5A38F-D3BF-41F7-9392-5C04FC9DF68B}" name="Devolución" dataDxfId="1120"/>
    <tableColumn id="6" xr3:uid="{BF029B45-39E6-41A6-88BC-A9F2E9460592}" name="Retraso (Días)" dataDxfId="111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F8015BA0-3E41-455A-9E34-B56B289C0377}" name="ARALCAEL" displayName="ARALCAEL" ref="A1:F183" totalsRowShown="0">
  <autoFilter ref="A1:F183" xr:uid="{F8015BA0-3E41-455A-9E34-B56B289C0377}"/>
  <tableColumns count="6">
    <tableColumn id="1" xr3:uid="{124E2503-E642-4616-A62D-DAD276CFF4AA}" name="Autor" dataDxfId="1118"/>
    <tableColumn id="2" xr3:uid="{F97D491A-7FD9-4EC7-94FB-226A2EC83283}" name="Título / Clasificación / Folio" dataDxfId="1117"/>
    <tableColumn id="3" xr3:uid="{B5C56739-0799-488D-858C-7EBCEDEDBAC2}" name="Período de Préstamo" dataDxfId="1116"/>
    <tableColumn id="4" xr3:uid="{8DF37DA6-07EB-4C57-84CD-9070137E73DB}" name="Renovación" dataDxfId="1115"/>
    <tableColumn id="5" xr3:uid="{5682A76B-AB1E-401E-9185-7148FE0D2018}" name="Devolución" dataDxfId="1114"/>
    <tableColumn id="6" xr3:uid="{9D3D2BD5-D49F-449F-BF89-81F1DFC81724}" name="Retraso (Días)" dataDxfId="111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CCC579EC-883C-4AB4-8BB5-A1B672621DF4}" name="ARBLENSE" displayName="ARBLENSE" ref="A1:F235" totalsRowShown="0">
  <autoFilter ref="A1:F235" xr:uid="{CCC579EC-883C-4AB4-8BB5-A1B672621DF4}"/>
  <tableColumns count="6">
    <tableColumn id="1" xr3:uid="{4D5479D5-A794-4BE4-A1F9-3B35D0B0D340}" name="Autor" dataDxfId="1112"/>
    <tableColumn id="2" xr3:uid="{65A25B59-D247-4932-A099-2365399EE13B}" name="Título / Clasificación / Folio" dataDxfId="1111"/>
    <tableColumn id="3" xr3:uid="{56ED8622-73D7-4396-8D3F-E872992E6F89}" name="Período de Préstamo" dataDxfId="1110"/>
    <tableColumn id="4" xr3:uid="{D56242AD-82C6-4479-B37D-E4EFB228F3A5}" name="Renovación" dataDxfId="1109"/>
    <tableColumn id="5" xr3:uid="{2385E6E5-9263-4278-B62B-549E1957347C}" name="Devolución" dataDxfId="1108"/>
    <tableColumn id="6" xr3:uid="{8A6B66EC-E9DD-41F9-B674-B4064846DADE}" name="Retraso (Días)" dataDxfId="1107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2CFFF41B-FA38-402B-884B-D1A428FE6617}" name="BAMUAL" displayName="BAMUAL" ref="A1:F58" totalsRowShown="0">
  <autoFilter ref="A1:F58" xr:uid="{2CFFF41B-FA38-402B-884B-D1A428FE6617}"/>
  <tableColumns count="6">
    <tableColumn id="1" xr3:uid="{1960D024-D7E6-4D43-B938-5300770BD7B9}" name="Autor" dataDxfId="1106"/>
    <tableColumn id="2" xr3:uid="{8D05A6B5-78D7-471F-88F5-B3E196589A09}" name="Título / Clasificación / Folio" dataDxfId="1105"/>
    <tableColumn id="3" xr3:uid="{002ED206-A04E-41E9-9100-C9E998045E18}" name="Período de Préstamo" dataDxfId="1104"/>
    <tableColumn id="4" xr3:uid="{13DE0303-6E38-4FF3-AF5B-535FCA7CFBC9}" name="Renovación" dataDxfId="1103"/>
    <tableColumn id="5" xr3:uid="{A8A52EAE-57E3-4E42-A1EE-422AC7077B55}" name="Devolución" dataDxfId="1102"/>
    <tableColumn id="6" xr3:uid="{13F8AFBB-76C9-424D-A7B8-415F35984A28}" name="Retraso (Días)" dataDxfId="110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E199A770-4ECE-4357-A724-85D33B037361}" name="BACOLINA" displayName="BACOLINA" ref="A1:F34" totalsRowShown="0">
  <autoFilter ref="A1:F34" xr:uid="{E199A770-4ECE-4357-A724-85D33B037361}"/>
  <tableColumns count="6">
    <tableColumn id="1" xr3:uid="{5EA95C9D-795F-444B-B76A-331998FF439A}" name="Autor" dataDxfId="1100"/>
    <tableColumn id="2" xr3:uid="{12B63AA0-36C9-4419-9038-FD28DBFC55BD}" name="Título / Clasificación / Folio" dataDxfId="1099"/>
    <tableColumn id="3" xr3:uid="{E58B855A-04D8-41CD-89DC-514787458BC3}" name="Período de Préstamo" dataDxfId="1098"/>
    <tableColumn id="4" xr3:uid="{23E59255-3E92-46B6-A692-A14C79C9D1FD}" name="Renovación" dataDxfId="1097"/>
    <tableColumn id="5" xr3:uid="{4C0A791F-ABAE-4AC0-8DC3-FB46E1B19EA8}" name="Devolución" dataDxfId="1096"/>
    <tableColumn id="6" xr3:uid="{324D7CC8-828A-4AD8-B4E1-2FE913A602F6}" name="Retraso (Días)" dataDxfId="1095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E01A08FB-04EB-4031-AC2B-6097CC167879}" name="BERASAAL" displayName="BERASAAL" ref="A1:F378" totalsRowShown="0">
  <autoFilter ref="A1:F378" xr:uid="{E01A08FB-04EB-4031-AC2B-6097CC167879}"/>
  <tableColumns count="6">
    <tableColumn id="1" xr3:uid="{E7FF1EA3-7F1D-4F96-968C-CE4C0BF6A326}" name="Autor" dataDxfId="1094"/>
    <tableColumn id="2" xr3:uid="{ACE28569-D450-4753-A7D7-73387A3339CB}" name="Título / Clasificación / Folio" dataDxfId="1093"/>
    <tableColumn id="3" xr3:uid="{8B51C233-562A-43DD-95F1-B1EA69719E37}" name="Período de Préstamo" dataDxfId="1092"/>
    <tableColumn id="4" xr3:uid="{6BCAC490-6EAF-4B6A-8178-0B49E7E1C462}" name="Renovación" dataDxfId="1091"/>
    <tableColumn id="5" xr3:uid="{5C42752E-A8F8-4FD6-A186-2511D4B7C263}" name="Devolución" dataDxfId="1090"/>
    <tableColumn id="6" xr3:uid="{374A1D5B-0D57-49C6-8CAC-E01EAEAEB246}" name="Retraso (Días)" dataDxfId="1089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FFEEAA0D-DB3A-4BF0-966A-4952CAA1B4DF}" name="BOESMALU" displayName="BOESMALU" ref="A1:F10" totalsRowShown="0">
  <autoFilter ref="A1:F10" xr:uid="{FFEEAA0D-DB3A-4BF0-966A-4952CAA1B4DF}"/>
  <tableColumns count="6">
    <tableColumn id="1" xr3:uid="{D521F688-F685-4C20-B356-4215155481E8}" name="Autor" dataDxfId="1088"/>
    <tableColumn id="2" xr3:uid="{C2D8D18C-FB50-43F0-8C3D-418AC7227C07}" name="Título / Clasificación / Folio" dataDxfId="1087"/>
    <tableColumn id="3" xr3:uid="{E5323945-EF07-4DA3-A27A-D4864DA0C2A8}" name="Período de Préstamo" dataDxfId="1086"/>
    <tableColumn id="4" xr3:uid="{B24DC490-1D03-42ED-95FC-7E289EC59712}" name="Renovación" dataDxfId="1085"/>
    <tableColumn id="5" xr3:uid="{10C1B5DE-A8FB-4192-992E-C7CF776394CD}" name="Devolución" dataDxfId="1084"/>
    <tableColumn id="6" xr3:uid="{7FA5E50B-38A7-456F-8CD4-D80D09C6DDC6}" name="Retraso (Días)" dataDxfId="1083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9D13107B-8E52-43A4-ACC9-7468325E909E}" name="BUSEFEDE" displayName="BUSEFEDE" ref="A1:F23" totalsRowShown="0">
  <autoFilter ref="A1:F23" xr:uid="{9D13107B-8E52-43A4-ACC9-7468325E909E}"/>
  <tableColumns count="6">
    <tableColumn id="1" xr3:uid="{1DC85C29-10EF-4689-9CE8-B22BA043EDB0}" name="Autor" dataDxfId="1082"/>
    <tableColumn id="2" xr3:uid="{15AC94AE-17B9-438F-A8BC-4E5967CD0A68}" name="Título / Clasificación / Folio" dataDxfId="1081"/>
    <tableColumn id="3" xr3:uid="{96DC4723-DE32-428E-A141-AB57C8BD7F84}" name="Período de Préstamo" dataDxfId="1080"/>
    <tableColumn id="4" xr3:uid="{B95941FF-D9DC-4C85-9A87-00149168B198}" name="Renovación" dataDxfId="1079"/>
    <tableColumn id="5" xr3:uid="{662B5FC9-C64E-47A8-AAE5-FC1B4A9E6600}" name="Devolución" dataDxfId="1078"/>
    <tableColumn id="6" xr3:uid="{0A767752-C8AE-461A-B43B-A9570CA28A3A}" name="Retraso (Días)" dataDxfId="1077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53CD65D3-3FF1-4239-84F1-C30C7338F414}" name="CAMOALDA" displayName="CAMOALDA" ref="A1:F10" totalsRowShown="0">
  <autoFilter ref="A1:F10" xr:uid="{53CD65D3-3FF1-4239-84F1-C30C7338F414}"/>
  <tableColumns count="6">
    <tableColumn id="1" xr3:uid="{FD97261F-C05E-45EA-A949-4CB3D6BB3692}" name="Autor" dataDxfId="1076"/>
    <tableColumn id="2" xr3:uid="{56714705-8314-4248-A3D3-610DFD577F0E}" name="Título / Clasificación / Folio" dataDxfId="1075"/>
    <tableColumn id="3" xr3:uid="{2DEC2CA9-5082-4312-B6CC-1B8A9B43E29E}" name="Período de Préstamo" dataDxfId="1074"/>
    <tableColumn id="4" xr3:uid="{562BD106-7046-41FA-B4ED-76CB2B0ECC9B}" name="Renovación" dataDxfId="1073"/>
    <tableColumn id="5" xr3:uid="{BD64AAD2-B444-4B49-87DC-FB31CB29F467}" name="Devolución" dataDxfId="1072"/>
    <tableColumn id="6" xr3:uid="{2AB61ACE-D75A-4824-BC8E-B7C493C87A09}" name="Retraso (Días)" dataDxfId="1071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5CE7CC-F83E-4371-878C-7724ECF20F39}" name="CASEAL" displayName="CASEAL" ref="A1:F25" totalsRowShown="0">
  <autoFilter ref="A1:F25" xr:uid="{815CE7CC-F83E-4371-878C-7724ECF20F39}"/>
  <tableColumns count="6">
    <tableColumn id="1" xr3:uid="{24E852DF-E838-42DB-92F8-CEFE6D9FA83A}" name="Autor" dataDxfId="1070"/>
    <tableColumn id="2" xr3:uid="{6C4EE939-CE5B-4AD8-8310-9BE14D79B98A}" name="Título / Clasificación / Folio" dataDxfId="1069"/>
    <tableColumn id="3" xr3:uid="{A00AAA9F-1DEC-4AE1-8388-2BAB59EC30E6}" name="Período de Préstamo" dataDxfId="1068"/>
    <tableColumn id="4" xr3:uid="{5415D37A-19CC-4FE9-8FE6-5638F376C953}" name="Renovación" dataDxfId="1067"/>
    <tableColumn id="5" xr3:uid="{365F93CA-98B2-458F-A60A-D01E5BE16492}" name="Devolución" dataDxfId="1066"/>
    <tableColumn id="6" xr3:uid="{7FAC2003-09D8-4F51-A6BA-139475F15D8F}" name="Retraso (Días)" dataDxfId="1065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44179E-D302-4C97-96D9-D0C2F795F260}" name="CASAEDYE" displayName="CASAEDYE" ref="A1:F71" totalsRowShown="0">
  <autoFilter ref="A1:F71" xr:uid="{4D44179E-D302-4C97-96D9-D0C2F795F260}"/>
  <tableColumns count="6">
    <tableColumn id="1" xr3:uid="{8B97923E-CB1E-4532-B2B8-F02A5AD0CE0F}" name="Autor" dataDxfId="1064"/>
    <tableColumn id="2" xr3:uid="{EC09E27F-78C2-4E5D-B15F-DB211842C5FF}" name="Título / Clasificación / Folio" dataDxfId="1063"/>
    <tableColumn id="3" xr3:uid="{7BCD5C10-27A3-439F-80DD-09A243ED4F43}" name="Período de Préstamo" dataDxfId="1062"/>
    <tableColumn id="4" xr3:uid="{15D83F09-DB27-4499-8977-28FB52F37B36}" name="Renovación" dataDxfId="1061"/>
    <tableColumn id="5" xr3:uid="{659A6C72-0CA1-41C7-9887-AE7CB335773F}" name="Devolución" dataDxfId="1060"/>
    <tableColumn id="6" xr3:uid="{6BD99A71-C9D8-4398-B762-1D081DDA796D}" name="Retraso (Días)" dataDxfId="105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00C34F-A199-49F4-B8C3-F04E92F96E5B}" name="CHMAALSI" displayName="CHMAALSI" ref="A1:F9" totalsRowShown="0">
  <autoFilter ref="A1:F9" xr:uid="{4700C34F-A199-49F4-B8C3-F04E92F96E5B}"/>
  <tableColumns count="6">
    <tableColumn id="1" xr3:uid="{3187D25F-FBF9-47FD-A1D0-2FB139F50E07}" name="Autor" dataDxfId="1058"/>
    <tableColumn id="2" xr3:uid="{E7295D45-8EA9-4EB1-B19A-454FAB628073}" name="Título / Clasificación / Folio" dataDxfId="1057"/>
    <tableColumn id="3" xr3:uid="{DFE03DDF-1196-4B96-BE2F-8FFA7BF4500D}" name="Período de Préstamo" dataDxfId="1056"/>
    <tableColumn id="4" xr3:uid="{21450F87-497C-441C-9341-08772B2158F6}" name="Renovación" dataDxfId="1055"/>
    <tableColumn id="5" xr3:uid="{21A99E01-56C5-422A-BAED-B14E48B7B508}" name="Devolución" dataDxfId="1054"/>
    <tableColumn id="6" xr3:uid="{BDB6FCB2-A5B2-425D-B0CA-20F11E16A250}" name="Retraso (Días)" dataDxfId="1053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F2EACD1-90B6-4779-B607-C575118B2AA7}" name="COLOGU" displayName="COLOGU" ref="A1:F35" totalsRowShown="0">
  <autoFilter ref="A1:F35" xr:uid="{0F2EACD1-90B6-4779-B607-C575118B2AA7}"/>
  <tableColumns count="6">
    <tableColumn id="1" xr3:uid="{8D1883FB-1656-4AE5-ABDA-2E5836D82C73}" name="Autor" dataDxfId="1052"/>
    <tableColumn id="2" xr3:uid="{FD8F0169-CE08-4090-BFDB-767CD525AE2C}" name="Título / Clasificación / Folio" dataDxfId="1051"/>
    <tableColumn id="3" xr3:uid="{1200094B-726F-4FEC-8AA6-56F6A4397730}" name="Período de Préstamo" dataDxfId="1050"/>
    <tableColumn id="4" xr3:uid="{6B7BBDF1-98A1-4DC2-B099-40B3535747E1}" name="Renovación" dataDxfId="1049"/>
    <tableColumn id="5" xr3:uid="{823AD88B-CC7C-43E2-A06F-3DE740FD7AD4}" name="Devolución" dataDxfId="1048"/>
    <tableColumn id="6" xr3:uid="{1B48F9D0-A981-4A41-983F-071C79E1DA89}" name="Retraso (Días)" dataDxfId="104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CD0B22-27F3-4318-B1D0-2140DB2E6A00}" name="CRHEJOLU" displayName="CRHEJOLU" ref="A1:F88" totalsRowShown="0">
  <autoFilter ref="A1:F88" xr:uid="{04CD0B22-27F3-4318-B1D0-2140DB2E6A00}"/>
  <tableColumns count="6">
    <tableColumn id="1" xr3:uid="{36603329-2C56-493B-927A-2739D0999444}" name="Autor" dataDxfId="1046"/>
    <tableColumn id="2" xr3:uid="{5A4E3202-85D7-4884-BF96-4B41A17E6196}" name="Título / Clasificación / Folio" dataDxfId="1045"/>
    <tableColumn id="3" xr3:uid="{D340F3C0-3CA0-417B-847F-7D55301C2AA1}" name="Período de Préstamo" dataDxfId="1044"/>
    <tableColumn id="4" xr3:uid="{D2C8A4EE-5ED2-4C09-8858-A04EE7F0ADC3}" name="Renovación" dataDxfId="1043"/>
    <tableColumn id="5" xr3:uid="{B303DD56-A8E2-400C-805A-27A4B47A21D7}" name="Devolución" dataDxfId="1042"/>
    <tableColumn id="6" xr3:uid="{221410B2-BA0B-48BF-B96B-6BF629EF17CF}" name="Retraso (Días)" dataDxfId="1041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29AF016-C1EB-4B2E-8258-304BF112CA41}" name="CRCAAI" displayName="CRCAAI" ref="A1:F550" totalsRowShown="0">
  <autoFilter ref="A1:F550" xr:uid="{F29AF016-C1EB-4B2E-8258-304BF112CA41}"/>
  <tableColumns count="6">
    <tableColumn id="1" xr3:uid="{5201C224-4838-4759-A33B-1C3CF2F44C26}" name="Autor" dataDxfId="1040"/>
    <tableColumn id="2" xr3:uid="{0AECEB3A-5242-4DB5-A857-26C2CD51D112}" name="Título / Clasificación / Folio" dataDxfId="1039"/>
    <tableColumn id="3" xr3:uid="{6BBF1956-2C89-4B98-B947-6C4050AC28F0}" name="Período de Préstamo" dataDxfId="1038"/>
    <tableColumn id="4" xr3:uid="{AA66971C-34DF-472A-BF13-FB3662F04526}" name="Renovación" dataDxfId="1037"/>
    <tableColumn id="5" xr3:uid="{CF7933B0-5857-46A2-811A-CB3EAFCD80FF}" name="Devolución" dataDxfId="1036"/>
    <tableColumn id="6" xr3:uid="{18F39997-F173-4DDF-AFCE-AD79DE876C5A}" name="Retraso (Días)" dataDxfId="1035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C16CFB-6348-428F-9310-A2DA7039949B}" name="CRCHVIAR" displayName="CRCHVIAR" ref="A1:F27" totalsRowShown="0">
  <autoFilter ref="A1:F27" xr:uid="{9FC16CFB-6348-428F-9310-A2DA7039949B}"/>
  <tableColumns count="6">
    <tableColumn id="1" xr3:uid="{DE4BBABC-6DFE-4BD3-A1AA-36AEE69E7682}" name="Autor" dataDxfId="1034"/>
    <tableColumn id="2" xr3:uid="{9DFBD7A9-D6C2-496E-9A57-F25DA5EF034A}" name="Título / Clasificación / Folio" dataDxfId="1033"/>
    <tableColumn id="3" xr3:uid="{A3D434DE-AD73-4C4B-BC07-0B1E2A2E6D92}" name="Período de Préstamo" dataDxfId="1032"/>
    <tableColumn id="4" xr3:uid="{970E2A55-48DF-4792-A2EB-9510FA970D30}" name="Renovación" dataDxfId="1031"/>
    <tableColumn id="5" xr3:uid="{1C6C947C-2DE6-486D-88A0-230C57E1235D}" name="Devolución" dataDxfId="1030"/>
    <tableColumn id="6" xr3:uid="{3C476230-3AEB-4C0D-8486-80B161EB6C57}" name="Retraso (Días)" dataDxfId="1029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F397C57-BE8A-4CD6-BC2C-BF8F97F08494}" name="CRGASA" displayName="CRGASA" ref="A1:F312" totalsRowShown="0">
  <autoFilter ref="A1:F312" xr:uid="{1F397C57-BE8A-4CD6-BC2C-BF8F97F08494}"/>
  <tableColumns count="6">
    <tableColumn id="1" xr3:uid="{F65E209A-12C9-4376-A468-B59DB5BE3AB9}" name="Autor" dataDxfId="1028"/>
    <tableColumn id="2" xr3:uid="{D517506F-6DA3-4DDD-9F17-2826BAA90D65}" name="Título / Clasificación / Folio" dataDxfId="1027"/>
    <tableColumn id="3" xr3:uid="{F23A1812-A0AC-4B06-B218-298CB111C36B}" name="Período de Préstamo" dataDxfId="1026"/>
    <tableColumn id="4" xr3:uid="{3733F24B-105F-40BD-B583-DFF9FB26CB48}" name="Renovación" dataDxfId="1025"/>
    <tableColumn id="5" xr3:uid="{56DC7D3C-AD75-4BE4-A5D9-56075A42D606}" name="Devolución" dataDxfId="1024"/>
    <tableColumn id="6" xr3:uid="{68C4232F-35A9-44E3-986A-8D77E925A7C5}" name="Retraso (Días)" dataDxfId="1023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F9C00FE-A2E5-446F-8B3F-4BB133DF01DF}" name="CRPALUEL" displayName="CRPALUEL" ref="A1:F26" totalsRowShown="0">
  <autoFilter ref="A1:F26" xr:uid="{5F9C00FE-A2E5-446F-8B3F-4BB133DF01DF}"/>
  <tableColumns count="6">
    <tableColumn id="1" xr3:uid="{C16CE029-02AD-4C7D-88F8-E7F82587B143}" name="Autor" dataDxfId="1022"/>
    <tableColumn id="2" xr3:uid="{FB6558C1-06A9-4C9E-9220-AAC2445BE7EB}" name="Título / Clasificación / Folio" dataDxfId="1021"/>
    <tableColumn id="3" xr3:uid="{1218534D-A7BD-4E57-8F1B-133DC77304B3}" name="Período de Préstamo" dataDxfId="1020"/>
    <tableColumn id="4" xr3:uid="{6C63E9B5-CA00-4BF9-AD85-04AF48E19A14}" name="Renovación" dataDxfId="1019"/>
    <tableColumn id="5" xr3:uid="{D19334D5-97D0-4C03-BC0C-89A9878D8061}" name="Devolución" dataDxfId="1018"/>
    <tableColumn id="6" xr3:uid="{D6BF9210-0C55-4019-9B05-9AB3DC4364D9}" name="Retraso (Días)" dataDxfId="1017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FACA7EF-CB67-482A-9FD8-E4BB1558E62C}" name="CRVAADDECA" displayName="CRVAADDECA" ref="A1:F6" totalsRowShown="0">
  <autoFilter ref="A1:F6" xr:uid="{8FACA7EF-CB67-482A-9FD8-E4BB1558E62C}"/>
  <tableColumns count="6">
    <tableColumn id="1" xr3:uid="{627478DE-CAF5-4313-8B16-9E5F5E00CC2D}" name="Autor" dataDxfId="1016"/>
    <tableColumn id="2" xr3:uid="{65C6F481-53D0-4F4F-B9B1-90456B978E8B}" name="Título / Clasificación / Folio" dataDxfId="1015"/>
    <tableColumn id="3" xr3:uid="{6805FADE-CB44-4D27-B8CB-34412540DEB4}" name="Período de Préstamo" dataDxfId="1014"/>
    <tableColumn id="4" xr3:uid="{5452D569-8283-4534-902A-F5EA137CF0C9}" name="Renovación" dataDxfId="1013"/>
    <tableColumn id="5" xr3:uid="{405A464C-9F7A-46B0-A1D8-2D3828CC8D56}" name="Devolución" dataDxfId="1012"/>
    <tableColumn id="6" xr3:uid="{8870BE29-1025-49FF-A718-8ECDB8517C7D}" name="Retraso (Días)" dataDxfId="1011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53022E5-C15E-4BD9-A57E-CE5391E69007}" name="DAJALE" displayName="DAJALE" ref="A1:F62" totalsRowShown="0">
  <autoFilter ref="A1:F62" xr:uid="{F53022E5-C15E-4BD9-A57E-CE5391E69007}"/>
  <tableColumns count="6">
    <tableColumn id="1" xr3:uid="{7BF4EFB1-812D-444E-8CAC-071D0F0289BA}" name="Autor" dataDxfId="1010"/>
    <tableColumn id="2" xr3:uid="{09EFFC86-D014-4AD9-B01B-7BFCB9FF4066}" name="Título / Clasificación / Folio" dataDxfId="1009"/>
    <tableColumn id="3" xr3:uid="{90C58B4F-82FB-466C-8F47-836155052CE0}" name="Período de Préstamo" dataDxfId="1008"/>
    <tableColumn id="4" xr3:uid="{9CA70A06-2D1D-48DF-B132-EDBDD5891645}" name="Renovación" dataDxfId="1007"/>
    <tableColumn id="5" xr3:uid="{FB124A24-C8AC-4AE9-ACE8-3B2A5BF6A647}" name="Devolución" dataDxfId="1006"/>
    <tableColumn id="6" xr3:uid="{8ED15604-BDAB-481F-9816-6C598445FCDF}" name="Retraso (Días)" dataDxfId="100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EA2B313-E03E-4B3E-8BA6-65740FE8C271}" name="DAMAAN" displayName="DAMAAN" ref="A1:F13" totalsRowShown="0">
  <autoFilter ref="A1:F13" xr:uid="{BEA2B313-E03E-4B3E-8BA6-65740FE8C271}"/>
  <tableColumns count="6">
    <tableColumn id="1" xr3:uid="{0956D779-85E4-4972-94C3-FB415A421652}" name="Autor" dataDxfId="1004"/>
    <tableColumn id="2" xr3:uid="{857CD0EA-7630-411A-A8F9-4D49E0161CE9}" name="Título / Clasificación / Folio" dataDxfId="1003"/>
    <tableColumn id="3" xr3:uid="{37835B58-599C-48AF-8F18-B69A2138EC52}" name="Período de Préstamo" dataDxfId="1002"/>
    <tableColumn id="4" xr3:uid="{B9D7539C-5BA2-4D49-80C0-87B391FFA439}" name="Renovación" dataDxfId="1001"/>
    <tableColumn id="5" xr3:uid="{8B8B0BDA-B66C-47C7-BCEB-960C6C6ADB20}" name="Devolución" dataDxfId="1000"/>
    <tableColumn id="6" xr3:uid="{10581D73-98F6-46D0-94F9-BF67C9B405E9}" name="Retraso (Días)" dataDxfId="999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8C1BA41-C737-4F33-A8B4-C1BB17397967}" name="DELOSABAMA" displayName="DELOSABAMA" ref="A1:F56" totalsRowShown="0">
  <autoFilter ref="A1:F56" xr:uid="{E8C1BA41-C737-4F33-A8B4-C1BB17397967}"/>
  <tableColumns count="6">
    <tableColumn id="1" xr3:uid="{4C0D8F67-52F2-412D-AAF1-9E2F40BE731F}" name="Autor" dataDxfId="998"/>
    <tableColumn id="2" xr3:uid="{3F780C80-A0F3-4F5C-8ABA-92E47DCCA57F}" name="Título / Clasificación / Folio" dataDxfId="997"/>
    <tableColumn id="3" xr3:uid="{52542B05-64CC-45B6-AB29-6446FBF9C47B}" name="Período de Préstamo" dataDxfId="996"/>
    <tableColumn id="4" xr3:uid="{C083823F-CC49-4FAD-9A70-788B5882C641}" name="Renovación" dataDxfId="995"/>
    <tableColumn id="5" xr3:uid="{5F6ACC92-0578-48B4-B070-A9969E7BCAD6}" name="Devolución" dataDxfId="994"/>
    <tableColumn id="6" xr3:uid="{16D2235C-DAE2-4DD5-809B-BCBE165EA960}" name="Retraso (Días)" dataDxfId="993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4146EF2-8895-4A64-BC1B-5ED827A79F38}" name="DIGRANRO" displayName="DIGRANRO" ref="A1:F70" totalsRowShown="0">
  <autoFilter ref="A1:F70" xr:uid="{44146EF2-8895-4A64-BC1B-5ED827A79F38}"/>
  <tableColumns count="6">
    <tableColumn id="1" xr3:uid="{483280FC-9739-45BD-8118-974677DD2A96}" name="Autor" dataDxfId="992"/>
    <tableColumn id="2" xr3:uid="{66340418-4528-439D-B521-D0EEE854A560}" name="Título / Clasificación / Folio" dataDxfId="991"/>
    <tableColumn id="3" xr3:uid="{7D0804EB-CAFF-4B19-A482-D053D48B0F41}" name="Período de Préstamo" dataDxfId="990"/>
    <tableColumn id="4" xr3:uid="{D10BB6DC-F5F6-4169-A314-3AFBEDAAE9E7}" name="Renovación" dataDxfId="989"/>
    <tableColumn id="5" xr3:uid="{D7D695E3-56D9-4684-A477-0E1FEE0C9D7F}" name="Devolución" dataDxfId="988"/>
    <tableColumn id="6" xr3:uid="{6D948D29-9F60-44A1-98E3-35E14EAB9F7C}" name="Retraso (Días)" dataDxfId="987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353970A-9697-4D0A-B49C-B39BED674F98}" name="DIGRSO" displayName="DIGRSO" ref="A1:F34" totalsRowShown="0">
  <autoFilter ref="A1:F34" xr:uid="{F353970A-9697-4D0A-B49C-B39BED674F98}"/>
  <tableColumns count="6">
    <tableColumn id="1" xr3:uid="{D7F0BBE7-E257-412D-940A-6ADC3764FC8D}" name="Autor" dataDxfId="986"/>
    <tableColumn id="2" xr3:uid="{6F7BE565-9ED9-45DA-A01D-413729485D5A}" name="Título / Clasificación / Folio" dataDxfId="985"/>
    <tableColumn id="3" xr3:uid="{F9ABA735-FF9B-44BC-B4AA-63F5A6E0BEC6}" name="Período de Préstamo" dataDxfId="984"/>
    <tableColumn id="4" xr3:uid="{4C0D607A-689C-4914-81E8-937693DD373D}" name="Renovación" dataDxfId="983"/>
    <tableColumn id="5" xr3:uid="{643E7DEA-229A-43E7-A769-78F0691EA838}" name="Devolución" dataDxfId="982"/>
    <tableColumn id="6" xr3:uid="{CC1CE69C-D3CF-4051-8311-1102232EB50C}" name="Retraso (Días)" dataDxfId="981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19AFFDF-37F5-478C-BE9E-45FF64FEFBD2}" name="DIJURI" displayName="DIJURI" ref="A1:F100" totalsRowShown="0">
  <autoFilter ref="A1:F100" xr:uid="{619AFFDF-37F5-478C-BE9E-45FF64FEFBD2}"/>
  <tableColumns count="6">
    <tableColumn id="1" xr3:uid="{ABAEA36D-4F0D-4CD0-89F5-7C42AE081349}" name="Autor" dataDxfId="980"/>
    <tableColumn id="2" xr3:uid="{E094E6BE-9226-4E23-B02B-34DA8C3E0AD5}" name="Título / Clasificación / Folio" dataDxfId="979"/>
    <tableColumn id="3" xr3:uid="{9BCFEDE1-A5F7-46EA-84AE-CE29B38BD811}" name="Período de Préstamo" dataDxfId="978"/>
    <tableColumn id="4" xr3:uid="{5C43D6F2-F60B-4956-9807-540C9091745A}" name="Renovación" dataDxfId="977"/>
    <tableColumn id="5" xr3:uid="{E21372FF-9FE2-4014-8E82-4BAC173F7134}" name="Devolución" dataDxfId="976"/>
    <tableColumn id="6" xr3:uid="{8700A246-0FC3-4F35-A9CC-8AFFFD5AE94C}" name="Retraso (Días)" dataDxfId="975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495E138-753D-4ED8-B29A-247C70434B34}" name="DIMACAED" displayName="DIMACAED" ref="A1:F120" totalsRowShown="0">
  <autoFilter ref="A1:F120" xr:uid="{7495E138-753D-4ED8-B29A-247C70434B34}"/>
  <tableColumns count="6">
    <tableColumn id="1" xr3:uid="{BF9A2D47-2668-4BE8-964B-E973F7456EAA}" name="Autor" dataDxfId="974"/>
    <tableColumn id="2" xr3:uid="{3265FBFD-F8B8-4CEA-AE3E-977E3BBBDA54}" name="Título / Clasificación / Folio" dataDxfId="973"/>
    <tableColumn id="3" xr3:uid="{85FA2E8E-10A6-4E78-B0EA-DB1BB420B554}" name="Período de Préstamo" dataDxfId="972"/>
    <tableColumn id="4" xr3:uid="{664E381F-5EB5-4299-94C4-3F2E38B38B82}" name="Renovación" dataDxfId="971"/>
    <tableColumn id="5" xr3:uid="{08979AC1-72CF-4F94-950B-D873DB4E742F}" name="Devolución" dataDxfId="970"/>
    <tableColumn id="6" xr3:uid="{FF2C4A09-E059-4E83-94C3-57ABEEF6AD4B}" name="Retraso (Días)" dataDxfId="969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F6F71D5-29E4-49F7-A5B0-5CA89A104E89}" name="DIROTAEV" displayName="DIROTAEV" ref="A1:F13" totalsRowShown="0">
  <autoFilter ref="A1:F13" xr:uid="{3F6F71D5-29E4-49F7-A5B0-5CA89A104E89}"/>
  <tableColumns count="6">
    <tableColumn id="1" xr3:uid="{BE1B0B40-4E1D-494E-B3EB-4A92245585D9}" name="Autor" dataDxfId="968"/>
    <tableColumn id="2" xr3:uid="{0489D6D0-3A2A-4DBE-90B1-F303F0C030F6}" name="Título / Clasificación / Folio" dataDxfId="967"/>
    <tableColumn id="3" xr3:uid="{30F8DBE0-6B9B-4E2E-A64D-E593B49F8137}" name="Período de Préstamo" dataDxfId="966"/>
    <tableColumn id="4" xr3:uid="{7E224DF7-EDD9-4371-AD82-05779607E1AF}" name="Renovación" dataDxfId="965"/>
    <tableColumn id="5" xr3:uid="{36CFB60E-0FA9-4B50-964F-A54C4F58348D}" name="Devolución" dataDxfId="964"/>
    <tableColumn id="6" xr3:uid="{3FD79AA8-565C-46EB-A8C0-759166F09854}" name="Retraso (Días)" dataDxfId="963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F983DFD-779D-4EEC-8E75-8C2492B288B4}" name="DIAGKAEM" displayName="DIAGKAEM" ref="A1:F3" totalsRowShown="0">
  <autoFilter ref="A1:F3" xr:uid="{FF983DFD-779D-4EEC-8E75-8C2492B288B4}"/>
  <tableColumns count="6">
    <tableColumn id="1" xr3:uid="{468F714E-5B9F-4F2E-A038-0BE701A3BE55}" name="Autor" dataDxfId="962"/>
    <tableColumn id="2" xr3:uid="{E330DE47-A303-4900-991F-F2A55DA3AA33}" name="Título / Clasificación / Folio" dataDxfId="961"/>
    <tableColumn id="3" xr3:uid="{869E6B7A-F1BC-4F01-BE9C-50873750D6A3}" name="Período de Préstamo" dataDxfId="960"/>
    <tableColumn id="4" xr3:uid="{FF5E739F-837B-4C09-833A-32CF1685B2EA}" name="Renovación" dataDxfId="959"/>
    <tableColumn id="5" xr3:uid="{257EA2D7-F665-4A30-9501-03BF74611FCE}" name="Devolución" dataDxfId="958"/>
    <tableColumn id="6" xr3:uid="{4A17680B-C087-43B3-AF3A-540603D6DB18}" name="Retraso (Días)" dataDxfId="957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C87E3BC-3857-4764-93B1-3FB52A6373D1}" name="DOANGU" displayName="DOANGU" ref="A1:G100" totalsRowShown="0">
  <autoFilter ref="A1:G100" xr:uid="{2C87E3BC-3857-4764-93B1-3FB52A6373D1}"/>
  <tableColumns count="7">
    <tableColumn id="1" xr3:uid="{4AC32B23-F9D5-4294-997B-20031449AE45}" name="Autor" dataDxfId="956"/>
    <tableColumn id="2" xr3:uid="{4F0748C3-6669-4FED-9F21-1D11EF02A4BB}" name="Título / Clasificación / Folio" dataDxfId="955"/>
    <tableColumn id="3" xr3:uid="{8E73FEDC-DD62-49A4-9BC7-D9533109DFDA}" name="Período de Préstamo" dataDxfId="954"/>
    <tableColumn id="4" xr3:uid="{EA84DB01-DDFE-443B-B0AF-AE31AC2731CE}" name="Renovación" dataDxfId="953"/>
    <tableColumn id="5" xr3:uid="{FB999B7E-B673-4D8F-9CBE-B2C261204246}" name="Devolución" dataDxfId="952"/>
    <tableColumn id="6" xr3:uid="{C8DC8C26-C5C8-41D3-8925-958AE983D436}" name="Retraso (Días)" dataDxfId="951"/>
    <tableColumn id="7" xr3:uid="{FE669541-6475-4C3F-BAE9-526CE5356BD0}" name="Nombre del usuario:_x000d__x000a_Domínguez Ángel, Gustavo" dataDxfId="95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DC053F9-CE36-47CD-91E5-D4F04664A1B1}" name="DOANYOIS" displayName="DOANYOIS" ref="A1:F75" totalsRowShown="0">
  <autoFilter ref="A1:F75" xr:uid="{6DC053F9-CE36-47CD-91E5-D4F04664A1B1}"/>
  <tableColumns count="6">
    <tableColumn id="1" xr3:uid="{CDE88B1E-04B0-47F7-B94C-C7447A3202DD}" name="Autor" dataDxfId="949"/>
    <tableColumn id="2" xr3:uid="{57BED987-3A11-426D-9A0B-D7392BE63BB6}" name="Título / Clasificación / Folio" dataDxfId="948"/>
    <tableColumn id="3" xr3:uid="{0FE2D609-7C93-4A10-A9BB-F098690CC18B}" name="Período de Préstamo" dataDxfId="947"/>
    <tableColumn id="4" xr3:uid="{CCDA4AD9-E0CD-451D-B5D6-EBE18483B9F4}" name="Renovación" dataDxfId="946"/>
    <tableColumn id="5" xr3:uid="{89AD60C8-D596-49C8-BD47-16A36BD96F2D}" name="Devolución" dataDxfId="945"/>
    <tableColumn id="6" xr3:uid="{EDC8796C-4126-4943-9D4D-C12710FF30E6}" name="Retraso (Días)" dataDxfId="944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8393483-EDE8-47B0-8713-A12333236076}" name="DULALA" displayName="DULALA" ref="A1:F12" totalsRowShown="0">
  <autoFilter ref="A1:F12" xr:uid="{E8393483-EDE8-47B0-8713-A12333236076}"/>
  <tableColumns count="6">
    <tableColumn id="1" xr3:uid="{0F070C9F-0786-433F-95AE-C423FE56BA42}" name="Autor" dataDxfId="943"/>
    <tableColumn id="2" xr3:uid="{A64BA4D2-0096-4AD7-A9B6-0AAACCC06E95}" name="Título / Clasificación / Folio" dataDxfId="942"/>
    <tableColumn id="3" xr3:uid="{B153F21A-8461-47A1-94C0-F0683C083B1C}" name="Período de Préstamo" dataDxfId="941"/>
    <tableColumn id="4" xr3:uid="{27DB7258-F7DA-44FF-BFE1-FBF4D674F7E1}" name="Renovación" dataDxfId="940"/>
    <tableColumn id="5" xr3:uid="{A95F5CE2-B87F-4597-9452-1B4583F5FB80}" name="Devolución" dataDxfId="939"/>
    <tableColumn id="6" xr3:uid="{0A944CBA-4C45-4126-A99C-4A1C6E2D0B1F}" name="Retraso (Días)" dataDxfId="938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8764CE-F022-4BDE-8552-72A0776A74DC}" name="DURAPA" displayName="DURAPA" ref="A1:F19" totalsRowShown="0">
  <autoFilter ref="A1:F19" xr:uid="{728764CE-F022-4BDE-8552-72A0776A74DC}"/>
  <tableColumns count="6">
    <tableColumn id="1" xr3:uid="{F199D1C9-347C-4CB9-BF13-2B6A43F8E13A}" name="Autor" dataDxfId="937"/>
    <tableColumn id="2" xr3:uid="{ABDA136D-0249-482F-AB5E-99D409235831}" name="Título / Clasificación / Folio" dataDxfId="936"/>
    <tableColumn id="3" xr3:uid="{041C9F00-D33D-4AB6-BB1C-2225C3E6A0C9}" name="Período de Préstamo" dataDxfId="935"/>
    <tableColumn id="4" xr3:uid="{738CA8C0-F46E-44F4-9600-3C76695CE12A}" name="Renovación" dataDxfId="934"/>
    <tableColumn id="5" xr3:uid="{1C45AFFD-237F-4AE1-9C0E-FF757DE56D44}" name="Devolución" dataDxfId="933"/>
    <tableColumn id="6" xr3:uid="{8319AAFE-7FF6-499A-BD35-6A3267BB1EF5}" name="Retraso (Días)" dataDxfId="93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C477BFE4-F9D1-4ACD-A61B-ABDCFCE718E3}" name="ESCEHUJO" displayName="ESCEHUJO" ref="A1:F336" totalsRowShown="0">
  <autoFilter ref="A1:F336" xr:uid="{C477BFE4-F9D1-4ACD-A61B-ABDCFCE718E3}"/>
  <tableColumns count="6">
    <tableColumn id="1" xr3:uid="{32FD3855-249D-49A6-8EEA-C977742B833B}" name="Autor" dataDxfId="931"/>
    <tableColumn id="2" xr3:uid="{1A8A3984-50C5-418A-B425-45C4176180FC}" name="Título / Clasificación / Folio" dataDxfId="930"/>
    <tableColumn id="3" xr3:uid="{3A559259-B52D-4365-A271-B6B145C6C98B}" name="Período de Préstamo" dataDxfId="929"/>
    <tableColumn id="4" xr3:uid="{97EE3EAD-748C-4273-AE6B-B848F3658C6A}" name="Renovación" dataDxfId="928"/>
    <tableColumn id="5" xr3:uid="{5D28A58F-2339-4FF2-92F2-E49FCAD1A71F}" name="Devolución" dataDxfId="927"/>
    <tableColumn id="6" xr3:uid="{17C5FDAD-3CD6-436D-8ED9-E0BB614CD71E}" name="Retraso (Días)" dataDxfId="926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D17739F-54CD-4960-AA7F-9C3A282A1DC9}" name="ESARLUAL" displayName="ESARLUAL" ref="A1:F731" totalsRowShown="0">
  <autoFilter ref="A1:F731" xr:uid="{1D17739F-54CD-4960-AA7F-9C3A282A1DC9}"/>
  <tableColumns count="6">
    <tableColumn id="1" xr3:uid="{4B19EC12-9C46-492C-BC2E-BEC678EC4F78}" name="Autor" dataDxfId="925"/>
    <tableColumn id="2" xr3:uid="{A1D750F7-74A4-4D06-A55A-0A68D1B62362}" name="Título / Clasificación / Folio" dataDxfId="924"/>
    <tableColumn id="3" xr3:uid="{405AAEAA-D692-4EDE-809F-DE2127645295}" name="Período de Préstamo" dataDxfId="923"/>
    <tableColumn id="4" xr3:uid="{0091E5FF-A0B1-4F13-A33C-F294B9135309}" name="Renovación" dataDxfId="922"/>
    <tableColumn id="5" xr3:uid="{8FEA646F-E471-482A-8766-1D02C14003AA}" name="Devolución" dataDxfId="921"/>
    <tableColumn id="6" xr3:uid="{3701717D-88C3-4692-BF1C-B7E2A3FB5C8F}" name="Retraso (Días)" dataDxfId="920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89200F6-A380-42CE-A892-9186207A3A0A}" name="FARIOM" displayName="FARIOM" ref="A1:F155" totalsRowShown="0">
  <autoFilter ref="A1:F155" xr:uid="{A89200F6-A380-42CE-A892-9186207A3A0A}"/>
  <tableColumns count="6">
    <tableColumn id="1" xr3:uid="{BC5B0CB4-1180-47B9-8591-1E97330FE402}" name="Autor" dataDxfId="919"/>
    <tableColumn id="2" xr3:uid="{0F2DCDCD-E7C0-44FE-9331-A9AC47193BC1}" name="Título / Clasificación / Folio" dataDxfId="918"/>
    <tableColumn id="3" xr3:uid="{249E11B1-36A7-4942-97EF-CE0B1F0B6DEC}" name="Período de Préstamo" dataDxfId="917"/>
    <tableColumn id="4" xr3:uid="{6D615077-E66F-4DB6-95C1-588E19D3522B}" name="Renovación" dataDxfId="916"/>
    <tableColumn id="5" xr3:uid="{E7766998-2384-4481-AEC3-CC61744DD6C8}" name="Devolución" dataDxfId="915"/>
    <tableColumn id="6" xr3:uid="{34E02B56-BBDE-4964-8B62-ED1511CB6F17}" name="Retraso (Días)" dataDxfId="914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553EE90-4C1D-4F73-83FE-FD2860784E2E}" name="FLLOAD" displayName="FLLOAD" ref="A1:F23" totalsRowShown="0">
  <autoFilter ref="A1:F23" xr:uid="{8553EE90-4C1D-4F73-83FE-FD2860784E2E}"/>
  <tableColumns count="6">
    <tableColumn id="1" xr3:uid="{955DB6B7-210B-42ED-B8F3-C237FA04CA0A}" name="Autor" dataDxfId="913"/>
    <tableColumn id="2" xr3:uid="{AE5B7B0F-CC3C-470F-97F5-6A7AFA1246E2}" name="Título / Clasificación / Folio" dataDxfId="912"/>
    <tableColumn id="3" xr3:uid="{A95CE231-B36C-4437-A244-FE5665D09BB9}" name="Período de Préstamo" dataDxfId="911"/>
    <tableColumn id="4" xr3:uid="{F2EB7ACA-04DD-445B-9220-CC3C6C74C3E6}" name="Renovación" dataDxfId="910"/>
    <tableColumn id="5" xr3:uid="{A854DAFB-C49B-4A87-8AF5-98270AE4EBB0}" name="Devolución" dataDxfId="909"/>
    <tableColumn id="6" xr3:uid="{32120D66-697C-45B3-871C-3C7D109831D3}" name="Retraso (Días)" dataDxfId="908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1786C00-D401-425F-9C18-D7912863D82A}" name="GANAJOAN" displayName="GANAJOAN" ref="A1:F11" totalsRowShown="0">
  <autoFilter ref="A1:F11" xr:uid="{C1786C00-D401-425F-9C18-D7912863D82A}"/>
  <tableColumns count="6">
    <tableColumn id="1" xr3:uid="{9C380C98-35C5-466D-B4FE-03CB7E033E72}" name="Autor" dataDxfId="907"/>
    <tableColumn id="2" xr3:uid="{5E07AA5A-596D-4A98-A199-9C7045AE5184}" name="Título / Clasificación / Folio" dataDxfId="906"/>
    <tableColumn id="3" xr3:uid="{0F6384F0-13D5-4240-9406-0D2C9DE62756}" name="Período de Préstamo" dataDxfId="905"/>
    <tableColumn id="4" xr3:uid="{6B215D79-10BD-40BE-8846-642081333433}" name="Renovación" dataDxfId="904"/>
    <tableColumn id="5" xr3:uid="{63FBD202-E67D-44C0-930A-0E706227FC2F}" name="Devolución" dataDxfId="903"/>
    <tableColumn id="6" xr3:uid="{C2D1C153-D988-42B7-ABFE-EBE8C5F3E1D9}" name="Retraso (Días)" dataDxfId="902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20F3643D-3118-463A-8019-1DD392FF62EF}" name="GACOFR" displayName="GACOFR" ref="A1:F42" totalsRowShown="0">
  <autoFilter ref="A1:F42" xr:uid="{20F3643D-3118-463A-8019-1DD392FF62EF}"/>
  <tableColumns count="6">
    <tableColumn id="1" xr3:uid="{DC798ED6-6D0B-4804-BA09-612A1BFB07E5}" name="Autor" dataDxfId="901"/>
    <tableColumn id="2" xr3:uid="{327EE1B2-C6C3-4FD3-97BA-D3B93B0076E0}" name="Título / Clasificación / Folio" dataDxfId="900"/>
    <tableColumn id="3" xr3:uid="{C742224E-7172-4CEA-A678-1D5FF42ADB99}" name="Período de Préstamo" dataDxfId="899"/>
    <tableColumn id="4" xr3:uid="{52142907-E2AC-4002-AB10-85856C707D1D}" name="Renovación" dataDxfId="898"/>
    <tableColumn id="5" xr3:uid="{163D4778-B2A6-4DD5-8EC8-516EE19F0AFC}" name="Devolución" dataDxfId="897"/>
    <tableColumn id="6" xr3:uid="{4A6682FC-EA4D-4042-89B4-33A73CE7AB33}" name="Retraso (Días)" dataDxfId="896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E2BA90-A10F-4AB4-BD05-C75541FA8BC3}" name="GAGALE" displayName="GAGALE" ref="A1:F3" totalsRowShown="0">
  <autoFilter ref="A1:F3" xr:uid="{FBE2BA90-A10F-4AB4-BD05-C75541FA8BC3}"/>
  <tableColumns count="6">
    <tableColumn id="1" xr3:uid="{74E1B4E0-132D-4C47-B40F-CDB6905A85AB}" name="Autor" dataDxfId="895"/>
    <tableColumn id="2" xr3:uid="{EEAE0423-C28F-46AF-B0B0-DD64314B7847}" name="Título / Clasificación / Folio" dataDxfId="894"/>
    <tableColumn id="3" xr3:uid="{221F8E9B-B81A-44F3-9A05-8478818D8CE6}" name="Período de Préstamo" dataDxfId="893"/>
    <tableColumn id="4" xr3:uid="{D3B015DC-34BF-44CB-8669-3042FC17F043}" name="Renovación" dataDxfId="892"/>
    <tableColumn id="5" xr3:uid="{25B59D2A-6CA0-473D-9231-2133DFD270CB}" name="Devolución" dataDxfId="891"/>
    <tableColumn id="6" xr3:uid="{C8CEFBCF-7135-4177-9C38-1B201DFBB341}" name="Retraso (Días)" dataDxfId="890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79F445D-71CE-446B-9305-DC661EA3C29F}" name="GAROMACR" displayName="GAROMACR" ref="A1:F260" totalsRowShown="0">
  <autoFilter ref="A1:F260" xr:uid="{079F445D-71CE-446B-9305-DC661EA3C29F}"/>
  <tableColumns count="6">
    <tableColumn id="1" xr3:uid="{FFFFF831-42A6-45A2-B2DE-7DBEE372F6A2}" name="Autor" dataDxfId="889"/>
    <tableColumn id="2" xr3:uid="{50F6ADC7-7666-4F2D-AC50-B3883ABE2AA9}" name="Título / Clasificación / Folio" dataDxfId="888"/>
    <tableColumn id="3" xr3:uid="{2CA2ACB5-82E4-4637-B8FB-46BBF7921AC0}" name="Período de Préstamo" dataDxfId="887"/>
    <tableColumn id="4" xr3:uid="{315A0531-3F41-43A2-B3DE-20B5DF9565D3}" name="Renovación" dataDxfId="886"/>
    <tableColumn id="5" xr3:uid="{3E8BD812-8284-4FCF-A87E-3BE9FA5D90BC}" name="Devolución" dataDxfId="885"/>
    <tableColumn id="6" xr3:uid="{CCDD1A6E-07C8-4C1C-A1F6-5DEBFA0D00D4}" name="Retraso (Días)" dataDxfId="884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9917648-5F45-4C2E-90A7-5BFA00542CC1}" name="GASANO" displayName="GASANO" ref="A1:F61" totalsRowShown="0">
  <autoFilter ref="A1:F61" xr:uid="{A9917648-5F45-4C2E-90A7-5BFA00542CC1}"/>
  <tableColumns count="6">
    <tableColumn id="1" xr3:uid="{2F7C8CD7-E79C-4A73-8138-B44CFD5F6480}" name="Autor" dataDxfId="883"/>
    <tableColumn id="2" xr3:uid="{AC50C6B7-3E89-430A-9A4D-3BB2917B49BF}" name="Título / Clasificación / Folio" dataDxfId="882"/>
    <tableColumn id="3" xr3:uid="{71508E25-B6AB-4152-9401-D14F9CF80A19}" name="Período de Préstamo" dataDxfId="881"/>
    <tableColumn id="4" xr3:uid="{641061BC-A0BF-40AB-ACF2-BF2F51EF00FC}" name="Renovación" dataDxfId="880"/>
    <tableColumn id="5" xr3:uid="{D35881B1-9D45-4A57-99E7-5119575FC9E5}" name="Devolución" dataDxfId="879"/>
    <tableColumn id="6" xr3:uid="{1C8836C8-E8C8-4769-9DB1-997C77B057DF}" name="Retraso (Días)" dataDxfId="878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7D4A1C49-31A0-41A9-91E2-71BCA7E7242D}" name="GAESLO" displayName="GAESLO" ref="A1:F60" totalsRowShown="0">
  <autoFilter ref="A1:F60" xr:uid="{7D4A1C49-31A0-41A9-91E2-71BCA7E7242D}"/>
  <tableColumns count="6">
    <tableColumn id="1" xr3:uid="{546C1800-A924-4B45-86B5-1AD24445F6A8}" name="Autor" dataDxfId="877"/>
    <tableColumn id="2" xr3:uid="{A4CE8557-74B2-4214-B584-09D232F7E4FA}" name="Título / Clasificación / Folio" dataDxfId="876"/>
    <tableColumn id="3" xr3:uid="{A756C887-8A17-45F7-BFA5-403D839B91CA}" name="Período de Préstamo" dataDxfId="875"/>
    <tableColumn id="4" xr3:uid="{FE100F10-E116-49FE-90DB-A2D3B45C2AF4}" name="Renovación" dataDxfId="874"/>
    <tableColumn id="5" xr3:uid="{2849B860-34FF-4AC0-8E9F-B1E2FEC5EB1A}" name="Devolución" dataDxfId="873"/>
    <tableColumn id="6" xr3:uid="{B4FB32CE-43F9-463F-9700-AA8170F7CBF5}" name="Retraso (Días)" dataDxfId="872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A571CCAD-1416-404A-92B8-4C861F3DE2CC}" name="GAESSO" displayName="GAESSO" ref="A1:F53" totalsRowShown="0">
  <autoFilter ref="A1:F53" xr:uid="{A571CCAD-1416-404A-92B8-4C861F3DE2CC}"/>
  <tableColumns count="6">
    <tableColumn id="1" xr3:uid="{A1FF6156-BB3F-46E1-BA0B-A2C595B834CC}" name="Autor" dataDxfId="871"/>
    <tableColumn id="2" xr3:uid="{3743D3E4-DE46-4257-B536-BB135965EB15}" name="Título / Clasificación / Folio" dataDxfId="870"/>
    <tableColumn id="3" xr3:uid="{ADB914EB-0670-4F88-A38E-5A750CFB304B}" name="Período de Préstamo" dataDxfId="869"/>
    <tableColumn id="4" xr3:uid="{C8E35481-A8A9-40DB-8F68-94877C9B3856}" name="Renovación" dataDxfId="868"/>
    <tableColumn id="5" xr3:uid="{2890A51C-D72A-4B33-941A-596A22221499}" name="Devolución" dataDxfId="867"/>
    <tableColumn id="6" xr3:uid="{E0C32012-ECF2-4917-9F07-D408C50F0F98}" name="Retraso (Días)" dataDxfId="866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50BAF421-DAA6-4C97-B032-BB602AF9B032}" name="GLMAAA" displayName="GLMAAA" ref="A1:F28" totalsRowShown="0">
  <autoFilter ref="A1:F28" xr:uid="{50BAF421-DAA6-4C97-B032-BB602AF9B032}"/>
  <tableColumns count="6">
    <tableColumn id="1" xr3:uid="{B80A1407-52CD-4EF9-BBEF-FB81E823FE90}" name="Autor" dataDxfId="865"/>
    <tableColumn id="2" xr3:uid="{7C5E8821-2C2C-4A7D-92E5-73C2AEEC094E}" name="Título / Clasificación / Folio" dataDxfId="864"/>
    <tableColumn id="3" xr3:uid="{D8587DE3-6B13-45BA-B732-0AE0F7AD9A15}" name="Período de Préstamo" dataDxfId="863"/>
    <tableColumn id="4" xr3:uid="{570F98F3-57F3-4352-B442-6273D609C718}" name="Renovación" dataDxfId="862"/>
    <tableColumn id="5" xr3:uid="{4D171666-A9A6-4B3D-9980-B5A1F943376F}" name="Devolución" dataDxfId="861"/>
    <tableColumn id="6" xr3:uid="{71074342-5819-4C65-9471-48C0F08CA5C9}" name="Retraso (Días)" dataDxfId="860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99BBBE1-9375-4C5C-A83A-2D166E846188}" name="GOIGCOSI" displayName="GOIGCOSI" ref="A1:F63" totalsRowShown="0">
  <autoFilter ref="A1:F63" xr:uid="{399BBBE1-9375-4C5C-A83A-2D166E846188}"/>
  <tableColumns count="6">
    <tableColumn id="1" xr3:uid="{B51CB6FA-79DF-4885-B447-CC751951EFF8}" name="Autor" dataDxfId="859"/>
    <tableColumn id="2" xr3:uid="{2AD0AA7D-CC61-4F24-8F43-7BEBD6629989}" name="Título / Clasificación / Folio" dataDxfId="858"/>
    <tableColumn id="3" xr3:uid="{9CF50ED7-862E-42C7-99D9-969F51D9385F}" name="Período de Préstamo" dataDxfId="857"/>
    <tableColumn id="4" xr3:uid="{A3ACAD47-BA8B-4BEC-B19D-8ACC1D56AF7F}" name="Renovación" dataDxfId="856"/>
    <tableColumn id="5" xr3:uid="{5B6FAA84-B1EC-4D93-8617-2B99D0736550}" name="Devolución" dataDxfId="855"/>
    <tableColumn id="6" xr3:uid="{5451E7A1-FC10-4F89-AD5C-21C8DC3694DF}" name="Retraso (Días)" dataDxfId="854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45D6F7EC-1126-4A91-AB1C-2585C6948DF7}" name="GOMIMADELAPA" displayName="GOMIMADELAPA" ref="A1:F5" totalsRowShown="0">
  <autoFilter ref="A1:F5" xr:uid="{45D6F7EC-1126-4A91-AB1C-2585C6948DF7}"/>
  <tableColumns count="6">
    <tableColumn id="1" xr3:uid="{6B4E9D8C-BA97-4CD3-8081-27A50EF55EDA}" name="Autor" dataDxfId="853"/>
    <tableColumn id="2" xr3:uid="{8B06BFA3-04FF-4449-BAC7-99B8118C9FA6}" name="Título / Clasificación / Folio" dataDxfId="852"/>
    <tableColumn id="3" xr3:uid="{AA271EB8-310E-42B2-A7E1-5A9D10583B3E}" name="Período de Préstamo" dataDxfId="851"/>
    <tableColumn id="4" xr3:uid="{5BD9990E-1380-4BDC-98D7-433615BB0032}" name="Renovación" dataDxfId="850"/>
    <tableColumn id="5" xr3:uid="{19CA09AF-603E-4833-AAAA-DE97937130FC}" name="Devolución" dataDxfId="849"/>
    <tableColumn id="6" xr3:uid="{ED5EE619-B0FB-41F6-AB6D-E98787B06553}" name="Retraso (Días)" dataDxfId="84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AC1D3F0D-3546-4432-97A9-CFD83BEE9D75}" name="GOSAAB" displayName="GOSAAB" ref="A1:F26" totalsRowShown="0">
  <autoFilter ref="A1:F26" xr:uid="{AC1D3F0D-3546-4432-97A9-CFD83BEE9D75}"/>
  <tableColumns count="6">
    <tableColumn id="1" xr3:uid="{172C86DB-6A78-44AE-A38C-1F04ACBEDAB2}" name="Autor" dataDxfId="847"/>
    <tableColumn id="2" xr3:uid="{33DE5B37-3F73-4B37-A1FA-DCF98511D3C6}" name="Título / Clasificación / Folio" dataDxfId="846"/>
    <tableColumn id="3" xr3:uid="{B8659D87-0CDE-42F1-8914-3733B366AE35}" name="Período de Préstamo" dataDxfId="845"/>
    <tableColumn id="4" xr3:uid="{20372531-CCB4-4B3F-AE1B-D90518621070}" name="Renovación" dataDxfId="844"/>
    <tableColumn id="5" xr3:uid="{F779C3A5-ED16-4324-8322-3EE08F469ED2}" name="Devolución" dataDxfId="843"/>
    <tableColumn id="6" xr3:uid="{7F398B29-B7D3-4741-85B5-B8C562855139}" name="Retraso (Días)" dataDxfId="84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20CA660F-54D9-4387-A779-2D04FEC93B95}" name="GOCRPAIT" displayName="GOCRPAIT" ref="A1:F6" totalsRowShown="0">
  <autoFilter ref="A1:F6" xr:uid="{20CA660F-54D9-4387-A779-2D04FEC93B95}"/>
  <tableColumns count="6">
    <tableColumn id="1" xr3:uid="{6D444601-81FE-4AD4-AB4E-9B3D6E7FDFFC}" name="Autor" dataDxfId="841"/>
    <tableColumn id="2" xr3:uid="{C9BB9F75-28BB-46F0-A1A3-15AC75DCECD4}" name="Título / Clasificación / Folio" dataDxfId="840"/>
    <tableColumn id="3" xr3:uid="{DFB4CB50-494C-44C7-A7D5-ADD7DCBB2EF1}" name="Período de Préstamo" dataDxfId="839"/>
    <tableColumn id="4" xr3:uid="{B22F7533-CB2E-4B12-875D-51D888C28A95}" name="Renovación" dataDxfId="838"/>
    <tableColumn id="5" xr3:uid="{831E4748-8704-4681-80AF-D4D31F35BE44}" name="Devolución" dataDxfId="837"/>
    <tableColumn id="6" xr3:uid="{1B0230A1-C69D-431B-9F0D-F2B28D141B48}" name="Retraso (Días)" dataDxfId="836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7C474233-1FAC-4406-AB9F-195564A0E6FE}" name="GOGAIS" displayName="GOGAIS" ref="A1:F43" totalsRowShown="0">
  <autoFilter ref="A1:F43" xr:uid="{7C474233-1FAC-4406-AB9F-195564A0E6FE}"/>
  <tableColumns count="6">
    <tableColumn id="1" xr3:uid="{7F81EE51-7127-46D6-9918-AED464D9FF14}" name="Autor" dataDxfId="835"/>
    <tableColumn id="2" xr3:uid="{A65C706F-E563-4F22-BAF2-E8A7BB4CA05A}" name="Título / Clasificación / Folio" dataDxfId="834"/>
    <tableColumn id="3" xr3:uid="{E2016382-07FC-417B-A0AD-5E468A35F82A}" name="Período de Préstamo" dataDxfId="833"/>
    <tableColumn id="4" xr3:uid="{420C83C6-935A-4649-B0E6-29F37C74070E}" name="Renovación" dataDxfId="832"/>
    <tableColumn id="5" xr3:uid="{67FFD69F-9E78-4AD3-A2B0-197CC0FC8CF2}" name="Devolución" dataDxfId="831"/>
    <tableColumn id="6" xr3:uid="{CE2EA6BE-66E6-4DD3-BA00-665E4F7988D9}" name="Retraso (Días)" dataDxfId="830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1C7E6951-0CC1-4B62-B365-F667A960043B}" name="GOHEBL" displayName="GOHEBL" ref="A1:F6" totalsRowShown="0">
  <autoFilter ref="A1:F6" xr:uid="{1C7E6951-0CC1-4B62-B365-F667A960043B}"/>
  <tableColumns count="6">
    <tableColumn id="1" xr3:uid="{CBBDE4DE-058D-4EC4-AFB1-9BF5691694B5}" name="Autor" dataDxfId="829"/>
    <tableColumn id="2" xr3:uid="{CA8DADC3-76E6-4BD6-8107-66763E8701F6}" name="Título / Clasificación / Folio" dataDxfId="828"/>
    <tableColumn id="3" xr3:uid="{3BD71093-00F2-4EC9-A038-65FFA665724D}" name="Período de Préstamo" dataDxfId="827"/>
    <tableColumn id="4" xr3:uid="{B8C1C04E-89A8-473C-86F3-3C64C22F0E6A}" name="Renovación" dataDxfId="826"/>
    <tableColumn id="5" xr3:uid="{952AF870-612E-4C86-A458-DFC0A91D06CC}" name="Devolución" dataDxfId="825"/>
    <tableColumn id="6" xr3:uid="{EA6C067F-F650-453D-A460-10A5E18CB9CF}" name="Retraso (Días)" dataDxfId="824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7DAE062E-ED49-4A99-8CB4-A57CF67B69A0}" name="GUMAANLO" displayName="GUMAANLO" ref="A1:F112" totalsRowShown="0">
  <autoFilter ref="A1:F112" xr:uid="{7DAE062E-ED49-4A99-8CB4-A57CF67B69A0}"/>
  <tableColumns count="6">
    <tableColumn id="1" xr3:uid="{DCEA33D1-9625-4F32-B106-86F914924BE3}" name="Autor" dataDxfId="823"/>
    <tableColumn id="2" xr3:uid="{A72D2E34-F513-4567-B4DC-C85678BAF0EE}" name="Título / Clasificación / Folio" dataDxfId="822"/>
    <tableColumn id="3" xr3:uid="{B6906CC6-138C-4DAF-969E-24C68457370C}" name="Período de Préstamo" dataDxfId="821"/>
    <tableColumn id="4" xr3:uid="{116ED417-DA11-4929-A86E-5FC15E2A3007}" name="Renovación" dataDxfId="820"/>
    <tableColumn id="5" xr3:uid="{5728C2E7-45CD-4A8C-BC2C-BFA8E738B616}" name="Devolución" dataDxfId="819"/>
    <tableColumn id="6" xr3:uid="{63930918-DF3A-4492-9578-EA8D2F2DB27A}" name="Retraso (Días)" dataDxfId="818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DDE89EA-FF44-4465-8D72-35E3C235CDC0}" name="GUARSE" displayName="GUARSE" ref="A1:F51" totalsRowShown="0">
  <autoFilter ref="A1:F51" xr:uid="{3DDE89EA-FF44-4465-8D72-35E3C235CDC0}"/>
  <tableColumns count="6">
    <tableColumn id="1" xr3:uid="{96DAC215-B07B-4383-A475-EE3798232C05}" name="Autor" dataDxfId="817"/>
    <tableColumn id="2" xr3:uid="{3E81A446-783F-416F-B77C-88FD0E49EE96}" name="Título / Clasificación / Folio" dataDxfId="816"/>
    <tableColumn id="3" xr3:uid="{FB2268BE-390A-459C-AFBE-B27EE0D11781}" name="Período de Préstamo" dataDxfId="815"/>
    <tableColumn id="4" xr3:uid="{A8581D15-6C6F-4B8D-B046-E343A3A49B2B}" name="Renovación" dataDxfId="814"/>
    <tableColumn id="5" xr3:uid="{450BD44E-C4FB-4F53-8285-E960370BFF14}" name="Devolución" dataDxfId="813"/>
    <tableColumn id="6" xr3:uid="{232D30C9-6713-4B6D-AFDC-EE38FD1DA0ED}" name="Retraso (Días)" dataDxfId="812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3CC0B10-FCB1-4750-A3ED-05B61D27BA5E}" name="GULOGA" displayName="GULOGA" ref="A1:F3" totalsRowShown="0">
  <autoFilter ref="A1:F3" xr:uid="{33CC0B10-FCB1-4750-A3ED-05B61D27BA5E}"/>
  <tableColumns count="6">
    <tableColumn id="1" xr3:uid="{0F1B92B5-61C7-48A6-99ED-0E18A186890D}" name="Autor" dataDxfId="811"/>
    <tableColumn id="2" xr3:uid="{7E9A02C6-B9F2-4607-B6C8-C680406AF5E3}" name="Título / Clasificación / Folio" dataDxfId="810"/>
    <tableColumn id="3" xr3:uid="{060BAD6A-E9AE-48A2-B8C6-C33057D35C6A}" name="Período de Préstamo" dataDxfId="809"/>
    <tableColumn id="4" xr3:uid="{19E3DFF4-2912-4DE1-8192-E5412A2780B4}" name="Renovación" dataDxfId="808"/>
    <tableColumn id="5" xr3:uid="{7B7308E3-E966-4545-AD6E-F009F0B152E2}" name="Devolución" dataDxfId="807"/>
    <tableColumn id="6" xr3:uid="{AFEA07DE-006F-4F5A-BE1E-7E99E3EC23D6}" name="Retraso (Días)" dataDxfId="806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BE871A71-A48F-4437-BE44-1E451AE21977}" name="GUREJUDA" displayName="GUREJUDA" ref="A1:F75" totalsRowShown="0">
  <autoFilter ref="A1:F75" xr:uid="{BE871A71-A48F-4437-BE44-1E451AE21977}"/>
  <tableColumns count="6">
    <tableColumn id="1" xr3:uid="{FBA13763-9D95-489F-B7A6-C05148783F64}" name="Autor" dataDxfId="805"/>
    <tableColumn id="2" xr3:uid="{AE2593E0-8477-47F6-8E2B-10FBE72694BC}" name="Título / Clasificación / Folio" dataDxfId="804"/>
    <tableColumn id="3" xr3:uid="{BC8A6533-7141-485F-9453-66D43407F5EF}" name="Período de Préstamo" dataDxfId="803"/>
    <tableColumn id="4" xr3:uid="{E5FD242F-BE56-4957-8EC0-5C497870975A}" name="Renovación" dataDxfId="802"/>
    <tableColumn id="5" xr3:uid="{F31CE3A2-79DD-45CD-BE7F-0A4D13DE10F6}" name="Devolución" dataDxfId="801"/>
    <tableColumn id="6" xr3:uid="{3E934949-E148-4606-A2F7-596CA14EECF0}" name="Retraso (Días)" dataDxfId="800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7F247DBF-4429-43F6-BF70-E8BDB11D85D1}" name="GUCAMAAR" displayName="GUCAMAAR" ref="A1:F452" totalsRowShown="0">
  <autoFilter ref="A1:F452" xr:uid="{7F247DBF-4429-43F6-BF70-E8BDB11D85D1}"/>
  <tableColumns count="6">
    <tableColumn id="1" xr3:uid="{B0AC311B-BBD3-48CB-8BDB-2DFB2CFF696C}" name="Autor" dataDxfId="799"/>
    <tableColumn id="2" xr3:uid="{C447871C-7507-4F37-BF05-D6D10CE34636}" name="Título / Clasificación / Folio" dataDxfId="798"/>
    <tableColumn id="3" xr3:uid="{C9AF18CE-6AD1-45C1-94A6-586B700D5509}" name="Período de Préstamo" dataDxfId="797"/>
    <tableColumn id="4" xr3:uid="{E5DBE860-942A-4602-88CE-ECB0F139B912}" name="Renovación" dataDxfId="796"/>
    <tableColumn id="5" xr3:uid="{0D4FAA7D-5FC1-4D91-A405-BAEA3233B0A2}" name="Devolución" dataDxfId="795"/>
    <tableColumn id="6" xr3:uid="{D2277733-B232-4A19-A14F-DAAC1C35B109}" name="Retraso (Días)" dataDxfId="794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E0B14AF1-F070-4EAE-BF9F-3E3EC82BAFDE}" name="GUGOAL" displayName="GUGOAL" ref="A1:F322" totalsRowShown="0">
  <autoFilter ref="A1:F322" xr:uid="{E0B14AF1-F070-4EAE-BF9F-3E3EC82BAFDE}"/>
  <tableColumns count="6">
    <tableColumn id="1" xr3:uid="{EF312020-6095-4FC5-9B2D-3F6B2ED59AF5}" name="Autor" dataDxfId="793"/>
    <tableColumn id="2" xr3:uid="{5EBA523D-EF36-44AE-98DA-5CC9C056EF9C}" name="Título / Clasificación / Folio" dataDxfId="792"/>
    <tableColumn id="3" xr3:uid="{68946319-F8EC-4E70-B129-5246CF1D11FE}" name="Período de Préstamo" dataDxfId="791"/>
    <tableColumn id="4" xr3:uid="{BD21F543-920E-421F-83C6-E53F0B92B07A}" name="Renovación" dataDxfId="790"/>
    <tableColumn id="5" xr3:uid="{F64F4038-5CFF-47C1-BB33-E7B8C82EAFCD}" name="Devolución" dataDxfId="789"/>
    <tableColumn id="6" xr3:uid="{F69A77A6-BB1C-44FC-9F74-283864A338FF}" name="Retraso (Días)" dataDxfId="788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722FF5F0-052F-4C62-BCBC-ADB6A0425199}" name="GUOLMA" displayName="GUOLMA" ref="A1:F18" totalsRowShown="0">
  <autoFilter ref="A1:F18" xr:uid="{722FF5F0-052F-4C62-BCBC-ADB6A0425199}"/>
  <tableColumns count="6">
    <tableColumn id="1" xr3:uid="{AE62C74B-0A0E-40A8-BC1F-2F5A62A7C201}" name="Autor" dataDxfId="787"/>
    <tableColumn id="2" xr3:uid="{79502780-5FF0-4C1D-9619-6F014A1B0617}" name="Título / Clasificación / Folio" dataDxfId="786"/>
    <tableColumn id="3" xr3:uid="{3B1FFAF0-F64C-45D4-8016-A66512555D15}" name="Período de Préstamo" dataDxfId="785"/>
    <tableColumn id="4" xr3:uid="{102DEAAF-EC89-4BE1-912D-B32F0D3D1705}" name="Renovación" dataDxfId="784"/>
    <tableColumn id="5" xr3:uid="{4998ABB5-4DA1-441F-9ACB-D01A945F672A}" name="Devolución" dataDxfId="783"/>
    <tableColumn id="6" xr3:uid="{4995AF8A-E754-4AD5-94C3-4036229C1690}" name="Retraso (Días)" dataDxfId="78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24A9A34-AE7C-41DC-854D-4FA46D8F3242}" name="HECRCAED" displayName="HECRCAED" ref="A1:F27" totalsRowShown="0">
  <autoFilter ref="A1:F27" xr:uid="{D24A9A34-AE7C-41DC-854D-4FA46D8F3242}"/>
  <tableColumns count="6">
    <tableColumn id="1" xr3:uid="{7091CD19-4B73-4219-9565-34135FB47D68}" name="Autor" dataDxfId="781"/>
    <tableColumn id="2" xr3:uid="{D1962A38-3C0D-43A2-BC9A-8C1CADDD65E4}" name="Título / Clasificación / Folio" dataDxfId="780"/>
    <tableColumn id="3" xr3:uid="{5A55C9A7-8F76-413C-AF09-2EC03AB22462}" name="Período de Préstamo" dataDxfId="779"/>
    <tableColumn id="4" xr3:uid="{CD0D7912-4C77-4206-B5F6-686F80ED5029}" name="Renovación" dataDxfId="778"/>
    <tableColumn id="5" xr3:uid="{5347D3BE-647A-412B-8560-B798447EA481}" name="Devolución" dataDxfId="777"/>
    <tableColumn id="6" xr3:uid="{D1228BC5-9AEC-4EBC-A0A2-D7D2372577F7}" name="Retraso (Días)" dataDxfId="776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EAE6CE29-B701-4C2A-9609-970AA3C70008}" name="HELOJAGA" displayName="HELOJAGA" ref="A1:F3" totalsRowShown="0">
  <autoFilter ref="A1:F3" xr:uid="{EAE6CE29-B701-4C2A-9609-970AA3C70008}"/>
  <tableColumns count="6">
    <tableColumn id="1" xr3:uid="{87C30CCF-83AB-4446-9D99-7C4D09253E66}" name="Autor" dataDxfId="775"/>
    <tableColumn id="2" xr3:uid="{E567D385-3825-4273-A5BE-E00363EF6F56}" name="Título / Clasificación / Folio" dataDxfId="774"/>
    <tableColumn id="3" xr3:uid="{3630746F-DD86-48A8-86D3-6A78183C0460}" name="Período de Préstamo" dataDxfId="773"/>
    <tableColumn id="4" xr3:uid="{A7D92686-F1F7-4FAA-908F-B426B05E0517}" name="Renovación" dataDxfId="772"/>
    <tableColumn id="5" xr3:uid="{BC051986-25A1-461A-A8E4-081B9F53B0E1}" name="Devolución" dataDxfId="771"/>
    <tableColumn id="6" xr3:uid="{F8CC4CAA-720D-4E8F-8C18-112318AB8441}" name="Retraso (Días)" dataDxfId="770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D6953C84-E357-404A-B686-E0E1F7CC85C1}" name="HELOJUCA" displayName="HELOJUCA" ref="A1:F22" totalsRowShown="0">
  <autoFilter ref="A1:F22" xr:uid="{D6953C84-E357-404A-B686-E0E1F7CC85C1}"/>
  <tableColumns count="6">
    <tableColumn id="1" xr3:uid="{941876A4-3842-4D55-A650-A1E99DC1C9F7}" name="Autor" dataDxfId="769"/>
    <tableColumn id="2" xr3:uid="{5D032E45-849F-4EEA-9EB5-A9C8FDBF077C}" name="Título / Clasificación / Folio" dataDxfId="768"/>
    <tableColumn id="3" xr3:uid="{0EC20250-39C3-4C7B-BBA7-350429F8B5BA}" name="Período de Préstamo" dataDxfId="767"/>
    <tableColumn id="4" xr3:uid="{E9E94F18-30B6-4DFB-A8F2-E2A9B0E065F1}" name="Renovación" dataDxfId="766"/>
    <tableColumn id="5" xr3:uid="{44E45DA8-0CA0-4AFB-8C8A-7057DFEF0A7B}" name="Devolución" dataDxfId="765"/>
    <tableColumn id="6" xr3:uid="{446FDEE0-6C3D-4465-B99F-BBEC433D0A54}" name="Retraso (Días)" dataDxfId="764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4A21B044-7DFB-4BA0-907A-7C6771392A99}" name="HEMAANLA" displayName="HEMAANLA" ref="A1:F17" totalsRowShown="0">
  <autoFilter ref="A1:F17" xr:uid="{4A21B044-7DFB-4BA0-907A-7C6771392A99}"/>
  <tableColumns count="6">
    <tableColumn id="1" xr3:uid="{29129D01-4600-4342-B641-1D79C2FEEABF}" name="Autor" dataDxfId="763"/>
    <tableColumn id="2" xr3:uid="{CC6E3250-550D-424E-9AB2-9E8043F2F7F0}" name="Título / Clasificación / Folio" dataDxfId="762"/>
    <tableColumn id="3" xr3:uid="{8276B830-0113-4B8C-AADE-FB80F81805F2}" name="Período de Préstamo" dataDxfId="761"/>
    <tableColumn id="4" xr3:uid="{7350226F-BAD5-49C9-9820-AC05A7CD709F}" name="Renovación" dataDxfId="760"/>
    <tableColumn id="5" xr3:uid="{64294AA4-56EA-4FC7-B9D6-32C3AA05EA82}" name="Devolución" dataDxfId="759"/>
    <tableColumn id="6" xr3:uid="{06C062B6-78FE-43C1-951B-C8590C659EBA}" name="Retraso (Días)" dataDxfId="758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59E3581F-C178-41F2-A40F-8E5F00E0FFFA}" name="HEPUPE" displayName="HEPUPE" ref="A1:F18" totalsRowShown="0">
  <autoFilter ref="A1:F18" xr:uid="{59E3581F-C178-41F2-A40F-8E5F00E0FFFA}"/>
  <tableColumns count="6">
    <tableColumn id="1" xr3:uid="{32325711-250F-48E7-B0F4-5523582C2B7A}" name="Autor" dataDxfId="757"/>
    <tableColumn id="2" xr3:uid="{477ABDC0-9F85-48B4-8886-24AAB91C0D8D}" name="Título / Clasificación / Folio" dataDxfId="756"/>
    <tableColumn id="3" xr3:uid="{66AF17D0-4A3F-4619-8A85-8070B66187E0}" name="Período de Préstamo" dataDxfId="755"/>
    <tableColumn id="4" xr3:uid="{D3D41FCA-81C4-448D-A5ED-7D11E5E6BF69}" name="Renovación" dataDxfId="754"/>
    <tableColumn id="5" xr3:uid="{65902BB8-4EB3-4CE4-B673-FCB2515328E0}" name="Devolución" dataDxfId="753"/>
    <tableColumn id="6" xr3:uid="{1E20A391-DE5A-41D5-B4E5-82B1CF9802B1}" name="Retraso (Días)" dataDxfId="752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694BDBB4-EE9E-4D13-8C3B-699DF5460B78}" name="HICONAAR" displayName="HICONAAR" ref="A1:F43" totalsRowShown="0">
  <autoFilter ref="A1:F43" xr:uid="{694BDBB4-EE9E-4D13-8C3B-699DF5460B78}"/>
  <tableColumns count="6">
    <tableColumn id="1" xr3:uid="{BAAF200E-2CE1-4DD5-9E6E-D9D6460F8B17}" name="Autor" dataDxfId="751"/>
    <tableColumn id="2" xr3:uid="{DBA0B90A-0454-432D-8A80-9033EA5F2637}" name="Título / Clasificación / Folio" dataDxfId="750"/>
    <tableColumn id="3" xr3:uid="{5FC81D9C-7BB8-43D1-95EE-E55A189F2AB8}" name="Período de Préstamo" dataDxfId="749"/>
    <tableColumn id="4" xr3:uid="{7A818516-04BC-4882-9675-6DC959096634}" name="Renovación" dataDxfId="748"/>
    <tableColumn id="5" xr3:uid="{2FBB2464-D6F3-46E8-BF13-DBCF9CB90DB5}" name="Devolución" dataDxfId="747"/>
    <tableColumn id="6" xr3:uid="{9E210570-C407-41F2-8BF0-917DF7274AA3}" name="Retraso (Días)" dataDxfId="746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D2B6020-839E-46A1-8178-85C49BE70119}" name="HUSAJABR" displayName="HUSAJABR" ref="A1:F2" totalsRowShown="0">
  <autoFilter ref="A1:F2" xr:uid="{AD2B6020-839E-46A1-8178-85C49BE70119}"/>
  <tableColumns count="6">
    <tableColumn id="1" xr3:uid="{94EA85ED-F9D7-4B90-9495-C372527DF5D5}" name="Autor" dataDxfId="745"/>
    <tableColumn id="2" xr3:uid="{E4665907-C783-4643-856A-1C88D5981EA1}" name="Título / Clasificación / Folio" dataDxfId="744"/>
    <tableColumn id="3" xr3:uid="{8DB02B46-85E2-46A0-8EEF-B34BAA12CF3A}" name="Período de Préstamo" dataDxfId="743"/>
    <tableColumn id="4" xr3:uid="{E2A387C5-64D3-423D-97E5-4E62759EE09A}" name="Renovación" dataDxfId="742"/>
    <tableColumn id="5" xr3:uid="{2809C5A5-C33F-4DEC-8668-B1057AE42B0D}" name="Devolución" dataDxfId="741"/>
    <tableColumn id="6" xr3:uid="{C3A8ACA1-0ACB-45F9-B492-01278162C3C7}" name="Retraso (Días)" dataDxfId="740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B0303DA1-BBF9-4CC7-9E4C-1A37E7A4E76D}" name="IGGADIAU" displayName="IGGADIAU" ref="A1:F42" totalsRowShown="0">
  <autoFilter ref="A1:F42" xr:uid="{B0303DA1-BBF9-4CC7-9E4C-1A37E7A4E76D}"/>
  <tableColumns count="6">
    <tableColumn id="1" xr3:uid="{378CF7DD-4564-4898-B824-5A618DFA3A16}" name="Autor" dataDxfId="739"/>
    <tableColumn id="2" xr3:uid="{EAD7757F-F131-42BC-89B2-288DEAEEE6A8}" name="Título / Clasificación / Folio" dataDxfId="738"/>
    <tableColumn id="3" xr3:uid="{F0B376DC-BFA6-416F-8EF5-8C5668D8920C}" name="Período de Préstamo" dataDxfId="737"/>
    <tableColumn id="4" xr3:uid="{017BACAA-8EF9-4801-8253-3286EC8AE28D}" name="Renovación" dataDxfId="736"/>
    <tableColumn id="5" xr3:uid="{61B3DC92-CD49-46DF-A2A2-6CAE682075C4}" name="Devolución" dataDxfId="735"/>
    <tableColumn id="6" xr3:uid="{27F42A7F-1A65-4BE9-A523-4DDF9D46F226}" name="Retraso (Días)" dataDxfId="734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DDD2DA0E-9003-4795-9AB5-84DC8F2EBC31}" name="ITBUGI" displayName="ITBUGI" ref="A1:F39" totalsRowShown="0">
  <autoFilter ref="A1:F39" xr:uid="{DDD2DA0E-9003-4795-9AB5-84DC8F2EBC31}"/>
  <tableColumns count="6">
    <tableColumn id="1" xr3:uid="{62737A4F-9210-4FD5-B9B4-93AE80C4A634}" name="Autor" dataDxfId="733"/>
    <tableColumn id="2" xr3:uid="{B1327768-7ED9-4065-92BE-2D6760C8793F}" name="Título / Clasificación / Folio" dataDxfId="732"/>
    <tableColumn id="3" xr3:uid="{D73498B3-1C89-4035-9686-78A61386D0FC}" name="Período de Préstamo" dataDxfId="731"/>
    <tableColumn id="4" xr3:uid="{D3EB33CE-C4CC-42FE-BFA5-F3E3E9B7A9FB}" name="Renovación" dataDxfId="730"/>
    <tableColumn id="5" xr3:uid="{A70B822E-2490-4B93-B484-9E6B7287BACD}" name="Devolución" dataDxfId="729"/>
    <tableColumn id="6" xr3:uid="{9FB8C825-8E6F-4FAB-AD5B-4BDEF66EEC25}" name="Retraso (Días)" dataDxfId="728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8D0B6A3E-95E2-4C38-B176-5A9D3B34DF56}" name="JASAELMI" displayName="JASAELMI" ref="A1:F93" totalsRowShown="0">
  <autoFilter ref="A1:F93" xr:uid="{8D0B6A3E-95E2-4C38-B176-5A9D3B34DF56}"/>
  <tableColumns count="6">
    <tableColumn id="1" xr3:uid="{9F9D1EDF-372F-43F8-8EFB-C5C51772099A}" name="Autor" dataDxfId="727"/>
    <tableColumn id="2" xr3:uid="{3F52E2E8-75A9-4ABE-AC0D-5592FF335464}" name="Título / Clasificación / Folio" dataDxfId="726"/>
    <tableColumn id="3" xr3:uid="{AA4A3D2A-F923-4918-8F1F-392F732B345D}" name="Período de Préstamo" dataDxfId="725"/>
    <tableColumn id="4" xr3:uid="{4A4F358E-BBF8-4255-A1E6-DF1B87F30764}" name="Renovación" dataDxfId="724"/>
    <tableColumn id="5" xr3:uid="{9F9C3B0C-6B6E-4BDD-9435-62DF05DC92B5}" name="Devolución" dataDxfId="723"/>
    <tableColumn id="6" xr3:uid="{349706E3-4C6E-4015-9BB0-1B27949CD0C7}" name="Retraso (Días)" dataDxfId="722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B377514-64AA-423D-A62E-0AD5FDCB7B02}" name="JIGACE" displayName="JIGACE" ref="A1:F145" totalsRowShown="0">
  <autoFilter ref="A1:F145" xr:uid="{5B377514-64AA-423D-A62E-0AD5FDCB7B02}"/>
  <tableColumns count="6">
    <tableColumn id="1" xr3:uid="{269C6BEA-5727-461E-8ED5-73EBCEF6F641}" name="Autor" dataDxfId="721"/>
    <tableColumn id="2" xr3:uid="{B3F48912-C6A4-4BCD-AB9E-AE4B187A191D}" name="Título / Clasificación / Folio" dataDxfId="720"/>
    <tableColumn id="3" xr3:uid="{B7064F4D-95D0-48B5-B528-6A9CDE4311CA}" name="Período de Préstamo" dataDxfId="719"/>
    <tableColumn id="4" xr3:uid="{B584BC97-2300-4657-8B9D-204534A737C8}" name="Renovación" dataDxfId="718"/>
    <tableColumn id="5" xr3:uid="{BE70C221-C1E7-40F6-8124-BF6BA8E54A3A}" name="Devolución" dataDxfId="717"/>
    <tableColumn id="6" xr3:uid="{3F0C3AD2-124A-4820-9B89-968E666F075B}" name="Retraso (Días)" dataDxfId="716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4814B03F-EA1F-4D34-A6E4-86ADC8F1BC35}" name="JIMEJAFE" displayName="JIMEJAFE" ref="A1:F2" totalsRowShown="0">
  <autoFilter ref="A1:F2" xr:uid="{4814B03F-EA1F-4D34-A6E4-86ADC8F1BC35}"/>
  <tableColumns count="6">
    <tableColumn id="1" xr3:uid="{5F478BE3-DA3C-46C0-86CE-3CE5C75BC3CD}" name="Autor" dataDxfId="715"/>
    <tableColumn id="2" xr3:uid="{035D3073-7642-4BBB-9FB2-7418853BC960}" name="Título / Clasificación / Folio" dataDxfId="714"/>
    <tableColumn id="3" xr3:uid="{AFB8C7F7-7468-4AA4-AB97-465ABACD14F3}" name="Período de Préstamo" dataDxfId="713"/>
    <tableColumn id="4" xr3:uid="{69248E32-CACA-4148-B516-20D993377C5F}" name="Renovación" dataDxfId="712"/>
    <tableColumn id="5" xr3:uid="{84ED9443-A704-4584-BD0F-AD46D18D6C76}" name="Devolución" dataDxfId="711"/>
    <tableColumn id="6" xr3:uid="{B68FF11C-DC2F-437C-9688-028FC5D59457}" name="Retraso (Días)" dataDxfId="710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28E40FA1-CC0C-4030-8DE3-FC2516B12AE3}" name="JIORLE" displayName="JIORLE" ref="A1:F94" totalsRowShown="0">
  <autoFilter ref="A1:F94" xr:uid="{28E40FA1-CC0C-4030-8DE3-FC2516B12AE3}"/>
  <tableColumns count="6">
    <tableColumn id="1" xr3:uid="{67817E87-C2E1-475B-8314-49F5FE8B1255}" name="Autor" dataDxfId="709"/>
    <tableColumn id="2" xr3:uid="{CFDABEC1-6691-473E-8F69-771A0ABEE159}" name="Título / Clasificación / Folio" dataDxfId="708"/>
    <tableColumn id="3" xr3:uid="{0D87BEE4-B2FE-4A1E-B1B3-D37BB2A535A5}" name="Período de Préstamo" dataDxfId="707"/>
    <tableColumn id="4" xr3:uid="{3C5CEC12-F032-4528-9290-F93CA892B901}" name="Renovación" dataDxfId="706"/>
    <tableColumn id="5" xr3:uid="{45E14716-5FEF-4DD0-9339-FDFA9CA57A09}" name="Devolución" dataDxfId="705"/>
    <tableColumn id="6" xr3:uid="{73E2CA42-53C9-4DF7-A584-DCB643D5E000}" name="Retraso (Días)" dataDxfId="704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31151207-203B-40AF-BDCD-80E69DE0E5D5}" name="JISAJAAG" displayName="JISAJAAG" ref="A1:F44" totalsRowShown="0">
  <autoFilter ref="A1:F44" xr:uid="{31151207-203B-40AF-BDCD-80E69DE0E5D5}"/>
  <tableColumns count="6">
    <tableColumn id="1" xr3:uid="{25A78741-D04F-4FDD-80A9-A28484075EFC}" name="Autor" dataDxfId="703"/>
    <tableColumn id="2" xr3:uid="{1A35D6AE-9FB5-4EE8-8591-DDD393F8B5FF}" name="Título / Clasificación / Folio" dataDxfId="702"/>
    <tableColumn id="3" xr3:uid="{34D97CC7-8873-4A76-B6DF-1C2B82C43ADA}" name="Período de Préstamo" dataDxfId="701"/>
    <tableColumn id="4" xr3:uid="{360ABF3B-71FF-4B9E-8B8A-6FB6CFB408CE}" name="Renovación" dataDxfId="700"/>
    <tableColumn id="5" xr3:uid="{8EAA992A-1027-4578-869F-BAED49B92AFF}" name="Devolución" dataDxfId="699"/>
    <tableColumn id="6" xr3:uid="{7C863480-E934-4A84-93D9-0C76B6189C46}" name="Retraso (Días)" dataDxfId="698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CCB3FAF-1B25-4323-B652-030033E7F7DC}" name="JISAPEMI" displayName="JISAPEMI" ref="A1:F24" totalsRowShown="0">
  <autoFilter ref="A1:F24" xr:uid="{DCCB3FAF-1B25-4323-B652-030033E7F7DC}"/>
  <tableColumns count="6">
    <tableColumn id="1" xr3:uid="{12E9FCF4-4507-4D03-926C-B3A1267033EC}" name="Autor" dataDxfId="697"/>
    <tableColumn id="2" xr3:uid="{6D407F16-2B37-45DC-AD63-3C12B76F01F5}" name="Título / Clasificación / Folio" dataDxfId="696"/>
    <tableColumn id="3" xr3:uid="{82B35517-2642-4FDD-8333-F15C805BC918}" name="Período de Préstamo" dataDxfId="695"/>
    <tableColumn id="4" xr3:uid="{2594EF17-9F52-4838-9453-3AE2ACC99E10}" name="Renovación" dataDxfId="694"/>
    <tableColumn id="5" xr3:uid="{344103FD-EB96-4214-AEEA-441778EF69FB}" name="Devolución" dataDxfId="693"/>
    <tableColumn id="6" xr3:uid="{AAF429B6-586A-4955-B33D-D6B12136D94F}" name="Retraso (Días)" dataDxfId="692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B223A2CA-529C-4C81-8EA0-ED0DA4914FDC}" name="JORUPE" displayName="JORUPE" ref="A1:F195" totalsRowShown="0">
  <autoFilter ref="A1:F195" xr:uid="{B223A2CA-529C-4C81-8EA0-ED0DA4914FDC}"/>
  <tableColumns count="6">
    <tableColumn id="1" xr3:uid="{4301AA87-D6EE-405B-B204-A0886CA51158}" name="Autor" dataDxfId="691"/>
    <tableColumn id="2" xr3:uid="{77F4ACD1-B577-460D-8EDF-B4403221E09C}" name="Título / Clasificación / Folio" dataDxfId="690"/>
    <tableColumn id="3" xr3:uid="{2EA52F3F-F545-4D2E-BF73-D5D0B02F8456}" name="Período de Préstamo" dataDxfId="689"/>
    <tableColumn id="4" xr3:uid="{CF0171B6-3755-454A-9C3C-828DE89D085B}" name="Renovación" dataDxfId="688"/>
    <tableColumn id="5" xr3:uid="{01BDC860-218E-4B82-B267-3FE774FEA74D}" name="Devolución" dataDxfId="687"/>
    <tableColumn id="6" xr3:uid="{7C9946D1-B02F-40B0-BEAD-260BBEA3AF92}" name="Retraso (Días)" dataDxfId="686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4EE22E2-B0C4-4BA4-BACF-D6AC06C54D62}" name="LAPIARSE" displayName="LAPIARSE" ref="A1:F6" totalsRowShown="0">
  <autoFilter ref="A1:F6" xr:uid="{54EE22E2-B0C4-4BA4-BACF-D6AC06C54D62}"/>
  <tableColumns count="6">
    <tableColumn id="1" xr3:uid="{05D703F8-C5CC-411A-ACE9-3A35A146FA6F}" name="Autor" dataDxfId="685"/>
    <tableColumn id="2" xr3:uid="{BCD1F2F4-0CC1-4D0A-9961-F77A196C1F97}" name="Título / Clasificación / Folio" dataDxfId="684"/>
    <tableColumn id="3" xr3:uid="{A9C64818-BE80-4625-B5FB-97E2998B5270}" name="Período de Préstamo" dataDxfId="683"/>
    <tableColumn id="4" xr3:uid="{65746575-3F42-45DF-9ADE-2D22B5ACA9A8}" name="Renovación" dataDxfId="682"/>
    <tableColumn id="5" xr3:uid="{5C46C52D-9369-4D8F-9229-552F5C1DC62A}" name="Devolución" dataDxfId="681"/>
    <tableColumn id="6" xr3:uid="{0123CC8C-AFD0-45B2-A6FF-BF7F96247512}" name="Retraso (Días)" dataDxfId="680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A982847D-3902-47CA-9B48-1D21AE64AA66}" name="LAFUROAN" displayName="LAFUROAN" ref="A1:F67" totalsRowShown="0">
  <autoFilter ref="A1:F67" xr:uid="{A982847D-3902-47CA-9B48-1D21AE64AA66}"/>
  <tableColumns count="6">
    <tableColumn id="1" xr3:uid="{37E1CBC9-A654-4EC0-A216-FE624E0BA9FB}" name="Autor" dataDxfId="679"/>
    <tableColumn id="2" xr3:uid="{4D8BFA9E-C51B-4E6F-AFAF-AEE670120D4F}" name="Título / Clasificación / Folio" dataDxfId="678"/>
    <tableColumn id="3" xr3:uid="{CD9601CF-46E0-4918-9AEC-4EF03F7A78EC}" name="Período de Préstamo" dataDxfId="677"/>
    <tableColumn id="4" xr3:uid="{29BB2414-90F9-445B-8B53-80CF9FF81A1B}" name="Renovación" dataDxfId="676"/>
    <tableColumn id="5" xr3:uid="{A2741F43-66DC-4EC8-A657-BE28CAEDB004}" name="Devolución" dataDxfId="675"/>
    <tableColumn id="6" xr3:uid="{497140BB-2CF5-4D6B-9A5F-A502B9BEB641}" name="Retraso (Días)" dataDxfId="674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CD59C68B-51A2-47C0-BAD5-F7D17ACC63E1}" name="LECUFRJA" displayName="LECUFRJA" ref="A1:F22" totalsRowShown="0">
  <autoFilter ref="A1:F22" xr:uid="{CD59C68B-51A2-47C0-BAD5-F7D17ACC63E1}"/>
  <tableColumns count="6">
    <tableColumn id="1" xr3:uid="{E3276E27-F2CB-472A-80CE-8EEF08180017}" name="Autor" dataDxfId="673"/>
    <tableColumn id="2" xr3:uid="{14701012-01F5-4661-BD1F-6398903BAD5B}" name="Título / Clasificación / Folio" dataDxfId="672"/>
    <tableColumn id="3" xr3:uid="{F54A41AC-9A47-4C5F-9D2C-B3E7D960C110}" name="Período de Préstamo" dataDxfId="671"/>
    <tableColumn id="4" xr3:uid="{5E4986CD-A786-45CF-ACD5-6828C175D75A}" name="Renovación" dataDxfId="670"/>
    <tableColumn id="5" xr3:uid="{FAC6A854-B6A1-4959-9E73-EA6D5F023EBF}" name="Devolución" dataDxfId="669"/>
    <tableColumn id="6" xr3:uid="{0DD5E7DA-D8A5-4455-84EE-9BFD729874D9}" name="Retraso (Días)" dataDxfId="668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FEA4C7C7-FAEE-46C3-8768-93B95F49B944}" name="LEROEVAL" displayName="LEROEVAL" ref="A1:F23" totalsRowShown="0">
  <autoFilter ref="A1:F23" xr:uid="{FEA4C7C7-FAEE-46C3-8768-93B95F49B944}"/>
  <tableColumns count="6">
    <tableColumn id="1" xr3:uid="{7472F362-76B3-4F15-9D1A-F503ED3BFE62}" name="Autor" dataDxfId="667"/>
    <tableColumn id="2" xr3:uid="{E2E451C2-9E3F-4DEB-871F-A8072CB6E1CD}" name="Título / Clasificación / Folio" dataDxfId="666"/>
    <tableColumn id="3" xr3:uid="{42BA26A8-FAA3-4DF9-8523-F8CAEED78613}" name="Período de Préstamo" dataDxfId="665"/>
    <tableColumn id="4" xr3:uid="{76C2EB7E-5E3A-4458-A664-7B88375CE97F}" name="Renovación" dataDxfId="664"/>
    <tableColumn id="5" xr3:uid="{ED1208EF-881A-4489-A9E7-C979BD89A0BE}" name="Devolución" dataDxfId="663"/>
    <tableColumn id="6" xr3:uid="{0D78950B-7D36-4047-BF8B-531BFCC51AA5}" name="Retraso (Días)" dataDxfId="662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C1AA9371-332D-4874-93D9-DFD41F528450}" name="LOCHMASA" displayName="LOCHMASA" ref="A1:F3" totalsRowShown="0">
  <autoFilter ref="A1:F3" xr:uid="{C1AA9371-332D-4874-93D9-DFD41F528450}"/>
  <tableColumns count="6">
    <tableColumn id="1" xr3:uid="{620533E7-31B0-4191-A6E5-8BDC8BF1EAD2}" name="Autor" dataDxfId="661"/>
    <tableColumn id="2" xr3:uid="{A723A3A3-91A1-4F04-B777-C276F35653E2}" name="Título / Clasificación / Folio" dataDxfId="660"/>
    <tableColumn id="3" xr3:uid="{222E8347-1AC3-4738-9DD3-0E9D4FA65061}" name="Período de Préstamo" dataDxfId="659"/>
    <tableColumn id="4" xr3:uid="{BD4A3B9C-61FD-49C2-BE6E-1F4866AEE31C}" name="Renovación" dataDxfId="658"/>
    <tableColumn id="5" xr3:uid="{63F88BEB-CDA5-431F-BD51-2B6373220BA2}" name="Devolución" dataDxfId="657"/>
    <tableColumn id="6" xr3:uid="{AB97189B-8194-4824-AD5C-09983D96D051}" name="Retraso (Días)" dataDxfId="656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B5433FEF-A0D2-4B82-92EC-3F5127966720}" name="LOCRLUMA" displayName="LOCRLUMA" ref="A1:F117" totalsRowShown="0">
  <autoFilter ref="A1:F117" xr:uid="{B5433FEF-A0D2-4B82-92EC-3F5127966720}"/>
  <tableColumns count="6">
    <tableColumn id="1" xr3:uid="{9CE99A9D-3276-4A90-B008-F66A376AE5DA}" name="Autor" dataDxfId="655"/>
    <tableColumn id="2" xr3:uid="{15154DA1-EB4B-48A3-BCEB-DA3ED498E291}" name="Título / Clasificación / Folio" dataDxfId="654"/>
    <tableColumn id="3" xr3:uid="{AE01D22F-33C1-4D98-AF3D-471E346FBF08}" name="Período de Préstamo" dataDxfId="653"/>
    <tableColumn id="4" xr3:uid="{B7DA0D52-3ADF-4DAD-B588-BF83C2D72484}" name="Renovación" dataDxfId="652"/>
    <tableColumn id="5" xr3:uid="{671DCDEE-221C-4911-BC2E-AE1EF999158E}" name="Devolución" dataDxfId="651"/>
    <tableColumn id="6" xr3:uid="{B4647759-5F7C-45EA-89D3-75783A540F32}" name="Retraso (Días)" dataDxfId="650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79B09CB6-59FD-4295-A942-0B39D960AABB}" name="LOHEHUDA" displayName="LOHEHUDA" ref="A1:F18" totalsRowShown="0">
  <autoFilter ref="A1:F18" xr:uid="{79B09CB6-59FD-4295-A942-0B39D960AABB}"/>
  <tableColumns count="6">
    <tableColumn id="1" xr3:uid="{2984569B-6431-4FBE-A9C7-96E7A5946FB2}" name="Autor" dataDxfId="649"/>
    <tableColumn id="2" xr3:uid="{F241F56F-648D-4EF7-981E-9A0EBEF0F4F7}" name="Título / Clasificación / Folio" dataDxfId="648"/>
    <tableColumn id="3" xr3:uid="{E1633AA0-E414-4F69-93BB-1A1BAF57EDB9}" name="Período de Préstamo" dataDxfId="647"/>
    <tableColumn id="4" xr3:uid="{57980655-B55D-481A-A042-E9BF7F1BA21B}" name="Renovación" dataDxfId="646"/>
    <tableColumn id="5" xr3:uid="{FCE1EFCE-D109-43A3-99F6-96C3F7FA8CAD}" name="Devolución" dataDxfId="645"/>
    <tableColumn id="6" xr3:uid="{3021B4E7-195B-4390-BBFF-FC9843453B00}" name="Retraso (Días)" dataDxfId="644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EE2ECE4F-8432-4D43-8BC2-0DADB59E6AB8}" name="LOHEMECR" displayName="LOHEMECR" ref="A1:F37" totalsRowShown="0">
  <autoFilter ref="A1:F37" xr:uid="{EE2ECE4F-8432-4D43-8BC2-0DADB59E6AB8}"/>
  <tableColumns count="6">
    <tableColumn id="1" xr3:uid="{46BB0E11-A0AC-43DD-860D-F8AFBF52314C}" name="Autor" dataDxfId="643"/>
    <tableColumn id="2" xr3:uid="{B2E2D873-83DF-4639-B124-B5B33E7493EC}" name="Título / Clasificación / Folio" dataDxfId="642"/>
    <tableColumn id="3" xr3:uid="{14BD61D5-DC31-4E9B-99CB-4FDD3DAF663D}" name="Período de Préstamo" dataDxfId="641"/>
    <tableColumn id="4" xr3:uid="{D29584DB-265B-49A6-A013-CED24574E9D4}" name="Renovación" dataDxfId="640"/>
    <tableColumn id="5" xr3:uid="{EC4D3B6C-C48D-4E47-BC9A-4C51513472AE}" name="Devolución" dataDxfId="639"/>
    <tableColumn id="6" xr3:uid="{E5D772DB-0EDB-448F-A38C-DFF4ECF5AFD4}" name="Retraso (Días)" dataDxfId="638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E0AE09DF-5B81-4D1C-9FA8-954879CDFD4D}" name="LOJIMA" displayName="LOJIMA" ref="A1:F11" totalsRowShown="0">
  <autoFilter ref="A1:F11" xr:uid="{E0AE09DF-5B81-4D1C-9FA8-954879CDFD4D}"/>
  <tableColumns count="6">
    <tableColumn id="1" xr3:uid="{C9A92661-978A-4E54-8DB5-FF2C6DFDB603}" name="Autor" dataDxfId="637"/>
    <tableColumn id="2" xr3:uid="{F96F1681-4829-4F8B-879E-B718F5101EE9}" name="Título / Clasificación / Folio" dataDxfId="636"/>
    <tableColumn id="3" xr3:uid="{B18D1AA7-2F28-4AC8-BEFE-6870FA247233}" name="Período de Préstamo" dataDxfId="635"/>
    <tableColumn id="4" xr3:uid="{4D43862F-B26C-4236-9255-6C2A2B4DACFA}" name="Renovación" dataDxfId="634"/>
    <tableColumn id="5" xr3:uid="{A2DAA773-1C4F-4872-AF51-62F923DBD6BB}" name="Devolución" dataDxfId="633"/>
    <tableColumn id="6" xr3:uid="{A6FAADFA-F0EA-4983-B17E-64101E3317CD}" name="Retraso (Días)" dataDxfId="632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E82AFF8-FA7B-4D0A-A608-19D75536CF0A}" name="LOJUWEMO" displayName="LOJUWEMO" ref="A1:F51" totalsRowShown="0">
  <autoFilter ref="A1:F51" xr:uid="{8E82AFF8-FA7B-4D0A-A608-19D75536CF0A}"/>
  <tableColumns count="6">
    <tableColumn id="1" xr3:uid="{30CFFF84-65C2-43D8-AE37-06E7BDAC04A0}" name="Autor" dataDxfId="631"/>
    <tableColumn id="2" xr3:uid="{FB3A6B85-274E-4A4B-AE3F-64EC128A1338}" name="Título / Clasificación / Folio" dataDxfId="630"/>
    <tableColumn id="3" xr3:uid="{9A0E1620-1845-41BF-A2EA-BB2E57F04F37}" name="Período de Préstamo" dataDxfId="629"/>
    <tableColumn id="4" xr3:uid="{CDF8F44B-6D49-4A54-92E6-79256FA538E9}" name="Renovación" dataDxfId="628"/>
    <tableColumn id="5" xr3:uid="{22D69BDC-9F1B-469E-B3A0-970F43C92FB8}" name="Devolución" dataDxfId="627"/>
    <tableColumn id="6" xr3:uid="{324C4058-983F-45A6-997F-9DCF8F337B31}" name="Retraso (Días)" dataDxfId="626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C906FA08-49A3-43B3-8978-13928E1BE82E}" name="LOVIIN" displayName="LOVIIN" ref="A1:F6" totalsRowShown="0">
  <autoFilter ref="A1:F6" xr:uid="{C906FA08-49A3-43B3-8978-13928E1BE82E}"/>
  <tableColumns count="6">
    <tableColumn id="1" xr3:uid="{30E284C7-D2AB-4771-AA3F-2298A20CF0E7}" name="Autor" dataDxfId="625"/>
    <tableColumn id="2" xr3:uid="{63626F15-2FCD-4FF7-9B3D-4ED6EAE3DCBD}" name="Título / Clasificación / Folio" dataDxfId="624"/>
    <tableColumn id="3" xr3:uid="{8D8A72DF-9C72-4E82-BC6F-27964798054A}" name="Período de Préstamo" dataDxfId="623"/>
    <tableColumn id="4" xr3:uid="{6F5C428E-7363-4677-998E-DD25EAB6ED9C}" name="Renovación" dataDxfId="622"/>
    <tableColumn id="5" xr3:uid="{2DB28EBA-B8B3-4195-B78F-D6BDDC936C66}" name="Devolución" dataDxfId="621"/>
    <tableColumn id="6" xr3:uid="{60449D98-DB6E-4A2F-A7D7-551A61CB3D5A}" name="Retraso (Días)" dataDxfId="620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1AF9E1C4-9824-4D67-A40D-4A590C095F21}" name="LUGAAN" displayName="LUGAAN" ref="A1:F215" totalsRowShown="0">
  <autoFilter ref="A1:F215" xr:uid="{1AF9E1C4-9824-4D67-A40D-4A590C095F21}"/>
  <tableColumns count="6">
    <tableColumn id="1" xr3:uid="{7015282B-FBFD-4703-A5A3-F99BCBA4DAA4}" name="Autor" dataDxfId="619"/>
    <tableColumn id="2" xr3:uid="{81A07873-643B-4DF4-A725-10FA4C0A32EF}" name="Título / Clasificación / Folio" dataDxfId="618"/>
    <tableColumn id="3" xr3:uid="{2B83C995-43F5-4198-AE68-E0C722BB8FF0}" name="Período de Préstamo" dataDxfId="617"/>
    <tableColumn id="4" xr3:uid="{355D29F6-EE2F-4DB5-A201-106617400B7B}" name="Renovación" dataDxfId="616"/>
    <tableColumn id="5" xr3:uid="{02ABF1DE-A5FC-4901-83E3-510EB3E1C480}" name="Devolución" dataDxfId="615"/>
    <tableColumn id="6" xr3:uid="{9DE2910E-5D4F-4E71-8A79-49350220FA6B}" name="Retraso (Días)" dataDxfId="614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DEAF246D-1C4B-4F63-A32F-FD7A7AE477DC}" name="LUSAAREF" displayName="LUSAAREF" ref="A1:F28" totalsRowShown="0">
  <autoFilter ref="A1:F28" xr:uid="{DEAF246D-1C4B-4F63-A32F-FD7A7AE477DC}"/>
  <tableColumns count="6">
    <tableColumn id="1" xr3:uid="{AC2D15BE-369F-4508-873E-3673AD5FD8CC}" name="Autor" dataDxfId="613"/>
    <tableColumn id="2" xr3:uid="{CFBAF30D-8ACA-49EC-B0CA-C8CB10821B62}" name="Título / Clasificación / Folio" dataDxfId="612"/>
    <tableColumn id="3" xr3:uid="{4E18CCA0-91E9-4CF6-87D2-C8B38D2816E7}" name="Período de Préstamo" dataDxfId="611"/>
    <tableColumn id="4" xr3:uid="{F99566C1-72E9-49B3-9A26-702D0120363B}" name="Renovación" dataDxfId="610"/>
    <tableColumn id="5" xr3:uid="{FF8B75DA-79A9-4438-932E-0820DC7CBDB5}" name="Devolución" dataDxfId="609"/>
    <tableColumn id="6" xr3:uid="{53E33A41-892F-43AF-9B9B-EFF7D3EFDD20}" name="Retraso (Días)" dataDxfId="608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B11AC627-82EE-4705-B0DD-7A662134AA88}" name="LUSAJUMA" displayName="LUSAJUMA" ref="A1:F49" totalsRowShown="0">
  <autoFilter ref="A1:F49" xr:uid="{B11AC627-82EE-4705-B0DD-7A662134AA88}"/>
  <tableColumns count="6">
    <tableColumn id="1" xr3:uid="{A301FBC4-14E3-4FC7-8F70-8C0372A350ED}" name="Autor" dataDxfId="607"/>
    <tableColumn id="2" xr3:uid="{B18C6C4B-4919-470C-8B18-A0954EB14BBA}" name="Título / Clasificación / Folio" dataDxfId="606"/>
    <tableColumn id="3" xr3:uid="{3B5ECEE6-AF4B-4A6D-BFEA-8ED4CE5335AB}" name="Período de Préstamo" dataDxfId="605"/>
    <tableColumn id="4" xr3:uid="{CF738277-F311-483E-8A42-A031629348BE}" name="Renovación" dataDxfId="604"/>
    <tableColumn id="5" xr3:uid="{998C6135-84D3-4B05-9532-83E0FE56C309}" name="Devolución" dataDxfId="603"/>
    <tableColumn id="6" xr3:uid="{93B6EE3C-B809-4740-8E1C-4AB48AF7C2B4}" name="Retraso (Días)" dataDxfId="602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87943C73-F607-4177-8AE3-02F2B4355A3E}" name="MADELATOTR" displayName="MADELATOTR" ref="A1:F113" totalsRowShown="0">
  <autoFilter ref="A1:F113" xr:uid="{87943C73-F607-4177-8AE3-02F2B4355A3E}"/>
  <tableColumns count="6">
    <tableColumn id="1" xr3:uid="{B470443A-FA65-43C9-A191-0FBE29EDCC4F}" name="Autor" dataDxfId="601"/>
    <tableColumn id="2" xr3:uid="{2330E87F-85A8-4807-937C-CE40A6AF6A57}" name="Título / Clasificación / Folio" dataDxfId="600"/>
    <tableColumn id="3" xr3:uid="{6A5A48E4-1FC5-4EAD-B3E1-32B9C9284EC2}" name="Período de Préstamo" dataDxfId="599"/>
    <tableColumn id="4" xr3:uid="{1BC283BB-AFB0-4E1D-955D-1E4A559B158E}" name="Renovación" dataDxfId="598"/>
    <tableColumn id="5" xr3:uid="{ECAB8ED8-9391-4903-BEEE-1692EA1B2A70}" name="Devolución" dataDxfId="597"/>
    <tableColumn id="6" xr3:uid="{125B2937-8736-44BD-9C9C-8FAE23DD2970}" name="Retraso (Días)" dataDxfId="596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5F5E4DCD-159D-42CE-B936-7AC0BA9C6D78}" name="MAZAAR" displayName="MAZAAR" ref="A1:F88" totalsRowShown="0">
  <autoFilter ref="A1:F88" xr:uid="{5F5E4DCD-159D-42CE-B936-7AC0BA9C6D78}"/>
  <tableColumns count="6">
    <tableColumn id="1" xr3:uid="{ABFC2DA6-384F-4A28-A231-560FB16DD2F0}" name="Autor" dataDxfId="595"/>
    <tableColumn id="2" xr3:uid="{76275610-8DB8-4BEB-AD4F-B14DF958F18B}" name="Título / Clasificación / Folio" dataDxfId="594"/>
    <tableColumn id="3" xr3:uid="{403E3D0E-27F3-47BC-9A15-4461744B7BFF}" name="Período de Préstamo" dataDxfId="593"/>
    <tableColumn id="4" xr3:uid="{AAF41229-A2B3-424D-AD6A-015C6F74EF1B}" name="Renovación" dataDxfId="592"/>
    <tableColumn id="5" xr3:uid="{C5F0C49F-206C-4B60-832E-D25AAFBF3A56}" name="Devolución" dataDxfId="591"/>
    <tableColumn id="6" xr3:uid="{284402A7-EC82-4DBF-B2DD-67BED27B9908}" name="Retraso (Días)" dataDxfId="590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5FAAF5B7-EDCE-409D-AD58-05B879B2C285}" name="MARAOSJA" displayName="MARAOSJA" ref="A1:F30" totalsRowShown="0">
  <autoFilter ref="A1:F30" xr:uid="{5FAAF5B7-EDCE-409D-AD58-05B879B2C285}"/>
  <tableColumns count="6">
    <tableColumn id="1" xr3:uid="{35505D37-F25D-4FE1-9D1C-41279C9AD6A0}" name="Autor" dataDxfId="589"/>
    <tableColumn id="2" xr3:uid="{F950C792-79D0-479D-AA64-898B733A27B5}" name="Título / Clasificación / Folio" dataDxfId="588"/>
    <tableColumn id="3" xr3:uid="{84502750-57F4-455D-9F37-ED30A969AF21}" name="Período de Préstamo" dataDxfId="587"/>
    <tableColumn id="4" xr3:uid="{BC6286A5-1482-4D55-A5D6-080F9CA9DA1D}" name="Renovación" dataDxfId="586"/>
    <tableColumn id="5" xr3:uid="{75F15AAC-0350-4A5C-82BA-CDBF34E2ECBA}" name="Devolución" dataDxfId="585"/>
    <tableColumn id="6" xr3:uid="{490B9E6F-F6FC-4AAF-89DC-8CC3C5139010}" name="Retraso (Días)" dataDxfId="584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28F96179-5450-49A9-AF84-036819C09736}" name="MAVAJA" displayName="MAVAJA" ref="A1:F301" totalsRowShown="0">
  <autoFilter ref="A1:F301" xr:uid="{28F96179-5450-49A9-AF84-036819C09736}"/>
  <tableColumns count="6">
    <tableColumn id="1" xr3:uid="{8B7626AB-658E-423E-AA9A-630E2257E104}" name="Autor" dataDxfId="583"/>
    <tableColumn id="2" xr3:uid="{D18AEE22-C321-4D36-8D25-C3AFB6646333}" name="Título / Clasificación / Folio" dataDxfId="582"/>
    <tableColumn id="3" xr3:uid="{72BDB0DF-DEDD-415B-94AB-A41D8A5513B1}" name="Período de Préstamo" dataDxfId="581"/>
    <tableColumn id="4" xr3:uid="{C9B30A6E-4742-453B-8476-1702C7BF0654}" name="Renovación" dataDxfId="580"/>
    <tableColumn id="5" xr3:uid="{5B64C95E-1979-4195-9228-BB7B2C4BA1AA}" name="Devolución" dataDxfId="579"/>
    <tableColumn id="6" xr3:uid="{D6ECD6D9-899E-4CFA-9E41-9018C06913F9}" name="Retraso (Días)" dataDxfId="578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2BF83527-AE72-4D52-A35B-4E9CFE797042}" name="MACAEUGU" displayName="MACAEUGU" ref="A1:F50" totalsRowShown="0">
  <autoFilter ref="A1:F50" xr:uid="{2BF83527-AE72-4D52-A35B-4E9CFE797042}"/>
  <tableColumns count="6">
    <tableColumn id="1" xr3:uid="{71063871-C62D-4CE9-9121-E6A4F91E16F5}" name="Autor" dataDxfId="577"/>
    <tableColumn id="2" xr3:uid="{B880402A-E82A-44EA-837A-6F902D804999}" name="Título / Clasificación / Folio" dataDxfId="576"/>
    <tableColumn id="3" xr3:uid="{F1C7B409-746C-4902-A725-6C1C892FA325}" name="Período de Préstamo" dataDxfId="575"/>
    <tableColumn id="4" xr3:uid="{24DE6461-6FEF-4C0F-8195-3C71BC6B5176}" name="Renovación" dataDxfId="574"/>
    <tableColumn id="5" xr3:uid="{BC2ABF8F-382F-4D37-8068-A0ED24386108}" name="Devolución" dataDxfId="573"/>
    <tableColumn id="6" xr3:uid="{2ADA2ED5-F924-49A8-B556-BEB2AE7B3CB7}" name="Retraso (Días)" dataDxfId="572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6CFC17B7-F679-46FB-A014-A6E36CE62A84}" name="MAVAMA" displayName="MAVAMA" ref="A1:F177" totalsRowShown="0">
  <autoFilter ref="A1:F177" xr:uid="{6CFC17B7-F679-46FB-A014-A6E36CE62A84}"/>
  <tableColumns count="6">
    <tableColumn id="1" xr3:uid="{67D7EB37-A356-414E-9477-3341580AC86D}" name="Autor" dataDxfId="571"/>
    <tableColumn id="2" xr3:uid="{B19B7CE8-401F-4A0E-AF64-D3F8A412106A}" name="Título / Clasificación / Folio" dataDxfId="570"/>
    <tableColumn id="3" xr3:uid="{CD0B7DB1-792D-42BB-8C5E-C1E0061BB6C5}" name="Período de Préstamo" dataDxfId="569"/>
    <tableColumn id="4" xr3:uid="{3D14EFC3-1675-4D92-A56D-9F8C8B228362}" name="Renovación" dataDxfId="568"/>
    <tableColumn id="5" xr3:uid="{55BC122E-8A65-4900-B200-1A829030E35E}" name="Devolución" dataDxfId="567"/>
    <tableColumn id="6" xr3:uid="{F912A313-6ECE-4CCC-90FD-59FF84A0B9EB}" name="Retraso (Días)" dataDxfId="566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79D18BCA-4EBE-412B-AF31-A10D07905F5C}" name="MAMA" displayName="MAMA" ref="A1:F132" totalsRowShown="0">
  <autoFilter ref="A1:F132" xr:uid="{79D18BCA-4EBE-412B-AF31-A10D07905F5C}"/>
  <tableColumns count="6">
    <tableColumn id="1" xr3:uid="{8A7FA5BB-2517-488F-99EC-7B4FEA2B6B2C}" name="Autor" dataDxfId="565"/>
    <tableColumn id="2" xr3:uid="{25D3E3A5-0DFB-462F-A75F-91D4111E6EE6}" name="Título / Clasificación / Folio" dataDxfId="564"/>
    <tableColumn id="3" xr3:uid="{76401F65-850D-4BBD-9D13-798D5DB39D66}" name="Período de Préstamo" dataDxfId="563"/>
    <tableColumn id="4" xr3:uid="{C52F3094-435E-4CBE-B864-D2E09722ECE6}" name="Renovación" dataDxfId="562"/>
    <tableColumn id="5" xr3:uid="{B283AD3A-BBE5-43EC-9F88-61E6A868F4C8}" name="Devolución" dataDxfId="561"/>
    <tableColumn id="6" xr3:uid="{C21D010A-8DA8-49EB-8AA5-C819F22767AD}" name="Retraso (Días)" dataDxfId="560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D149D41A-C342-46BB-B829-A5FBED3DF055}" name="MELOPA" displayName="MELOPA" ref="A1:F285" totalsRowShown="0">
  <autoFilter ref="A1:F285" xr:uid="{D149D41A-C342-46BB-B829-A5FBED3DF055}"/>
  <tableColumns count="6">
    <tableColumn id="1" xr3:uid="{6D909F5E-3D91-44F2-9C02-B58BEE9DEE3C}" name="Autor" dataDxfId="559"/>
    <tableColumn id="2" xr3:uid="{050F0500-01A1-4F9B-907D-3B19BA0B5FE7}" name="Título / Clasificación / Folio" dataDxfId="558"/>
    <tableColumn id="3" xr3:uid="{0D5CDB64-039E-45C5-A5AE-0388DEB6142C}" name="Período de Préstamo" dataDxfId="557"/>
    <tableColumn id="4" xr3:uid="{DB56AF19-F9EC-4368-93D8-78545A208E22}" name="Renovación" dataDxfId="556"/>
    <tableColumn id="5" xr3:uid="{5212507D-08EB-493E-AA78-DD211176189B}" name="Devolución" dataDxfId="555"/>
    <tableColumn id="6" xr3:uid="{822BDC06-04F8-418F-8567-40597CFF8442}" name="Retraso (Días)" dataDxfId="554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E81D4F43-96E3-4151-A2A1-D7730BEC6DEB}" name="MEVAAN" displayName="MEVAAN" ref="A1:F8" totalsRowShown="0">
  <autoFilter ref="A1:F8" xr:uid="{E81D4F43-96E3-4151-A2A1-D7730BEC6DEB}"/>
  <tableColumns count="6">
    <tableColumn id="1" xr3:uid="{AAF14D1C-7587-4AA4-A231-79E0DA0776A4}" name="Autor" dataDxfId="553"/>
    <tableColumn id="2" xr3:uid="{DEFC38DB-7C7C-4B0B-8076-BA0D4D05FF58}" name="Título / Clasificación / Folio" dataDxfId="552"/>
    <tableColumn id="3" xr3:uid="{A0BCB0EB-6910-4B31-8205-7916BDAE9D22}" name="Período de Préstamo" dataDxfId="551"/>
    <tableColumn id="4" xr3:uid="{814AD5FC-A9F3-4F0D-A732-0B63F0111D72}" name="Renovación" dataDxfId="550"/>
    <tableColumn id="5" xr3:uid="{5824C55F-1F06-4158-BE84-C08DDA74BE01}" name="Devolución" dataDxfId="549"/>
    <tableColumn id="6" xr3:uid="{86E59C39-1C69-4504-86AB-928B5DB1A1CC}" name="Retraso (Días)" dataDxfId="548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5" xr:uid="{97F5253A-F1A9-4255-A672-3A3DDEF691DA}" name="MERE" displayName="MERE" ref="A1:F13" totalsRowShown="0">
  <autoFilter ref="A1:F13" xr:uid="{97F5253A-F1A9-4255-A672-3A3DDEF691DA}"/>
  <tableColumns count="6">
    <tableColumn id="1" xr3:uid="{F2E22FA3-0DC8-44D3-91FB-3C4609E915F0}" name="Autor" dataDxfId="547"/>
    <tableColumn id="2" xr3:uid="{7DC85636-342A-4C73-99FE-2CE560611048}" name="Título / Clasificación / Folio" dataDxfId="546"/>
    <tableColumn id="3" xr3:uid="{79A2BE4B-334F-48D2-AF01-0CFF13162A6D}" name="Período de Préstamo" dataDxfId="545"/>
    <tableColumn id="4" xr3:uid="{DDB416B4-4ACD-43FD-AFE2-085D4D4183B3}" name="Renovación" dataDxfId="544"/>
    <tableColumn id="5" xr3:uid="{A4EF37DA-B272-41CA-A62D-13E9A75AE70E}" name="Devolución" dataDxfId="543"/>
    <tableColumn id="6" xr3:uid="{01046520-7287-401E-A870-D816453FDC9C}" name="Retraso (Días)" dataDxfId="542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798AE05D-6B3F-4D0B-9CA2-31C2F4223FEA}" name="MECHAL" displayName="MECHAL" ref="A1:F89" totalsRowShown="0">
  <autoFilter ref="A1:F89" xr:uid="{798AE05D-6B3F-4D0B-9CA2-31C2F4223FEA}"/>
  <tableColumns count="6">
    <tableColumn id="1" xr3:uid="{75357738-487C-4035-BEAB-4BE43A2837FA}" name="Autor" dataDxfId="541"/>
    <tableColumn id="2" xr3:uid="{77BF6AA1-B900-49FE-9EB3-B15E1A1EE56B}" name="Título / Clasificación / Folio" dataDxfId="540"/>
    <tableColumn id="3" xr3:uid="{3778F733-8D67-4206-AF4A-8813E276D12B}" name="Período de Préstamo" dataDxfId="539"/>
    <tableColumn id="4" xr3:uid="{EB0C2BBA-E23A-45D1-B7E7-8A03B569F637}" name="Renovación" dataDxfId="538"/>
    <tableColumn id="5" xr3:uid="{199DA6A4-840D-4ABE-A3BB-CE3F39EB8F12}" name="Devolución" dataDxfId="537"/>
    <tableColumn id="6" xr3:uid="{2DDF65EA-40D6-4CDA-B496-1F808B5BD3DA}" name="Retraso (Días)" dataDxfId="536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591C206F-FB19-481D-80D2-3FBD00EB6315}" name="MEPEIV" displayName="MEPEIV" ref="A1:F19" totalsRowShown="0">
  <autoFilter ref="A1:F19" xr:uid="{591C206F-FB19-481D-80D2-3FBD00EB6315}"/>
  <tableColumns count="6">
    <tableColumn id="1" xr3:uid="{EE6478B1-F836-4778-A04F-E75B7CE89B4F}" name="Autor" dataDxfId="535"/>
    <tableColumn id="2" xr3:uid="{8D0C8BE5-AE5C-44AA-B15D-76888BB639E9}" name="Título / Clasificación / Folio" dataDxfId="534"/>
    <tableColumn id="3" xr3:uid="{FED8D624-122C-4D3F-BDFC-707D93BC8FA7}" name="Período de Préstamo" dataDxfId="533"/>
    <tableColumn id="4" xr3:uid="{7A695A7A-A7A5-4D23-9EA9-8E83DF1C44EF}" name="Renovación" dataDxfId="532"/>
    <tableColumn id="5" xr3:uid="{9CF52F24-9987-4E4D-9E86-57ECA01F3DDE}" name="Devolución" dataDxfId="531"/>
    <tableColumn id="6" xr3:uid="{09568A7E-8A6F-4065-8DE8-B4D21E027C09}" name="Retraso (Días)" dataDxfId="530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6" xr:uid="{5FC6837E-EE58-4FE5-958F-3E23A84A7299}" name="MOROJOLU" displayName="MOROJOLU" ref="A1:F40" totalsRowShown="0">
  <autoFilter ref="A1:F40" xr:uid="{5FC6837E-EE58-4FE5-958F-3E23A84A7299}"/>
  <tableColumns count="6">
    <tableColumn id="1" xr3:uid="{0322B021-C17A-420C-97C5-37A6D155109A}" name="Autor" dataDxfId="529"/>
    <tableColumn id="2" xr3:uid="{86F25F72-A728-4A0C-A950-AECA077FB02F}" name="Título / Clasificación / Folio" dataDxfId="528"/>
    <tableColumn id="3" xr3:uid="{5EEB8792-B391-4DAE-B8F8-4709EF5B3F0E}" name="Período de Préstamo" dataDxfId="527"/>
    <tableColumn id="4" xr3:uid="{A0732817-563E-445F-A95A-93604B632843}" name="Renovación" dataDxfId="526"/>
    <tableColumn id="5" xr3:uid="{B111C428-0914-4E7A-AB17-BC81F1EA5589}" name="Devolución" dataDxfId="525"/>
    <tableColumn id="6" xr3:uid="{4DE52407-8D6C-42AB-AAB6-BD87F7CE5F98}" name="Retraso (Días)" dataDxfId="524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AEC46-3514-4107-8920-9CE36E9A4101}" name="MOAGYAAM" displayName="MOAGYAAM" ref="A1:F2" totalsRowShown="0">
  <autoFilter ref="A1:F2" xr:uid="{AFEAEC46-3514-4107-8920-9CE36E9A4101}"/>
  <tableColumns count="6">
    <tableColumn id="1" xr3:uid="{2B4AA1ED-02B2-406D-9373-AFEDCEEACDAC}" name="Autor" dataDxfId="523"/>
    <tableColumn id="2" xr3:uid="{47B99082-4669-4D4D-BE01-F131C66C84D6}" name="Título / Clasificación / Folio" dataDxfId="522"/>
    <tableColumn id="3" xr3:uid="{585922B7-F9F1-43C6-8033-F7F0680CCDFD}" name="Período de Préstamo" dataDxfId="521"/>
    <tableColumn id="4" xr3:uid="{DFCFE796-F5F0-4427-A8BD-151C121375FF}" name="Renovación" dataDxfId="520"/>
    <tableColumn id="5" xr3:uid="{E354B6F0-FD1E-41A7-A228-4EAD72796742}" name="Devolución" dataDxfId="519"/>
    <tableColumn id="6" xr3:uid="{351BA5EA-4FCE-4547-A9B3-F148A57AC722}" name="Retraso (Días)" dataDxfId="518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559E00C1-2BAA-4093-943F-00FC6398D0DF}" name="MOCALUGU" displayName="MOCALUGU" ref="A1:F30" totalsRowShown="0">
  <autoFilter ref="A1:F30" xr:uid="{559E00C1-2BAA-4093-943F-00FC6398D0DF}"/>
  <tableColumns count="6">
    <tableColumn id="1" xr3:uid="{270B28AE-DE49-432C-8628-252267C50253}" name="Autor" dataDxfId="517"/>
    <tableColumn id="2" xr3:uid="{76AFDDD9-DDC3-45F0-9AA3-0D93870CE1CF}" name="Título / Clasificación / Folio" dataDxfId="516"/>
    <tableColumn id="3" xr3:uid="{112B0F13-D2A1-4D0F-9DFD-38505A355E41}" name="Período de Préstamo" dataDxfId="515"/>
    <tableColumn id="4" xr3:uid="{1E326F3E-F4AA-4EAB-9138-6D105CDBBE05}" name="Renovación" dataDxfId="514"/>
    <tableColumn id="5" xr3:uid="{D5D10A5F-824D-4989-A87E-5DF65EF9111B}" name="Devolución" dataDxfId="513"/>
    <tableColumn id="6" xr3:uid="{15240DB3-ACD5-40C8-920D-C200C32B9936}" name="Retraso (Días)" dataDxfId="512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415E4875-88D1-4673-8EAC-F79A1B0964C6}" name="MOCRANAU" displayName="MOCRANAU" ref="A1:F441" totalsRowShown="0">
  <autoFilter ref="A1:F441" xr:uid="{415E4875-88D1-4673-8EAC-F79A1B0964C6}"/>
  <tableColumns count="6">
    <tableColumn id="1" xr3:uid="{DA62BCB3-6E2D-48AE-9DEA-798818FD867D}" name="Autor" dataDxfId="511"/>
    <tableColumn id="2" xr3:uid="{56FFF41F-0DF9-4F87-952C-8A0D746CE0AA}" name="Título / Clasificación / Folio" dataDxfId="510"/>
    <tableColumn id="3" xr3:uid="{199CF31B-B5CD-4C5E-AA80-96D01CC947C2}" name="Período de Préstamo" dataDxfId="509"/>
    <tableColumn id="4" xr3:uid="{5D6015AB-D1D1-407E-A565-AA9158507039}" name="Renovación" dataDxfId="508"/>
    <tableColumn id="5" xr3:uid="{8E146846-B70C-417F-BEE0-52814A47AE95}" name="Devolución" dataDxfId="507"/>
    <tableColumn id="6" xr3:uid="{246B03B5-2455-4AC8-95DD-72EC85B98452}" name="Retraso (Días)" dataDxfId="506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21629B47-E75F-4C0F-B8B3-30BC9C92DDA4}" name="MOPAGEJO" displayName="MOPAGEJO" ref="A1:F2" totalsRowShown="0">
  <autoFilter ref="A1:F2" xr:uid="{21629B47-E75F-4C0F-B8B3-30BC9C92DDA4}"/>
  <tableColumns count="6">
    <tableColumn id="1" xr3:uid="{454F718E-36A7-4F98-AACA-D35A85069DD5}" name="Autor" dataDxfId="505"/>
    <tableColumn id="2" xr3:uid="{72116EEC-133C-4994-A83C-9D7AF51431B2}" name="Título / Clasificación / Folio" dataDxfId="504"/>
    <tableColumn id="3" xr3:uid="{DD55288B-D768-41C4-BA79-3111E7A5D6A1}" name="Período de Préstamo" dataDxfId="503"/>
    <tableColumn id="4" xr3:uid="{EB8B26FB-BB8B-4DE2-AC8C-B1981AEACD0D}" name="Renovación" dataDxfId="502"/>
    <tableColumn id="5" xr3:uid="{92E94A22-2865-4375-989F-C864B3ADC0A3}" name="Devolución" dataDxfId="501"/>
    <tableColumn id="6" xr3:uid="{68863BD2-90BC-4911-BC63-483D5C2A4EB9}" name="Retraso (Días)" dataDxfId="500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CF0AC67D-4332-4D6C-B429-2597C0C00577}" name="MOFRJARE" displayName="MOFRJARE" ref="A1:F268" totalsRowShown="0">
  <autoFilter ref="A1:F268" xr:uid="{CF0AC67D-4332-4D6C-B429-2597C0C00577}"/>
  <tableColumns count="6">
    <tableColumn id="1" xr3:uid="{058007F5-0B37-4080-B0CC-1AB4C6CFA177}" name="Autor" dataDxfId="499"/>
    <tableColumn id="2" xr3:uid="{B13B7BB3-B945-4D18-B4ED-0F40AD61E48A}" name="Título / Clasificación / Folio" dataDxfId="498"/>
    <tableColumn id="3" xr3:uid="{081C9CB5-22CD-4EE9-880D-2DA6921ADAB8}" name="Período de Préstamo" dataDxfId="497"/>
    <tableColumn id="4" xr3:uid="{8DF9FF4D-6F2F-4C74-9215-117776C579F7}" name="Renovación" dataDxfId="496"/>
    <tableColumn id="5" xr3:uid="{58AFF923-8A1B-409C-8E4A-A5E956170FB1}" name="Devolución" dataDxfId="495"/>
    <tableColumn id="6" xr3:uid="{426B8119-817E-48C5-8943-45A7B869EACE}" name="Retraso (Días)" dataDxfId="494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7" xr:uid="{45C8F204-E1CB-4BB3-8C42-CD45A326504F}" name="MUCRPE" displayName="MUCRPE" ref="A1:F231" totalsRowShown="0">
  <autoFilter ref="A1:F231" xr:uid="{45C8F204-E1CB-4BB3-8C42-CD45A326504F}"/>
  <tableColumns count="6">
    <tableColumn id="1" xr3:uid="{B24CE8B6-E765-4EC0-8AB1-963E547050DD}" name="Autor" dataDxfId="493"/>
    <tableColumn id="2" xr3:uid="{E9F47462-6762-49EF-96F9-02D6FE13981A}" name="Título / Clasificación / Folio" dataDxfId="492"/>
    <tableColumn id="3" xr3:uid="{76E389BD-DC37-4F25-8065-37A83230384A}" name="Período de Préstamo" dataDxfId="491"/>
    <tableColumn id="4" xr3:uid="{A210D934-571C-4B02-A383-C6179F9C8A85}" name="Renovación" dataDxfId="490"/>
    <tableColumn id="5" xr3:uid="{4EF30638-E7D1-4375-AAFC-D9A3A91AA4DC}" name="Devolución" dataDxfId="489"/>
    <tableColumn id="6" xr3:uid="{07D7F23E-FC6B-4611-93B9-C74991D2C481}" name="Retraso (Días)" dataDxfId="488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1AC74BF6-EA6B-4818-9E4E-610F225B1E19}" name="NISOMAAM" displayName="NISOMAAM" ref="A1:F83" totalsRowShown="0">
  <autoFilter ref="A1:F83" xr:uid="{1AC74BF6-EA6B-4818-9E4E-610F225B1E19}"/>
  <tableColumns count="6">
    <tableColumn id="1" xr3:uid="{F76C35FE-632A-41E4-9930-768ABA3D7402}" name="Autor" dataDxfId="487"/>
    <tableColumn id="2" xr3:uid="{029719C7-AFDB-4EBE-9FE2-C28A5692104E}" name="Título / Clasificación / Folio" dataDxfId="486"/>
    <tableColumn id="3" xr3:uid="{34A5FF73-DD15-414E-83B7-4F95833DED8D}" name="Período de Préstamo" dataDxfId="485"/>
    <tableColumn id="4" xr3:uid="{03E7CEEF-ED8D-4B99-8236-E00F098590EB}" name="Renovación" dataDxfId="484"/>
    <tableColumn id="5" xr3:uid="{63D30B04-6AC1-45EA-8A22-E32814B89A34}" name="Devolución" dataDxfId="483"/>
    <tableColumn id="6" xr3:uid="{6E2A6ED5-C72B-4109-ABD1-F1FF0BB29980}" name="Retraso (Días)" dataDxfId="482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ACDF8AD-5EA5-4300-8FEB-D932DF01C79B}" name="NOORIZ" displayName="NOORIZ" ref="A1:F93" totalsRowShown="0">
  <autoFilter ref="A1:F93" xr:uid="{9ACDF8AD-5EA5-4300-8FEB-D932DF01C79B}"/>
  <tableColumns count="6">
    <tableColumn id="1" xr3:uid="{16361E60-3203-4F2F-B116-5939EA9933EE}" name="Autor" dataDxfId="481"/>
    <tableColumn id="2" xr3:uid="{85B4F640-06D9-4DE0-A3CC-9C54744152C7}" name="Título / Clasificación / Folio" dataDxfId="480"/>
    <tableColumn id="3" xr3:uid="{4D947B6C-F729-4639-A8A7-A420B57DD1F9}" name="Período de Préstamo" dataDxfId="479"/>
    <tableColumn id="4" xr3:uid="{E8FDEB37-8D6F-4CF0-9693-59F07C57523B}" name="Renovación" dataDxfId="478"/>
    <tableColumn id="5" xr3:uid="{A458F2C8-8942-49A9-9CF1-B7BB3E2909F3}" name="Devolución" dataDxfId="477"/>
    <tableColumn id="6" xr3:uid="{F344B463-9BE8-4699-A54B-E91403D15F58}" name="Retraso (Días)" dataDxfId="476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632ADE1D-E8D1-4C2D-94F0-70B27A754F5B}" name="OCARMA" displayName="OCARMA" ref="A1:F4" totalsRowShown="0">
  <autoFilter ref="A1:F4" xr:uid="{632ADE1D-E8D1-4C2D-94F0-70B27A754F5B}"/>
  <tableColumns count="6">
    <tableColumn id="1" xr3:uid="{A5A74C9D-5962-403A-9925-A9E51CAACC8F}" name="Autor" dataDxfId="475"/>
    <tableColumn id="2" xr3:uid="{B59536AD-BA57-4278-B319-256F8B71F8DF}" name="Título / Clasificación / Folio" dataDxfId="474"/>
    <tableColumn id="3" xr3:uid="{156CAA9B-BAC2-4DE0-9A8F-F60CE46B0EC2}" name="Período de Préstamo" dataDxfId="473"/>
    <tableColumn id="4" xr3:uid="{E008D7FA-B7EB-4545-A598-FA304892355D}" name="Renovación" dataDxfId="472"/>
    <tableColumn id="5" xr3:uid="{0C20D1F8-8AE0-4713-BC4F-C503F81509DE}" name="Devolución" dataDxfId="471"/>
    <tableColumn id="6" xr3:uid="{678C9853-7B5F-4F66-88C0-4ACB0EAA04A6}" name="Retraso (Días)" dataDxfId="470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93C723C6-AAF8-485C-B821-A2952FF651C8}" name="OJGURU" displayName="OJGURU" ref="A1:F7" totalsRowShown="0">
  <autoFilter ref="A1:F7" xr:uid="{93C723C6-AAF8-485C-B821-A2952FF651C8}"/>
  <tableColumns count="6">
    <tableColumn id="1" xr3:uid="{61CE5EA7-90C7-4A19-BCB1-551391296B05}" name="Autor" dataDxfId="469"/>
    <tableColumn id="2" xr3:uid="{C239F39C-5415-4FAC-A384-348A12F5868E}" name="Título / Clasificación / Folio" dataDxfId="468"/>
    <tableColumn id="3" xr3:uid="{0E4AF645-415D-41B0-AADB-F4C1C7AB0E1A}" name="Período de Préstamo" dataDxfId="467"/>
    <tableColumn id="4" xr3:uid="{ECF266B5-94FB-489C-8B51-53BCC0C8E7C4}" name="Renovación" dataDxfId="466"/>
    <tableColumn id="5" xr3:uid="{E641A33A-846A-40F1-8B29-E5BE7D3C714F}" name="Devolución" dataDxfId="465"/>
    <tableColumn id="6" xr3:uid="{B904A647-D78F-4BD6-B8BD-5EF0F0DE70FC}" name="Retraso (Días)" dataDxfId="464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C3D0EA82-69CE-4E9C-8B8F-B611B62086AA}" name="OJPEEM" displayName="OJPEEM" ref="A1:F15" totalsRowShown="0">
  <autoFilter ref="A1:F15" xr:uid="{C3D0EA82-69CE-4E9C-8B8F-B611B62086AA}"/>
  <tableColumns count="6">
    <tableColumn id="1" xr3:uid="{94CA0E04-957C-401D-A4BD-5BB3357DC435}" name="Autor" dataDxfId="463"/>
    <tableColumn id="2" xr3:uid="{8E48CB41-DB16-404B-B64A-F1E1978F0F33}" name="Título / Clasificación / Folio" dataDxfId="462"/>
    <tableColumn id="3" xr3:uid="{F282CAC9-FEE1-4817-8B94-AD950F9C30CA}" name="Período de Préstamo" dataDxfId="461"/>
    <tableColumn id="4" xr3:uid="{D9138F4D-1946-49D1-93EE-AB9235AE0E3E}" name="Renovación" dataDxfId="460"/>
    <tableColumn id="5" xr3:uid="{CCAB7436-ED80-44DE-8568-126799BA0D80}" name="Devolución" dataDxfId="459"/>
    <tableColumn id="6" xr3:uid="{8624C9FF-B48C-4A58-9988-AB88693F4FC3}" name="Retraso (Días)" dataDxfId="458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FE2E858-4183-4B4C-8199-24C4CB9F6F05}" name="OLREBEMA" displayName="OLREBEMA" ref="A1:F47" totalsRowShown="0">
  <autoFilter ref="A1:F47" xr:uid="{4FE2E858-4183-4B4C-8199-24C4CB9F6F05}"/>
  <tableColumns count="6">
    <tableColumn id="1" xr3:uid="{597C82D9-06E1-40D0-98B4-F5F7B52AA547}" name="Autor" dataDxfId="457"/>
    <tableColumn id="2" xr3:uid="{AB23D66B-D651-4794-B97F-80DCC22A3CAC}" name="Título / Clasificación / Folio" dataDxfId="456"/>
    <tableColumn id="3" xr3:uid="{66E80F40-C17A-4898-AD2B-A469D2589BCE}" name="Período de Préstamo" dataDxfId="455"/>
    <tableColumn id="4" xr3:uid="{FEAD97F3-6B37-48ED-B3C8-34C413473C0C}" name="Renovación" dataDxfId="454"/>
    <tableColumn id="5" xr3:uid="{7B709E33-AA18-40EC-8242-65F14DCB3185}" name="Devolución" dataDxfId="453"/>
    <tableColumn id="6" xr3:uid="{8CB39DD7-C7FE-4791-845F-7BDE08F3DDB3}" name="Retraso (Días)" dataDxfId="452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D7E88457-90A2-446D-BBC6-9D8355DB8AF7}" name="OLPEMAFE" displayName="OLPEMAFE" ref="A1:F63" totalsRowShown="0">
  <autoFilter ref="A1:F63" xr:uid="{D7E88457-90A2-446D-BBC6-9D8355DB8AF7}"/>
  <tableColumns count="6">
    <tableColumn id="1" xr3:uid="{6AE38A36-6690-4C0B-9D7E-FA06AA881477}" name="Autor" dataDxfId="451"/>
    <tableColumn id="2" xr3:uid="{84F6E841-A83F-47B3-A192-6831D9A38890}" name="Título / Clasificación / Folio" dataDxfId="450"/>
    <tableColumn id="3" xr3:uid="{B004C514-B332-4B10-98A5-ADF5BD9400A7}" name="Período de Préstamo" dataDxfId="449"/>
    <tableColumn id="4" xr3:uid="{BBB28515-736A-4F36-8933-8D50849F3EEB}" name="Renovación" dataDxfId="448"/>
    <tableColumn id="5" xr3:uid="{E1623713-D930-43A0-8768-3E52EF6E5A8A}" name="Devolución" dataDxfId="447"/>
    <tableColumn id="6" xr3:uid="{B63F126B-0BA0-4B3F-AB97-99345D6CFA30}" name="Retraso (Días)" dataDxfId="446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D000871F-0D1A-482D-85AE-1AE3D31EF9B4}" name="OLRADA" displayName="OLRADA" ref="A1:F25" totalsRowShown="0">
  <autoFilter ref="A1:F25" xr:uid="{D000871F-0D1A-482D-85AE-1AE3D31EF9B4}"/>
  <tableColumns count="6">
    <tableColumn id="1" xr3:uid="{2F71B566-BE5F-4D95-A828-D550D85D83A5}" name="Autor" dataDxfId="445"/>
    <tableColumn id="2" xr3:uid="{BDAA4FDD-B4FF-4C89-873B-2F49D98D6F4F}" name="Título / Clasificación / Folio" dataDxfId="444"/>
    <tableColumn id="3" xr3:uid="{3AE93100-BF00-479E-AC5A-97BC077E1F70}" name="Período de Préstamo" dataDxfId="443"/>
    <tableColumn id="4" xr3:uid="{3343C217-B147-4062-89FA-1F84CEF5A01B}" name="Renovación" dataDxfId="442"/>
    <tableColumn id="5" xr3:uid="{D6AA6A00-A3DD-4FB2-BF30-0D164D021DF3}" name="Devolución" dataDxfId="441"/>
    <tableColumn id="6" xr3:uid="{EB883D35-0A48-4C39-98FA-36965C5B85C7}" name="Retraso (Días)" dataDxfId="440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2C78A2AD-36FB-411E-906D-0D69E5D54507}" name="OLGUREMA" displayName="OLGUREMA" ref="A1:F7" totalsRowShown="0">
  <autoFilter ref="A1:F7" xr:uid="{2C78A2AD-36FB-411E-906D-0D69E5D54507}"/>
  <tableColumns count="6">
    <tableColumn id="1" xr3:uid="{79A5A5E9-15DE-44A4-BEA1-D32109511B47}" name="Autor" dataDxfId="439"/>
    <tableColumn id="2" xr3:uid="{48285299-D162-4E43-8EFF-C61627040791}" name="Título / Clasificación / Folio" dataDxfId="438"/>
    <tableColumn id="3" xr3:uid="{494D6FE3-16C3-489E-836D-CDF50626DE03}" name="Período de Préstamo" dataDxfId="437"/>
    <tableColumn id="4" xr3:uid="{06325A00-8D02-481A-BAA0-EF3FB7B83E11}" name="Renovación" dataDxfId="436"/>
    <tableColumn id="5" xr3:uid="{3931C4E6-D1E8-4A93-BDF5-9A9C53EA4839}" name="Devolución" dataDxfId="435"/>
    <tableColumn id="6" xr3:uid="{5552CD2A-B8E9-412E-9FBE-2AD0FCF219FE}" name="Retraso (Días)" dataDxfId="434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34813F0F-D244-433A-AD5E-33CC24A4BC5A}" name="ORHERUKA" displayName="ORHERUKA" ref="A1:F24" totalsRowShown="0">
  <autoFilter ref="A1:F24" xr:uid="{34813F0F-D244-433A-AD5E-33CC24A4BC5A}"/>
  <tableColumns count="6">
    <tableColumn id="1" xr3:uid="{21C26CF0-CAFB-46D6-B521-AFE8A333D781}" name="Autor" dataDxfId="433"/>
    <tableColumn id="2" xr3:uid="{480839CD-2F0F-4756-A15C-9D83565152A2}" name="Título / Clasificación / Folio" dataDxfId="432"/>
    <tableColumn id="3" xr3:uid="{EB16873B-4EF4-44C5-9521-F984668027E2}" name="Período de Préstamo" dataDxfId="431"/>
    <tableColumn id="4" xr3:uid="{96236CB2-0461-43B5-9B38-B3C4608EE5F2}" name="Renovación" dataDxfId="430"/>
    <tableColumn id="5" xr3:uid="{D8BE46FB-92B4-48C4-9251-85975F89FE47}" name="Devolución" dataDxfId="429"/>
    <tableColumn id="6" xr3:uid="{791F3202-A792-4B72-98B7-347CE38473E3}" name="Retraso (Días)" dataDxfId="428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1BCA3ACA-3F2D-4CC1-B51D-FB65DF91EA3C}" name="ORCRFEDEJE" displayName="ORCRFEDEJE" ref="A1:F181" totalsRowShown="0">
  <autoFilter ref="A1:F181" xr:uid="{1BCA3ACA-3F2D-4CC1-B51D-FB65DF91EA3C}"/>
  <tableColumns count="6">
    <tableColumn id="1" xr3:uid="{E511AC00-EFB0-4C82-902B-57CA3E4B969C}" name="Autor" dataDxfId="427"/>
    <tableColumn id="2" xr3:uid="{278FFB7E-9027-45AC-86A6-EBF211933C0B}" name="Título / Clasificación / Folio" dataDxfId="426"/>
    <tableColumn id="3" xr3:uid="{5E0AF07C-3748-4453-AE6A-443720D0FC11}" name="Período de Préstamo" dataDxfId="425"/>
    <tableColumn id="4" xr3:uid="{F5DEB5DB-2FE6-4442-B71F-4378E9E181E2}" name="Renovación" dataDxfId="424"/>
    <tableColumn id="5" xr3:uid="{129CC9F6-AFA2-451A-9A72-27833462E1E1}" name="Devolución" dataDxfId="423"/>
    <tableColumn id="6" xr3:uid="{B75069DB-D643-4231-9700-A7AA97E0C5CC}" name="Retraso (Días)" dataDxfId="422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111108C1-A13D-4BA2-B428-676BD1E353E6}" name="ORHEAL" displayName="ORHEAL" ref="A1:F15" totalsRowShown="0">
  <autoFilter ref="A1:F15" xr:uid="{111108C1-A13D-4BA2-B428-676BD1E353E6}"/>
  <tableColumns count="6">
    <tableColumn id="1" xr3:uid="{452742A1-9313-49C9-B441-D18171C014DE}" name="Autor" dataDxfId="421"/>
    <tableColumn id="2" xr3:uid="{5A7E7EE8-FC35-489B-BD5C-C005270C6583}" name="Título / Clasificación / Folio" dataDxfId="420"/>
    <tableColumn id="3" xr3:uid="{EA56D77E-CEF8-42CD-A5BE-ADFABCDFF7C3}" name="Período de Préstamo" dataDxfId="419"/>
    <tableColumn id="4" xr3:uid="{F1124BE3-2905-4904-A159-918A4B120A6C}" name="Renovación" dataDxfId="418"/>
    <tableColumn id="5" xr3:uid="{5B367C9D-CF68-450F-B9C4-72024B81AC2A}" name="Devolución" dataDxfId="417"/>
    <tableColumn id="6" xr3:uid="{C9BD2E4E-2CC1-4840-ABF1-4BFBF04B571A}" name="Retraso (Días)" dataDxfId="416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86E1FD75-0C89-42A6-A36C-9AE075AB0CD8}" name="ORLEALJO" displayName="ORLEALJO" ref="A1:F144" totalsRowShown="0">
  <autoFilter ref="A1:F144" xr:uid="{86E1FD75-0C89-42A6-A36C-9AE075AB0CD8}"/>
  <tableColumns count="6">
    <tableColumn id="1" xr3:uid="{7790CDAE-E928-4E41-8A49-5204A51128D3}" name="Autor" dataDxfId="415"/>
    <tableColumn id="2" xr3:uid="{6FAD5CEB-5E99-48A4-BE9E-ADDBC224B80F}" name="Título / Clasificación / Folio" dataDxfId="414"/>
    <tableColumn id="3" xr3:uid="{D91B3980-9708-4F56-8224-CBAAB9FA27B9}" name="Período de Préstamo" dataDxfId="413"/>
    <tableColumn id="4" xr3:uid="{9B44601E-2C15-49A9-8BE0-1EE39C2E24C3}" name="Renovación" dataDxfId="412"/>
    <tableColumn id="5" xr3:uid="{C1A6864D-9019-42C5-BEB0-9FAF5C729C0E}" name="Devolución" dataDxfId="411"/>
    <tableColumn id="6" xr3:uid="{92C1CC6D-EE8E-4219-8602-2B3824780DE9}" name="Retraso (Días)" dataDxfId="410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4D102671-DB13-4E3C-861D-0D5FAFC3A086}" name="ORORSE" displayName="ORORSE" ref="A1:F255" totalsRowShown="0">
  <autoFilter ref="A1:F255" xr:uid="{4D102671-DB13-4E3C-861D-0D5FAFC3A086}"/>
  <tableColumns count="6">
    <tableColumn id="1" xr3:uid="{33150B41-EDF5-4138-9DE8-0B5244B731DC}" name="Autor" dataDxfId="409"/>
    <tableColumn id="2" xr3:uid="{504396B2-394C-4236-8614-6F12DE90249A}" name="Título / Clasificación / Folio" dataDxfId="408"/>
    <tableColumn id="3" xr3:uid="{B27BDAA0-5294-4DFC-A767-63159AF89357}" name="Período de Préstamo" dataDxfId="407"/>
    <tableColumn id="4" xr3:uid="{115EC82A-44DB-4F54-B865-011232B885F5}" name="Renovación" dataDxfId="406"/>
    <tableColumn id="5" xr3:uid="{5688DBCE-BF55-47E1-AEEC-52D17FEE2F57}" name="Devolución" dataDxfId="405"/>
    <tableColumn id="6" xr3:uid="{172BD29F-84C9-44E7-8905-FDABECCFFF6A}" name="Retraso (Días)" dataDxfId="404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5809EE82-B512-48E3-B1A2-8262436B1B36}" name="OSALRO" displayName="OSALRO" ref="A1:F15" totalsRowShown="0">
  <autoFilter ref="A1:F15" xr:uid="{5809EE82-B512-48E3-B1A2-8262436B1B36}"/>
  <tableColumns count="6">
    <tableColumn id="1" xr3:uid="{2BC01EB7-8622-40DC-A584-E3BFF37FA0F2}" name="Autor" dataDxfId="403"/>
    <tableColumn id="2" xr3:uid="{E7E260E9-5A7D-4E37-BB8D-8230268FD917}" name="Título / Clasificación / Folio" dataDxfId="402"/>
    <tableColumn id="3" xr3:uid="{CE30FC99-877A-41E2-81BE-2DE822D87A10}" name="Período de Préstamo" dataDxfId="401"/>
    <tableColumn id="4" xr3:uid="{602EB849-3FB1-4891-9DD3-4CA4E9A64573}" name="Renovación" dataDxfId="400"/>
    <tableColumn id="5" xr3:uid="{5910590E-9CB8-496E-8514-136B3AB90932}" name="Devolución" dataDxfId="399"/>
    <tableColumn id="6" xr3:uid="{920F85D5-4641-4D48-987C-0EDC1E9778B6}" name="Retraso (Días)" dataDxfId="398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4CEBC0E0-39F6-4D9B-8CA9-B805865CB8D3}" name="PAPEADAT" displayName="PAPEADAT" ref="A1:F4" totalsRowShown="0">
  <autoFilter ref="A1:F4" xr:uid="{4CEBC0E0-39F6-4D9B-8CA9-B805865CB8D3}"/>
  <tableColumns count="6">
    <tableColumn id="1" xr3:uid="{0CD5929A-55B9-482A-A5B3-43B42C2CE592}" name="Autor" dataDxfId="397"/>
    <tableColumn id="2" xr3:uid="{F3C18ED0-129A-4117-A2FC-3FD42B7EE33E}" name="Título / Clasificación / Folio" dataDxfId="396"/>
    <tableColumn id="3" xr3:uid="{E36E2854-10F4-4451-AC5D-18A517A9E1B9}" name="Período de Préstamo" dataDxfId="395"/>
    <tableColumn id="4" xr3:uid="{8211A4E2-F1D8-4702-A484-A3C6769F8983}" name="Renovación" dataDxfId="394"/>
    <tableColumn id="5" xr3:uid="{7428A6B0-EF13-4F11-813E-F4175CDFAAAD}" name="Devolución" dataDxfId="393"/>
    <tableColumn id="6" xr3:uid="{AB3C4004-1B19-4AFA-B79F-B7375CE00133}" name="Retraso (Días)" dataDxfId="392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BBE87368-2CC0-44D2-B07D-42957197F62D}" name="PAPILEDEJE" displayName="PAPILEDEJE" ref="A1:F108" totalsRowShown="0">
  <autoFilter ref="A1:F108" xr:uid="{BBE87368-2CC0-44D2-B07D-42957197F62D}"/>
  <tableColumns count="6">
    <tableColumn id="1" xr3:uid="{88DCD8DB-EE2F-4324-B9D1-F4C3F07F5235}" name="Autor" dataDxfId="391"/>
    <tableColumn id="2" xr3:uid="{12109185-68B4-497F-AD04-AE626B25B893}" name="Título / Clasificación / Folio" dataDxfId="390"/>
    <tableColumn id="3" xr3:uid="{C49CD17D-1D5E-4F23-83A4-47D13FF62FF0}" name="Período de Préstamo" dataDxfId="389"/>
    <tableColumn id="4" xr3:uid="{D2313443-B581-48A1-86CC-4208614B16BD}" name="Renovación" dataDxfId="388"/>
    <tableColumn id="5" xr3:uid="{8BE67377-34E5-46A2-9AC3-0AFB48F9BE11}" name="Devolución" dataDxfId="387"/>
    <tableColumn id="6" xr3:uid="{5ECCEB59-D60E-4EBE-8CFE-24E275719323}" name="Retraso (Días)" dataDxfId="386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8" xr:uid="{B9FD57BC-29B8-4CF9-A7F2-97452CDBB2AB}" name="PECAJO" displayName="PECAJO" ref="A1:F29" totalsRowShown="0">
  <autoFilter ref="A1:F29" xr:uid="{B9FD57BC-29B8-4CF9-A7F2-97452CDBB2AB}"/>
  <tableColumns count="6">
    <tableColumn id="1" xr3:uid="{9A85BC43-480A-4CE2-9ACC-C870EACD64E5}" name="Autor" dataDxfId="385"/>
    <tableColumn id="2" xr3:uid="{BB8819FA-AA0C-4D95-8D76-1CD69EAF2D1E}" name="Título / Clasificación / Folio" dataDxfId="384"/>
    <tableColumn id="3" xr3:uid="{31E6C5AF-004F-4F7B-8046-DF741D3E80B6}" name="Período de Préstamo" dataDxfId="383"/>
    <tableColumn id="4" xr3:uid="{6836C49E-826E-4360-B0E7-943E2EE9DCAC}" name="Renovación" dataDxfId="382"/>
    <tableColumn id="5" xr3:uid="{D520B1FD-F6A4-47B2-A361-CE0FD1367C17}" name="Devolución" dataDxfId="381"/>
    <tableColumn id="6" xr3:uid="{F6831385-D6CB-41D0-BB68-905CE6B136F3}" name="Retraso (Días)" dataDxfId="380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DD4780F6-3706-4FAF-B3B5-8C46C3B7550B}" name="PEAZAN" displayName="PEAZAN" ref="A1:F8" totalsRowShown="0">
  <autoFilter ref="A1:F8" xr:uid="{DD4780F6-3706-4FAF-B3B5-8C46C3B7550B}"/>
  <tableColumns count="6">
    <tableColumn id="1" xr3:uid="{7C896AFB-DDAA-4922-91B4-BA63C14B930D}" name="Autor" dataDxfId="379"/>
    <tableColumn id="2" xr3:uid="{BCFB0B0E-DA85-4824-AB88-F4496DA52F59}" name="Título / Clasificación / Folio" dataDxfId="378"/>
    <tableColumn id="3" xr3:uid="{BBD2BAC3-5392-4A99-98A3-D4B31B928B5A}" name="Período de Préstamo" dataDxfId="377"/>
    <tableColumn id="4" xr3:uid="{21A9A1FA-8880-4221-AD68-558263CF677D}" name="Renovación" dataDxfId="376"/>
    <tableColumn id="5" xr3:uid="{CCCA36AD-0A51-4F3E-9068-02F60FDE4208}" name="Devolución" dataDxfId="375"/>
    <tableColumn id="6" xr3:uid="{E72B6E97-5ADD-427B-815C-A02560F1A2D8}" name="Retraso (Días)" dataDxfId="374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0BC5E621-3160-4EBB-9A87-5D4A8434AAD8}" name="PELUPEXO" displayName="PELUPEXO" ref="A1:F26" totalsRowShown="0">
  <autoFilter ref="A1:F26" xr:uid="{0BC5E621-3160-4EBB-9A87-5D4A8434AAD8}"/>
  <tableColumns count="6">
    <tableColumn id="1" xr3:uid="{8DCCAED7-F8DC-48E4-9393-074B92AD695C}" name="Autor" dataDxfId="373"/>
    <tableColumn id="2" xr3:uid="{D24656F2-AC99-4BB0-A7AF-B541027C3914}" name="Título / Clasificación / Folio" dataDxfId="372"/>
    <tableColumn id="3" xr3:uid="{A35A57B2-36A0-4752-BD6F-54A5D2A3DBBD}" name="Período de Préstamo" dataDxfId="371"/>
    <tableColumn id="4" xr3:uid="{AFC0E10F-A00F-4B11-B5CC-24902B680D77}" name="Renovación" dataDxfId="370"/>
    <tableColumn id="5" xr3:uid="{2B0EDF09-D8C5-4E57-8CD6-BBA5F6D44312}" name="Devolución" dataDxfId="369"/>
    <tableColumn id="6" xr3:uid="{78826BFD-D777-46A7-A2DA-473A97618DC6}" name="Retraso (Días)" dataDxfId="368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71CE6016-72A7-4892-A573-C9B8BBA0EDE4}" name="PEMOROMAJOG" displayName="PEMOROMAJOG" ref="A1:F125" totalsRowShown="0">
  <autoFilter ref="A1:F125" xr:uid="{71CE6016-72A7-4892-A573-C9B8BBA0EDE4}"/>
  <tableColumns count="6">
    <tableColumn id="1" xr3:uid="{CAFB7C36-D872-47A3-B15F-055F1D18D9D7}" name="Autor" dataDxfId="367"/>
    <tableColumn id="2" xr3:uid="{2A66ADCE-35E7-4AE5-9658-298253378C6F}" name="Título / Clasificación / Folio" dataDxfId="366"/>
    <tableColumn id="3" xr3:uid="{67B8C27B-EA74-4D1E-ABAB-BF1D0E646A3A}" name="Período de Préstamo" dataDxfId="365"/>
    <tableColumn id="4" xr3:uid="{388D6AB5-42F1-4DE8-A134-E708611F9FE8}" name="Renovación" dataDxfId="364"/>
    <tableColumn id="5" xr3:uid="{09CE0FA5-988E-4F00-BC26-82456C4AF3E1}" name="Devolución" dataDxfId="363"/>
    <tableColumn id="6" xr3:uid="{776A994E-0E12-410A-9929-13DA6D2D7D61}" name="Retraso (Días)" dataDxfId="362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B0322435-0F3B-46B6-AA7C-939A3DCBFE0B}" name="PEVAALJO" displayName="PEVAALJO" ref="A1:F34" totalsRowShown="0">
  <autoFilter ref="A1:F34" xr:uid="{B0322435-0F3B-46B6-AA7C-939A3DCBFE0B}"/>
  <tableColumns count="6">
    <tableColumn id="1" xr3:uid="{27C8ED5E-2038-4C2E-A9A9-AB6C01C31B8D}" name="Autor" dataDxfId="361"/>
    <tableColumn id="2" xr3:uid="{520F5213-5433-4205-A5B1-F26326E81C5C}" name="Título / Clasificación / Folio" dataDxfId="360"/>
    <tableColumn id="3" xr3:uid="{52297481-5D5F-43B1-9F54-F2D1DE16E105}" name="Período de Préstamo" dataDxfId="359"/>
    <tableColumn id="4" xr3:uid="{9905B51C-1CAA-4E0C-804E-D15EA7341966}" name="Renovación" dataDxfId="358"/>
    <tableColumn id="5" xr3:uid="{23AC3178-B19F-4122-9E29-694AAFA943D6}" name="Devolución" dataDxfId="357"/>
    <tableColumn id="6" xr3:uid="{06C40D51-ADA1-4828-A2C3-9B79ED971298}" name="Retraso (Días)" dataDxfId="356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A4486818-4756-4F7A-8B4B-2A714A7FD16B}" name="PINEIV" displayName="PINEIV" ref="A1:F128" totalsRowShown="0">
  <autoFilter ref="A1:F128" xr:uid="{A4486818-4756-4F7A-8B4B-2A714A7FD16B}"/>
  <tableColumns count="6">
    <tableColumn id="1" xr3:uid="{E83C7083-899C-4E33-A69A-AA37BEE5A6F3}" name="Autor" dataDxfId="355"/>
    <tableColumn id="2" xr3:uid="{70F67E96-B3A5-4097-B138-A39110B02A33}" name="Título / Clasificación / Folio" dataDxfId="354"/>
    <tableColumn id="3" xr3:uid="{AC573D5B-6A1B-458E-9C4E-0390364C2619}" name="Período de Préstamo" dataDxfId="353"/>
    <tableColumn id="4" xr3:uid="{3958E8E8-7A81-43E5-B3C3-2CE2F8010EEC}" name="Renovación" dataDxfId="352"/>
    <tableColumn id="5" xr3:uid="{A3875F17-C137-445C-8ECB-1C14AEC0334D}" name="Devolución" dataDxfId="351"/>
    <tableColumn id="6" xr3:uid="{50EBF938-CE70-44AC-9F71-CBE0AD421693}" name="Retraso (Días)" dataDxfId="350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9" xr:uid="{96CA3983-3A0B-42F9-B79A-C6BB21B3A4C4}" name="PLMA" displayName="PLMA" ref="A1:F4" totalsRowShown="0">
  <autoFilter ref="A1:F4" xr:uid="{96CA3983-3A0B-42F9-B79A-C6BB21B3A4C4}"/>
  <tableColumns count="6">
    <tableColumn id="1" xr3:uid="{1D5B4453-CD88-48DC-88E2-5A8CDE6E3A1D}" name="Autor" dataDxfId="349"/>
    <tableColumn id="2" xr3:uid="{21EB17DF-C1A3-4928-B93E-5DACB83E7E26}" name="Título / Clasificación / Folio" dataDxfId="348"/>
    <tableColumn id="3" xr3:uid="{79465A6C-8194-4E0E-A874-509B8957B0AE}" name="Período de Préstamo" dataDxfId="347"/>
    <tableColumn id="4" xr3:uid="{73FAFD1F-3882-4242-94B2-EC177AA29111}" name="Renovación" dataDxfId="346"/>
    <tableColumn id="5" xr3:uid="{C97A0D71-C543-4F09-B722-F75E23D71693}" name="Devolución" dataDxfId="345"/>
    <tableColumn id="6" xr3:uid="{AB6B73F9-1A9A-485F-8083-3A5E6B692DCD}" name="Retraso (Días)" dataDxfId="344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80F8BB8F-82CF-47BB-8801-1E912AE6E0CB}" name="POREAMBE" displayName="POREAMBE" ref="A1:F5" totalsRowShown="0">
  <autoFilter ref="A1:F5" xr:uid="{80F8BB8F-82CF-47BB-8801-1E912AE6E0CB}"/>
  <tableColumns count="6">
    <tableColumn id="1" xr3:uid="{68A6E536-6FDC-4E86-94E8-7A0C6E323E97}" name="Autor" dataDxfId="343"/>
    <tableColumn id="2" xr3:uid="{294A5C31-BF76-4124-9566-001B88FC9596}" name="Título / Clasificación / Folio" dataDxfId="342"/>
    <tableColumn id="3" xr3:uid="{0E43C857-A5C0-4055-A9B2-6E0356EDCB75}" name="Período de Préstamo" dataDxfId="341"/>
    <tableColumn id="4" xr3:uid="{95CEEFBE-FFE6-48C8-87E5-E189C355639A}" name="Renovación" dataDxfId="340"/>
    <tableColumn id="5" xr3:uid="{087A26B2-9D5C-4CD3-9A7E-7BF1075DFF1E}" name="Devolución" dataDxfId="339"/>
    <tableColumn id="6" xr3:uid="{CCE31F1C-6F0D-47DC-AEFB-9DB30132A3B4}" name="Retraso (Días)" dataDxfId="338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95858A45-503A-47C9-B58A-5A11DE6DAB78}" name="QUAGISAM" displayName="QUAGISAM" ref="A1:F5" totalsRowShown="0">
  <autoFilter ref="A1:F5" xr:uid="{95858A45-503A-47C9-B58A-5A11DE6DAB78}"/>
  <tableColumns count="6">
    <tableColumn id="1" xr3:uid="{7973C2D9-9C34-4EE6-98E1-8C8E5576F46E}" name="Autor" dataDxfId="337"/>
    <tableColumn id="2" xr3:uid="{5B4DD0FE-0A36-408D-BB22-8528BA3F3F2C}" name="Título / Clasificación / Folio" dataDxfId="336"/>
    <tableColumn id="3" xr3:uid="{0D11EAC1-EB41-4402-9DB1-FB6E13DAD315}" name="Período de Préstamo" dataDxfId="335"/>
    <tableColumn id="4" xr3:uid="{8A20CED6-E213-435D-AB73-5A61A8E9C7F4}" name="Renovación" dataDxfId="334"/>
    <tableColumn id="5" xr3:uid="{3F588F94-9DB4-4D03-99F1-F40D5CAEF02E}" name="Devolución" dataDxfId="333"/>
    <tableColumn id="6" xr3:uid="{820075CE-4E5C-413C-8B2F-F539ACF1633B}" name="Retraso (Días)" dataDxfId="332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8" xr:uid="{A3CF4E17-17DF-43DC-9435-421662DEA2ED}" name="QUHEAD" displayName="QUHEAD" ref="A1:F107" totalsRowShown="0">
  <autoFilter ref="A1:F107" xr:uid="{A3CF4E17-17DF-43DC-9435-421662DEA2ED}"/>
  <tableColumns count="6">
    <tableColumn id="1" xr3:uid="{D6297A5E-1D3C-4FE1-ACB2-259FD74C280A}" name="Autor" dataDxfId="331"/>
    <tableColumn id="2" xr3:uid="{2D13F06B-282E-4DA5-A50D-9B6AA869C8E0}" name="Título / Clasificación / Folio" dataDxfId="330"/>
    <tableColumn id="3" xr3:uid="{5D549868-1FC9-4385-A5C6-B3348DEA8FD5}" name="Período de Préstamo" dataDxfId="329"/>
    <tableColumn id="4" xr3:uid="{7777488F-44AC-457E-8BA0-5B47425855C0}" name="Renovación" dataDxfId="328"/>
    <tableColumn id="5" xr3:uid="{967F349F-3C87-4DEE-8FA0-152E6EE27FCF}" name="Devolución" dataDxfId="327"/>
    <tableColumn id="6" xr3:uid="{8DAA36D6-BF20-4A4D-A180-DC49550DE2E3}" name="Retraso (Días)" dataDxfId="326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9" xr:uid="{08C4F462-A817-423D-97A9-1513EF63D4E7}" name="QUZAKE" displayName="QUZAKE" ref="A1:F109" totalsRowShown="0">
  <autoFilter ref="A1:F109" xr:uid="{08C4F462-A817-423D-97A9-1513EF63D4E7}"/>
  <tableColumns count="6">
    <tableColumn id="1" xr3:uid="{0CDE85A1-747F-4F13-8C53-8E00CEF643E5}" name="Autor" dataDxfId="325"/>
    <tableColumn id="2" xr3:uid="{305C434F-CDC7-4355-A74E-CFDBBAFE6404}" name="Título / Clasificación / Folio" dataDxfId="324"/>
    <tableColumn id="3" xr3:uid="{7A2FB280-92D7-4D2D-A205-55CAEECC6381}" name="Período de Préstamo" dataDxfId="323"/>
    <tableColumn id="4" xr3:uid="{B8974477-EE22-43AD-B5EF-287C56604C15}" name="Renovación" dataDxfId="322"/>
    <tableColumn id="5" xr3:uid="{81096940-68E7-45A4-8036-C85DAE758F13}" name="Devolución" dataDxfId="321"/>
    <tableColumn id="6" xr3:uid="{EB4FD4E9-BB91-4ADA-9D77-279CA2A4BFE2}" name="Retraso (Días)" dataDxfId="320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3" xr:uid="{7478D8BB-8921-46E0-86D2-3CCAD79159B9}" name="RAGAMIAN" displayName="RAGAMIAN" ref="A1:F5" totalsRowShown="0">
  <autoFilter ref="A1:F5" xr:uid="{7478D8BB-8921-46E0-86D2-3CCAD79159B9}"/>
  <tableColumns count="6">
    <tableColumn id="1" xr3:uid="{DAA562E4-A4F1-4F9A-B128-7CB55CC9CBED}" name="Autor" dataDxfId="319"/>
    <tableColumn id="2" xr3:uid="{DEB196E9-00E0-4EEF-BF03-15A9E407EAE3}" name="Título / Clasificación / Folio" dataDxfId="318"/>
    <tableColumn id="3" xr3:uid="{67EFF507-8864-4B98-8FD3-368B7E55C4FE}" name="Período de Préstamo" dataDxfId="317"/>
    <tableColumn id="4" xr3:uid="{951817CE-F5E6-4711-BB13-CC39FA3B6257}" name="Renovación" dataDxfId="316"/>
    <tableColumn id="5" xr3:uid="{FD341A4F-1B90-485C-8EC1-3FF3F70DA2BE}" name="Devolución" dataDxfId="315"/>
    <tableColumn id="6" xr3:uid="{E26B36AE-C072-4641-83D4-86E8B14E19B8}" name="Retraso (Días)" dataDxfId="314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7" xr:uid="{90A3ADBB-EA9E-46A7-B210-37B28A029E53}" name="RALOSI" displayName="RALOSI" ref="A1:F15" totalsRowShown="0">
  <autoFilter ref="A1:F15" xr:uid="{90A3ADBB-EA9E-46A7-B210-37B28A029E53}"/>
  <tableColumns count="6">
    <tableColumn id="1" xr3:uid="{FEDD9FF9-CE13-4B88-BCD9-28199BD5D7CE}" name="Autor" dataDxfId="313"/>
    <tableColumn id="2" xr3:uid="{24ED5C05-C799-4C8A-87CD-37FBDD40F08D}" name="Título / Clasificación / Folio" dataDxfId="312"/>
    <tableColumn id="3" xr3:uid="{A0FC5F8C-4231-45CC-96C8-99AAE619AE8A}" name="Período de Préstamo" dataDxfId="311"/>
    <tableColumn id="4" xr3:uid="{0028E69D-D34A-47AA-BCA2-A6596967313B}" name="Renovación" dataDxfId="310"/>
    <tableColumn id="5" xr3:uid="{710025F6-17A8-456B-97D1-34C49FAF353E}" name="Devolución" dataDxfId="309"/>
    <tableColumn id="6" xr3:uid="{282059B8-5978-4918-BAC7-0F360707107C}" name="Retraso (Días)" dataDxfId="308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0" xr:uid="{0C4E18A9-54E1-4621-8165-581F11778CCD}" name="RAEL" displayName="RAEL" ref="A1:F125" totalsRowShown="0">
  <autoFilter ref="A1:F125" xr:uid="{0C4E18A9-54E1-4621-8165-581F11778CCD}"/>
  <tableColumns count="6">
    <tableColumn id="1" xr3:uid="{37B4E277-C67A-43A3-BB61-4DE158E2890C}" name="Autor" dataDxfId="307"/>
    <tableColumn id="2" xr3:uid="{F408A831-9745-4BC5-81AA-EEAEC81304CA}" name="Título / Clasificación / Folio" dataDxfId="306"/>
    <tableColumn id="3" xr3:uid="{8580C4D7-783E-44D6-936E-BA9500AC928A}" name="Período de Préstamo" dataDxfId="305"/>
    <tableColumn id="4" xr3:uid="{3C7282B8-FCAC-4FBD-9406-1BD488C8AF93}" name="Renovación" dataDxfId="304"/>
    <tableColumn id="5" xr3:uid="{55149E7A-5093-49F7-8103-989A8EA3763E}" name="Devolución" dataDxfId="303"/>
    <tableColumn id="6" xr3:uid="{572B7E9E-2F95-453E-B037-7016340CFC9A}" name="Retraso (Días)" dataDxfId="302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8" xr:uid="{18AC859E-C314-44FD-ADF9-00438FEF0B83}" name="RESAINCO" displayName="RESAINCO" ref="A1:F18" totalsRowShown="0">
  <autoFilter ref="A1:F18" xr:uid="{18AC859E-C314-44FD-ADF9-00438FEF0B83}"/>
  <tableColumns count="6">
    <tableColumn id="1" xr3:uid="{A0095CBF-BDE6-4484-82F4-7046E3B3DB29}" name="Autor" dataDxfId="301"/>
    <tableColumn id="2" xr3:uid="{4B6CC69B-9557-400A-9EB5-717DB651D8A8}" name="Título / Clasificación / Folio" dataDxfId="300"/>
    <tableColumn id="3" xr3:uid="{22EA462B-B364-4F15-8271-571B2D69E5F3}" name="Período de Préstamo" dataDxfId="299"/>
    <tableColumn id="4" xr3:uid="{B054E897-BE77-4C1F-971E-C43E57BCDB68}" name="Renovación" dataDxfId="298"/>
    <tableColumn id="5" xr3:uid="{4AA7764E-6F65-46B8-A090-5BBF11A64110}" name="Devolución" dataDxfId="297"/>
    <tableColumn id="6" xr3:uid="{9500C988-5655-4601-AD6E-1ACDBA507B5A}" name="Retraso (Días)" dataDxfId="296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1" xr:uid="{5B5BF1BD-781E-4631-8104-BA1F7C4B6474}" name="RESAEU" displayName="RESAEU" ref="A1:F6" totalsRowShown="0">
  <autoFilter ref="A1:F6" xr:uid="{5B5BF1BD-781E-4631-8104-BA1F7C4B6474}"/>
  <tableColumns count="6">
    <tableColumn id="1" xr3:uid="{4261609E-3576-4627-BD9A-F34A0B5FDDFA}" name="Autor" dataDxfId="295"/>
    <tableColumn id="2" xr3:uid="{31299895-F2EF-4737-9B65-77156693CDD4}" name="Título / Clasificación / Folio" dataDxfId="294"/>
    <tableColumn id="3" xr3:uid="{AC4F81CB-1C5E-41BD-99CE-9C0B0883870C}" name="Período de Préstamo" dataDxfId="293"/>
    <tableColumn id="4" xr3:uid="{8D68D30B-B680-4FBC-BF1C-590BADEE3851}" name="Renovación" dataDxfId="292"/>
    <tableColumn id="5" xr3:uid="{B7E8C1A9-5616-40F9-8D19-3A22C76769B7}" name="Devolución" dataDxfId="291"/>
    <tableColumn id="6" xr3:uid="{C50EC8DE-78AF-4CFB-9269-1F698E5BE2FA}" name="Retraso (Días)" dataDxfId="290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2" xr:uid="{BFC5D300-1C06-44E5-B358-D9431AFB3432}" name="RISCALJE" displayName="RISCALJE" ref="A1:F64" totalsRowShown="0">
  <autoFilter ref="A1:F64" xr:uid="{BFC5D300-1C06-44E5-B358-D9431AFB3432}"/>
  <tableColumns count="6">
    <tableColumn id="1" xr3:uid="{40583173-F467-4F38-B9E8-4C3F07BF6B21}" name="Autor" dataDxfId="289"/>
    <tableColumn id="2" xr3:uid="{3B796174-8656-406E-BF3A-26AF78D2A602}" name="Título / Clasificación / Folio" dataDxfId="288"/>
    <tableColumn id="3" xr3:uid="{DEDBB547-1C52-407D-ADB7-68B0EFC0A770}" name="Período de Préstamo" dataDxfId="287"/>
    <tableColumn id="4" xr3:uid="{92B80827-8534-4D95-86FC-1A123C6A60A5}" name="Renovación" dataDxfId="286"/>
    <tableColumn id="5" xr3:uid="{6CB13917-77EC-4BA7-B306-7034A6A97A86}" name="Devolución" dataDxfId="285"/>
    <tableColumn id="6" xr3:uid="{10E8C921-3780-4BC5-AAEB-CC845EAC56C6}" name="Retraso (Días)" dataDxfId="284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3" xr:uid="{6466DBDF-DFB4-40A3-BA3B-960632FCF6BA}" name="RIMOPELU" displayName="RIMOPELU" ref="A1:F164" totalsRowShown="0">
  <autoFilter ref="A1:F164" xr:uid="{6466DBDF-DFB4-40A3-BA3B-960632FCF6BA}"/>
  <tableColumns count="6">
    <tableColumn id="1" xr3:uid="{44EBBD7E-48FF-4F08-B1D0-51B2649AD24D}" name="Autor" dataDxfId="283"/>
    <tableColumn id="2" xr3:uid="{90F2E6E4-215E-413E-9192-85E407E0D429}" name="Título / Clasificación / Folio" dataDxfId="282"/>
    <tableColumn id="3" xr3:uid="{91D269C6-C555-4105-AA48-14D948DAF2AA}" name="Período de Préstamo" dataDxfId="281"/>
    <tableColumn id="4" xr3:uid="{F4A70877-D840-456A-B3EE-60FE5717D789}" name="Renovación" dataDxfId="280"/>
    <tableColumn id="5" xr3:uid="{761650D3-2233-42B7-8332-28FF35631B89}" name="Devolución" dataDxfId="279"/>
    <tableColumn id="6" xr3:uid="{F2A52C2F-90DD-46DE-9F95-E539E44404FE}" name="Retraso (Días)" dataDxfId="278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4" xr:uid="{A2FBACB3-3F3B-48F0-831B-6A54783B393F}" name="RIMOVI" displayName="RIMOVI" ref="A1:F115" totalsRowShown="0">
  <autoFilter ref="A1:F115" xr:uid="{A2FBACB3-3F3B-48F0-831B-6A54783B393F}"/>
  <tableColumns count="6">
    <tableColumn id="1" xr3:uid="{1BE659DC-83C1-4702-BBC3-DDD1F87F9166}" name="Autor" dataDxfId="277"/>
    <tableColumn id="2" xr3:uid="{CC793AA7-09E0-423C-BBE8-FF16426C79B1}" name="Título / Clasificación / Folio" dataDxfId="276"/>
    <tableColumn id="3" xr3:uid="{A688C1FD-2940-4183-8997-DF3D7533A8E3}" name="Período de Préstamo" dataDxfId="275"/>
    <tableColumn id="4" xr3:uid="{11B5C31F-CBBD-4C43-973C-6D1DB3B932EA}" name="Renovación" dataDxfId="274"/>
    <tableColumn id="5" xr3:uid="{DF2FA750-5D91-4F6C-804E-FA1C1D98976E}" name="Devolución" dataDxfId="273"/>
    <tableColumn id="6" xr3:uid="{72E7E84A-F594-435A-909A-E8CF3C8C55EC}" name="Retraso (Días)" dataDxfId="272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8" xr:uid="{70880EE1-F194-42FC-8CAB-C886C29C9FAD}" name="ROGAJO" displayName="ROGAJO" ref="A1:F176" totalsRowShown="0">
  <autoFilter ref="A1:F176" xr:uid="{70880EE1-F194-42FC-8CAB-C886C29C9FAD}"/>
  <tableColumns count="6">
    <tableColumn id="1" xr3:uid="{30E7A531-5589-4F0D-92B6-6FDA678723DC}" name="Autor" dataDxfId="271"/>
    <tableColumn id="2" xr3:uid="{DE16A4DB-01F9-49DF-B615-31BF18A29BEA}" name="Título / Clasificación / Folio" dataDxfId="270"/>
    <tableColumn id="3" xr3:uid="{E910DAAC-A1AB-48A7-AA0A-6CF964D72F34}" name="Período de Préstamo" dataDxfId="269"/>
    <tableColumn id="4" xr3:uid="{43F11B3C-E2F2-43C3-97F1-C2799ECB4145}" name="Renovación" dataDxfId="268"/>
    <tableColumn id="5" xr3:uid="{D36246A8-D2C8-4776-8160-4C7AB8F18C1B}" name="Devolución" dataDxfId="267"/>
    <tableColumn id="6" xr3:uid="{22979B56-D2F8-4F7B-9835-CEA515581777}" name="Retraso (Días)" dataDxfId="266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9" xr:uid="{620E1E90-5839-4A11-AD38-2300E771B1E6}" name="ROCESE" displayName="ROCESE" ref="A1:F48" totalsRowShown="0">
  <autoFilter ref="A1:F48" xr:uid="{620E1E90-5839-4A11-AD38-2300E771B1E6}"/>
  <tableColumns count="6">
    <tableColumn id="1" xr3:uid="{F59390D5-1C6C-45A2-BF74-3F91AA3BA65B}" name="Autor" dataDxfId="265"/>
    <tableColumn id="2" xr3:uid="{CEDF2A34-A418-42F5-9798-6B1CCDF4AF1B}" name="Título / Clasificación / Folio" dataDxfId="264"/>
    <tableColumn id="3" xr3:uid="{DB44A93B-3D69-4177-8D33-6AC07D7BB621}" name="Período de Préstamo" dataDxfId="263"/>
    <tableColumn id="4" xr3:uid="{D2047BBD-4FCB-4EBE-A3D1-E8DB5CD95E44}" name="Renovación" dataDxfId="262"/>
    <tableColumn id="5" xr3:uid="{25589063-4488-4648-8469-D576DF89E591}" name="Devolución" dataDxfId="261"/>
    <tableColumn id="6" xr3:uid="{362AB795-6F37-419D-A824-7F6E0219FF3F}" name="Retraso (Días)" dataDxfId="260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3A07792D-4590-4B50-97EF-0ACF995D43ED}" name="ROLOAB" displayName="ROLOAB" ref="A1:F11" totalsRowShown="0">
  <autoFilter ref="A1:F11" xr:uid="{3A07792D-4590-4B50-97EF-0ACF995D43ED}"/>
  <tableColumns count="6">
    <tableColumn id="1" xr3:uid="{9F2FFBAA-B11C-4FD0-945E-DE60C9ED6C95}" name="Autor" dataDxfId="259"/>
    <tableColumn id="2" xr3:uid="{CFF50DF7-F29C-43BF-A5BD-8EFE977B65D2}" name="Título / Clasificación / Folio" dataDxfId="258"/>
    <tableColumn id="3" xr3:uid="{2672C97A-0AB7-44B9-A2AF-9BFBC3F0270A}" name="Período de Préstamo" dataDxfId="257"/>
    <tableColumn id="4" xr3:uid="{7F66D28F-C2C4-4445-8C73-A588EED77B2B}" name="Renovación" dataDxfId="256"/>
    <tableColumn id="5" xr3:uid="{B8173184-FCA1-4F0E-B5B5-540921E8A7DB}" name="Devolución" dataDxfId="255"/>
    <tableColumn id="6" xr3:uid="{0928064F-86BA-45E2-AA3A-1493D6FD7BE0}" name="Retraso (Días)" dataDxfId="254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02D88405-064C-45FD-9AFE-208C5BE3877E}" name="ROSAIS" displayName="ROSAIS" ref="A1:F6" totalsRowShown="0">
  <autoFilter ref="A1:F6" xr:uid="{02D88405-064C-45FD-9AFE-208C5BE3877E}"/>
  <tableColumns count="6">
    <tableColumn id="1" xr3:uid="{67532530-C68B-4223-90A8-B39A5B1FAEB5}" name="Autor" dataDxfId="253"/>
    <tableColumn id="2" xr3:uid="{1F5C2D70-75F8-462B-A60C-D0A02600EE04}" name="Título / Clasificación / Folio" dataDxfId="252"/>
    <tableColumn id="3" xr3:uid="{C71DBF70-D135-4E47-83B7-5A0118B3D2E6}" name="Período de Préstamo" dataDxfId="251"/>
    <tableColumn id="4" xr3:uid="{DDDC3D7D-5155-4724-936E-6FCF5F50B3B4}" name="Renovación" dataDxfId="250"/>
    <tableColumn id="5" xr3:uid="{4C817108-C241-4C99-BF2E-AF2460B01E4D}" name="Devolución" dataDxfId="249"/>
    <tableColumn id="6" xr3:uid="{BD882F59-A0CD-4EC5-AE7E-0BABEC8B4E65}" name="Retraso (Días)" dataDxfId="248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55AD03A4-1750-4985-AF31-25073C749946}" name="ROMORU" displayName="ROMORU" ref="A1:F4" totalsRowShown="0">
  <autoFilter ref="A1:F4" xr:uid="{55AD03A4-1750-4985-AF31-25073C749946}"/>
  <tableColumns count="6">
    <tableColumn id="1" xr3:uid="{30621307-3917-447A-9182-D58B61CBBBDA}" name="Autor" dataDxfId="247"/>
    <tableColumn id="2" xr3:uid="{2AFCB575-560B-4091-B84D-9E8CA66985DF}" name="Título / Clasificación / Folio" dataDxfId="246"/>
    <tableColumn id="3" xr3:uid="{51F86116-D574-411F-8346-E949BF3C5AC2}" name="Período de Préstamo" dataDxfId="245"/>
    <tableColumn id="4" xr3:uid="{1C95E19C-4F99-45DD-97B8-427DEDDAF08C}" name="Renovación" dataDxfId="244"/>
    <tableColumn id="5" xr3:uid="{DD439A0D-00B3-4A88-A760-D62CB7BA1DCE}" name="Devolución" dataDxfId="243"/>
    <tableColumn id="6" xr3:uid="{541FA7C6-71E0-40FB-9457-AA973C846226}" name="Retraso (Días)" dataDxfId="242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CDFD3AC9-B381-4871-93C0-59A673E59B10}" name="RUAQDIIR" displayName="RUAQDIIR" ref="A1:F20" totalsRowShown="0">
  <autoFilter ref="A1:F20" xr:uid="{CDFD3AC9-B381-4871-93C0-59A673E59B10}"/>
  <tableColumns count="6">
    <tableColumn id="1" xr3:uid="{F532292D-C4C6-4C52-8FD6-C6D678B8A6AC}" name="Autor" dataDxfId="241"/>
    <tableColumn id="2" xr3:uid="{F4CF03AC-E3EC-41F7-AE6F-43A13203C9DA}" name="Título / Clasificación / Folio" dataDxfId="240"/>
    <tableColumn id="3" xr3:uid="{FFCDF750-58FC-496A-AD7A-1BD57F06ADBD}" name="Período de Préstamo" dataDxfId="239"/>
    <tableColumn id="4" xr3:uid="{D20EA759-876F-4991-A410-42CAD416D23F}" name="Renovación" dataDxfId="238"/>
    <tableColumn id="5" xr3:uid="{7A3A6AE7-A390-46FC-8817-8FD95DA49F5A}" name="Devolución" dataDxfId="237"/>
    <tableColumn id="6" xr3:uid="{D4DC695C-9EF5-4918-94D3-713731B4CF75}" name="Retraso (Días)" dataDxfId="236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1" xr:uid="{B0744E52-97BA-4299-A9B3-FC1975468778}" name="RUMEJOLU" displayName="RUMEJOLU" ref="A1:F25" totalsRowShown="0">
  <autoFilter ref="A1:F25" xr:uid="{B0744E52-97BA-4299-A9B3-FC1975468778}"/>
  <tableColumns count="6">
    <tableColumn id="1" xr3:uid="{97C5BDE2-2739-4C09-8AFA-045FF9EE20C4}" name="Autor" dataDxfId="235"/>
    <tableColumn id="2" xr3:uid="{B28CC4AB-9726-41E5-865A-28FE79B08E87}" name="Título / Clasificación / Folio" dataDxfId="234"/>
    <tableColumn id="3" xr3:uid="{AFD33317-AC9A-4BA1-A4CB-1332FBED1011}" name="Período de Préstamo" dataDxfId="233"/>
    <tableColumn id="4" xr3:uid="{3C029738-D36B-48E9-9780-94020EE62E22}" name="Renovación" dataDxfId="232"/>
    <tableColumn id="5" xr3:uid="{814F9B27-CC8B-458E-B157-C85FDFA86F0D}" name="Devolución" dataDxfId="231"/>
    <tableColumn id="6" xr3:uid="{001541D5-AAF6-4075-B4E2-23627CB7BEBF}" name="Retraso (Días)" dataDxfId="230"/>
  </tableColumns>
  <tableStyleInfo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6" xr:uid="{F0E8B421-85C5-4D81-84F1-50ABC7744153}" name="RUNUJUPA" displayName="RUNUJUPA" ref="A1:F17" totalsRowShown="0">
  <autoFilter ref="A1:F17" xr:uid="{F0E8B421-85C5-4D81-84F1-50ABC7744153}"/>
  <tableColumns count="6">
    <tableColumn id="1" xr3:uid="{6AEFE061-0EA8-4AD2-9044-DB431A493F95}" name="Autor" dataDxfId="229"/>
    <tableColumn id="2" xr3:uid="{96B37254-9D8C-469E-9277-24ED439972CC}" name="Título / Clasificación / Folio" dataDxfId="228"/>
    <tableColumn id="3" xr3:uid="{797EFD83-0087-46F5-87EA-BAD22CEE0686}" name="Período de Préstamo" dataDxfId="227"/>
    <tableColumn id="4" xr3:uid="{35CD0C7B-ED76-4635-8D87-8D8511CCA692}" name="Renovación" dataDxfId="226"/>
    <tableColumn id="5" xr3:uid="{46D22238-919D-42D4-8ACC-30630B142C1C}" name="Devolución" dataDxfId="225"/>
    <tableColumn id="6" xr3:uid="{D9D22973-A0D4-4868-B59A-1B35C550C6AB}" name="Retraso (Días)" dataDxfId="224"/>
  </tableColumns>
  <tableStyleInfo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0" xr:uid="{8E507524-54C8-436E-AC76-B30F42DBC7CC}" name="SARULEHO" displayName="SARULEHO" ref="A1:F19" totalsRowShown="0">
  <autoFilter ref="A1:F19" xr:uid="{8E507524-54C8-436E-AC76-B30F42DBC7CC}"/>
  <tableColumns count="6">
    <tableColumn id="1" xr3:uid="{A91526CB-A836-49B0-8F36-E6C2100DA134}" name="Autor" dataDxfId="223"/>
    <tableColumn id="2" xr3:uid="{97A77703-D16F-40BD-ADF5-FB0DCBB4A02A}" name="Título / Clasificación / Folio" dataDxfId="222"/>
    <tableColumn id="3" xr3:uid="{9F6A17AE-5C92-47E0-A7C0-996CAD323E4B}" name="Período de Préstamo" dataDxfId="221"/>
    <tableColumn id="4" xr3:uid="{04D72FAC-01C7-4B59-B09B-34DBAFA8AE40}" name="Renovación" dataDxfId="220"/>
    <tableColumn id="5" xr3:uid="{C1CAF5DD-81B2-4DBE-BDC2-BBCFC9AAEA55}" name="Devolución" dataDxfId="219"/>
    <tableColumn id="6" xr3:uid="{F6020436-2FCF-4AC2-8340-F4BB7D4A2170}" name="Retraso (Días)" dataDxfId="218"/>
  </tableColumns>
  <tableStyleInfo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6" xr:uid="{EB35F652-B915-4B57-B9A5-B96B8F4D6969}" name="SACAJOAL" displayName="SACAJOAL" ref="A1:F10" totalsRowShown="0">
  <autoFilter ref="A1:F10" xr:uid="{EB35F652-B915-4B57-B9A5-B96B8F4D6969}"/>
  <tableColumns count="6">
    <tableColumn id="1" xr3:uid="{CA2336BB-70B8-429D-81FC-8392DA0F1553}" name="Autor" dataDxfId="217"/>
    <tableColumn id="2" xr3:uid="{F93A154C-A104-4C2D-A3C4-CD94EC0020D5}" name="Título / Clasificación / Folio" dataDxfId="216"/>
    <tableColumn id="3" xr3:uid="{661AC8DD-62BD-40F3-AB77-0E6B3C1581A9}" name="Período de Préstamo" dataDxfId="215"/>
    <tableColumn id="4" xr3:uid="{89840B95-A614-44E9-B872-2B51C252451B}" name="Renovación" dataDxfId="214"/>
    <tableColumn id="5" xr3:uid="{E7A84566-2445-4ED2-AAE7-AFF9046FD1EC}" name="Devolución" dataDxfId="213"/>
    <tableColumn id="6" xr3:uid="{9BDFFDC8-B6AD-4185-ACF1-FE6BAFC810EA}" name="Retraso (Días)" dataDxfId="212"/>
  </tableColumns>
  <tableStyleInfo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7" xr:uid="{0A1D62F5-CE56-46C4-BF73-42A2DB373968}" name="SAALKOAL" displayName="SAALKOAL" ref="A1:F64" totalsRowShown="0">
  <autoFilter ref="A1:F64" xr:uid="{0A1D62F5-CE56-46C4-BF73-42A2DB373968}"/>
  <tableColumns count="6">
    <tableColumn id="1" xr3:uid="{AB912BCD-BF9D-466D-903C-814B061EB493}" name="Autor" dataDxfId="211"/>
    <tableColumn id="2" xr3:uid="{18D045D7-AE70-49A0-97A5-B63799053ACB}" name="Título / Clasificación / Folio" dataDxfId="210"/>
    <tableColumn id="3" xr3:uid="{8E09228E-B8FA-4C35-A0E6-434D3723C1E5}" name="Período de Préstamo" dataDxfId="209"/>
    <tableColumn id="4" xr3:uid="{FAD21210-DE61-4E92-AB1A-E907A8BD463B}" name="Renovación" dataDxfId="208"/>
    <tableColumn id="5" xr3:uid="{7C821086-61FE-483B-B046-7979C1FF6F12}" name="Devolución" dataDxfId="207"/>
    <tableColumn id="6" xr3:uid="{D6B0489F-4B42-4190-A88A-3829B4E33CE4}" name="Retraso (Días)" dataDxfId="206"/>
  </tableColumns>
  <tableStyleInfo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8" xr:uid="{044AAB8B-A7F1-4F37-A6BD-9F2F0E75181B}" name="SAFIRADA" displayName="SAFIRADA" ref="A1:F19" totalsRowShown="0">
  <autoFilter ref="A1:F19" xr:uid="{044AAB8B-A7F1-4F37-A6BD-9F2F0E75181B}"/>
  <tableColumns count="6">
    <tableColumn id="1" xr3:uid="{27C0FDBC-11B6-439C-B5C0-849698FC37F9}" name="Autor" dataDxfId="205"/>
    <tableColumn id="2" xr3:uid="{D05D4C98-24FA-4E99-8235-D1F6336B0474}" name="Título / Clasificación / Folio" dataDxfId="204"/>
    <tableColumn id="3" xr3:uid="{EE95ED33-DBCC-4951-ABEB-5B4106164FF8}" name="Período de Préstamo" dataDxfId="203"/>
    <tableColumn id="4" xr3:uid="{2BEB7943-8D51-478F-A787-7377BF23148F}" name="Renovación" dataDxfId="202"/>
    <tableColumn id="5" xr3:uid="{DFB8D3B7-D58A-490C-986B-28980D3BF661}" name="Devolución" dataDxfId="201"/>
    <tableColumn id="6" xr3:uid="{ECE80AFA-BDD7-4D75-B754-2A496902292D}" name="Retraso (Días)" dataDxfId="200"/>
  </tableColumns>
  <tableStyleInfo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0" xr:uid="{3454F33C-94D1-4258-8A73-D0B75E854766}" name="SAGASU" displayName="SAGASU" ref="A1:F15" totalsRowShown="0">
  <autoFilter ref="A1:F15" xr:uid="{3454F33C-94D1-4258-8A73-D0B75E854766}"/>
  <tableColumns count="6">
    <tableColumn id="1" xr3:uid="{C0BB5D28-07D8-4A83-9CA5-1E04FAC45157}" name="Autor" dataDxfId="199"/>
    <tableColumn id="2" xr3:uid="{53FE77A6-6A9A-4A8F-BF95-C75D32B92234}" name="Título / Clasificación / Folio" dataDxfId="198"/>
    <tableColumn id="3" xr3:uid="{9476B582-ED4E-4B2D-96FE-7DCBD25239E2}" name="Período de Préstamo" dataDxfId="197"/>
    <tableColumn id="4" xr3:uid="{E8F21852-89E8-47B2-8E4B-60B3A0B26894}" name="Renovación" dataDxfId="196"/>
    <tableColumn id="5" xr3:uid="{70EE699B-940C-49E4-88E0-A355A7BD84D6}" name="Devolución" dataDxfId="195"/>
    <tableColumn id="6" xr3:uid="{2266D96F-8B2E-4AF8-A442-C8E6DD693180}" name="Retraso (Días)" dataDxfId="194"/>
  </tableColumns>
  <tableStyleInfo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4" xr:uid="{E420C847-69E9-4783-B768-25B78D61373A}" name="SASAKEHE" displayName="SASAKEHE" ref="A1:F174" totalsRowShown="0">
  <autoFilter ref="A1:F174" xr:uid="{E420C847-69E9-4783-B768-25B78D61373A}"/>
  <tableColumns count="6">
    <tableColumn id="1" xr3:uid="{07CD151A-140D-4E93-85AE-A4D0F9919FD4}" name="Autor" dataDxfId="193"/>
    <tableColumn id="2" xr3:uid="{7F36ED5A-09CE-4B91-B4FA-C07D7D6EA6FD}" name="Título / Clasificación / Folio" dataDxfId="192"/>
    <tableColumn id="3" xr3:uid="{AE0A01DD-3273-4861-AFA1-9D52F101047C}" name="Período de Préstamo" dataDxfId="191"/>
    <tableColumn id="4" xr3:uid="{952D3E23-5C20-4864-8B86-35D135D4A2C6}" name="Renovación" dataDxfId="190"/>
    <tableColumn id="5" xr3:uid="{811D1DAE-90D2-4099-A583-EE3E4A82C585}" name="Devolución" dataDxfId="189"/>
    <tableColumn id="6" xr3:uid="{E2D3F3D0-B3E1-44E0-962D-C51D46385B16}" name="Retraso (Días)" dataDxfId="188"/>
  </tableColumns>
  <tableStyleInfo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6" xr:uid="{A4ABD2A0-743B-4A37-9060-77D3A7BCD03F}" name="SASALUAL" displayName="SASALUAL" ref="A1:F66" totalsRowShown="0">
  <autoFilter ref="A1:F66" xr:uid="{A4ABD2A0-743B-4A37-9060-77D3A7BCD03F}"/>
  <tableColumns count="6">
    <tableColumn id="1" xr3:uid="{750C9504-CB53-4B4B-8CC3-CE051896CFBB}" name="Autor" dataDxfId="187"/>
    <tableColumn id="2" xr3:uid="{03800ACF-ED8D-4547-A5B5-D26F26CC1150}" name="Título / Clasificación / Folio" dataDxfId="186"/>
    <tableColumn id="3" xr3:uid="{6721597A-1B52-4C1F-8943-DD9B883B3287}" name="Período de Préstamo" dataDxfId="185"/>
    <tableColumn id="4" xr3:uid="{EAEEFC2F-A53D-4867-BAEA-96657501B90D}" name="Renovación" dataDxfId="184"/>
    <tableColumn id="5" xr3:uid="{92FF32C4-E497-487A-AD57-56F02231C292}" name="Devolución" dataDxfId="183"/>
    <tableColumn id="6" xr3:uid="{77BC2CB7-AC5F-4502-A445-2892E6E6DE9B}" name="Retraso (Días)" dataDxfId="182"/>
  </tableColumns>
  <tableStyleInfo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7" xr:uid="{AD13E0BE-7BF2-4A8A-A8BE-C3F9AA679A5C}" name="SAGOEM" displayName="SAGOEM" ref="A1:H24" totalsRowShown="0">
  <autoFilter ref="A1:H24" xr:uid="{AD13E0BE-7BF2-4A8A-A8BE-C3F9AA679A5C}"/>
  <tableColumns count="8">
    <tableColumn id="1" xr3:uid="{8367B4F8-E909-4924-88B5-0368D487678F}" name="Autor" dataDxfId="181"/>
    <tableColumn id="2" xr3:uid="{C72ACCC7-27B3-47DD-9535-7CD7044D715A}" name="Título / Clasificación / Folio" dataDxfId="180"/>
    <tableColumn id="3" xr3:uid="{039E944D-EDF0-403F-9136-01B026FE20CA}" name="Período de Préstamo" dataDxfId="179"/>
    <tableColumn id="4" xr3:uid="{886F205D-FC45-4C48-A4F0-EB44992BF9FC}" name="Renovación" dataDxfId="178"/>
    <tableColumn id="5" xr3:uid="{13F2DC22-E8E6-476E-A89D-A65ED5C779F6}" name="Devolución" dataDxfId="177"/>
    <tableColumn id="6" xr3:uid="{A4C12308-EEB6-4B59-9A77-350D09973272}" name="Retraso (Días)" dataDxfId="176"/>
    <tableColumn id="7" xr3:uid="{D4FB11CE-6104-4145-9E7B-247DD902D519}" name="Nombre del usuario:_x000d__x000a_Sandoval González, Emilia" dataDxfId="175"/>
    <tableColumn id="8" xr3:uid="{7FD215D7-F9F1-4FB9-94B6-AEBA42F042A7}" name="Vigencia de la credencial:_x000a_13/dic/2023" dataDxfId="174"/>
  </tableColumns>
  <tableStyleInfo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9" xr:uid="{4E60C50C-AC5A-4D36-B3DE-1B9962BBB926}" name="SAAVALEM" displayName="SAAVALEM" ref="A1:F16" totalsRowShown="0">
  <autoFilter ref="A1:F16" xr:uid="{4E60C50C-AC5A-4D36-B3DE-1B9962BBB926}"/>
  <tableColumns count="6">
    <tableColumn id="1" xr3:uid="{FA1DB5B9-49F2-4F9A-B9C4-2E40FAD76D00}" name="Autor" dataDxfId="173"/>
    <tableColumn id="2" xr3:uid="{0B91EEA1-5097-4784-AC4F-5DD8B701488A}" name="Título / Clasificación / Folio" dataDxfId="172"/>
    <tableColumn id="3" xr3:uid="{3E2133F3-A2B4-4BDE-9D6F-B69FC23C54D8}" name="Período de Préstamo" dataDxfId="171"/>
    <tableColumn id="4" xr3:uid="{061728D3-3AF1-4A5C-B30F-69A03E0C3AB5}" name="Renovación" dataDxfId="170"/>
    <tableColumn id="5" xr3:uid="{1D770CF7-C853-40A3-886D-717BD4E8FA2A}" name="Devolución" dataDxfId="169"/>
    <tableColumn id="6" xr3:uid="{CFCC338C-92BA-46BC-970E-49EC390B8DBD}" name="Retraso (Días)" dataDxfId="168"/>
  </tableColumns>
  <tableStyleInfo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0" xr:uid="{CE18A139-B9F9-41EC-96C2-7DA9EA7B31F1}" name="SAGILUED" displayName="SAGILUED" ref="A1:F113" totalsRowShown="0">
  <autoFilter ref="A1:F113" xr:uid="{CE18A139-B9F9-41EC-96C2-7DA9EA7B31F1}"/>
  <tableColumns count="6">
    <tableColumn id="1" xr3:uid="{36479FE9-062D-4D1D-861C-88399CFCED2B}" name="Autor" dataDxfId="167"/>
    <tableColumn id="2" xr3:uid="{EB252421-5B9D-4322-AECC-77043EC6915B}" name="Título / Clasificación / Folio" dataDxfId="166"/>
    <tableColumn id="3" xr3:uid="{116493D8-32E4-456C-A4E8-E8411B7C1C52}" name="Período de Préstamo" dataDxfId="165"/>
    <tableColumn id="4" xr3:uid="{3D9671EB-C93D-4F96-AB9E-9D89F9486528}" name="Renovación" dataDxfId="164"/>
    <tableColumn id="5" xr3:uid="{8AC5EA2D-D321-450B-970B-20A573C46366}" name="Devolución" dataDxfId="163"/>
    <tableColumn id="6" xr3:uid="{3A71915F-B292-4A03-8B0C-8AE8DD385023}" name="Retraso (Días)" dataDxfId="162"/>
  </tableColumns>
  <tableStyleInfo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1" xr:uid="{E5E29C4A-F91A-4990-9AB8-E15A15673468}" name="SAHABR" displayName="SAHABR" ref="A1:F26" totalsRowShown="0">
  <autoFilter ref="A1:F26" xr:uid="{E5E29C4A-F91A-4990-9AB8-E15A15673468}"/>
  <tableColumns count="6">
    <tableColumn id="1" xr3:uid="{20EBF8B6-3EDF-4177-AA0C-DD819E7C00EA}" name="Autor" dataDxfId="161"/>
    <tableColumn id="2" xr3:uid="{7456C9A1-4023-40D6-94AD-085067F5CC7F}" name="Título / Clasificación / Folio" dataDxfId="160"/>
    <tableColumn id="3" xr3:uid="{8CC41CA7-F324-45C8-80C4-3BE02659EE5A}" name="Período de Préstamo" dataDxfId="159"/>
    <tableColumn id="4" xr3:uid="{BB55865C-07EE-43A0-B34A-DDC949233D7A}" name="Renovación" dataDxfId="158"/>
    <tableColumn id="5" xr3:uid="{A3D359CF-FC36-4C24-9B35-DA8B0AAF2733}" name="Devolución" dataDxfId="157"/>
    <tableColumn id="6" xr3:uid="{267E3947-00B2-4BCD-8904-EFB870B10005}" name="Retraso (Días)" dataDxfId="156"/>
  </tableColumns>
  <tableStyleInfo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3" xr:uid="{916B9715-5B80-40B2-890C-5A06AF4291A5}" name="SAPACA" displayName="SAPACA" ref="A1:F31" totalsRowShown="0">
  <autoFilter ref="A1:F31" xr:uid="{916B9715-5B80-40B2-890C-5A06AF4291A5}"/>
  <tableColumns count="6">
    <tableColumn id="1" xr3:uid="{E1DCB67F-A3CB-4DDC-B706-F7066923765E}" name="Autor" dataDxfId="155"/>
    <tableColumn id="2" xr3:uid="{DEB5974D-26A6-4C63-8844-5C638E30A711}" name="Título / Clasificación / Folio" dataDxfId="154"/>
    <tableColumn id="3" xr3:uid="{A45A1F0A-AE86-41A9-89A1-EA64F768FF2A}" name="Período de Préstamo" dataDxfId="153"/>
    <tableColumn id="4" xr3:uid="{A50B5501-F9D7-46E9-985C-5E79E2FDFF2A}" name="Renovación" dataDxfId="152"/>
    <tableColumn id="5" xr3:uid="{BBDA10D1-189D-4E96-849E-661C8076EBE4}" name="Devolución" dataDxfId="151"/>
    <tableColumn id="6" xr3:uid="{B2D35A92-3647-4902-859B-3342C5D7BF34}" name="Retraso (Días)" dataDxfId="150"/>
  </tableColumns>
  <tableStyleInfo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4" xr:uid="{4F7BBA4D-3FF1-4BCD-AF05-23D3BB734A64}" name="SASAANBE" displayName="SASAANBE" ref="A1:F13" totalsRowShown="0">
  <autoFilter ref="A1:F13" xr:uid="{4F7BBA4D-3FF1-4BCD-AF05-23D3BB734A64}"/>
  <tableColumns count="6">
    <tableColumn id="1" xr3:uid="{824B3437-0DCD-4A8E-A428-DFB01F8B6D76}" name="Autor" dataDxfId="149"/>
    <tableColumn id="2" xr3:uid="{B81A3284-9209-4772-9D1C-65FF9D22A16B}" name="Título / Clasificación / Folio" dataDxfId="148"/>
    <tableColumn id="3" xr3:uid="{B9943724-D9CF-4577-B72D-A7EB648F4510}" name="Período de Préstamo" dataDxfId="147"/>
    <tableColumn id="4" xr3:uid="{A7D6FCE6-20F1-4462-A81F-21BB0EF9C2A4}" name="Renovación" dataDxfId="146"/>
    <tableColumn id="5" xr3:uid="{CC637816-6581-40F2-96A3-F38C05B959F4}" name="Devolución" dataDxfId="145"/>
    <tableColumn id="6" xr3:uid="{93056B64-8EA2-4602-88DE-735DC3C46465}" name="Retraso (Días)" dataDxfId="144"/>
  </tableColumns>
  <tableStyleInfo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6" xr:uid="{1D36D3C6-6C86-48F1-B538-895F17E10E3C}" name="SARIESBE" displayName="SARIESBE" ref="A1:F9" totalsRowShown="0">
  <autoFilter ref="A1:F9" xr:uid="{1D36D3C6-6C86-48F1-B538-895F17E10E3C}"/>
  <tableColumns count="6">
    <tableColumn id="1" xr3:uid="{92E82F1A-5999-4116-9411-B68BDDD6CA06}" name="Autor" dataDxfId="143"/>
    <tableColumn id="2" xr3:uid="{288063D0-41F2-4398-A278-2BD60150D457}" name="Título / Clasificación / Folio" dataDxfId="142"/>
    <tableColumn id="3" xr3:uid="{DF697944-C69C-43B8-96E1-C8C3F661CA8A}" name="Período de Préstamo" dataDxfId="141"/>
    <tableColumn id="4" xr3:uid="{1FD11482-B924-4501-8562-5FE712DCA3B2}" name="Renovación" dataDxfId="140"/>
    <tableColumn id="5" xr3:uid="{B8DADF5F-8805-46FF-AA1B-F749615F4591}" name="Devolución" dataDxfId="139"/>
    <tableColumn id="6" xr3:uid="{8A6B7896-FCDD-42BE-B7F2-99BFC452699F}" name="Retraso (Días)" dataDxfId="138"/>
  </tableColumns>
  <tableStyleInfo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7" xr:uid="{14A8B899-126E-4DBA-AB30-55DC23229118}" name="SACRJUCE" displayName="SACRJUCE" ref="A1:F54" totalsRowShown="0">
  <autoFilter ref="A1:F54" xr:uid="{14A8B899-126E-4DBA-AB30-55DC23229118}"/>
  <tableColumns count="6">
    <tableColumn id="1" xr3:uid="{07E17D99-EAD7-48BB-BC77-8FAD54B26060}" name="Autor" dataDxfId="137"/>
    <tableColumn id="2" xr3:uid="{3A6CCBB2-F21E-4FB5-B3D5-DA499EB9F7E0}" name="Título / Clasificación / Folio" dataDxfId="136"/>
    <tableColumn id="3" xr3:uid="{E79DE545-61A3-4EFF-A7E7-189D14E5F2BF}" name="Período de Préstamo" dataDxfId="135"/>
    <tableColumn id="4" xr3:uid="{E567E511-D6B2-487B-80D8-6A47D9CCB7FF}" name="Renovación" dataDxfId="134"/>
    <tableColumn id="5" xr3:uid="{B732B164-6381-4946-ABEC-3991DBDADBD5}" name="Devolución" dataDxfId="133"/>
    <tableColumn id="6" xr3:uid="{8648EF18-799B-475A-993D-F8827D2F6E75}" name="Retraso (Días)" dataDxfId="132"/>
  </tableColumns>
  <tableStyleInfo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0" xr:uid="{BC406050-3D23-4F33-8498-D0AA529914A7}" name="SAHEMOGU" displayName="SAHEMOGU" ref="A1:F193" totalsRowShown="0">
  <autoFilter ref="A1:F193" xr:uid="{BC406050-3D23-4F33-8498-D0AA529914A7}"/>
  <tableColumns count="6">
    <tableColumn id="1" xr3:uid="{59E12A0E-B77A-4EEB-9172-429186049A35}" name="Autor" dataDxfId="131"/>
    <tableColumn id="2" xr3:uid="{CE19E54F-FF15-4151-9F55-C99CF7505512}" name="Título / Clasificación / Folio" dataDxfId="130"/>
    <tableColumn id="3" xr3:uid="{AC5C7EEC-59D6-40A8-8E8D-2AECC65C7801}" name="Período de Préstamo" dataDxfId="129"/>
    <tableColumn id="4" xr3:uid="{519C8A7E-4647-4976-9914-39B705FC8B7C}" name="Renovación" dataDxfId="128"/>
    <tableColumn id="5" xr3:uid="{51523FF3-6AC0-49BC-8153-2EFD9EC7B86F}" name="Devolución" dataDxfId="127"/>
    <tableColumn id="6" xr3:uid="{34902E28-6F59-47CC-8D48-AA55AF095FED}" name="Retraso (Días)" dataDxfId="126"/>
  </tableColumns>
  <tableStyleInfo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3" xr:uid="{8170195C-4C7A-476B-8948-18AC7A57D14D}" name="SISOAL" displayName="SISOAL" ref="A1:F66" totalsRowShown="0">
  <autoFilter ref="A1:F66" xr:uid="{8170195C-4C7A-476B-8948-18AC7A57D14D}"/>
  <tableColumns count="6">
    <tableColumn id="1" xr3:uid="{727A4605-DE10-4FB9-A58C-A9DE9434E3A8}" name="Autor" dataDxfId="125"/>
    <tableColumn id="2" xr3:uid="{C977481F-E816-416B-BD3B-FE130E640F02}" name="Título / Clasificación / Folio" dataDxfId="124"/>
    <tableColumn id="3" xr3:uid="{1942DE23-C117-4745-8456-4F3505482332}" name="Período de Préstamo" dataDxfId="123"/>
    <tableColumn id="4" xr3:uid="{EDACE444-7446-445F-82D9-EDF8EF9DE88E}" name="Renovación" dataDxfId="122"/>
    <tableColumn id="5" xr3:uid="{E6F4729B-1015-452F-B27A-F9F537EC69F6}" name="Devolución" dataDxfId="121"/>
    <tableColumn id="6" xr3:uid="{4F5DF0BE-6BB6-4B45-93BE-27E269E1280A}" name="Retraso (Días)" dataDxfId="120"/>
  </tableColumns>
  <tableStyleInfo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4" xr:uid="{1F207C0F-FCAD-4876-9C42-0A98FE699AAA}" name="SIROYAAR" displayName="SIROYAAR" ref="A1:F169" totalsRowShown="0">
  <autoFilter ref="A1:F169" xr:uid="{1F207C0F-FCAD-4876-9C42-0A98FE699AAA}"/>
  <tableColumns count="6">
    <tableColumn id="1" xr3:uid="{055BB1FD-E83A-4F61-9FED-65D63897E12D}" name="Autor" dataDxfId="119"/>
    <tableColumn id="2" xr3:uid="{07788ADF-7BCC-4414-8E39-890A5995F1B3}" name="Título / Clasificación / Folio" dataDxfId="118"/>
    <tableColumn id="3" xr3:uid="{08F82C64-D91F-48F3-9E41-0CF7AB7F57BC}" name="Período de Préstamo" dataDxfId="117"/>
    <tableColumn id="4" xr3:uid="{09619F10-465F-4AE3-B944-562CB4E42AA3}" name="Renovación" dataDxfId="116"/>
    <tableColumn id="5" xr3:uid="{04F2990A-E210-409B-A2CA-B544032C2EB5}" name="Devolución" dataDxfId="115"/>
    <tableColumn id="6" xr3:uid="{E33D0B82-A166-4AA9-A77E-F49B7C8FC33B}" name="Retraso (Días)" dataDxfId="114"/>
  </tableColumns>
  <tableStyleInfo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5" xr:uid="{9DFB9109-F437-4317-B9E7-132450DF0C0D}" name="SOCAKA" displayName="SOCAKA" ref="A1:F310" totalsRowShown="0">
  <autoFilter ref="A1:F310" xr:uid="{9DFB9109-F437-4317-B9E7-132450DF0C0D}"/>
  <tableColumns count="6">
    <tableColumn id="1" xr3:uid="{1AD7D0F0-295B-415A-93AB-A50956BB5B6E}" name="Autor" dataDxfId="113"/>
    <tableColumn id="2" xr3:uid="{824684CB-16BA-48DD-B1F5-D0B013EFBF40}" name="Título / Clasificación / Folio" dataDxfId="112"/>
    <tableColumn id="3" xr3:uid="{B358AE95-D270-4E58-8A21-74905E0E3130}" name="Período de Préstamo" dataDxfId="111"/>
    <tableColumn id="4" xr3:uid="{4045E700-14DE-44C3-A11F-E1883219106E}" name="Renovación" dataDxfId="110"/>
    <tableColumn id="5" xr3:uid="{D8FED0D8-9E3D-4595-99C3-E3335A3ED401}" name="Devolución" dataDxfId="109"/>
    <tableColumn id="6" xr3:uid="{D4F8B38C-5C5F-457F-A833-23360A655CBC}" name="Retraso (Días)" dataDxfId="108"/>
  </tableColumns>
  <tableStyleInfo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6" xr:uid="{F5B8CE7E-640F-45CA-BEA8-CF698B55A12F}" name="SOSAVIHU" displayName="SOSAVIHU" ref="A1:F229" totalsRowShown="0">
  <autoFilter ref="A1:F229" xr:uid="{F5B8CE7E-640F-45CA-BEA8-CF698B55A12F}"/>
  <tableColumns count="6">
    <tableColumn id="1" xr3:uid="{F22547D8-533B-4F59-97CF-7B5F84B7007D}" name="Autor" dataDxfId="107"/>
    <tableColumn id="2" xr3:uid="{E1F07492-4CB1-4A25-BED3-C4F97654A03E}" name="Título / Clasificación / Folio" dataDxfId="106"/>
    <tableColumn id="3" xr3:uid="{D27C1D35-AE6B-4748-AD2B-8D791364FB32}" name="Período de Préstamo" dataDxfId="105"/>
    <tableColumn id="4" xr3:uid="{0EF3D2DE-36AB-4984-8048-049B42F6F547}" name="Renovación" dataDxfId="104"/>
    <tableColumn id="5" xr3:uid="{167F7931-4FA2-4AB7-8906-559087957687}" name="Devolución" dataDxfId="103"/>
    <tableColumn id="6" xr3:uid="{13A53D1C-E590-42CD-B629-72A6F0BF7FFA}" name="Retraso (Días)" dataDxfId="102"/>
  </tableColumns>
  <tableStyleInfo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7" xr:uid="{3D5AAE5F-F77C-4B5F-8A25-F7D97578F5B4}" name="TEORARMI" displayName="TEORARMI" ref="A1:F2" totalsRowShown="0">
  <autoFilter ref="A1:F2" xr:uid="{3D5AAE5F-F77C-4B5F-8A25-F7D97578F5B4}"/>
  <tableColumns count="6">
    <tableColumn id="1" xr3:uid="{4C4B3DDF-934C-4824-9D79-40439482A58C}" name="Autor" dataDxfId="101"/>
    <tableColumn id="2" xr3:uid="{81ECE1A4-586E-478D-9B30-ECD1A02130AC}" name="Título / Clasificación / Folio" dataDxfId="100"/>
    <tableColumn id="3" xr3:uid="{10517997-F2E1-43D9-9FAD-9429947A68AE}" name="Período de Préstamo" dataDxfId="99"/>
    <tableColumn id="4" xr3:uid="{E1CE520A-24AD-494F-81DC-3CD850C2F338}" name="Renovación" dataDxfId="98"/>
    <tableColumn id="5" xr3:uid="{A575D382-6B01-4392-89AE-88F03630B0DB}" name="Devolución" dataDxfId="97"/>
    <tableColumn id="6" xr3:uid="{48AC5033-C6B0-4FE9-93F1-BB6B4B8A4341}" name="Retraso (Días)" dataDxfId="96"/>
  </tableColumns>
  <tableStyleInfo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2" xr:uid="{DB562351-99D4-495B-B270-FFAB4810053E}" name="TOLA" displayName="TOLA" ref="A1:F7" totalsRowShown="0">
  <autoFilter ref="A1:F7" xr:uid="{DB562351-99D4-495B-B270-FFAB4810053E}"/>
  <tableColumns count="6">
    <tableColumn id="1" xr3:uid="{42D58B80-941D-4607-97B5-1780B449B115}" name="Autor" dataDxfId="95"/>
    <tableColumn id="2" xr3:uid="{9C4DDA1A-A2C5-41D3-B7F5-DCBCF0EE0B36}" name="Título / Clasificación / Folio" dataDxfId="94"/>
    <tableColumn id="3" xr3:uid="{0C80B5D3-04AA-4BC7-A959-D9531E1FBF40}" name="Período de Préstamo" dataDxfId="93"/>
    <tableColumn id="4" xr3:uid="{6220413D-7CE6-4C72-BD50-9D24C0FF6B31}" name="Renovación" dataDxfId="92"/>
    <tableColumn id="5" xr3:uid="{89B601B1-32BB-4715-B196-95D9696A7A9D}" name="Devolución" dataDxfId="91"/>
    <tableColumn id="6" xr3:uid="{1EC88842-7AC5-4718-A6B7-08B0FABBA612}" name="Retraso (Días)" dataDxfId="90"/>
  </tableColumns>
  <tableStyleInfo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3" xr:uid="{143D798A-508E-4567-9D5C-BFAADE413F67}" name="TONA" displayName="TONA" ref="A1:F15" totalsRowShown="0">
  <autoFilter ref="A1:F15" xr:uid="{143D798A-508E-4567-9D5C-BFAADE413F67}"/>
  <tableColumns count="6">
    <tableColumn id="1" xr3:uid="{4F507AA4-9969-436C-90B3-10CE919C6E90}" name="Autor" dataDxfId="89"/>
    <tableColumn id="2" xr3:uid="{9C298690-24FC-4983-8251-B36E9811E8A2}" name="Título / Clasificación / Folio" dataDxfId="88"/>
    <tableColumn id="3" xr3:uid="{A0BB1199-610A-4119-B8A9-D15B6E1D5567}" name="Período de Préstamo" dataDxfId="87"/>
    <tableColumn id="4" xr3:uid="{E61E00AE-4796-4B3E-8498-A0C128011EE6}" name="Renovación" dataDxfId="86"/>
    <tableColumn id="5" xr3:uid="{DD5E45CD-72E8-444C-ADBF-88DC5197C178}" name="Devolución" dataDxfId="85"/>
    <tableColumn id="6" xr3:uid="{B11F1282-18DF-4B62-8925-8DCFAF7184C4}" name="Retraso (Días)" dataDxfId="84"/>
  </tableColumns>
  <tableStyleInfo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0" xr:uid="{1EAF4BC2-4714-42BD-9263-F3F6271A97BE}" name="TOHEPEJA" displayName="TOHEPEJA" ref="A1:F180" totalsRowShown="0">
  <autoFilter ref="A1:F180" xr:uid="{1EAF4BC2-4714-42BD-9263-F3F6271A97BE}"/>
  <tableColumns count="6">
    <tableColumn id="1" xr3:uid="{4A5E2C86-DE6A-4736-8DA9-015C43A599E1}" name="Autor" dataDxfId="83"/>
    <tableColumn id="2" xr3:uid="{4E9D72B8-F048-408B-AE48-D94D45EB8F3E}" name="Título / Clasificación / Folio" dataDxfId="82"/>
    <tableColumn id="3" xr3:uid="{542A909A-67C4-46A0-B88C-7BF504D421EC}" name="Período de Préstamo" dataDxfId="81"/>
    <tableColumn id="4" xr3:uid="{049D810B-9B7A-4C2D-9172-FC12103B6F14}" name="Renovación" dataDxfId="80"/>
    <tableColumn id="5" xr3:uid="{C99A3AF9-C048-4236-B59E-BD74662422A5}" name="Devolución" dataDxfId="79"/>
    <tableColumn id="6" xr3:uid="{14823250-06C5-4330-918A-1319F5A93201}" name="Retraso (Días)" dataDxfId="78"/>
  </tableColumns>
  <tableStyleInfo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3" xr:uid="{08A996B7-AC94-4DD6-B039-7FB934E397EE}" name="VAFRIV" displayName="VAFRIV" ref="A1:F2" totalsRowShown="0">
  <autoFilter ref="A1:F2" xr:uid="{08A996B7-AC94-4DD6-B039-7FB934E397EE}"/>
  <tableColumns count="6">
    <tableColumn id="1" xr3:uid="{C8A67A1B-D418-4119-A4FD-F9884C76F67F}" name="Autor" dataDxfId="77"/>
    <tableColumn id="2" xr3:uid="{16B880C1-EE0F-485C-BF7E-5B1C2EF3DF1E}" name="Título / Clasificación / Folio" dataDxfId="76"/>
    <tableColumn id="3" xr3:uid="{E7473C7C-B58A-4573-9935-E8BD58D41CD9}" name="Período de Préstamo" dataDxfId="75"/>
    <tableColumn id="4" xr3:uid="{E87EED1E-F6B8-43F2-9533-6064AA5299E8}" name="Renovación" dataDxfId="74"/>
    <tableColumn id="5" xr3:uid="{D0C92D95-0A1A-474F-A1AA-6A25402D0FEA}" name="Devolución" dataDxfId="73"/>
    <tableColumn id="6" xr3:uid="{AEB486A0-A282-41CB-9150-D67ED087DE48}" name="Retraso (Días)" dataDxfId="72"/>
  </tableColumns>
  <tableStyleInfo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4" xr:uid="{3456A694-55AE-4A5E-94E5-2FD3B7AB04DC}" name="VAVIROIS" displayName="VAVIROIS" ref="A1:F193" totalsRowShown="0">
  <autoFilter ref="A1:F193" xr:uid="{3456A694-55AE-4A5E-94E5-2FD3B7AB04DC}"/>
  <tableColumns count="6">
    <tableColumn id="1" xr3:uid="{AB2AA96C-B9EE-41ED-916A-D1B5D0B56AE9}" name="Autor" dataDxfId="71"/>
    <tableColumn id="2" xr3:uid="{CD341991-CCF4-485B-8757-6CFB725B1C2A}" name="Título / Clasificación / Folio" dataDxfId="70"/>
    <tableColumn id="3" xr3:uid="{5B17C8F5-C2D9-4C65-AB7A-77071646962F}" name="Período de Préstamo" dataDxfId="69"/>
    <tableColumn id="4" xr3:uid="{0725D2DF-F198-43DA-859E-9491556A6FD4}" name="Renovación" dataDxfId="68"/>
    <tableColumn id="5" xr3:uid="{11BCBD0B-BEA1-4326-9762-BCCD3CD1662E}" name="Devolución" dataDxfId="67"/>
    <tableColumn id="6" xr3:uid="{FA09C7AD-E986-4111-9DDB-8179B5083B4A}" name="Retraso (Días)" dataDxfId="66"/>
  </tableColumns>
  <tableStyleInfo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5" xr:uid="{26CF7E0D-51FA-4FA7-9034-AB5211FC428D}" name="VAABAL" displayName="VAABAL" ref="A1:F225" totalsRowShown="0">
  <autoFilter ref="A1:F225" xr:uid="{26CF7E0D-51FA-4FA7-9034-AB5211FC428D}"/>
  <tableColumns count="6">
    <tableColumn id="1" xr3:uid="{E1A63AD0-1C5E-471D-82C8-FEF839C79559}" name="Autor" dataDxfId="65"/>
    <tableColumn id="2" xr3:uid="{7B8C3052-E7B1-4809-A66A-FB989BD5A946}" name="Título / Clasificación / Folio" dataDxfId="64"/>
    <tableColumn id="3" xr3:uid="{E4C4076D-B6C2-43BB-9689-AB53525BFAF9}" name="Período de Préstamo" dataDxfId="63"/>
    <tableColumn id="4" xr3:uid="{0096B295-1471-4DF3-98B3-CDCAE4A52C0A}" name="Renovación" dataDxfId="62"/>
    <tableColumn id="5" xr3:uid="{AD31BA28-D031-4257-A9D5-B2E9C59D89EB}" name="Devolución" dataDxfId="61"/>
    <tableColumn id="6" xr3:uid="{4753C52E-18BC-4EA6-9E8C-950BBC53C2FE}" name="Retraso (Días)" dataDxfId="60"/>
  </tableColumns>
  <tableStyleInfo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8" xr:uid="{BFACBA85-264B-42C4-B0F9-19950181ADF4}" name="VACALIAN" displayName="VACALIAN" ref="A1:F68" totalsRowShown="0">
  <autoFilter ref="A1:F68" xr:uid="{BFACBA85-264B-42C4-B0F9-19950181ADF4}"/>
  <tableColumns count="6">
    <tableColumn id="1" xr3:uid="{53EC64C4-4F0C-4460-8F28-D6C7BA7FE038}" name="Autor" dataDxfId="59"/>
    <tableColumn id="2" xr3:uid="{255DF1B8-91E8-4D7A-88D2-3E054B71BF9D}" name="Título / Clasificación / Folio" dataDxfId="58"/>
    <tableColumn id="3" xr3:uid="{8B2FE5B9-8877-4D7F-A533-80E0896E8224}" name="Período de Préstamo" dataDxfId="57"/>
    <tableColumn id="4" xr3:uid="{D1691091-3F89-49B1-8F1D-05E3AA08B1CF}" name="Renovación" dataDxfId="56"/>
    <tableColumn id="5" xr3:uid="{2EB70F83-649E-4919-B913-69CBC7C50061}" name="Devolución" dataDxfId="55"/>
    <tableColumn id="6" xr3:uid="{A4D45513-7CC9-4604-937A-4087C8A3BC1B}" name="Retraso (Días)" dataDxfId="54"/>
  </tableColumns>
  <tableStyleInfo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1" xr:uid="{720DC14C-A9B8-40C2-BD7A-B22EBAD54941}" name="VAMIALEU" displayName="VAMIALEU" ref="A1:F17" totalsRowShown="0">
  <autoFilter ref="A1:F17" xr:uid="{720DC14C-A9B8-40C2-BD7A-B22EBAD54941}"/>
  <tableColumns count="6">
    <tableColumn id="1" xr3:uid="{35845913-E3FD-4144-B8FD-D9F7559ECB63}" name="Autor" dataDxfId="53"/>
    <tableColumn id="2" xr3:uid="{2B7ECF82-C3F2-4AD8-9E07-1D131AECBB7A}" name="Título / Clasificación / Folio" dataDxfId="52"/>
    <tableColumn id="3" xr3:uid="{D737711C-240A-42E1-84D9-9FDDADF2A474}" name="Período de Préstamo" dataDxfId="51"/>
    <tableColumn id="4" xr3:uid="{9D8CE02F-E936-44B8-B6A9-1DED843FA55D}" name="Renovación" dataDxfId="50"/>
    <tableColumn id="5" xr3:uid="{CA05B9EB-263B-40B6-82A0-E278D840E087}" name="Devolución" dataDxfId="49"/>
    <tableColumn id="6" xr3:uid="{D831A773-2943-4D47-94F8-EBC6AA9C530E}" name="Retraso (Días)" dataDxfId="48"/>
  </tableColumns>
  <tableStyleInfo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2" xr:uid="{BC50D5C0-1C17-4AAA-846E-B2DDF13658E0}" name="VAVEPEGU" displayName="VAVEPEGU" ref="A1:F85" totalsRowShown="0">
  <autoFilter ref="A1:F85" xr:uid="{BC50D5C0-1C17-4AAA-846E-B2DDF13658E0}"/>
  <tableColumns count="6">
    <tableColumn id="1" xr3:uid="{E6063195-7894-425E-B8E0-BC554052F2FA}" name="Autor" dataDxfId="47"/>
    <tableColumn id="2" xr3:uid="{59E68BF2-F0AB-41AA-91A0-470BF1ACDEF4}" name="Título / Clasificación / Folio" dataDxfId="46"/>
    <tableColumn id="3" xr3:uid="{23A560E0-2B40-4C32-8A7E-79B38D7C5533}" name="Período de Préstamo" dataDxfId="45"/>
    <tableColumn id="4" xr3:uid="{530BBD7C-FB3A-4464-93D5-E8748BFB11E2}" name="Renovación" dataDxfId="44"/>
    <tableColumn id="5" xr3:uid="{AA1F66AF-49BC-41DC-9D91-BEEFA32BEB81}" name="Devolución" dataDxfId="43"/>
    <tableColumn id="6" xr3:uid="{B7DFA231-F9CA-4A2E-B895-D0E22E76BD0F}" name="Retraso (Días)" dataDxfId="42"/>
  </tableColumns>
  <tableStyleInfo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4" xr:uid="{D6FD070D-6438-41F9-90EA-482FD7C2076E}" name="VALOYUFEAL" displayName="VALOYUFEAL" ref="A1:F414" totalsRowShown="0">
  <autoFilter ref="A1:F414" xr:uid="{D6FD070D-6438-41F9-90EA-482FD7C2076E}"/>
  <tableColumns count="6">
    <tableColumn id="1" xr3:uid="{DA0A1892-01BC-42B6-8F02-C557D05DD7C5}" name="Autor" dataDxfId="41"/>
    <tableColumn id="2" xr3:uid="{DAAA464F-4C21-4517-8637-52B81DAE0679}" name="Título / Clasificación / Folio" dataDxfId="40"/>
    <tableColumn id="3" xr3:uid="{3AAD531A-8CAF-474F-B50A-E1DD0B815477}" name="Período de Préstamo" dataDxfId="39"/>
    <tableColumn id="4" xr3:uid="{D380525B-9B31-4588-A00B-5BF937A2AF2E}" name="Renovación" dataDxfId="38"/>
    <tableColumn id="5" xr3:uid="{E8A72514-96DA-4DBA-A5E4-00A248EA6B93}" name="Devolución" dataDxfId="37"/>
    <tableColumn id="6" xr3:uid="{50488B5D-6CA4-4EDA-907D-CB8BF80DF0CA}" name="Retraso (Días)" dataDxfId="36"/>
  </tableColumns>
  <tableStyleInfo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7" xr:uid="{B4526717-D7B1-49C4-8757-EA209D5B4D3E}" name="VEMAJI" displayName="VEMAJI" ref="A1:F3" totalsRowShown="0">
  <autoFilter ref="A1:F3" xr:uid="{B4526717-D7B1-49C4-8757-EA209D5B4D3E}"/>
  <tableColumns count="6">
    <tableColumn id="1" xr3:uid="{0CCEBEB6-8C5D-4EFB-9FD5-C64AE9204AF8}" name="Autor" dataDxfId="35"/>
    <tableColumn id="2" xr3:uid="{5D7E747D-07CE-4315-B3C2-A80667E7048E}" name="Título / Clasificación / Folio" dataDxfId="34"/>
    <tableColumn id="3" xr3:uid="{2162AB5E-1AC4-4E74-A9F7-A75E5A58F102}" name="Período de Préstamo" dataDxfId="33"/>
    <tableColumn id="4" xr3:uid="{E56EA38B-4678-499F-9AA7-65D6BEFA7324}" name="Renovación" dataDxfId="32"/>
    <tableColumn id="5" xr3:uid="{B5AE6D0B-FB66-4DA2-9665-9F6B017B5D11}" name="Devolución" dataDxfId="31"/>
    <tableColumn id="6" xr3:uid="{8D47DCED-E01F-4D77-A633-E77A8436915D}" name="Retraso (Días)" dataDxfId="30"/>
  </tableColumns>
  <tableStyleInfo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8" xr:uid="{DB02F50C-5146-4E17-9136-24AE0920DC5F}" name="VEVATODA" displayName="VEVATODA" ref="A1:F142" totalsRowShown="0">
  <autoFilter ref="A1:F142" xr:uid="{DB02F50C-5146-4E17-9136-24AE0920DC5F}"/>
  <tableColumns count="6">
    <tableColumn id="1" xr3:uid="{FBDC17B9-F09A-455C-A565-4CB01AFD3015}" name="Autor" dataDxfId="29"/>
    <tableColumn id="2" xr3:uid="{81169626-1411-41DF-98CB-C812DC3DA37F}" name="Título / Clasificación / Folio" dataDxfId="28"/>
    <tableColumn id="3" xr3:uid="{24442159-5927-46AC-92C6-B0274F21CC9A}" name="Período de Préstamo" dataDxfId="27"/>
    <tableColumn id="4" xr3:uid="{BE44D6A9-40A1-4662-8188-BE68BF45E588}" name="Renovación" dataDxfId="26"/>
    <tableColumn id="5" xr3:uid="{6ACC21DB-1E5E-4A14-A65A-7D1CE5EEC410}" name="Devolución" dataDxfId="25"/>
    <tableColumn id="6" xr3:uid="{1694207D-8E94-4E24-8368-A339611C29FD}" name="Retraso (Días)" dataDxfId="24"/>
  </tableColumns>
  <tableStyleInfo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0" xr:uid="{1578E41D-49DD-4760-A04A-A203178185B6}" name="VIVAGLE" displayName="VIVAGLE" ref="A1:F68" totalsRowShown="0">
  <autoFilter ref="A1:F68" xr:uid="{1578E41D-49DD-4760-A04A-A203178185B6}"/>
  <tableColumns count="6">
    <tableColumn id="1" xr3:uid="{4391030F-37DE-4A61-87ED-F34F9904427A}" name="Autor" dataDxfId="23"/>
    <tableColumn id="2" xr3:uid="{43089694-420E-4633-91FC-B56E7022344B}" name="Título / Clasificación / Folio" dataDxfId="22"/>
    <tableColumn id="3" xr3:uid="{560E7237-FE97-4226-9574-539F1F3E5A9B}" name="Período de Préstamo" dataDxfId="21"/>
    <tableColumn id="4" xr3:uid="{24D4274E-305E-46F9-8EEE-1730E1486D58}" name="Renovación" dataDxfId="20"/>
    <tableColumn id="5" xr3:uid="{F5F5407D-E62B-4EEB-8753-48317352397E}" name="Devolución" dataDxfId="19"/>
    <tableColumn id="6" xr3:uid="{0408072B-4F60-4424-A531-25082089E400}" name="Retraso (Días)" dataDxfId="18"/>
  </tableColumns>
  <tableStyleInfo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1" xr:uid="{9AD0BD3F-31DA-4E41-A403-8CEDFBE4DE61}" name="WIDAST" displayName="WIDAST" ref="A1:F7" totalsRowShown="0">
  <autoFilter ref="A1:F7" xr:uid="{9AD0BD3F-31DA-4E41-A403-8CEDFBE4DE61}"/>
  <tableColumns count="6">
    <tableColumn id="1" xr3:uid="{A0C4CDA2-9957-4FC5-9613-2B95BF15C5E2}" name="Autor" dataDxfId="17"/>
    <tableColumn id="2" xr3:uid="{1D9BD0C2-F7B3-40D1-8AB6-BDA7214E8052}" name="Título / Clasificación / Folio" dataDxfId="16"/>
    <tableColumn id="3" xr3:uid="{7EBD836C-F5BF-4BD2-8A66-603D13B19CD2}" name="Período de Préstamo" dataDxfId="15"/>
    <tableColumn id="4" xr3:uid="{0B65999A-F5CD-44B2-9233-E6D96DE7592B}" name="Renovación" dataDxfId="14"/>
    <tableColumn id="5" xr3:uid="{F2797910-DF79-473F-91A1-F836AABFFBC6}" name="Devolución" dataDxfId="13"/>
    <tableColumn id="6" xr3:uid="{3D947E3D-36C6-4478-BFD6-8D6766C1C572}" name="Retraso (Días)" dataDxfId="12"/>
  </tableColumns>
  <tableStyleInfo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2" xr:uid="{A6E94DF8-DD5B-4759-B599-C4B1D815D4DC}" name="WOOSMI" displayName="WOOSMI" ref="A1:F9" totalsRowShown="0">
  <autoFilter ref="A1:F9" xr:uid="{A6E94DF8-DD5B-4759-B599-C4B1D815D4DC}"/>
  <tableColumns count="6">
    <tableColumn id="1" xr3:uid="{82759246-57AB-4D3A-95D1-20723F8F1BEC}" name="Autor" dataDxfId="11"/>
    <tableColumn id="2" xr3:uid="{BAE15CC6-25FF-4E60-BDD1-D78AD639A513}" name="Título / Clasificación / Folio" dataDxfId="10"/>
    <tableColumn id="3" xr3:uid="{462A87A6-FFB7-4A8B-A1ED-E33752608B91}" name="Período de Préstamo" dataDxfId="9"/>
    <tableColumn id="4" xr3:uid="{A0B8034A-1AAC-46CA-B361-93A82F519347}" name="Renovación" dataDxfId="8"/>
    <tableColumn id="5" xr3:uid="{0D2AB650-40F2-4A6D-B482-9AB456AC8DE0}" name="Devolución" dataDxfId="7"/>
    <tableColumn id="6" xr3:uid="{D1C88D4F-4719-4638-9B38-E688FF80CB87}" name="Retraso (Días)" dataDxfId="6"/>
  </tableColumns>
  <tableStyleInfo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4" xr:uid="{F9491AC5-F8E8-4492-A3CD-920C751CF560}" name="ZALOSACI" displayName="ZALOSACI" ref="A1:F58" totalsRowShown="0">
  <autoFilter ref="A1:F58" xr:uid="{F9491AC5-F8E8-4492-A3CD-920C751CF560}"/>
  <tableColumns count="6">
    <tableColumn id="1" xr3:uid="{25CB877B-A082-444C-A0CF-55C21D546F26}" name="Autor" dataDxfId="5"/>
    <tableColumn id="2" xr3:uid="{61031B3D-44BA-40C4-B9EF-6BE78422276E}" name="Título / Clasificación / Folio" dataDxfId="4"/>
    <tableColumn id="3" xr3:uid="{16E29233-FDB6-47DC-B6FC-D85F3CE0DD98}" name="Período de Préstamo" dataDxfId="3"/>
    <tableColumn id="4" xr3:uid="{8DDE3EB4-AF86-4DFC-92D5-A6CFE1F45690}" name="Renovación" dataDxfId="2"/>
    <tableColumn id="5" xr3:uid="{251302FE-648F-4B63-B0B6-65FC59EBD751}" name="Devolución" dataDxfId="1"/>
    <tableColumn id="6" xr3:uid="{56758BA6-FAA9-458E-BF7A-24B31E766494}" name="Retraso (Días)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jashib.star@hotmail.com" TargetMode="External"/><Relationship Id="rId299" Type="http://schemas.openxmlformats.org/officeDocument/2006/relationships/hyperlink" Target="mailto:yariz2704@gmail.com" TargetMode="External"/><Relationship Id="rId21" Type="http://schemas.openxmlformats.org/officeDocument/2006/relationships/hyperlink" Target="mailto:mlbocanegra616@gmail.com" TargetMode="External"/><Relationship Id="rId63" Type="http://schemas.openxmlformats.org/officeDocument/2006/relationships/hyperlink" Target="mailto:demarzo.nicola@yahoo.com.mx" TargetMode="External"/><Relationship Id="rId159" Type="http://schemas.openxmlformats.org/officeDocument/2006/relationships/hyperlink" Target="mailto:pollitiko@yahoo.com.mx" TargetMode="External"/><Relationship Id="rId324" Type="http://schemas.openxmlformats.org/officeDocument/2006/relationships/hyperlink" Target="mailto:emiliasandovalgonzalezgmail.com" TargetMode="External"/><Relationship Id="rId170" Type="http://schemas.openxmlformats.org/officeDocument/2006/relationships/hyperlink" Target="mailto:joseangelsantiago@gmail.com" TargetMode="External"/><Relationship Id="rId226" Type="http://schemas.openxmlformats.org/officeDocument/2006/relationships/hyperlink" Target="mailto:grislico@gmail.com" TargetMode="External"/><Relationship Id="rId268" Type="http://schemas.openxmlformats.org/officeDocument/2006/relationships/hyperlink" Target="mailto:alex.cisne.piki@gmail.com" TargetMode="External"/><Relationship Id="rId32" Type="http://schemas.openxmlformats.org/officeDocument/2006/relationships/hyperlink" Target="mailto:fdc537jlcz83@gmail.com" TargetMode="External"/><Relationship Id="rId74" Type="http://schemas.openxmlformats.org/officeDocument/2006/relationships/hyperlink" Target="mailto:ofabianrivera@gmail.com" TargetMode="External"/><Relationship Id="rId128" Type="http://schemas.openxmlformats.org/officeDocument/2006/relationships/hyperlink" Target="mailto:lashesa@hotmail.com" TargetMode="External"/><Relationship Id="rId335" Type="http://schemas.openxmlformats.org/officeDocument/2006/relationships/hyperlink" Target="mailto:guendanavida@hotmail.com" TargetMode="External"/><Relationship Id="rId5" Type="http://schemas.openxmlformats.org/officeDocument/2006/relationships/hyperlink" Target="mailto:itand.vqz@gmail.com" TargetMode="External"/><Relationship Id="rId181" Type="http://schemas.openxmlformats.org/officeDocument/2006/relationships/hyperlink" Target="mailto:navimepi@hotmail.com" TargetMode="External"/><Relationship Id="rId237" Type="http://schemas.openxmlformats.org/officeDocument/2006/relationships/hyperlink" Target="mailto:ruben0001@hotmail.com" TargetMode="External"/><Relationship Id="rId279" Type="http://schemas.openxmlformats.org/officeDocument/2006/relationships/hyperlink" Target="mailto:hdr_rtqm@hotmail.com" TargetMode="External"/><Relationship Id="rId43" Type="http://schemas.openxmlformats.org/officeDocument/2006/relationships/hyperlink" Target="mailto:camo281298@gmail.com" TargetMode="External"/><Relationship Id="rId139" Type="http://schemas.openxmlformats.org/officeDocument/2006/relationships/hyperlink" Target="mailto:libre182@live.com.mx" TargetMode="External"/><Relationship Id="rId290" Type="http://schemas.openxmlformats.org/officeDocument/2006/relationships/hyperlink" Target="mailto:m.woolrich@icloud.com" TargetMode="External"/><Relationship Id="rId304" Type="http://schemas.openxmlformats.org/officeDocument/2006/relationships/hyperlink" Target="mailto:elsietesla4@gmail.com" TargetMode="External"/><Relationship Id="rId85" Type="http://schemas.openxmlformats.org/officeDocument/2006/relationships/hyperlink" Target="mailto:cess93@gmail.com" TargetMode="External"/><Relationship Id="rId150" Type="http://schemas.openxmlformats.org/officeDocument/2006/relationships/hyperlink" Target="mailto:claudiaterroso1@yahoo.com.mx" TargetMode="External"/><Relationship Id="rId192" Type="http://schemas.openxmlformats.org/officeDocument/2006/relationships/hyperlink" Target="mailto:emmaojedap@gmail.com" TargetMode="External"/><Relationship Id="rId206" Type="http://schemas.openxmlformats.org/officeDocument/2006/relationships/hyperlink" Target="mailto:optryp@gmail.com" TargetMode="External"/><Relationship Id="rId248" Type="http://schemas.openxmlformats.org/officeDocument/2006/relationships/hyperlink" Target="mailto:batayer123@hotmail.com" TargetMode="External"/><Relationship Id="rId12" Type="http://schemas.openxmlformats.org/officeDocument/2006/relationships/hyperlink" Target="mailto:laurelderglanz@gmail.com" TargetMode="External"/><Relationship Id="rId108" Type="http://schemas.openxmlformats.org/officeDocument/2006/relationships/hyperlink" Target="mailto:aria.cavamonas@gmail.com" TargetMode="External"/><Relationship Id="rId315" Type="http://schemas.openxmlformats.org/officeDocument/2006/relationships/hyperlink" Target="mailto:cchesares@hotmail.com" TargetMode="External"/><Relationship Id="rId54" Type="http://schemas.openxmlformats.org/officeDocument/2006/relationships/hyperlink" Target="mailto:donacruz15@gmail.com" TargetMode="External"/><Relationship Id="rId96" Type="http://schemas.openxmlformats.org/officeDocument/2006/relationships/hyperlink" Target="mailto:cronopiocity@gmail.com" TargetMode="External"/><Relationship Id="rId161" Type="http://schemas.openxmlformats.org/officeDocument/2006/relationships/hyperlink" Target="mailto:contacto.elizabethmartinez@gmail.com" TargetMode="External"/><Relationship Id="rId217" Type="http://schemas.openxmlformats.org/officeDocument/2006/relationships/hyperlink" Target="mailto:kas.qz@hotmail.com" TargetMode="External"/><Relationship Id="rId259" Type="http://schemas.openxmlformats.org/officeDocument/2006/relationships/hyperlink" Target="mailto:ardoengis@gmail.com" TargetMode="External"/><Relationship Id="rId23" Type="http://schemas.openxmlformats.org/officeDocument/2006/relationships/hyperlink" Target="mailto:guie.niza03@gmail.com" TargetMode="External"/><Relationship Id="rId119" Type="http://schemas.openxmlformats.org/officeDocument/2006/relationships/hyperlink" Target="mailto:nancy.kukuee@gmail.com" TargetMode="External"/><Relationship Id="rId270" Type="http://schemas.openxmlformats.org/officeDocument/2006/relationships/hyperlink" Target="mailto:michteahulos@gmail.com" TargetMode="External"/><Relationship Id="rId326" Type="http://schemas.openxmlformats.org/officeDocument/2006/relationships/hyperlink" Target="mailto:rosacasitranparente@gmail.com" TargetMode="External"/><Relationship Id="rId65" Type="http://schemas.openxmlformats.org/officeDocument/2006/relationships/hyperlink" Target="mailto:sonia.gregorio.teatro@gmail.com" TargetMode="External"/><Relationship Id="rId130" Type="http://schemas.openxmlformats.org/officeDocument/2006/relationships/hyperlink" Target="mailto:eveynabi@hotmail.com" TargetMode="External"/><Relationship Id="rId172" Type="http://schemas.openxmlformats.org/officeDocument/2006/relationships/hyperlink" Target="mailto:mategenia@gmail.com" TargetMode="External"/><Relationship Id="rId228" Type="http://schemas.openxmlformats.org/officeDocument/2006/relationships/hyperlink" Target="mailto:victorjoseba@hotmail.com" TargetMode="External"/><Relationship Id="rId281" Type="http://schemas.openxmlformats.org/officeDocument/2006/relationships/hyperlink" Target="mailto:miranda.alba@gmail.com" TargetMode="External"/><Relationship Id="rId337" Type="http://schemas.openxmlformats.org/officeDocument/2006/relationships/hyperlink" Target="mailto:caf2991@gmail.com" TargetMode="External"/><Relationship Id="rId34" Type="http://schemas.openxmlformats.org/officeDocument/2006/relationships/hyperlink" Target="mailto:sisi.anithabe@hotmail.com" TargetMode="External"/><Relationship Id="rId76" Type="http://schemas.openxmlformats.org/officeDocument/2006/relationships/hyperlink" Target="mailto:nana.ko.haruhi@gmail.com" TargetMode="External"/><Relationship Id="rId141" Type="http://schemas.openxmlformats.org/officeDocument/2006/relationships/hyperlink" Target="mailto:sabinalopezcharis@gmail.com" TargetMode="External"/><Relationship Id="rId7" Type="http://schemas.openxmlformats.org/officeDocument/2006/relationships/hyperlink" Target="mailto:javalonso01@gmail.com" TargetMode="External"/><Relationship Id="rId183" Type="http://schemas.openxmlformats.org/officeDocument/2006/relationships/hyperlink" Target="mailto:joushimart.morales@gmail.com" TargetMode="External"/><Relationship Id="rId239" Type="http://schemas.openxmlformats.org/officeDocument/2006/relationships/hyperlink" Target="mailto:jpanlornz@gmail.com" TargetMode="External"/><Relationship Id="rId250" Type="http://schemas.openxmlformats.org/officeDocument/2006/relationships/hyperlink" Target="mailto:trinofiesa@gmail.com" TargetMode="External"/><Relationship Id="rId292" Type="http://schemas.openxmlformats.org/officeDocument/2006/relationships/hyperlink" Target="mailto:guadalupecortezlopez@hmail.com" TargetMode="External"/><Relationship Id="rId306" Type="http://schemas.openxmlformats.org/officeDocument/2006/relationships/hyperlink" Target="mailto:abezi.futur@hotmail.com" TargetMode="External"/><Relationship Id="rId45" Type="http://schemas.openxmlformats.org/officeDocument/2006/relationships/hyperlink" Target="mailto:miguelcintarobles@gmail.com" TargetMode="External"/><Relationship Id="rId87" Type="http://schemas.openxmlformats.org/officeDocument/2006/relationships/hyperlink" Target="mailto:malizin2929garcia@gmail.com" TargetMode="External"/><Relationship Id="rId110" Type="http://schemas.openxmlformats.org/officeDocument/2006/relationships/hyperlink" Target="mailto:guzman.100175@gmail.com" TargetMode="External"/><Relationship Id="rId152" Type="http://schemas.openxmlformats.org/officeDocument/2006/relationships/hyperlink" Target="mailto:leslie.tamara@hotmail.com" TargetMode="External"/><Relationship Id="rId194" Type="http://schemas.openxmlformats.org/officeDocument/2006/relationships/hyperlink" Target="mailto:frnnd.op@gmail.com" TargetMode="External"/><Relationship Id="rId208" Type="http://schemas.openxmlformats.org/officeDocument/2006/relationships/hyperlink" Target="mailto:guiasjuan@hotmail.com" TargetMode="External"/><Relationship Id="rId261" Type="http://schemas.openxmlformats.org/officeDocument/2006/relationships/hyperlink" Target="mailto:fs_padilla@hotmail.com" TargetMode="External"/><Relationship Id="rId14" Type="http://schemas.openxmlformats.org/officeDocument/2006/relationships/hyperlink" Target="mailto:omartha01@gmail.com" TargetMode="External"/><Relationship Id="rId35" Type="http://schemas.openxmlformats.org/officeDocument/2006/relationships/hyperlink" Target="mailto:marianacastellanos77@yahoo.com" TargetMode="External"/><Relationship Id="rId56" Type="http://schemas.openxmlformats.org/officeDocument/2006/relationships/hyperlink" Target="mailto:lilianbcm@hotmail.com" TargetMode="External"/><Relationship Id="rId77" Type="http://schemas.openxmlformats.org/officeDocument/2006/relationships/hyperlink" Target="mailto:teofer92@hotmail.com" TargetMode="External"/><Relationship Id="rId100" Type="http://schemas.openxmlformats.org/officeDocument/2006/relationships/hyperlink" Target="mailto:abelardogomez8@hotmail.com" TargetMode="External"/><Relationship Id="rId282" Type="http://schemas.openxmlformats.org/officeDocument/2006/relationships/hyperlink" Target="mailto:perla.vas@hotmail.com" TargetMode="External"/><Relationship Id="rId317" Type="http://schemas.openxmlformats.org/officeDocument/2006/relationships/hyperlink" Target="mailto:angiolipe@yahoo.com.mx" TargetMode="External"/><Relationship Id="rId338" Type="http://schemas.openxmlformats.org/officeDocument/2006/relationships/hyperlink" Target="mailto:case__45@hotmail.com" TargetMode="External"/><Relationship Id="rId8" Type="http://schemas.openxmlformats.org/officeDocument/2006/relationships/hyperlink" Target="mailto:951%20260%2097%2008" TargetMode="External"/><Relationship Id="rId98" Type="http://schemas.openxmlformats.org/officeDocument/2006/relationships/hyperlink" Target="mailto:maripazmiranda.212@gmail.com" TargetMode="External"/><Relationship Id="rId121" Type="http://schemas.openxmlformats.org/officeDocument/2006/relationships/hyperlink" Target="mailto:au.nicte@gmail.com" TargetMode="External"/><Relationship Id="rId142" Type="http://schemas.openxmlformats.org/officeDocument/2006/relationships/hyperlink" Target="mailto:van_figueroa@hotmail.com" TargetMode="External"/><Relationship Id="rId163" Type="http://schemas.openxmlformats.org/officeDocument/2006/relationships/hyperlink" Target="mailto:martinezjuarez90@gmail.com" TargetMode="External"/><Relationship Id="rId184" Type="http://schemas.openxmlformats.org/officeDocument/2006/relationships/hyperlink" Target="mailto:alfonso.moralestoledo@gmail.com" TargetMode="External"/><Relationship Id="rId219" Type="http://schemas.openxmlformats.org/officeDocument/2006/relationships/hyperlink" Target="mailto:95eduardo.ramirez@gmail.com" TargetMode="External"/><Relationship Id="rId230" Type="http://schemas.openxmlformats.org/officeDocument/2006/relationships/hyperlink" Target="mailto:vr9443@gmail.com" TargetMode="External"/><Relationship Id="rId251" Type="http://schemas.openxmlformats.org/officeDocument/2006/relationships/hyperlink" Target="mailto:maquinandoideas1@gmail.com" TargetMode="External"/><Relationship Id="rId25" Type="http://schemas.openxmlformats.org/officeDocument/2006/relationships/hyperlink" Target="mailto:alandanielcm@hotmail.com" TargetMode="External"/><Relationship Id="rId46" Type="http://schemas.openxmlformats.org/officeDocument/2006/relationships/hyperlink" Target="mailto:akinob@gmail.com" TargetMode="External"/><Relationship Id="rId67" Type="http://schemas.openxmlformats.org/officeDocument/2006/relationships/hyperlink" Target="mailto:ediaz.mts@gmail.com" TargetMode="External"/><Relationship Id="rId272" Type="http://schemas.openxmlformats.org/officeDocument/2006/relationships/hyperlink" Target="mailto:taniatrrsd@outlook.com" TargetMode="External"/><Relationship Id="rId293" Type="http://schemas.openxmlformats.org/officeDocument/2006/relationships/hyperlink" Target="mailto:emily.diego.aguilar@gmail.com" TargetMode="External"/><Relationship Id="rId307" Type="http://schemas.openxmlformats.org/officeDocument/2006/relationships/hyperlink" Target="mailto:kevinesocreo@gmail.com" TargetMode="External"/><Relationship Id="rId328" Type="http://schemas.openxmlformats.org/officeDocument/2006/relationships/hyperlink" Target="mailto:sussangarci@gmail.com" TargetMode="External"/><Relationship Id="rId88" Type="http://schemas.openxmlformats.org/officeDocument/2006/relationships/hyperlink" Target="mailto:se_li2001@yahoo.com" TargetMode="External"/><Relationship Id="rId111" Type="http://schemas.openxmlformats.org/officeDocument/2006/relationships/hyperlink" Target="mailto:jenny_gabye@gmail.com" TargetMode="External"/><Relationship Id="rId132" Type="http://schemas.openxmlformats.org/officeDocument/2006/relationships/hyperlink" Target="mailto:armandoxergio@gmail.com" TargetMode="External"/><Relationship Id="rId153" Type="http://schemas.openxmlformats.org/officeDocument/2006/relationships/hyperlink" Target="mailto:analiluisgarcia@gmail.com" TargetMode="External"/><Relationship Id="rId174" Type="http://schemas.openxmlformats.org/officeDocument/2006/relationships/hyperlink" Target="mailto:matusagelia@gmail.com" TargetMode="External"/><Relationship Id="rId195" Type="http://schemas.openxmlformats.org/officeDocument/2006/relationships/hyperlink" Target="mailto:benetuto@gmail.com" TargetMode="External"/><Relationship Id="rId209" Type="http://schemas.openxmlformats.org/officeDocument/2006/relationships/hyperlink" Target="mailto:andy.azcona18@gmail.com" TargetMode="External"/><Relationship Id="rId220" Type="http://schemas.openxmlformats.org/officeDocument/2006/relationships/hyperlink" Target="mailto:melisa_0517@hotmail.com" TargetMode="External"/><Relationship Id="rId241" Type="http://schemas.openxmlformats.org/officeDocument/2006/relationships/hyperlink" Target="mailto:ezequielteran@hotmail.com" TargetMode="External"/><Relationship Id="rId15" Type="http://schemas.openxmlformats.org/officeDocument/2006/relationships/hyperlink" Target="mailto:enrique.arnaud.blum@gmail.com" TargetMode="External"/><Relationship Id="rId36" Type="http://schemas.openxmlformats.org/officeDocument/2006/relationships/hyperlink" Target="mailto:castellanos.edlyn@gmail.com" TargetMode="External"/><Relationship Id="rId57" Type="http://schemas.openxmlformats.org/officeDocument/2006/relationships/hyperlink" Target="mailto:orezul26@gmail.com" TargetMode="External"/><Relationship Id="rId262" Type="http://schemas.openxmlformats.org/officeDocument/2006/relationships/hyperlink" Target="mailto:carmvia@hotmail.com" TargetMode="External"/><Relationship Id="rId283" Type="http://schemas.openxmlformats.org/officeDocument/2006/relationships/hyperlink" Target="mailto:iran.vazquez@gmail.com" TargetMode="External"/><Relationship Id="rId318" Type="http://schemas.openxmlformats.org/officeDocument/2006/relationships/hyperlink" Target="mailto:alejandro9529@gmail.com" TargetMode="External"/><Relationship Id="rId339" Type="http://schemas.openxmlformats.org/officeDocument/2006/relationships/hyperlink" Target="mailto:vovinwalden@gmail.com" TargetMode="External"/><Relationship Id="rId78" Type="http://schemas.openxmlformats.org/officeDocument/2006/relationships/hyperlink" Target="mailto:electricdog7@gmail.com" TargetMode="External"/><Relationship Id="rId99" Type="http://schemas.openxmlformats.org/officeDocument/2006/relationships/hyperlink" Target="mailto:mingiche@yahoo.com.mx" TargetMode="External"/><Relationship Id="rId101" Type="http://schemas.openxmlformats.org/officeDocument/2006/relationships/hyperlink" Target="mailto:diegoteo2012@gmail.com" TargetMode="External"/><Relationship Id="rId122" Type="http://schemas.openxmlformats.org/officeDocument/2006/relationships/hyperlink" Target="mailto:ginaiturbebueno@gmail.com" TargetMode="External"/><Relationship Id="rId143" Type="http://schemas.openxmlformats.org/officeDocument/2006/relationships/hyperlink" Target="mailto:daany_beedxe@hotmail.com" TargetMode="External"/><Relationship Id="rId164" Type="http://schemas.openxmlformats.org/officeDocument/2006/relationships/hyperlink" Target="mailto:ieml91@hotmail.com" TargetMode="External"/><Relationship Id="rId185" Type="http://schemas.openxmlformats.org/officeDocument/2006/relationships/hyperlink" Target="mailto:andrewpunz@hotmail.com" TargetMode="External"/><Relationship Id="rId9" Type="http://schemas.openxmlformats.org/officeDocument/2006/relationships/hyperlink" Target="mailto:mariana.andres01@gmail.com" TargetMode="External"/><Relationship Id="rId210" Type="http://schemas.openxmlformats.org/officeDocument/2006/relationships/hyperlink" Target="mailto:xochitluis13@gmail.com" TargetMode="External"/><Relationship Id="rId26" Type="http://schemas.openxmlformats.org/officeDocument/2006/relationships/hyperlink" Target="mailto:pedro.cadena.perez@gmail.com" TargetMode="External"/><Relationship Id="rId231" Type="http://schemas.openxmlformats.org/officeDocument/2006/relationships/hyperlink" Target="mailto:alejandrarondaba@gmail.com" TargetMode="External"/><Relationship Id="rId252" Type="http://schemas.openxmlformats.org/officeDocument/2006/relationships/hyperlink" Target="mailto:osaredsel@gmail.com" TargetMode="External"/><Relationship Id="rId273" Type="http://schemas.openxmlformats.org/officeDocument/2006/relationships/hyperlink" Target="mailto:xtrevinobarroso@gmail.com" TargetMode="External"/><Relationship Id="rId294" Type="http://schemas.openxmlformats.org/officeDocument/2006/relationships/hyperlink" Target="mailto:yoshiedominguezangeles@gmail.com" TargetMode="External"/><Relationship Id="rId308" Type="http://schemas.openxmlformats.org/officeDocument/2006/relationships/hyperlink" Target="mailto:textosofia@gmail.com" TargetMode="External"/><Relationship Id="rId329" Type="http://schemas.openxmlformats.org/officeDocument/2006/relationships/hyperlink" Target="mailto:arrazola.66@hotmail.com" TargetMode="External"/><Relationship Id="rId47" Type="http://schemas.openxmlformats.org/officeDocument/2006/relationships/hyperlink" Target="mailto:pasadizo_ideas@hotmail.com" TargetMode="External"/><Relationship Id="rId68" Type="http://schemas.openxmlformats.org/officeDocument/2006/relationships/hyperlink" Target="mailto:giazt4168@gmail.com" TargetMode="External"/><Relationship Id="rId89" Type="http://schemas.openxmlformats.org/officeDocument/2006/relationships/hyperlink" Target="mailto:lugaca_esp1@hotmail.com" TargetMode="External"/><Relationship Id="rId112" Type="http://schemas.openxmlformats.org/officeDocument/2006/relationships/hyperlink" Target="mailto:duxkurtz@gmail.com" TargetMode="External"/><Relationship Id="rId133" Type="http://schemas.openxmlformats.org/officeDocument/2006/relationships/hyperlink" Target="mailto:fabriciouabjo@yahoo.com.mx" TargetMode="External"/><Relationship Id="rId154" Type="http://schemas.openxmlformats.org/officeDocument/2006/relationships/hyperlink" Target="mailto:psicjuanluna@gmail.com" TargetMode="External"/><Relationship Id="rId175" Type="http://schemas.openxmlformats.org/officeDocument/2006/relationships/hyperlink" Target="mailto:manuel_matus19@hotmail.com" TargetMode="External"/><Relationship Id="rId340" Type="http://schemas.openxmlformats.org/officeDocument/2006/relationships/hyperlink" Target="mailto:pedrojaviert@hotmail.com" TargetMode="External"/><Relationship Id="rId196" Type="http://schemas.openxmlformats.org/officeDocument/2006/relationships/hyperlink" Target="mailto:rmog241486@gmail.com" TargetMode="External"/><Relationship Id="rId200" Type="http://schemas.openxmlformats.org/officeDocument/2006/relationships/hyperlink" Target="mailto:ale_20109@hotmail.com" TargetMode="External"/><Relationship Id="rId16" Type="http://schemas.openxmlformats.org/officeDocument/2006/relationships/hyperlink" Target="mailto:barreraalfonso9@gmail.com" TargetMode="External"/><Relationship Id="rId221" Type="http://schemas.openxmlformats.org/officeDocument/2006/relationships/hyperlink" Target="mailto:ragamian_026@hotmail.com" TargetMode="External"/><Relationship Id="rId242" Type="http://schemas.openxmlformats.org/officeDocument/2006/relationships/hyperlink" Target="mailto:leo-8conejo@hotmail.com" TargetMode="External"/><Relationship Id="rId263" Type="http://schemas.openxmlformats.org/officeDocument/2006/relationships/hyperlink" Target="mailto:anab.santiago.s@gmail.com" TargetMode="External"/><Relationship Id="rId284" Type="http://schemas.openxmlformats.org/officeDocument/2006/relationships/hyperlink" Target="mailto:leo24_770@hotmail.com" TargetMode="External"/><Relationship Id="rId319" Type="http://schemas.openxmlformats.org/officeDocument/2006/relationships/hyperlink" Target="mailto:cicutafia@hotmail.com" TargetMode="External"/><Relationship Id="rId37" Type="http://schemas.openxmlformats.org/officeDocument/2006/relationships/hyperlink" Target="mailto:dario.castillejos@gmail.com" TargetMode="External"/><Relationship Id="rId58" Type="http://schemas.openxmlformats.org/officeDocument/2006/relationships/hyperlink" Target="mailto:curady@hotmail.com" TargetMode="External"/><Relationship Id="rId79" Type="http://schemas.openxmlformats.org/officeDocument/2006/relationships/hyperlink" Target="mailto:florianchamul@gmail.com" TargetMode="External"/><Relationship Id="rId102" Type="http://schemas.openxmlformats.org/officeDocument/2006/relationships/hyperlink" Target="mailto:danagrant@hotmail.com" TargetMode="External"/><Relationship Id="rId123" Type="http://schemas.openxmlformats.org/officeDocument/2006/relationships/hyperlink" Target="mailto:joreljarq@gmail.com" TargetMode="External"/><Relationship Id="rId144" Type="http://schemas.openxmlformats.org/officeDocument/2006/relationships/hyperlink" Target="mailto:merrydaa@gmail.com" TargetMode="External"/><Relationship Id="rId330" Type="http://schemas.openxmlformats.org/officeDocument/2006/relationships/hyperlink" Target="mailto:manu_mat68@hotmail.com" TargetMode="External"/><Relationship Id="rId90" Type="http://schemas.openxmlformats.org/officeDocument/2006/relationships/hyperlink" Target="mailto:luisenrique_dg@yahoo.com" TargetMode="External"/><Relationship Id="rId165" Type="http://schemas.openxmlformats.org/officeDocument/2006/relationships/hyperlink" Target="mailto:samantha.mtr@gmail.com" TargetMode="External"/><Relationship Id="rId186" Type="http://schemas.openxmlformats.org/officeDocument/2006/relationships/hyperlink" Target="mailto:caaccrinolas@hotmail.com" TargetMode="External"/><Relationship Id="rId211" Type="http://schemas.openxmlformats.org/officeDocument/2006/relationships/hyperlink" Target="mailto:ichbzncagari@gmail.com" TargetMode="External"/><Relationship Id="rId232" Type="http://schemas.openxmlformats.org/officeDocument/2006/relationships/hyperlink" Target="mailto:serc9511@gmail.com" TargetMode="External"/><Relationship Id="rId253" Type="http://schemas.openxmlformats.org/officeDocument/2006/relationships/hyperlink" Target="mailto:carpediem_mors@hotmail.com" TargetMode="External"/><Relationship Id="rId274" Type="http://schemas.openxmlformats.org/officeDocument/2006/relationships/hyperlink" Target="mailto:ivannavaf@gmail.com" TargetMode="External"/><Relationship Id="rId295" Type="http://schemas.openxmlformats.org/officeDocument/2006/relationships/hyperlink" Target="mailto:newtommy11@gmail.com" TargetMode="External"/><Relationship Id="rId309" Type="http://schemas.openxmlformats.org/officeDocument/2006/relationships/hyperlink" Target="mailto:calas.cth@gmail.com" TargetMode="External"/><Relationship Id="rId27" Type="http://schemas.openxmlformats.org/officeDocument/2006/relationships/hyperlink" Target="mailto:cajiga.raquel@gmail.com" TargetMode="External"/><Relationship Id="rId48" Type="http://schemas.openxmlformats.org/officeDocument/2006/relationships/hyperlink" Target="mailto:ogerardocv15@gmail.com" TargetMode="External"/><Relationship Id="rId69" Type="http://schemas.openxmlformats.org/officeDocument/2006/relationships/hyperlink" Target="mailto:laetithai@yahoo.fr" TargetMode="External"/><Relationship Id="rId113" Type="http://schemas.openxmlformats.org/officeDocument/2006/relationships/hyperlink" Target="mailto:kikus77@hotmail.com" TargetMode="External"/><Relationship Id="rId134" Type="http://schemas.openxmlformats.org/officeDocument/2006/relationships/hyperlink" Target="mailto:javierleoncuevas@gmail.com" TargetMode="External"/><Relationship Id="rId320" Type="http://schemas.openxmlformats.org/officeDocument/2006/relationships/hyperlink" Target="mailto:sirya1183@gmail.com" TargetMode="External"/><Relationship Id="rId80" Type="http://schemas.openxmlformats.org/officeDocument/2006/relationships/hyperlink" Target="mailto:anaidin@gmail.com" TargetMode="External"/><Relationship Id="rId155" Type="http://schemas.openxmlformats.org/officeDocument/2006/relationships/hyperlink" Target="mailto:trynomaldonado@gmail.com" TargetMode="External"/><Relationship Id="rId176" Type="http://schemas.openxmlformats.org/officeDocument/2006/relationships/hyperlink" Target="mailto:medina.nelson0420@gmail.com" TargetMode="External"/><Relationship Id="rId197" Type="http://schemas.openxmlformats.org/officeDocument/2006/relationships/hyperlink" Target="mailto:ruthorozcohdz@gmail.com" TargetMode="External"/><Relationship Id="rId341" Type="http://schemas.openxmlformats.org/officeDocument/2006/relationships/hyperlink" Target="mailto:samuelcracia@gmail.com" TargetMode="External"/><Relationship Id="rId201" Type="http://schemas.openxmlformats.org/officeDocument/2006/relationships/hyperlink" Target="mailto:abraham.nahon@gmail.com" TargetMode="External"/><Relationship Id="rId222" Type="http://schemas.openxmlformats.org/officeDocument/2006/relationships/hyperlink" Target="mailto:edicionesplaab@prodigi.com.mx" TargetMode="External"/><Relationship Id="rId243" Type="http://schemas.openxmlformats.org/officeDocument/2006/relationships/hyperlink" Target="mailto:galletitas_rousi@hotmail.com" TargetMode="External"/><Relationship Id="rId264" Type="http://schemas.openxmlformats.org/officeDocument/2006/relationships/hyperlink" Target="mailto:lupe.sm92@gmail.com" TargetMode="External"/><Relationship Id="rId285" Type="http://schemas.openxmlformats.org/officeDocument/2006/relationships/hyperlink" Target="mailto:marisol220699@hotmail.com" TargetMode="External"/><Relationship Id="rId17" Type="http://schemas.openxmlformats.org/officeDocument/2006/relationships/hyperlink" Target="mailto:rbgar25@hotmail.com" TargetMode="External"/><Relationship Id="rId38" Type="http://schemas.openxmlformats.org/officeDocument/2006/relationships/hyperlink" Target="mailto:monterrubioac@gmail.com" TargetMode="External"/><Relationship Id="rId59" Type="http://schemas.openxmlformats.org/officeDocument/2006/relationships/hyperlink" Target="mailto:agargacia@hotmail.com" TargetMode="External"/><Relationship Id="rId103" Type="http://schemas.openxmlformats.org/officeDocument/2006/relationships/hyperlink" Target="mailto:blancaglzzzzz@yahooo.com.mx" TargetMode="External"/><Relationship Id="rId124" Type="http://schemas.openxmlformats.org/officeDocument/2006/relationships/hyperlink" Target="mailto:elisajav@gmail.com" TargetMode="External"/><Relationship Id="rId310" Type="http://schemas.openxmlformats.org/officeDocument/2006/relationships/hyperlink" Target="mailto:luzmariaoso26@gmail.com" TargetMode="External"/><Relationship Id="rId70" Type="http://schemas.openxmlformats.org/officeDocument/2006/relationships/hyperlink" Target="mailto:jorge_esc@outlook.com" TargetMode="External"/><Relationship Id="rId91" Type="http://schemas.openxmlformats.org/officeDocument/2006/relationships/hyperlink" Target="mailto:noegarciasantiago@hotmail.com" TargetMode="External"/><Relationship Id="rId145" Type="http://schemas.openxmlformats.org/officeDocument/2006/relationships/hyperlink" Target="mailto:mralj.ml@gmail.com" TargetMode="External"/><Relationship Id="rId166" Type="http://schemas.openxmlformats.org/officeDocument/2006/relationships/hyperlink" Target="mailto:argos53103@gmail.com" TargetMode="External"/><Relationship Id="rId187" Type="http://schemas.openxmlformats.org/officeDocument/2006/relationships/hyperlink" Target="mailto:maker.pavhel@gmail.com" TargetMode="External"/><Relationship Id="rId331" Type="http://schemas.openxmlformats.org/officeDocument/2006/relationships/hyperlink" Target="mailto:estefania.santriv@hotmail.com" TargetMode="External"/><Relationship Id="rId1" Type="http://schemas.openxmlformats.org/officeDocument/2006/relationships/hyperlink" Target="mailto:aceveshfer@gmail.com" TargetMode="External"/><Relationship Id="rId212" Type="http://schemas.openxmlformats.org/officeDocument/2006/relationships/hyperlink" Target="mailto:p.mm.a@hotmail.com" TargetMode="External"/><Relationship Id="rId233" Type="http://schemas.openxmlformats.org/officeDocument/2006/relationships/hyperlink" Target="mailto:rodisdsr@hotmail.com" TargetMode="External"/><Relationship Id="rId254" Type="http://schemas.openxmlformats.org/officeDocument/2006/relationships/hyperlink" Target="mailto:isa_sam82@hotmail.com" TargetMode="External"/><Relationship Id="rId28" Type="http://schemas.openxmlformats.org/officeDocument/2006/relationships/hyperlink" Target="mailto:constantino111@hotmail.com" TargetMode="External"/><Relationship Id="rId49" Type="http://schemas.openxmlformats.org/officeDocument/2006/relationships/hyperlink" Target="mailto:alex_corderoparedes@hotmail.com" TargetMode="External"/><Relationship Id="rId114" Type="http://schemas.openxmlformats.org/officeDocument/2006/relationships/hyperlink" Target="mailto:jaretlopez@outlook.com" TargetMode="External"/><Relationship Id="rId275" Type="http://schemas.openxmlformats.org/officeDocument/2006/relationships/hyperlink" Target="mailto:alfonsoabad33@yahoo.com.mx" TargetMode="External"/><Relationship Id="rId296" Type="http://schemas.openxmlformats.org/officeDocument/2006/relationships/hyperlink" Target="mailto:lorenzagurrola@gmail.com" TargetMode="External"/><Relationship Id="rId300" Type="http://schemas.openxmlformats.org/officeDocument/2006/relationships/hyperlink" Target="mailto:alvaroricsch@gmail.com" TargetMode="External"/><Relationship Id="rId60" Type="http://schemas.openxmlformats.org/officeDocument/2006/relationships/hyperlink" Target="mailto:anabelendama@gmail.com" TargetMode="External"/><Relationship Id="rId81" Type="http://schemas.openxmlformats.org/officeDocument/2006/relationships/hyperlink" Target="mailto:rossgalindoh@gmail.com" TargetMode="External"/><Relationship Id="rId135" Type="http://schemas.openxmlformats.org/officeDocument/2006/relationships/hyperlink" Target="mailto:leond5308@yahoo.com" TargetMode="External"/><Relationship Id="rId156" Type="http://schemas.openxmlformats.org/officeDocument/2006/relationships/hyperlink" Target="mailto:aracelimz@hotmail.com" TargetMode="External"/><Relationship Id="rId177" Type="http://schemas.openxmlformats.org/officeDocument/2006/relationships/hyperlink" Target="mailto:andymeix@hotmail.com" TargetMode="External"/><Relationship Id="rId198" Type="http://schemas.openxmlformats.org/officeDocument/2006/relationships/hyperlink" Target="mailto:ale.orhe7@gmail.com" TargetMode="External"/><Relationship Id="rId321" Type="http://schemas.openxmlformats.org/officeDocument/2006/relationships/hyperlink" Target="mailto:vicksansose@hotmail.com" TargetMode="External"/><Relationship Id="rId342" Type="http://schemas.openxmlformats.org/officeDocument/2006/relationships/hyperlink" Target="mailto:paul.meixueiro@gmail.com" TargetMode="External"/><Relationship Id="rId202" Type="http://schemas.openxmlformats.org/officeDocument/2006/relationships/hyperlink" Target="mailto:shalom11371@gmail.com" TargetMode="External"/><Relationship Id="rId223" Type="http://schemas.openxmlformats.org/officeDocument/2006/relationships/hyperlink" Target="mailto:dasaralop@gmail.com" TargetMode="External"/><Relationship Id="rId244" Type="http://schemas.openxmlformats.org/officeDocument/2006/relationships/hyperlink" Target="mailto:magurcia2@hotmail.com" TargetMode="External"/><Relationship Id="rId18" Type="http://schemas.openxmlformats.org/officeDocument/2006/relationships/hyperlink" Target="mailto:linedbauc@gmail.com" TargetMode="External"/><Relationship Id="rId39" Type="http://schemas.openxmlformats.org/officeDocument/2006/relationships/hyperlink" Target="mailto:carmen.cebreosu@gmail.com" TargetMode="External"/><Relationship Id="rId265" Type="http://schemas.openxmlformats.org/officeDocument/2006/relationships/hyperlink" Target="mailto:michisc@gmail.com" TargetMode="External"/><Relationship Id="rId286" Type="http://schemas.openxmlformats.org/officeDocument/2006/relationships/hyperlink" Target="mailto:jimena_madrid@live.com.mx" TargetMode="External"/><Relationship Id="rId50" Type="http://schemas.openxmlformats.org/officeDocument/2006/relationships/hyperlink" Target="mailto:karkova@hotmail.com" TargetMode="External"/><Relationship Id="rId104" Type="http://schemas.openxmlformats.org/officeDocument/2006/relationships/hyperlink" Target="mailto:jesusgol84@hotmail.com" TargetMode="External"/><Relationship Id="rId125" Type="http://schemas.openxmlformats.org/officeDocument/2006/relationships/hyperlink" Target="mailto:kf.jimenezm@gmail.com" TargetMode="External"/><Relationship Id="rId146" Type="http://schemas.openxmlformats.org/officeDocument/2006/relationships/hyperlink" Target="mailto:wendy.juarez90@gmail.com" TargetMode="External"/><Relationship Id="rId167" Type="http://schemas.openxmlformats.org/officeDocument/2006/relationships/hyperlink" Target="mailto:tvo.mrz@gmail.com" TargetMode="External"/><Relationship Id="rId188" Type="http://schemas.openxmlformats.org/officeDocument/2006/relationships/hyperlink" Target="mailto:ampraronieva@hotmail.com" TargetMode="External"/><Relationship Id="rId311" Type="http://schemas.openxmlformats.org/officeDocument/2006/relationships/hyperlink" Target="mailto:agg.wilchild@hotmail.com" TargetMode="External"/><Relationship Id="rId332" Type="http://schemas.openxmlformats.org/officeDocument/2006/relationships/hyperlink" Target="mailto:letiletras@gmail.com" TargetMode="External"/><Relationship Id="rId71" Type="http://schemas.openxmlformats.org/officeDocument/2006/relationships/hyperlink" Target="mailto:ssandrasej@hotmail.com" TargetMode="External"/><Relationship Id="rId92" Type="http://schemas.openxmlformats.org/officeDocument/2006/relationships/hyperlink" Target="mailto:ggarros.iago@gmail.com" TargetMode="External"/><Relationship Id="rId213" Type="http://schemas.openxmlformats.org/officeDocument/2006/relationships/hyperlink" Target="mailto:giseleperezmoreno@gmail.com" TargetMode="External"/><Relationship Id="rId234" Type="http://schemas.openxmlformats.org/officeDocument/2006/relationships/hyperlink" Target="mailto:cati.rojas97@gmail.com" TargetMode="External"/><Relationship Id="rId2" Type="http://schemas.openxmlformats.org/officeDocument/2006/relationships/hyperlink" Target="mailto:normita0218@hotmail.com" TargetMode="External"/><Relationship Id="rId29" Type="http://schemas.openxmlformats.org/officeDocument/2006/relationships/hyperlink" Target="mailto:guevara-69@hotmail.com" TargetMode="External"/><Relationship Id="rId255" Type="http://schemas.openxmlformats.org/officeDocument/2006/relationships/hyperlink" Target="mailto:gsxochipilli@gmail.com" TargetMode="External"/><Relationship Id="rId276" Type="http://schemas.openxmlformats.org/officeDocument/2006/relationships/hyperlink" Target="mailto:dalila_v7@hotmail.com" TargetMode="External"/><Relationship Id="rId297" Type="http://schemas.openxmlformats.org/officeDocument/2006/relationships/hyperlink" Target="mailto:karinas389@gmail.com" TargetMode="External"/><Relationship Id="rId40" Type="http://schemas.openxmlformats.org/officeDocument/2006/relationships/hyperlink" Target="mailto:pedrocesargo@hotmail.com" TargetMode="External"/><Relationship Id="rId115" Type="http://schemas.openxmlformats.org/officeDocument/2006/relationships/hyperlink" Target="mailto:anahdz0mtz@gmail.com" TargetMode="External"/><Relationship Id="rId136" Type="http://schemas.openxmlformats.org/officeDocument/2006/relationships/hyperlink" Target="mailto:gabrielaleonv@gmail.com" TargetMode="External"/><Relationship Id="rId157" Type="http://schemas.openxmlformats.org/officeDocument/2006/relationships/hyperlink" Target="mailto:oncemares@hotmail.com" TargetMode="External"/><Relationship Id="rId178" Type="http://schemas.openxmlformats.org/officeDocument/2006/relationships/hyperlink" Target="mailto:albertomendiola@hotmail.com" TargetMode="External"/><Relationship Id="rId301" Type="http://schemas.openxmlformats.org/officeDocument/2006/relationships/hyperlink" Target="mailto:sion1982@yahoo.mx" TargetMode="External"/><Relationship Id="rId322" Type="http://schemas.openxmlformats.org/officeDocument/2006/relationships/hyperlink" Target="mailto:grancsian@gmail.com" TargetMode="External"/><Relationship Id="rId343" Type="http://schemas.openxmlformats.org/officeDocument/2006/relationships/hyperlink" Target="mailto:gustavoadeo@gmail.com" TargetMode="External"/><Relationship Id="rId61" Type="http://schemas.openxmlformats.org/officeDocument/2006/relationships/hyperlink" Target="mailto:gebmurice@yahoo.com.mx" TargetMode="External"/><Relationship Id="rId82" Type="http://schemas.openxmlformats.org/officeDocument/2006/relationships/hyperlink" Target="mailto:ithilnor@outlook.com" TargetMode="External"/><Relationship Id="rId199" Type="http://schemas.openxmlformats.org/officeDocument/2006/relationships/hyperlink" Target="mailto:tsiglinde@gmail.com" TargetMode="External"/><Relationship Id="rId203" Type="http://schemas.openxmlformats.org/officeDocument/2006/relationships/hyperlink" Target="mailto:moni.jaz@hotmail.com" TargetMode="External"/><Relationship Id="rId19" Type="http://schemas.openxmlformats.org/officeDocument/2006/relationships/hyperlink" Target="mailto:abadbautista1@hotmail.com" TargetMode="External"/><Relationship Id="rId224" Type="http://schemas.openxmlformats.org/officeDocument/2006/relationships/hyperlink" Target="mailto:comoquienviaja@gmail.com" TargetMode="External"/><Relationship Id="rId245" Type="http://schemas.openxmlformats.org/officeDocument/2006/relationships/hyperlink" Target="mailto:josie543@hotmail.com" TargetMode="External"/><Relationship Id="rId266" Type="http://schemas.openxmlformats.org/officeDocument/2006/relationships/hyperlink" Target="mailto:zytry@hotmail.com" TargetMode="External"/><Relationship Id="rId287" Type="http://schemas.openxmlformats.org/officeDocument/2006/relationships/hyperlink" Target="mailto:enriquevelasquez84@hotmail.com" TargetMode="External"/><Relationship Id="rId30" Type="http://schemas.openxmlformats.org/officeDocument/2006/relationships/hyperlink" Target="mailto:chuchucaza@gmail.com" TargetMode="External"/><Relationship Id="rId105" Type="http://schemas.openxmlformats.org/officeDocument/2006/relationships/hyperlink" Target="mailto:gunduel2@yahoo.com.mx" TargetMode="External"/><Relationship Id="rId126" Type="http://schemas.openxmlformats.org/officeDocument/2006/relationships/hyperlink" Target="mailto:pachira164@hotmail.com" TargetMode="External"/><Relationship Id="rId147" Type="http://schemas.openxmlformats.org/officeDocument/2006/relationships/hyperlink" Target="mailto:lopezlopez1232@hotmail.com" TargetMode="External"/><Relationship Id="rId168" Type="http://schemas.openxmlformats.org/officeDocument/2006/relationships/hyperlink" Target="mailto:oxama@hotmail.com" TargetMode="External"/><Relationship Id="rId312" Type="http://schemas.openxmlformats.org/officeDocument/2006/relationships/hyperlink" Target="mailto:juancah90@hotmail.com" TargetMode="External"/><Relationship Id="rId333" Type="http://schemas.openxmlformats.org/officeDocument/2006/relationships/hyperlink" Target="mailto:mauricio.alvarez.icaza@gmail.com" TargetMode="External"/><Relationship Id="rId51" Type="http://schemas.openxmlformats.org/officeDocument/2006/relationships/hyperlink" Target="mailto:cotacastillejos@gmail.com" TargetMode="External"/><Relationship Id="rId72" Type="http://schemas.openxmlformats.org/officeDocument/2006/relationships/hyperlink" Target="mailto:hcetina48@gmail.com" TargetMode="External"/><Relationship Id="rId93" Type="http://schemas.openxmlformats.org/officeDocument/2006/relationships/hyperlink" Target="mailto:samjgarner@gmail.com" TargetMode="External"/><Relationship Id="rId189" Type="http://schemas.openxmlformats.org/officeDocument/2006/relationships/hyperlink" Target="mailto:izcoatlnoriega@hotmail.com" TargetMode="External"/><Relationship Id="rId3" Type="http://schemas.openxmlformats.org/officeDocument/2006/relationships/hyperlink" Target="mailto:miguelultra34@gmail.com" TargetMode="External"/><Relationship Id="rId214" Type="http://schemas.openxmlformats.org/officeDocument/2006/relationships/hyperlink" Target="mailto:amairany.b@gmail.com" TargetMode="External"/><Relationship Id="rId235" Type="http://schemas.openxmlformats.org/officeDocument/2006/relationships/hyperlink" Target="mailto:isabel.arcano14@yahoo.com.mx" TargetMode="External"/><Relationship Id="rId256" Type="http://schemas.openxmlformats.org/officeDocument/2006/relationships/hyperlink" Target="mailto:sanchz.s.la@gmail.com" TargetMode="External"/><Relationship Id="rId277" Type="http://schemas.openxmlformats.org/officeDocument/2006/relationships/hyperlink" Target="mailto:uriel.augustrs@gmail.com" TargetMode="External"/><Relationship Id="rId298" Type="http://schemas.openxmlformats.org/officeDocument/2006/relationships/hyperlink" Target="mailto:engel.maarii@gmail.com" TargetMode="External"/><Relationship Id="rId116" Type="http://schemas.openxmlformats.org/officeDocument/2006/relationships/hyperlink" Target="mailto:pedro.hersa927@gmail.com" TargetMode="External"/><Relationship Id="rId137" Type="http://schemas.openxmlformats.org/officeDocument/2006/relationships/hyperlink" Target="mailto:eva.lepiz@gmail.com" TargetMode="External"/><Relationship Id="rId158" Type="http://schemas.openxmlformats.org/officeDocument/2006/relationships/hyperlink" Target="mailto:guillermo.mariano.educare@gmail.com" TargetMode="External"/><Relationship Id="rId302" Type="http://schemas.openxmlformats.org/officeDocument/2006/relationships/hyperlink" Target="mailto:vcruzdom@gmail.com" TargetMode="External"/><Relationship Id="rId323" Type="http://schemas.openxmlformats.org/officeDocument/2006/relationships/hyperlink" Target="mailto:lobo_yuren@yahoo.com.mx" TargetMode="External"/><Relationship Id="rId344" Type="http://schemas.openxmlformats.org/officeDocument/2006/relationships/printerSettings" Target="../printerSettings/printerSettings2.bin"/><Relationship Id="rId20" Type="http://schemas.openxmlformats.org/officeDocument/2006/relationships/hyperlink" Target="mailto:aztekamen@hotmail.com" TargetMode="External"/><Relationship Id="rId41" Type="http://schemas.openxmlformats.org/officeDocument/2006/relationships/hyperlink" Target="mailto:difusion.cfaro@gmail.com" TargetMode="External"/><Relationship Id="rId62" Type="http://schemas.openxmlformats.org/officeDocument/2006/relationships/hyperlink" Target="mailto:meryan_edelybe@hotmail.com" TargetMode="External"/><Relationship Id="rId83" Type="http://schemas.openxmlformats.org/officeDocument/2006/relationships/hyperlink" Target="mailto:holafranciscogandara@gmail.com" TargetMode="External"/><Relationship Id="rId179" Type="http://schemas.openxmlformats.org/officeDocument/2006/relationships/hyperlink" Target="mailto:gabyortegam92@gmail.com" TargetMode="External"/><Relationship Id="rId190" Type="http://schemas.openxmlformats.org/officeDocument/2006/relationships/hyperlink" Target="mailto:mar.eazola54@gmail.com" TargetMode="External"/><Relationship Id="rId204" Type="http://schemas.openxmlformats.org/officeDocument/2006/relationships/hyperlink" Target="mailto:perlameztli84@gmail.com" TargetMode="External"/><Relationship Id="rId225" Type="http://schemas.openxmlformats.org/officeDocument/2006/relationships/hyperlink" Target="mailto:mgg230190@hotmail.com" TargetMode="External"/><Relationship Id="rId246" Type="http://schemas.openxmlformats.org/officeDocument/2006/relationships/hyperlink" Target="mailto:edgapin@hotmail.com" TargetMode="External"/><Relationship Id="rId267" Type="http://schemas.openxmlformats.org/officeDocument/2006/relationships/hyperlink" Target="mailto:picchossaynes@gmail.com" TargetMode="External"/><Relationship Id="rId288" Type="http://schemas.openxmlformats.org/officeDocument/2006/relationships/hyperlink" Target="mailto:glorielv@gmail.com" TargetMode="External"/><Relationship Id="rId106" Type="http://schemas.openxmlformats.org/officeDocument/2006/relationships/hyperlink" Target="mailto:gabogutie@hotmail.com" TargetMode="External"/><Relationship Id="rId127" Type="http://schemas.openxmlformats.org/officeDocument/2006/relationships/hyperlink" Target="mailto:quebeu@hotmail.com" TargetMode="External"/><Relationship Id="rId313" Type="http://schemas.openxmlformats.org/officeDocument/2006/relationships/hyperlink" Target="mailto:paulunaduranrangel@gmail.com" TargetMode="External"/><Relationship Id="rId10" Type="http://schemas.openxmlformats.org/officeDocument/2006/relationships/hyperlink" Target="mailto:angelcortes.omaralejandro@gmail.com" TargetMode="External"/><Relationship Id="rId31" Type="http://schemas.openxmlformats.org/officeDocument/2006/relationships/hyperlink" Target="mailto:alfonsomartin00@hotmail.com" TargetMode="External"/><Relationship Id="rId52" Type="http://schemas.openxmlformats.org/officeDocument/2006/relationships/hyperlink" Target="mailto:vicman1969@gmail.com" TargetMode="External"/><Relationship Id="rId73" Type="http://schemas.openxmlformats.org/officeDocument/2006/relationships/hyperlink" Target="mailto:pelu.espi@gmail.com" TargetMode="External"/><Relationship Id="rId94" Type="http://schemas.openxmlformats.org/officeDocument/2006/relationships/hyperlink" Target="mailto:sofiageste@gmail.com" TargetMode="External"/><Relationship Id="rId148" Type="http://schemas.openxmlformats.org/officeDocument/2006/relationships/hyperlink" Target="mailto:enrique56607@gmail.com" TargetMode="External"/><Relationship Id="rId169" Type="http://schemas.openxmlformats.org/officeDocument/2006/relationships/hyperlink" Target="mailto:kimifresa_maro@hotmail.com" TargetMode="External"/><Relationship Id="rId334" Type="http://schemas.openxmlformats.org/officeDocument/2006/relationships/hyperlink" Target="mailto:oyegranuja@gmail.com" TargetMode="External"/><Relationship Id="rId4" Type="http://schemas.openxmlformats.org/officeDocument/2006/relationships/hyperlink" Target="mailto:aguilar_t999@hotmail.com" TargetMode="External"/><Relationship Id="rId180" Type="http://schemas.openxmlformats.org/officeDocument/2006/relationships/hyperlink" Target="mailto:voltakid@gmail.com" TargetMode="External"/><Relationship Id="rId215" Type="http://schemas.openxmlformats.org/officeDocument/2006/relationships/hyperlink" Target="mailto:israel.a.quero.a@gmail.com" TargetMode="External"/><Relationship Id="rId236" Type="http://schemas.openxmlformats.org/officeDocument/2006/relationships/hyperlink" Target="mailto:saratrigueros@yahoo.com.mx" TargetMode="External"/><Relationship Id="rId257" Type="http://schemas.openxmlformats.org/officeDocument/2006/relationships/hyperlink" Target="mailto:caneksantol@gmail.com" TargetMode="External"/><Relationship Id="rId278" Type="http://schemas.openxmlformats.org/officeDocument/2006/relationships/hyperlink" Target="mailto:azdraleni@gmail.com" TargetMode="External"/><Relationship Id="rId303" Type="http://schemas.openxmlformats.org/officeDocument/2006/relationships/hyperlink" Target="mailto:javiero.jimenezz2@gmail.com" TargetMode="External"/><Relationship Id="rId42" Type="http://schemas.openxmlformats.org/officeDocument/2006/relationships/hyperlink" Target="mailto:sinaialesi@gmail.com" TargetMode="External"/><Relationship Id="rId84" Type="http://schemas.openxmlformats.org/officeDocument/2006/relationships/hyperlink" Target="mailto:maryanagara@gmail.com" TargetMode="External"/><Relationship Id="rId138" Type="http://schemas.openxmlformats.org/officeDocument/2006/relationships/hyperlink" Target="mailto:guiadamian@yahoo.com" TargetMode="External"/><Relationship Id="rId345" Type="http://schemas.openxmlformats.org/officeDocument/2006/relationships/table" Target="../tables/table1.xml"/><Relationship Id="rId191" Type="http://schemas.openxmlformats.org/officeDocument/2006/relationships/hyperlink" Target="mailto:rube.og@hotmail.com" TargetMode="External"/><Relationship Id="rId205" Type="http://schemas.openxmlformats.org/officeDocument/2006/relationships/hyperlink" Target="mailto:adrianapascual.pa@gmail.com" TargetMode="External"/><Relationship Id="rId247" Type="http://schemas.openxmlformats.org/officeDocument/2006/relationships/hyperlink" Target="mailto:patysalinaspe@gmail.com" TargetMode="External"/><Relationship Id="rId107" Type="http://schemas.openxmlformats.org/officeDocument/2006/relationships/hyperlink" Target="mailto:ddaniel.g.reyes@outlook.com" TargetMode="External"/><Relationship Id="rId289" Type="http://schemas.openxmlformats.org/officeDocument/2006/relationships/hyperlink" Target="mailto:david.inviernomudo@hotmail.com" TargetMode="External"/><Relationship Id="rId11" Type="http://schemas.openxmlformats.org/officeDocument/2006/relationships/hyperlink" Target="mailto:chuy.chanklas@gmail.com" TargetMode="External"/><Relationship Id="rId53" Type="http://schemas.openxmlformats.org/officeDocument/2006/relationships/hyperlink" Target="mailto:emmcruz@hotmail.com" TargetMode="External"/><Relationship Id="rId149" Type="http://schemas.openxmlformats.org/officeDocument/2006/relationships/hyperlink" Target="mailto:boca_del_cielo@hotmail.com" TargetMode="External"/><Relationship Id="rId314" Type="http://schemas.openxmlformats.org/officeDocument/2006/relationships/hyperlink" Target="mailto:perlajimenezsantos@gmail.com" TargetMode="External"/><Relationship Id="rId95" Type="http://schemas.openxmlformats.org/officeDocument/2006/relationships/hyperlink" Target="mailto:andres.gamtz@gmail.com" TargetMode="External"/><Relationship Id="rId160" Type="http://schemas.openxmlformats.org/officeDocument/2006/relationships/hyperlink" Target="mailto:bizquet14@gmail.com" TargetMode="External"/><Relationship Id="rId216" Type="http://schemas.openxmlformats.org/officeDocument/2006/relationships/hyperlink" Target="mailto:queroha@gmail.com" TargetMode="External"/><Relationship Id="rId258" Type="http://schemas.openxmlformats.org/officeDocument/2006/relationships/hyperlink" Target="mailto:emmanuel12santiago@hotmail.com" TargetMode="External"/><Relationship Id="rId22" Type="http://schemas.openxmlformats.org/officeDocument/2006/relationships/hyperlink" Target="mailto:scboherquez65@hotmail.com" TargetMode="External"/><Relationship Id="rId64" Type="http://schemas.openxmlformats.org/officeDocument/2006/relationships/hyperlink" Target="mailto:anna36957@gmail.com" TargetMode="External"/><Relationship Id="rId118" Type="http://schemas.openxmlformats.org/officeDocument/2006/relationships/hyperlink" Target="mailto:pherrero.puig@gmail.com" TargetMode="External"/><Relationship Id="rId325" Type="http://schemas.openxmlformats.org/officeDocument/2006/relationships/hyperlink" Target="mailto:charliecb.840@gmail.com" TargetMode="External"/><Relationship Id="rId171" Type="http://schemas.openxmlformats.org/officeDocument/2006/relationships/hyperlink" Target="mailto:clavel81@icbud.com" TargetMode="External"/><Relationship Id="rId227" Type="http://schemas.openxmlformats.org/officeDocument/2006/relationships/hyperlink" Target="mailto:eunicers@hotmail.com" TargetMode="External"/><Relationship Id="rId269" Type="http://schemas.openxmlformats.org/officeDocument/2006/relationships/hyperlink" Target="mailto:silvasorianoa@gmail.com" TargetMode="External"/><Relationship Id="rId33" Type="http://schemas.openxmlformats.org/officeDocument/2006/relationships/hyperlink" Target="mailto:castellanos1986@gmail.com" TargetMode="External"/><Relationship Id="rId129" Type="http://schemas.openxmlformats.org/officeDocument/2006/relationships/hyperlink" Target="mailto:kelobee@gmail.com" TargetMode="External"/><Relationship Id="rId280" Type="http://schemas.openxmlformats.org/officeDocument/2006/relationships/hyperlink" Target="mailto:jesus.mtvz@gmail.com" TargetMode="External"/><Relationship Id="rId336" Type="http://schemas.openxmlformats.org/officeDocument/2006/relationships/hyperlink" Target="mailto:elogiopesimista@gmail.com" TargetMode="External"/><Relationship Id="rId75" Type="http://schemas.openxmlformats.org/officeDocument/2006/relationships/hyperlink" Target="mailto:fernando.angel.madrigal@gmail.com" TargetMode="External"/><Relationship Id="rId140" Type="http://schemas.openxmlformats.org/officeDocument/2006/relationships/hyperlink" Target="mailto:formacionartistica.casa@gmail.com" TargetMode="External"/><Relationship Id="rId182" Type="http://schemas.openxmlformats.org/officeDocument/2006/relationships/hyperlink" Target="mailto:angelsinacentomorales@gmail.com" TargetMode="External"/><Relationship Id="rId6" Type="http://schemas.openxmlformats.org/officeDocument/2006/relationships/hyperlink" Target="mailto:mayra_tw21@hotmail.com" TargetMode="External"/><Relationship Id="rId238" Type="http://schemas.openxmlformats.org/officeDocument/2006/relationships/hyperlink" Target="mailto:irisrz72@gmail.com" TargetMode="External"/><Relationship Id="rId291" Type="http://schemas.openxmlformats.org/officeDocument/2006/relationships/hyperlink" Target="mailto:azarissa4@gmail.com" TargetMode="External"/><Relationship Id="rId305" Type="http://schemas.openxmlformats.org/officeDocument/2006/relationships/hyperlink" Target="mailto:m.woolrich@icloud.com.mx" TargetMode="External"/><Relationship Id="rId44" Type="http://schemas.openxmlformats.org/officeDocument/2006/relationships/hyperlink" Target="mailto:gog_dissaor@gmail.com" TargetMode="External"/><Relationship Id="rId86" Type="http://schemas.openxmlformats.org/officeDocument/2006/relationships/hyperlink" Target="mailto:wendulai_0206@hotmail.com" TargetMode="External"/><Relationship Id="rId151" Type="http://schemas.openxmlformats.org/officeDocument/2006/relationships/hyperlink" Target="mailto:inocenciovillegasarte@gmail.com" TargetMode="External"/><Relationship Id="rId193" Type="http://schemas.openxmlformats.org/officeDocument/2006/relationships/hyperlink" Target="mailto:mbelano@gmail.com" TargetMode="External"/><Relationship Id="rId207" Type="http://schemas.openxmlformats.org/officeDocument/2006/relationships/hyperlink" Target="mailto:xnibij.1992@gmail.com" TargetMode="External"/><Relationship Id="rId249" Type="http://schemas.openxmlformats.org/officeDocument/2006/relationships/hyperlink" Target="mailto:kozzobisampedroa@gmail.com" TargetMode="External"/><Relationship Id="rId13" Type="http://schemas.openxmlformats.org/officeDocument/2006/relationships/hyperlink" Target="mailto:1601109016@univas.mx" TargetMode="External"/><Relationship Id="rId109" Type="http://schemas.openxmlformats.org/officeDocument/2006/relationships/hyperlink" Target="mailto:zamgraft@gmail.com" TargetMode="External"/><Relationship Id="rId260" Type="http://schemas.openxmlformats.org/officeDocument/2006/relationships/hyperlink" Target="mailto:brissot@hotmail.com" TargetMode="External"/><Relationship Id="rId316" Type="http://schemas.openxmlformats.org/officeDocument/2006/relationships/hyperlink" Target="mailto:lulugares21@gmail.com" TargetMode="External"/><Relationship Id="rId55" Type="http://schemas.openxmlformats.org/officeDocument/2006/relationships/hyperlink" Target="mailto:marcko1192@icloud.com" TargetMode="External"/><Relationship Id="rId97" Type="http://schemas.openxmlformats.org/officeDocument/2006/relationships/hyperlink" Target="mailto:coral0x0@msn.com" TargetMode="External"/><Relationship Id="rId120" Type="http://schemas.openxmlformats.org/officeDocument/2006/relationships/hyperlink" Target="mailto:estudiolumbre@gmail.com" TargetMode="External"/><Relationship Id="rId162" Type="http://schemas.openxmlformats.org/officeDocument/2006/relationships/hyperlink" Target="mailto:xgerardomartinez@gmail.com" TargetMode="External"/><Relationship Id="rId218" Type="http://schemas.openxmlformats.org/officeDocument/2006/relationships/hyperlink" Target="mailto:zairadonajiramirezcelis@gmail.com" TargetMode="External"/><Relationship Id="rId271" Type="http://schemas.openxmlformats.org/officeDocument/2006/relationships/hyperlink" Target="mailto:bereta9@hotmail.com" TargetMode="External"/><Relationship Id="rId24" Type="http://schemas.openxmlformats.org/officeDocument/2006/relationships/hyperlink" Target="mailto:fercaly@hotmail.com" TargetMode="External"/><Relationship Id="rId66" Type="http://schemas.openxmlformats.org/officeDocument/2006/relationships/hyperlink" Target="mailto:rigobertodiazjulian@gmail.com" TargetMode="External"/><Relationship Id="rId131" Type="http://schemas.openxmlformats.org/officeDocument/2006/relationships/hyperlink" Target="mailto:javierbu18@gmail.com" TargetMode="External"/><Relationship Id="rId327" Type="http://schemas.openxmlformats.org/officeDocument/2006/relationships/hyperlink" Target="mailto:sandracitlazavala@gmail.com" TargetMode="External"/><Relationship Id="rId173" Type="http://schemas.openxmlformats.org/officeDocument/2006/relationships/hyperlink" Target="mailto:ednieto@hotmail.com" TargetMode="External"/><Relationship Id="rId229" Type="http://schemas.openxmlformats.org/officeDocument/2006/relationships/hyperlink" Target="mailto:arma-111@hotmail.com" TargetMode="External"/><Relationship Id="rId240" Type="http://schemas.openxmlformats.org/officeDocument/2006/relationships/hyperlink" Target="mailto:hanlly@comunidad.uam.m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6.xml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7.xml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8.xml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9.xml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0.xml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1.xml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2.xml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3.xml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4.xml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5.xml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6.xml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7.xml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8.xml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9.xml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0.xm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1.xml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2.xml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3.xml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4.xml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5.xml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6.xml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7.xml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8.xml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9.xml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0.xml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1.xml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2.xml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3.xml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4.xml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5.xml"/></Relationships>
</file>

<file path=xl/worksheets/_rels/sheet1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6.xml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7.xml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8.xml"/></Relationships>
</file>

<file path=xl/worksheets/_rels/sheet1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9.xml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0.xml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1.xml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2.xml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D2D1C-B787-4D92-B309-BE65BEAC49C8}">
  <sheetPr codeName="std"/>
  <dimension ref="B2:E36"/>
  <sheetViews>
    <sheetView showGridLines="0" zoomScale="85" zoomScaleNormal="85" workbookViewId="0"/>
  </sheetViews>
  <sheetFormatPr baseColWidth="10" defaultRowHeight="15" x14ac:dyDescent="0.25"/>
  <cols>
    <col min="1" max="1" width="6" style="1" customWidth="1"/>
    <col min="2" max="2" width="41.28515625" style="1" customWidth="1"/>
    <col min="3" max="3" width="39" style="1" customWidth="1"/>
    <col min="4" max="4" width="11.42578125" style="1" customWidth="1"/>
    <col min="5" max="5" width="81.5703125" style="1" customWidth="1"/>
    <col min="6" max="16384" width="11.42578125" style="1"/>
  </cols>
  <sheetData>
    <row r="2" spans="2:5" x14ac:dyDescent="0.25">
      <c r="C2" s="45" t="s">
        <v>20</v>
      </c>
      <c r="E2" s="45" t="s">
        <v>1</v>
      </c>
    </row>
    <row r="3" spans="2:5" x14ac:dyDescent="0.25">
      <c r="C3" s="45"/>
      <c r="E3" s="45"/>
    </row>
    <row r="4" spans="2:5" x14ac:dyDescent="0.25">
      <c r="C4" s="45"/>
      <c r="E4" s="45"/>
    </row>
    <row r="5" spans="2:5" x14ac:dyDescent="0.25">
      <c r="B5" s="39"/>
      <c r="E5" s="45"/>
    </row>
    <row r="6" spans="2:5" x14ac:dyDescent="0.25">
      <c r="C6" s="45" t="s">
        <v>19</v>
      </c>
    </row>
    <row r="7" spans="2:5" x14ac:dyDescent="0.25">
      <c r="C7" s="45"/>
    </row>
    <row r="8" spans="2:5" x14ac:dyDescent="0.25">
      <c r="C8" s="45"/>
    </row>
    <row r="10" spans="2:5" x14ac:dyDescent="0.25">
      <c r="C10" s="45" t="s">
        <v>21</v>
      </c>
    </row>
    <row r="11" spans="2:5" x14ac:dyDescent="0.25">
      <c r="C11" s="45"/>
    </row>
    <row r="12" spans="2:5" x14ac:dyDescent="0.25">
      <c r="C12" s="45"/>
    </row>
    <row r="14" spans="2:5" x14ac:dyDescent="0.25">
      <c r="C14" s="45" t="s">
        <v>27055</v>
      </c>
    </row>
    <row r="15" spans="2:5" x14ac:dyDescent="0.25">
      <c r="C15" s="45"/>
    </row>
    <row r="16" spans="2:5" x14ac:dyDescent="0.25">
      <c r="C16" s="45"/>
    </row>
    <row r="18" spans="3:3" x14ac:dyDescent="0.25">
      <c r="C18" s="45" t="s">
        <v>27056</v>
      </c>
    </row>
    <row r="19" spans="3:3" x14ac:dyDescent="0.25">
      <c r="C19" s="45"/>
    </row>
    <row r="20" spans="3:3" x14ac:dyDescent="0.25">
      <c r="C20" s="45"/>
    </row>
    <row r="22" spans="3:3" x14ac:dyDescent="0.25">
      <c r="C22" s="45" t="s">
        <v>0</v>
      </c>
    </row>
    <row r="23" spans="3:3" x14ac:dyDescent="0.25">
      <c r="C23" s="45"/>
    </row>
    <row r="24" spans="3:3" x14ac:dyDescent="0.25">
      <c r="C24" s="45"/>
    </row>
    <row r="26" spans="3:3" x14ac:dyDescent="0.25">
      <c r="C26" s="45" t="s">
        <v>28760</v>
      </c>
    </row>
    <row r="27" spans="3:3" x14ac:dyDescent="0.25">
      <c r="C27" s="45"/>
    </row>
    <row r="28" spans="3:3" x14ac:dyDescent="0.25">
      <c r="C28" s="45"/>
    </row>
    <row r="30" spans="3:3" x14ac:dyDescent="0.25">
      <c r="C30" s="45" t="s">
        <v>28822</v>
      </c>
    </row>
    <row r="31" spans="3:3" x14ac:dyDescent="0.25">
      <c r="C31" s="45"/>
    </row>
    <row r="32" spans="3:3" x14ac:dyDescent="0.25">
      <c r="C32" s="45"/>
    </row>
    <row r="33" spans="3:3" x14ac:dyDescent="0.25">
      <c r="C33" s="39"/>
    </row>
    <row r="34" spans="3:3" ht="15" customHeight="1" x14ac:dyDescent="0.25">
      <c r="C34" s="45" t="s">
        <v>22</v>
      </c>
    </row>
    <row r="35" spans="3:3" x14ac:dyDescent="0.25">
      <c r="C35" s="45"/>
    </row>
    <row r="36" spans="3:3" x14ac:dyDescent="0.25">
      <c r="C36" s="45"/>
    </row>
  </sheetData>
  <mergeCells count="10">
    <mergeCell ref="C34:C36"/>
    <mergeCell ref="E2:E5"/>
    <mergeCell ref="C22:C24"/>
    <mergeCell ref="C2:C4"/>
    <mergeCell ref="C6:C8"/>
    <mergeCell ref="C10:C12"/>
    <mergeCell ref="C14:C16"/>
    <mergeCell ref="C18:C20"/>
    <mergeCell ref="C26:C28"/>
    <mergeCell ref="C30:C3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A8D68-E313-4995-B12C-1C12C05B7BEF}">
  <sheetPr codeName="Hoja3"/>
  <dimension ref="A1:I374"/>
  <sheetViews>
    <sheetView workbookViewId="0">
      <pane ySplit="1" topLeftCell="A26" activePane="bottomLeft" state="frozen"/>
      <selection pane="bottomLeft" activeCell="B42" sqref="B42"/>
    </sheetView>
  </sheetViews>
  <sheetFormatPr baseColWidth="10" defaultRowHeight="15" x14ac:dyDescent="0.25"/>
  <cols>
    <col min="1" max="1" width="50.7109375" style="2" customWidth="1"/>
    <col min="2" max="2" width="40.7109375" style="2" customWidth="1"/>
    <col min="3" max="3" width="35.7109375" style="2" customWidth="1"/>
    <col min="4" max="4" width="20.7109375" style="2" customWidth="1"/>
    <col min="5" max="7" width="11.28515625" style="3" customWidth="1"/>
    <col min="8" max="8" width="23.42578125" style="17" customWidth="1"/>
    <col min="9" max="9" width="50.7109375" style="2" customWidth="1"/>
    <col min="10" max="16384" width="11.42578125" style="2"/>
  </cols>
  <sheetData>
    <row r="1" spans="1:9" ht="27.75" customHeight="1" x14ac:dyDescent="0.25">
      <c r="A1" s="1" t="s">
        <v>2</v>
      </c>
      <c r="B1" s="1" t="s">
        <v>3</v>
      </c>
      <c r="C1" s="1" t="s">
        <v>4</v>
      </c>
      <c r="D1" s="1" t="s">
        <v>28797</v>
      </c>
      <c r="E1" s="7" t="s">
        <v>5</v>
      </c>
      <c r="F1" s="7" t="s">
        <v>6</v>
      </c>
      <c r="G1" s="7" t="s">
        <v>25</v>
      </c>
      <c r="H1" s="6" t="s">
        <v>26</v>
      </c>
      <c r="I1" s="1" t="s">
        <v>7</v>
      </c>
    </row>
    <row r="2" spans="1:9" x14ac:dyDescent="0.25">
      <c r="A2" s="40" t="s">
        <v>29</v>
      </c>
      <c r="C2" s="8" t="s">
        <v>30</v>
      </c>
      <c r="E2" s="13">
        <v>2023</v>
      </c>
      <c r="F2" s="14">
        <v>2009</v>
      </c>
      <c r="G2" s="15"/>
      <c r="H2" s="16"/>
    </row>
    <row r="3" spans="1:9" x14ac:dyDescent="0.25">
      <c r="A3" s="40" t="s">
        <v>692</v>
      </c>
      <c r="C3" s="8" t="s">
        <v>31</v>
      </c>
      <c r="E3" s="13">
        <v>2022</v>
      </c>
      <c r="F3" s="14">
        <v>2008</v>
      </c>
      <c r="G3" s="15"/>
      <c r="H3" s="16"/>
    </row>
    <row r="4" spans="1:9" x14ac:dyDescent="0.25">
      <c r="A4" s="40" t="s">
        <v>693</v>
      </c>
      <c r="C4" s="8" t="s">
        <v>32</v>
      </c>
      <c r="E4" s="13">
        <v>2016</v>
      </c>
      <c r="F4" s="14">
        <v>2013</v>
      </c>
      <c r="G4" s="15"/>
      <c r="H4" s="16"/>
      <c r="I4" s="2" t="s">
        <v>35</v>
      </c>
    </row>
    <row r="5" spans="1:9" x14ac:dyDescent="0.25">
      <c r="A5" s="40" t="s">
        <v>694</v>
      </c>
      <c r="C5" s="8" t="s">
        <v>33</v>
      </c>
      <c r="E5" s="13">
        <v>2017</v>
      </c>
      <c r="F5" s="14">
        <v>2014</v>
      </c>
      <c r="G5" s="15"/>
      <c r="H5" s="16"/>
      <c r="I5" s="2" t="s">
        <v>35</v>
      </c>
    </row>
    <row r="6" spans="1:9" x14ac:dyDescent="0.25">
      <c r="A6" s="40" t="s">
        <v>695</v>
      </c>
      <c r="C6" s="8" t="s">
        <v>34</v>
      </c>
      <c r="E6" s="13">
        <v>2015</v>
      </c>
      <c r="F6" s="14">
        <v>2013</v>
      </c>
      <c r="G6" s="15"/>
      <c r="H6" s="16"/>
      <c r="I6" s="2" t="s">
        <v>35</v>
      </c>
    </row>
    <row r="7" spans="1:9" x14ac:dyDescent="0.25">
      <c r="A7" s="41" t="s">
        <v>28867</v>
      </c>
      <c r="B7" s="2" t="s">
        <v>28864</v>
      </c>
      <c r="C7" s="41" t="s">
        <v>36</v>
      </c>
      <c r="D7" s="2" t="s">
        <v>28865</v>
      </c>
      <c r="E7" s="13">
        <v>2022</v>
      </c>
      <c r="F7" s="14">
        <v>2016</v>
      </c>
      <c r="G7" s="15">
        <f>IF(COUNTA(ALHEJUCA[Período de Préstamo]) = 0, "", COUNTA(ALHEJUCA[Período de Préstamo]))</f>
        <v>6</v>
      </c>
      <c r="H7" s="16">
        <f>IF(MAX(ALHEJUCA[Devolución]) = 0, "", MAX(ALHEJUCA[Devolución]))</f>
        <v>45146</v>
      </c>
    </row>
    <row r="8" spans="1:9" x14ac:dyDescent="0.25">
      <c r="A8" s="40" t="s">
        <v>37</v>
      </c>
      <c r="C8" s="8" t="s">
        <v>38</v>
      </c>
      <c r="E8" s="13">
        <v>2015</v>
      </c>
      <c r="F8" s="14">
        <v>2015</v>
      </c>
      <c r="G8" s="15"/>
      <c r="H8" s="16"/>
      <c r="I8" s="2" t="s">
        <v>35</v>
      </c>
    </row>
    <row r="9" spans="1:9" x14ac:dyDescent="0.25">
      <c r="A9" s="8" t="s">
        <v>39</v>
      </c>
      <c r="C9" s="8" t="s">
        <v>40</v>
      </c>
      <c r="E9" s="13">
        <v>2021</v>
      </c>
      <c r="F9" s="14">
        <v>2010</v>
      </c>
      <c r="G9" s="15">
        <f>IF(COUNTA(ALCRJA[Período de Préstamo]) = 0, "", COUNTA(ALCRJA[Período de Préstamo]))</f>
        <v>83</v>
      </c>
      <c r="H9" s="16">
        <f>IF(MAX(ALCRJA[Devolución]) = 0, "", MAX(ALCRJA[Devolución]))</f>
        <v>43854</v>
      </c>
    </row>
    <row r="10" spans="1:9" x14ac:dyDescent="0.25">
      <c r="A10" s="41" t="s">
        <v>28923</v>
      </c>
      <c r="B10" s="2" t="s">
        <v>28975</v>
      </c>
      <c r="C10" s="41" t="s">
        <v>41</v>
      </c>
      <c r="D10" s="2" t="s">
        <v>28976</v>
      </c>
      <c r="E10" s="13">
        <v>2023</v>
      </c>
      <c r="F10" s="14">
        <v>2022</v>
      </c>
      <c r="G10" s="15">
        <f>IF(COUNTA(ALICMA[Período de Préstamo]) = 0, "", COUNTA(ALICMA[Período de Préstamo]))</f>
        <v>20</v>
      </c>
      <c r="H10" s="16">
        <f>IF(MAX(ALICMA[Devolución]) = 0, "", MAX(ALICMA[Devolución]))</f>
        <v>45017</v>
      </c>
    </row>
    <row r="11" spans="1:9" x14ac:dyDescent="0.25">
      <c r="A11" s="40" t="s">
        <v>42</v>
      </c>
      <c r="C11" s="8" t="s">
        <v>43</v>
      </c>
      <c r="E11" s="13">
        <v>2018</v>
      </c>
      <c r="F11" s="14">
        <v>2016</v>
      </c>
      <c r="G11" s="15"/>
      <c r="H11" s="16"/>
    </row>
    <row r="12" spans="1:9" x14ac:dyDescent="0.25">
      <c r="A12" s="40" t="s">
        <v>44</v>
      </c>
      <c r="C12" s="8" t="s">
        <v>45</v>
      </c>
      <c r="E12" s="13">
        <v>2015</v>
      </c>
      <c r="F12" s="14">
        <v>2009</v>
      </c>
      <c r="G12" s="15"/>
      <c r="H12" s="16"/>
      <c r="I12" s="2" t="s">
        <v>35</v>
      </c>
    </row>
    <row r="13" spans="1:9" x14ac:dyDescent="0.25">
      <c r="A13" s="40" t="s">
        <v>46</v>
      </c>
      <c r="C13" s="8" t="s">
        <v>47</v>
      </c>
      <c r="E13" s="13">
        <v>2017</v>
      </c>
      <c r="F13" s="14">
        <v>2015</v>
      </c>
      <c r="G13" s="15"/>
      <c r="H13" s="16"/>
      <c r="I13" s="2" t="s">
        <v>35</v>
      </c>
    </row>
    <row r="14" spans="1:9" x14ac:dyDescent="0.25">
      <c r="A14" s="8" t="s">
        <v>50</v>
      </c>
      <c r="C14" s="8" t="s">
        <v>51</v>
      </c>
      <c r="E14" s="13">
        <v>2021</v>
      </c>
      <c r="F14" s="14">
        <v>2015</v>
      </c>
      <c r="G14" s="15">
        <f>IF(COUNTA(ANGAJE[Período de Préstamo]) = 0, "", COUNTA(ANGAJE[Período de Préstamo]))</f>
        <v>22</v>
      </c>
      <c r="H14" s="16">
        <f>IF(MAX(ANGAJE[Devolución]) = 0, "", MAX(ANGAJE[Devolución]))</f>
        <v>43817</v>
      </c>
    </row>
    <row r="15" spans="1:9" x14ac:dyDescent="0.25">
      <c r="A15" s="8" t="s">
        <v>52</v>
      </c>
      <c r="C15" s="8" t="s">
        <v>53</v>
      </c>
      <c r="E15" s="13">
        <v>2022</v>
      </c>
      <c r="F15" s="14">
        <v>2022</v>
      </c>
      <c r="G15" s="15">
        <f>IF(COUNTA(ANJILAEL[Período de Préstamo]) = 0, "", COUNTA(ANJILAEL[Período de Préstamo]))</f>
        <v>1</v>
      </c>
      <c r="H15" s="16">
        <f>IF(MAX(ANJILAEL[Devolución]) = 0, "", MAX(ANJILAEL[Devolución]))</f>
        <v>44673</v>
      </c>
    </row>
    <row r="16" spans="1:9" x14ac:dyDescent="0.25">
      <c r="A16" s="8" t="s">
        <v>54</v>
      </c>
      <c r="C16" s="8" t="s">
        <v>55</v>
      </c>
      <c r="E16" s="13">
        <v>2018</v>
      </c>
      <c r="F16" s="14">
        <v>2018</v>
      </c>
      <c r="G16" s="15">
        <f>IF(COUNTA(ANVEMAGU[Período de Préstamo]) = 0, "", COUNTA(ANVEMAGU[Período de Préstamo]))</f>
        <v>2</v>
      </c>
      <c r="H16" s="16">
        <f>IF(MAX(ANVEMAGU[Devolución]) = 0, "", MAX(ANVEMAGU[Devolución]))</f>
        <v>43729</v>
      </c>
    </row>
    <row r="17" spans="1:9" x14ac:dyDescent="0.25">
      <c r="A17" s="40" t="s">
        <v>48</v>
      </c>
      <c r="C17" s="8" t="s">
        <v>49</v>
      </c>
      <c r="E17" s="13">
        <v>2018</v>
      </c>
      <c r="F17" s="14">
        <v>2018</v>
      </c>
      <c r="G17" s="15"/>
      <c r="H17" s="16"/>
    </row>
    <row r="18" spans="1:9" x14ac:dyDescent="0.25">
      <c r="A18" s="41" t="s">
        <v>29012</v>
      </c>
      <c r="B18" s="2" t="s">
        <v>29009</v>
      </c>
      <c r="C18" s="41" t="s">
        <v>56</v>
      </c>
      <c r="D18" s="2" t="s">
        <v>29010</v>
      </c>
      <c r="E18" s="13">
        <v>2021</v>
      </c>
      <c r="F18" s="14">
        <v>2014</v>
      </c>
      <c r="G18" s="15">
        <f>IF(COUNTA(ARALCAEL[Período de Préstamo]) = 0, "", COUNTA(ARALCAEL[Período de Préstamo]))</f>
        <v>172</v>
      </c>
      <c r="H18" s="16">
        <f>IF(MAX(ARALCAEL[Devolución]) = 0, "", MAX(ARALCAEL[Devolución]))</f>
        <v>43869</v>
      </c>
    </row>
    <row r="19" spans="1:9" x14ac:dyDescent="0.25">
      <c r="A19" s="8" t="s">
        <v>57</v>
      </c>
      <c r="C19" s="8" t="s">
        <v>58</v>
      </c>
      <c r="E19" s="13">
        <v>2021</v>
      </c>
      <c r="F19" s="14">
        <v>2012</v>
      </c>
      <c r="G19" s="15">
        <f>IF(COUNTA(ARBLENSE[Período de Préstamo]) = 0, "", COUNTA(ARBLENSE[Período de Préstamo]))</f>
        <v>229</v>
      </c>
      <c r="H19" s="16">
        <f>IF(MAX(ARBLENSE[Devolución]) = 0, "", MAX(ARBLENSE[Devolución]))</f>
        <v>43911</v>
      </c>
    </row>
    <row r="20" spans="1:9" x14ac:dyDescent="0.25">
      <c r="A20" s="8" t="s">
        <v>59</v>
      </c>
      <c r="C20" s="8" t="s">
        <v>60</v>
      </c>
      <c r="E20" s="13">
        <v>2022</v>
      </c>
      <c r="F20" s="14">
        <v>2012</v>
      </c>
      <c r="G20" s="15">
        <f>IF(COUNTA(BAMUAL[Período de Préstamo]) = 0, "", COUNTA(BAMUAL[Período de Préstamo]))</f>
        <v>57</v>
      </c>
      <c r="H20" s="16">
        <f>IF(MAX(BAMUAL[Devolución]) = 0, "", MAX(BAMUAL[Devolución]))</f>
        <v>44713</v>
      </c>
    </row>
    <row r="21" spans="1:9" x14ac:dyDescent="0.25">
      <c r="A21" s="40" t="s">
        <v>65</v>
      </c>
      <c r="C21" s="8" t="s">
        <v>66</v>
      </c>
      <c r="E21" s="13">
        <v>2016</v>
      </c>
      <c r="F21" s="14">
        <v>2012</v>
      </c>
      <c r="G21" s="15"/>
      <c r="H21" s="16"/>
      <c r="I21" s="2" t="s">
        <v>35</v>
      </c>
    </row>
    <row r="22" spans="1:9" x14ac:dyDescent="0.25">
      <c r="A22" s="8" t="s">
        <v>61</v>
      </c>
      <c r="C22" s="8" t="s">
        <v>62</v>
      </c>
      <c r="E22" s="13">
        <v>2018</v>
      </c>
      <c r="F22" s="14">
        <v>2011</v>
      </c>
      <c r="G22" s="15">
        <f>IF(COUNTA(BACOLINA[Período de Préstamo]) = 0, "", COUNTA(BACOLINA[Período de Préstamo]))</f>
        <v>33</v>
      </c>
      <c r="H22" s="16">
        <f>IF(MAX(BACOLINA[Devolución]) = 0, "", MAX(BACOLINA[Devolución]))</f>
        <v>43578</v>
      </c>
    </row>
    <row r="23" spans="1:9" x14ac:dyDescent="0.25">
      <c r="A23" s="40" t="s">
        <v>63</v>
      </c>
      <c r="C23" s="8" t="s">
        <v>64</v>
      </c>
      <c r="E23" s="13">
        <v>2015</v>
      </c>
      <c r="F23" s="14">
        <v>2015</v>
      </c>
      <c r="G23" s="15"/>
      <c r="H23" s="16"/>
      <c r="I23" s="2" t="s">
        <v>35</v>
      </c>
    </row>
    <row r="24" spans="1:9" x14ac:dyDescent="0.25">
      <c r="A24" s="40" t="s">
        <v>67</v>
      </c>
      <c r="C24" s="8" t="s">
        <v>68</v>
      </c>
      <c r="E24" s="13">
        <v>2015</v>
      </c>
      <c r="F24" s="14">
        <v>2012</v>
      </c>
      <c r="G24" s="15"/>
      <c r="H24" s="16"/>
      <c r="I24" s="2" t="s">
        <v>35</v>
      </c>
    </row>
    <row r="25" spans="1:9" x14ac:dyDescent="0.25">
      <c r="A25" s="41" t="s">
        <v>29008</v>
      </c>
      <c r="B25" s="2" t="s">
        <v>29004</v>
      </c>
      <c r="C25" s="41" t="s">
        <v>29006</v>
      </c>
      <c r="D25" s="2" t="s">
        <v>29005</v>
      </c>
      <c r="E25" s="13">
        <v>2021</v>
      </c>
      <c r="F25" s="14">
        <v>2012</v>
      </c>
      <c r="G25" s="15">
        <f>IF(COUNTA(BERASAAL[Período de Préstamo]) = 0, "", COUNTA(BERASAAL[Período de Préstamo]))</f>
        <v>361</v>
      </c>
      <c r="H25" s="16">
        <f>IF(MAX(BERASAAL[Devolución]) = 0, "", MAX(BERASAAL[Devolución]))</f>
        <v>44356</v>
      </c>
    </row>
    <row r="26" spans="1:9" x14ac:dyDescent="0.25">
      <c r="A26" s="8" t="s">
        <v>69</v>
      </c>
      <c r="C26" s="8" t="s">
        <v>70</v>
      </c>
      <c r="E26" s="13">
        <v>2022</v>
      </c>
      <c r="F26" s="14">
        <v>2017</v>
      </c>
      <c r="G26" s="15">
        <f>IF(COUNTA(BOESMALU[Período de Préstamo]) = 0, "", COUNTA(BOESMALU[Período de Préstamo]))</f>
        <v>9</v>
      </c>
      <c r="H26" s="16">
        <f>IF(MAX(BOESMALU[Devolución]) = 0, "", MAX(BOESMALU[Devolución]))</f>
        <v>45063</v>
      </c>
    </row>
    <row r="27" spans="1:9" x14ac:dyDescent="0.25">
      <c r="A27" s="40" t="s">
        <v>71</v>
      </c>
      <c r="C27" s="8" t="s">
        <v>72</v>
      </c>
      <c r="E27" s="13">
        <v>2015</v>
      </c>
      <c r="F27" s="14">
        <v>2015</v>
      </c>
      <c r="G27" s="15"/>
      <c r="H27" s="16"/>
      <c r="I27" s="2" t="s">
        <v>35</v>
      </c>
    </row>
    <row r="28" spans="1:9" x14ac:dyDescent="0.25">
      <c r="A28" s="8" t="s">
        <v>73</v>
      </c>
      <c r="B28" s="2" t="s">
        <v>28831</v>
      </c>
      <c r="C28" s="41" t="s">
        <v>74</v>
      </c>
      <c r="D28" s="2" t="s">
        <v>28832</v>
      </c>
      <c r="E28" s="13">
        <v>2023</v>
      </c>
      <c r="F28" s="14">
        <v>2014</v>
      </c>
      <c r="G28" s="15">
        <f>IF(COUNTA(BUSEFEDE[Período de Préstamo]) = 0, "", COUNTA(BUSEFEDE[Período de Préstamo]))</f>
        <v>22</v>
      </c>
      <c r="H28" s="16">
        <f>IF(MAX(BUSEFEDE[Devolución]) = 0, "", MAX(BUSEFEDE[Devolución]))</f>
        <v>44978</v>
      </c>
    </row>
    <row r="29" spans="1:9" x14ac:dyDescent="0.25">
      <c r="A29" s="40" t="s">
        <v>75</v>
      </c>
      <c r="C29" s="8" t="s">
        <v>76</v>
      </c>
      <c r="E29" s="13">
        <v>2018</v>
      </c>
      <c r="F29" s="14">
        <v>2014</v>
      </c>
      <c r="G29" s="15"/>
      <c r="H29" s="16"/>
    </row>
    <row r="30" spans="1:9" x14ac:dyDescent="0.25">
      <c r="A30" s="40" t="s">
        <v>77</v>
      </c>
      <c r="C30" s="8" t="s">
        <v>78</v>
      </c>
      <c r="E30" s="13">
        <v>2019</v>
      </c>
      <c r="F30" s="14">
        <v>2012</v>
      </c>
      <c r="G30" s="15"/>
      <c r="H30" s="16"/>
    </row>
    <row r="31" spans="1:9" x14ac:dyDescent="0.25">
      <c r="A31" s="8" t="s">
        <v>79</v>
      </c>
      <c r="C31" s="8" t="s">
        <v>80</v>
      </c>
      <c r="E31" s="13">
        <v>2023</v>
      </c>
      <c r="F31" s="14">
        <v>2019</v>
      </c>
      <c r="G31" s="15">
        <f>IF(COUNTA(CAMOALDA[Período de Préstamo]) = 0, "", COUNTA(CAMOALDA[Período de Préstamo]))</f>
        <v>9</v>
      </c>
      <c r="H31" s="16">
        <f>IF(MAX(CAMOALDA[Devolución]) = 0, "", MAX(CAMOALDA[Devolución]))</f>
        <v>45103</v>
      </c>
    </row>
    <row r="32" spans="1:9" x14ac:dyDescent="0.25">
      <c r="A32" s="40" t="s">
        <v>81</v>
      </c>
      <c r="C32" s="8" t="s">
        <v>82</v>
      </c>
      <c r="E32" s="13">
        <v>2015</v>
      </c>
      <c r="F32" s="14">
        <v>2015</v>
      </c>
      <c r="G32" s="15"/>
      <c r="H32" s="16"/>
      <c r="I32" s="2" t="s">
        <v>35</v>
      </c>
    </row>
    <row r="33" spans="1:9" x14ac:dyDescent="0.25">
      <c r="A33" s="40" t="s">
        <v>83</v>
      </c>
      <c r="C33" s="8" t="s">
        <v>84</v>
      </c>
      <c r="E33" s="13">
        <v>2014</v>
      </c>
      <c r="F33" s="14">
        <v>2014</v>
      </c>
      <c r="G33" s="15"/>
      <c r="H33" s="16"/>
      <c r="I33" s="2" t="s">
        <v>35</v>
      </c>
    </row>
    <row r="34" spans="1:9" x14ac:dyDescent="0.25">
      <c r="A34" s="8" t="s">
        <v>85</v>
      </c>
      <c r="B34" s="2" t="s">
        <v>29088</v>
      </c>
      <c r="C34" s="41" t="s">
        <v>86</v>
      </c>
      <c r="D34" s="2" t="s">
        <v>29089</v>
      </c>
      <c r="E34" s="13">
        <v>2019</v>
      </c>
      <c r="F34" s="14">
        <v>2018</v>
      </c>
      <c r="G34" s="15">
        <f>IF(COUNTA(CASEAL[Período de Préstamo]) = 0, "", COUNTA(CASEAL[Período de Préstamo]))</f>
        <v>18</v>
      </c>
      <c r="H34" s="16">
        <f>IF(MAX(CASEAL[Devolución]) = 0, "", MAX(CASEAL[Devolución]))</f>
        <v>43907</v>
      </c>
    </row>
    <row r="35" spans="1:9" x14ac:dyDescent="0.25">
      <c r="A35" s="40" t="s">
        <v>87</v>
      </c>
      <c r="C35" s="8" t="s">
        <v>88</v>
      </c>
      <c r="E35" s="13">
        <v>2017</v>
      </c>
      <c r="F35" s="14">
        <v>2017</v>
      </c>
      <c r="G35" s="15"/>
      <c r="H35" s="16"/>
      <c r="I35" s="2" t="s">
        <v>35</v>
      </c>
    </row>
    <row r="36" spans="1:9" x14ac:dyDescent="0.25">
      <c r="A36" s="40" t="s">
        <v>89</v>
      </c>
      <c r="C36" s="8" t="s">
        <v>90</v>
      </c>
      <c r="E36" s="13">
        <v>2018</v>
      </c>
      <c r="F36" s="14">
        <v>2018</v>
      </c>
      <c r="G36" s="15"/>
      <c r="H36" s="16"/>
      <c r="I36" s="2" t="s">
        <v>691</v>
      </c>
    </row>
    <row r="37" spans="1:9" x14ac:dyDescent="0.25">
      <c r="A37" s="40" t="s">
        <v>91</v>
      </c>
      <c r="C37" s="8" t="s">
        <v>92</v>
      </c>
      <c r="E37" s="13">
        <v>2019</v>
      </c>
      <c r="F37" s="14">
        <v>2018</v>
      </c>
      <c r="G37" s="15"/>
      <c r="H37" s="16"/>
    </row>
    <row r="38" spans="1:9" x14ac:dyDescent="0.25">
      <c r="A38" s="40" t="s">
        <v>93</v>
      </c>
      <c r="C38" s="8" t="s">
        <v>94</v>
      </c>
      <c r="E38" s="13">
        <v>2015</v>
      </c>
      <c r="F38" s="14">
        <v>2011</v>
      </c>
      <c r="G38" s="15"/>
      <c r="H38" s="16"/>
      <c r="I38" s="2" t="s">
        <v>35</v>
      </c>
    </row>
    <row r="39" spans="1:9" x14ac:dyDescent="0.25">
      <c r="A39" s="40" t="s">
        <v>95</v>
      </c>
      <c r="C39" s="8" t="s">
        <v>96</v>
      </c>
      <c r="E39" s="13">
        <v>2018</v>
      </c>
      <c r="F39" s="14">
        <v>2013</v>
      </c>
      <c r="G39" s="15"/>
      <c r="H39" s="16"/>
    </row>
    <row r="40" spans="1:9" x14ac:dyDescent="0.25">
      <c r="A40" s="40" t="s">
        <v>97</v>
      </c>
      <c r="C40" s="8" t="s">
        <v>98</v>
      </c>
      <c r="E40" s="13">
        <v>2016</v>
      </c>
      <c r="F40" s="14">
        <v>2016</v>
      </c>
      <c r="G40" s="15"/>
      <c r="H40" s="16"/>
      <c r="I40" s="2" t="s">
        <v>35</v>
      </c>
    </row>
    <row r="41" spans="1:9" x14ac:dyDescent="0.25">
      <c r="A41" s="40" t="s">
        <v>99</v>
      </c>
      <c r="C41" s="8" t="s">
        <v>100</v>
      </c>
      <c r="E41" s="13">
        <v>2017</v>
      </c>
      <c r="F41" s="14">
        <v>2017</v>
      </c>
      <c r="G41" s="15"/>
      <c r="H41" s="16"/>
      <c r="I41" s="2" t="s">
        <v>35</v>
      </c>
    </row>
    <row r="42" spans="1:9" x14ac:dyDescent="0.25">
      <c r="A42" s="40" t="s">
        <v>101</v>
      </c>
      <c r="C42" s="8" t="s">
        <v>102</v>
      </c>
      <c r="E42" s="13">
        <v>2015</v>
      </c>
      <c r="F42" s="14">
        <v>2015</v>
      </c>
      <c r="G42" s="15"/>
      <c r="H42" s="16"/>
      <c r="I42" s="2" t="s">
        <v>35</v>
      </c>
    </row>
    <row r="43" spans="1:9" x14ac:dyDescent="0.25">
      <c r="A43" s="8" t="s">
        <v>103</v>
      </c>
      <c r="C43" s="8" t="s">
        <v>104</v>
      </c>
      <c r="E43" s="13">
        <v>2021</v>
      </c>
      <c r="F43" s="14">
        <v>2015</v>
      </c>
      <c r="G43" s="15">
        <f>IF(COUNTA(CASAEDYE[Período de Préstamo]) = 0, "", COUNTA(CASAEDYE[Período de Préstamo]))</f>
        <v>68</v>
      </c>
      <c r="H43" s="16">
        <f>IF(MAX(CASAEDYE[Devolución]) = 0, "", MAX(CASAEDYE[Devolución]))</f>
        <v>44736</v>
      </c>
    </row>
    <row r="44" spans="1:9" x14ac:dyDescent="0.25">
      <c r="A44" s="40" t="s">
        <v>105</v>
      </c>
      <c r="C44" s="8" t="s">
        <v>106</v>
      </c>
      <c r="E44" s="13">
        <v>2015</v>
      </c>
      <c r="F44" s="14">
        <v>2013</v>
      </c>
      <c r="G44" s="15"/>
      <c r="H44" s="16"/>
      <c r="I44" s="2" t="s">
        <v>35</v>
      </c>
    </row>
    <row r="45" spans="1:9" x14ac:dyDescent="0.25">
      <c r="A45" s="40" t="s">
        <v>107</v>
      </c>
      <c r="C45" s="8" t="s">
        <v>108</v>
      </c>
      <c r="E45" s="13">
        <v>2022</v>
      </c>
      <c r="F45" s="14">
        <v>2022</v>
      </c>
      <c r="G45" s="15"/>
      <c r="H45" s="16"/>
    </row>
    <row r="46" spans="1:9" x14ac:dyDescent="0.25">
      <c r="A46" s="40" t="s">
        <v>109</v>
      </c>
      <c r="C46" s="8" t="s">
        <v>110</v>
      </c>
      <c r="E46" s="13">
        <v>2018</v>
      </c>
      <c r="F46" s="14">
        <v>2018</v>
      </c>
      <c r="G46" s="15"/>
      <c r="H46" s="16"/>
    </row>
    <row r="47" spans="1:9" x14ac:dyDescent="0.25">
      <c r="A47" s="40" t="s">
        <v>111</v>
      </c>
      <c r="C47" s="8" t="s">
        <v>112</v>
      </c>
      <c r="E47" s="13">
        <v>2015</v>
      </c>
      <c r="F47" s="14">
        <v>2013</v>
      </c>
      <c r="G47" s="15"/>
      <c r="H47" s="16"/>
      <c r="I47" s="2" t="s">
        <v>35</v>
      </c>
    </row>
    <row r="48" spans="1:9" x14ac:dyDescent="0.25">
      <c r="A48" s="40" t="s">
        <v>113</v>
      </c>
      <c r="C48" s="8" t="s">
        <v>114</v>
      </c>
      <c r="E48" s="13">
        <v>2016</v>
      </c>
      <c r="F48" s="14">
        <v>2016</v>
      </c>
      <c r="G48" s="15"/>
      <c r="H48" s="16"/>
      <c r="I48" s="2" t="s">
        <v>35</v>
      </c>
    </row>
    <row r="49" spans="1:9" x14ac:dyDescent="0.25">
      <c r="A49" s="8" t="s">
        <v>115</v>
      </c>
      <c r="C49" s="8" t="s">
        <v>116</v>
      </c>
      <c r="E49" s="13">
        <v>2023</v>
      </c>
      <c r="F49" s="14">
        <v>2016</v>
      </c>
      <c r="G49" s="15">
        <f>IF(COUNTA(CHMAALSI[Período de Préstamo]) = 0, "", COUNTA(CHMAALSI[Período de Préstamo]))</f>
        <v>7</v>
      </c>
      <c r="H49" s="16">
        <f>IF(MAX(CHMAALSI[Devolución]) = 0, "", MAX(CHMAALSI[Devolución]))</f>
        <v>44956</v>
      </c>
    </row>
    <row r="50" spans="1:9" x14ac:dyDescent="0.25">
      <c r="A50" s="40" t="s">
        <v>117</v>
      </c>
      <c r="C50" s="8" t="s">
        <v>118</v>
      </c>
      <c r="E50" s="13">
        <v>2019</v>
      </c>
      <c r="F50" s="14">
        <v>2018</v>
      </c>
      <c r="G50" s="15"/>
      <c r="H50" s="16"/>
    </row>
    <row r="51" spans="1:9" x14ac:dyDescent="0.25">
      <c r="A51" s="40" t="s">
        <v>696</v>
      </c>
      <c r="C51" s="8" t="s">
        <v>119</v>
      </c>
      <c r="E51" s="13">
        <v>2016</v>
      </c>
      <c r="F51" s="14">
        <v>2012</v>
      </c>
      <c r="G51" s="15"/>
      <c r="H51" s="16"/>
      <c r="I51" s="2" t="s">
        <v>35</v>
      </c>
    </row>
    <row r="52" spans="1:9" x14ac:dyDescent="0.25">
      <c r="A52" s="40" t="s">
        <v>120</v>
      </c>
      <c r="C52" s="8" t="s">
        <v>121</v>
      </c>
      <c r="E52" s="13">
        <v>2016</v>
      </c>
      <c r="F52" s="14">
        <v>2016</v>
      </c>
      <c r="G52" s="15"/>
      <c r="H52" s="16"/>
      <c r="I52" s="2" t="s">
        <v>35</v>
      </c>
    </row>
    <row r="53" spans="1:9" x14ac:dyDescent="0.25">
      <c r="A53" s="40" t="s">
        <v>122</v>
      </c>
      <c r="C53" s="8" t="s">
        <v>123</v>
      </c>
      <c r="E53" s="13">
        <v>2019</v>
      </c>
      <c r="F53" s="14">
        <v>2015</v>
      </c>
      <c r="G53" s="15"/>
      <c r="H53" s="16"/>
    </row>
    <row r="54" spans="1:9" x14ac:dyDescent="0.25">
      <c r="A54" s="40" t="s">
        <v>124</v>
      </c>
      <c r="C54" s="8" t="s">
        <v>125</v>
      </c>
      <c r="E54" s="13">
        <v>2015</v>
      </c>
      <c r="F54" s="14">
        <v>2015</v>
      </c>
      <c r="G54" s="15"/>
      <c r="H54" s="16"/>
      <c r="I54" s="2" t="s">
        <v>35</v>
      </c>
    </row>
    <row r="55" spans="1:9" x14ac:dyDescent="0.25">
      <c r="A55" s="40" t="s">
        <v>126</v>
      </c>
      <c r="C55" s="8" t="s">
        <v>127</v>
      </c>
      <c r="E55" s="13">
        <v>2017</v>
      </c>
      <c r="F55" s="14">
        <v>2017</v>
      </c>
      <c r="G55" s="15"/>
      <c r="H55" s="16"/>
      <c r="I55" s="2" t="s">
        <v>35</v>
      </c>
    </row>
    <row r="56" spans="1:9" x14ac:dyDescent="0.25">
      <c r="A56" s="40" t="s">
        <v>128</v>
      </c>
      <c r="C56" s="8" t="s">
        <v>129</v>
      </c>
      <c r="E56" s="13">
        <v>2015</v>
      </c>
      <c r="F56" s="14">
        <v>2014</v>
      </c>
      <c r="G56" s="15"/>
      <c r="H56" s="16"/>
      <c r="I56" s="2" t="s">
        <v>35</v>
      </c>
    </row>
    <row r="57" spans="1:9" x14ac:dyDescent="0.25">
      <c r="A57" s="40" t="s">
        <v>130</v>
      </c>
      <c r="C57" s="8" t="s">
        <v>131</v>
      </c>
      <c r="E57" s="13">
        <v>2018</v>
      </c>
      <c r="F57" s="14">
        <v>2018</v>
      </c>
      <c r="G57" s="15"/>
      <c r="H57" s="16"/>
    </row>
    <row r="58" spans="1:9" x14ac:dyDescent="0.25">
      <c r="A58" s="8" t="s">
        <v>132</v>
      </c>
      <c r="B58" s="2" t="s">
        <v>28798</v>
      </c>
      <c r="C58" s="8" t="s">
        <v>133</v>
      </c>
      <c r="D58" s="2" t="s">
        <v>28799</v>
      </c>
      <c r="E58" s="13">
        <v>2023</v>
      </c>
      <c r="F58" s="14">
        <v>2016</v>
      </c>
      <c r="G58" s="15">
        <f>IF(COUNTA(COLOGU[Período de Préstamo]) = 0, "", COUNTA(COLOGU[Período de Préstamo]))</f>
        <v>32</v>
      </c>
      <c r="H58" s="16">
        <f>IF(MAX(COLOGU[Devolución]) = 0, "", MAX(COLOGU[Devolución]))</f>
        <v>45093</v>
      </c>
    </row>
    <row r="59" spans="1:9" x14ac:dyDescent="0.25">
      <c r="A59" s="40" t="s">
        <v>134</v>
      </c>
      <c r="C59" s="8" t="s">
        <v>135</v>
      </c>
      <c r="E59" s="13">
        <v>2015</v>
      </c>
      <c r="F59" s="14">
        <v>2012</v>
      </c>
      <c r="G59" s="15"/>
      <c r="H59" s="16"/>
      <c r="I59" s="2" t="s">
        <v>35</v>
      </c>
    </row>
    <row r="60" spans="1:9" x14ac:dyDescent="0.25">
      <c r="A60" s="41" t="s">
        <v>29094</v>
      </c>
      <c r="B60" s="2" t="s">
        <v>29091</v>
      </c>
      <c r="C60" s="41" t="s">
        <v>136</v>
      </c>
      <c r="D60" s="2" t="s">
        <v>29092</v>
      </c>
      <c r="E60" s="13">
        <v>2023</v>
      </c>
      <c r="F60" s="14">
        <v>2011</v>
      </c>
      <c r="G60" s="15">
        <f>IF(COUNTA(CRHEJOLU[Período de Préstamo]) = 0, "", COUNTA(CRHEJOLU[Período de Préstamo]))</f>
        <v>87</v>
      </c>
      <c r="H60" s="16">
        <f>IF(MAX(CRHEJOLU[Devolución]) = 0, "", MAX(CRHEJOLU[Devolución]))</f>
        <v>45168</v>
      </c>
    </row>
    <row r="61" spans="1:9" x14ac:dyDescent="0.25">
      <c r="A61" s="8" t="s">
        <v>137</v>
      </c>
      <c r="B61" s="2" t="s">
        <v>28994</v>
      </c>
      <c r="C61" s="41" t="s">
        <v>138</v>
      </c>
      <c r="D61" s="2" t="s">
        <v>28995</v>
      </c>
      <c r="E61" s="13">
        <v>2022</v>
      </c>
      <c r="F61" s="14">
        <v>2011</v>
      </c>
      <c r="G61" s="15">
        <f>IF(COUNTA(CRCAAI[Período de Préstamo]) = 0, "", COUNTA(CRCAAI[Período de Préstamo]))</f>
        <v>547</v>
      </c>
      <c r="H61" s="16">
        <f>IF(MAX(CRCAAI[Devolución]) = 0, "", MAX(CRCAAI[Devolución]))</f>
        <v>45159</v>
      </c>
    </row>
    <row r="62" spans="1:9" x14ac:dyDescent="0.25">
      <c r="A62" s="8" t="s">
        <v>139</v>
      </c>
      <c r="C62" s="8" t="s">
        <v>140</v>
      </c>
      <c r="E62" s="13">
        <v>2018</v>
      </c>
      <c r="F62" s="14">
        <v>2015</v>
      </c>
      <c r="G62" s="15">
        <f>IF(COUNTA(CRCHVIAR[Período de Préstamo]) = 0, "", COUNTA(CRCHVIAR[Período de Préstamo]))</f>
        <v>24</v>
      </c>
      <c r="H62" s="16">
        <f>IF(MAX(CRCHVIAR[Devolución]) = 0, "", MAX(CRCHVIAR[Devolución]))</f>
        <v>43273</v>
      </c>
    </row>
    <row r="63" spans="1:9" x14ac:dyDescent="0.25">
      <c r="A63" s="40" t="s">
        <v>17</v>
      </c>
      <c r="B63" s="2" t="s">
        <v>28833</v>
      </c>
      <c r="C63" s="41" t="s">
        <v>18</v>
      </c>
      <c r="D63" s="2" t="s">
        <v>28834</v>
      </c>
      <c r="E63" s="13">
        <v>2023</v>
      </c>
      <c r="F63" s="14">
        <v>2018</v>
      </c>
      <c r="G63" s="15"/>
      <c r="H63" s="16"/>
    </row>
    <row r="64" spans="1:9" x14ac:dyDescent="0.25">
      <c r="A64" s="41" t="s">
        <v>29120</v>
      </c>
      <c r="B64" s="2" t="s">
        <v>29117</v>
      </c>
      <c r="C64" s="41" t="s">
        <v>141</v>
      </c>
      <c r="D64" s="2" t="s">
        <v>29118</v>
      </c>
      <c r="E64" s="13">
        <v>2019</v>
      </c>
      <c r="F64" s="14">
        <v>2013</v>
      </c>
      <c r="G64" s="15">
        <f>IF(COUNTA(CRGASA[Período de Préstamo]) = 0, "", COUNTA(CRGASA[Período de Préstamo]))</f>
        <v>308</v>
      </c>
      <c r="H64" s="16">
        <f>IF(MAX(CRGASA[Devolución]) = 0, "", MAX(CRGASA[Devolución]))</f>
        <v>43910</v>
      </c>
    </row>
    <row r="65" spans="1:9" x14ac:dyDescent="0.25">
      <c r="A65" s="40" t="s">
        <v>142</v>
      </c>
      <c r="C65" s="8" t="s">
        <v>143</v>
      </c>
      <c r="E65" s="13">
        <v>2021</v>
      </c>
      <c r="F65" s="14">
        <v>2013</v>
      </c>
      <c r="G65" s="15"/>
      <c r="H65" s="16"/>
    </row>
    <row r="66" spans="1:9" x14ac:dyDescent="0.25">
      <c r="A66" s="40" t="s">
        <v>146</v>
      </c>
      <c r="C66" s="8" t="s">
        <v>147</v>
      </c>
      <c r="E66" s="13">
        <v>2021</v>
      </c>
      <c r="F66" s="14">
        <v>2018</v>
      </c>
      <c r="G66" s="15"/>
      <c r="H66" s="16"/>
    </row>
    <row r="67" spans="1:9" x14ac:dyDescent="0.25">
      <c r="A67" s="40" t="s">
        <v>148</v>
      </c>
      <c r="C67" s="8" t="s">
        <v>149</v>
      </c>
      <c r="E67" s="13">
        <v>2017</v>
      </c>
      <c r="F67" s="14">
        <v>2017</v>
      </c>
      <c r="G67" s="15"/>
      <c r="H67" s="16"/>
      <c r="I67" s="2" t="s">
        <v>35</v>
      </c>
    </row>
    <row r="68" spans="1:9" x14ac:dyDescent="0.25">
      <c r="A68" s="40" t="s">
        <v>144</v>
      </c>
      <c r="C68" s="8" t="s">
        <v>145</v>
      </c>
      <c r="E68" s="13">
        <v>2015</v>
      </c>
      <c r="F68" s="14">
        <v>2015</v>
      </c>
      <c r="G68" s="15"/>
      <c r="H68" s="16"/>
      <c r="I68" s="2" t="s">
        <v>35</v>
      </c>
    </row>
    <row r="69" spans="1:9" x14ac:dyDescent="0.25">
      <c r="A69" s="8" t="s">
        <v>150</v>
      </c>
      <c r="C69" s="8" t="s">
        <v>151</v>
      </c>
      <c r="E69" s="13">
        <v>2019</v>
      </c>
      <c r="F69" s="14">
        <v>2011</v>
      </c>
      <c r="G69" s="15">
        <f>IF(COUNTA(CRPALUEL[Período de Préstamo]) = 0, "", COUNTA(CRPALUEL[Período de Préstamo]))</f>
        <v>24</v>
      </c>
      <c r="H69" s="16">
        <f>IF(MAX(CRPALUEL[Devolución]) = 0, "", MAX(CRPALUEL[Devolución]))</f>
        <v>43740</v>
      </c>
    </row>
    <row r="70" spans="1:9" x14ac:dyDescent="0.25">
      <c r="A70" s="8" t="s">
        <v>152</v>
      </c>
      <c r="C70" s="8" t="s">
        <v>153</v>
      </c>
      <c r="E70" s="13">
        <v>2017</v>
      </c>
      <c r="F70" s="14">
        <v>2016</v>
      </c>
      <c r="G70" s="15">
        <f>IF(COUNTA(CRVAADDECA[Período de Préstamo]) = 0, "", COUNTA(CRVAADDECA[Período de Préstamo]))</f>
        <v>5</v>
      </c>
      <c r="H70" s="16">
        <f>IF(MAX(CRVAADDECA[Devolución]) = 0, "", MAX(CRVAADDECA[Devolución]))</f>
        <v>43152</v>
      </c>
    </row>
    <row r="71" spans="1:9" x14ac:dyDescent="0.25">
      <c r="A71" s="8" t="s">
        <v>154</v>
      </c>
      <c r="C71" s="8" t="s">
        <v>155</v>
      </c>
      <c r="E71" s="13">
        <v>2015</v>
      </c>
      <c r="F71" s="14">
        <v>2012</v>
      </c>
      <c r="G71" s="15">
        <f>IF(COUNTA(DAJALE[Período de Préstamo]) = 0, "", COUNTA(DAJALE[Período de Préstamo]))</f>
        <v>61</v>
      </c>
      <c r="H71" s="16">
        <f>IF(MAX(DAJALE[Devolución]) = 0, "", MAX(DAJALE[Devolución]))</f>
        <v>42784</v>
      </c>
      <c r="I71" s="2" t="s">
        <v>35</v>
      </c>
    </row>
    <row r="72" spans="1:9" x14ac:dyDescent="0.25">
      <c r="A72" s="8" t="s">
        <v>156</v>
      </c>
      <c r="C72" s="8" t="s">
        <v>157</v>
      </c>
      <c r="E72" s="13">
        <v>2019</v>
      </c>
      <c r="F72" s="14">
        <v>2017</v>
      </c>
      <c r="G72" s="15">
        <f>IF(COUNTA(DAMAAN[Período de Préstamo]) = 0, "", COUNTA(DAMAAN[Período de Préstamo]))</f>
        <v>11</v>
      </c>
      <c r="H72" s="16">
        <f>IF(MAX(DAMAAN[Devolución]) = 0, "", MAX(DAMAAN[Devolución]))</f>
        <v>43904</v>
      </c>
    </row>
    <row r="73" spans="1:9" x14ac:dyDescent="0.25">
      <c r="A73" s="40" t="s">
        <v>158</v>
      </c>
      <c r="C73" s="8" t="s">
        <v>159</v>
      </c>
      <c r="E73" s="13">
        <v>2023</v>
      </c>
      <c r="F73" s="14">
        <v>2018</v>
      </c>
      <c r="G73" s="15"/>
      <c r="H73" s="16"/>
    </row>
    <row r="74" spans="1:9" x14ac:dyDescent="0.25">
      <c r="A74" s="40" t="s">
        <v>160</v>
      </c>
      <c r="C74" s="8"/>
      <c r="E74" s="13">
        <v>2015</v>
      </c>
      <c r="F74" s="14">
        <v>2013</v>
      </c>
      <c r="G74" s="15"/>
      <c r="H74" s="16"/>
      <c r="I74" s="2" t="s">
        <v>35</v>
      </c>
    </row>
    <row r="75" spans="1:9" x14ac:dyDescent="0.25">
      <c r="A75" s="8" t="s">
        <v>163</v>
      </c>
      <c r="C75" s="8" t="s">
        <v>164</v>
      </c>
      <c r="E75" s="13">
        <v>2017</v>
      </c>
      <c r="F75" s="14">
        <v>2012</v>
      </c>
      <c r="G75" s="15">
        <f>IF(COUNTA(DELOSABAMA[Período de Préstamo]) = 0, "", COUNTA(DELOSABAMA[Período de Préstamo]))</f>
        <v>55</v>
      </c>
      <c r="H75" s="16">
        <f>IF(MAX(DELOSABAMA[Devolución]) = 0, "", MAX(DELOSABAMA[Devolución]))</f>
        <v>43309</v>
      </c>
    </row>
    <row r="76" spans="1:9" x14ac:dyDescent="0.25">
      <c r="A76" s="40" t="s">
        <v>161</v>
      </c>
      <c r="C76" s="8" t="s">
        <v>162</v>
      </c>
      <c r="E76" s="13">
        <v>2016</v>
      </c>
      <c r="F76" s="14">
        <v>2016</v>
      </c>
      <c r="G76" s="15"/>
      <c r="H76" s="16"/>
      <c r="I76" s="2" t="s">
        <v>35</v>
      </c>
    </row>
    <row r="77" spans="1:9" x14ac:dyDescent="0.25">
      <c r="A77" s="8" t="s">
        <v>165</v>
      </c>
      <c r="C77" s="8" t="s">
        <v>166</v>
      </c>
      <c r="E77" s="13">
        <v>2023</v>
      </c>
      <c r="F77" s="14">
        <v>2017</v>
      </c>
      <c r="G77" s="15">
        <f>IF(COUNTA(DIGRANRO[Período de Préstamo]) = 0, "", COUNTA(DIGRANRO[Período de Préstamo]))</f>
        <v>68</v>
      </c>
      <c r="H77" s="16">
        <f>IF(MAX(DIGRANRO[Devolución]) = 0, "", MAX(DIGRANRO[Devolución]))</f>
        <v>44720</v>
      </c>
    </row>
    <row r="78" spans="1:9" x14ac:dyDescent="0.25">
      <c r="A78" s="8" t="s">
        <v>167</v>
      </c>
      <c r="C78" s="8" t="s">
        <v>168</v>
      </c>
      <c r="E78" s="13">
        <v>2022</v>
      </c>
      <c r="F78" s="14">
        <v>2017</v>
      </c>
      <c r="G78" s="15">
        <f>IF(COUNTA(DIGRSO[Período de Préstamo]) = 0, "", COUNTA(DIGRSO[Período de Préstamo]))</f>
        <v>31</v>
      </c>
      <c r="H78" s="16">
        <f>IF(MAX(DIGRSO[Devolución]) = 0, "", MAX(DIGRSO[Devolución]))</f>
        <v>45013</v>
      </c>
    </row>
    <row r="79" spans="1:9" x14ac:dyDescent="0.25">
      <c r="A79" s="8" t="s">
        <v>169</v>
      </c>
      <c r="C79" s="8" t="s">
        <v>170</v>
      </c>
      <c r="E79" s="13">
        <v>2020</v>
      </c>
      <c r="F79" s="14">
        <v>2015</v>
      </c>
      <c r="G79" s="15">
        <f>IF(COUNTA(DIJURI[Período de Préstamo]) = 0, "", COUNTA(DIJURI[Período de Préstamo]))</f>
        <v>99</v>
      </c>
      <c r="H79" s="16">
        <f>IF(MAX(DIJURI[Devolución]) = 0, "", MAX(DIJURI[Devolución]))</f>
        <v>43122</v>
      </c>
    </row>
    <row r="80" spans="1:9" x14ac:dyDescent="0.25">
      <c r="A80" s="8" t="s">
        <v>171</v>
      </c>
      <c r="C80" s="8" t="s">
        <v>172</v>
      </c>
      <c r="E80" s="13">
        <v>2021</v>
      </c>
      <c r="F80" s="14">
        <v>2014</v>
      </c>
      <c r="G80" s="15">
        <f>IF(COUNTA(DIMACAED[Período de Préstamo]) = 0, "", COUNTA(DIMACAED[Período de Préstamo]))</f>
        <v>118</v>
      </c>
      <c r="H80" s="16">
        <f>IF(MAX(DIMACAED[Devolución]) = 0, "", MAX(DIMACAED[Devolución]))</f>
        <v>43071</v>
      </c>
    </row>
    <row r="81" spans="1:9" x14ac:dyDescent="0.25">
      <c r="A81" s="8" t="s">
        <v>173</v>
      </c>
      <c r="C81" s="8" t="s">
        <v>174</v>
      </c>
      <c r="E81" s="13">
        <v>2019</v>
      </c>
      <c r="F81" s="14">
        <v>2016</v>
      </c>
      <c r="G81" s="15">
        <f>IF(COUNTA(DIROTAEV[Período de Préstamo]) = 0, "", COUNTA(DIROTAEV[Período de Préstamo]))</f>
        <v>12</v>
      </c>
      <c r="H81" s="16">
        <f>IF(MAX(DIROTAEV[Devolución]) = 0, "", MAX(DIROTAEV[Devolución]))</f>
        <v>42954</v>
      </c>
    </row>
    <row r="82" spans="1:9" x14ac:dyDescent="0.25">
      <c r="A82" s="8" t="s">
        <v>175</v>
      </c>
      <c r="B82" s="2" t="s">
        <v>28800</v>
      </c>
      <c r="C82" s="8" t="s">
        <v>176</v>
      </c>
      <c r="D82" s="2" t="s">
        <v>28801</v>
      </c>
      <c r="E82" s="13">
        <v>2023</v>
      </c>
      <c r="F82" s="14">
        <v>2023</v>
      </c>
      <c r="G82" s="15">
        <f>IF(COUNTA(DIAGKAEM[Período de Préstamo]) = 0, "", COUNTA(DIAGKAEM[Período de Préstamo]))</f>
        <v>2</v>
      </c>
      <c r="H82" s="16">
        <f>IF(MAX(DIAGKAEM[Devolución]) = 0, "", MAX(DIAGKAEM[Devolución]))</f>
        <v>45118</v>
      </c>
    </row>
    <row r="83" spans="1:9" x14ac:dyDescent="0.25">
      <c r="A83" s="41" t="s">
        <v>29170</v>
      </c>
      <c r="B83" s="2" t="s">
        <v>29167</v>
      </c>
      <c r="C83" s="41" t="s">
        <v>177</v>
      </c>
      <c r="D83" s="2" t="s">
        <v>29168</v>
      </c>
      <c r="E83" s="13">
        <v>2018</v>
      </c>
      <c r="F83" s="14">
        <v>2012</v>
      </c>
      <c r="G83" s="15">
        <f>IF(COUNTA(DOANGU[Período de Préstamo]) = 0, "", COUNTA(DOANGU[Período de Préstamo]))</f>
        <v>98</v>
      </c>
      <c r="H83" s="16">
        <f>IF(MAX(DOANGU[Devolución]) = 0, "", MAX(DOANGU[Devolución]))</f>
        <v>43679</v>
      </c>
    </row>
    <row r="84" spans="1:9" x14ac:dyDescent="0.25">
      <c r="A84" s="8" t="s">
        <v>178</v>
      </c>
      <c r="B84" s="2" t="s">
        <v>28802</v>
      </c>
      <c r="C84" s="8" t="s">
        <v>179</v>
      </c>
      <c r="D84" s="2" t="s">
        <v>28803</v>
      </c>
      <c r="E84" s="13">
        <v>2023</v>
      </c>
      <c r="F84" s="14">
        <v>2017</v>
      </c>
      <c r="G84" s="15">
        <f>IF(COUNTA(DOANYOIS[Período de Préstamo]) = 0, "", COUNTA(DOANYOIS[Período de Préstamo]))</f>
        <v>72</v>
      </c>
      <c r="H84" s="16">
        <f>IF(MAX(DOANYOIS[Devolución]) = 0, "", MAX(DOANYOIS[Devolución]))</f>
        <v>45117</v>
      </c>
    </row>
    <row r="85" spans="1:9" x14ac:dyDescent="0.25">
      <c r="A85" s="8" t="s">
        <v>180</v>
      </c>
      <c r="C85" s="8" t="s">
        <v>181</v>
      </c>
      <c r="E85" s="13">
        <v>2022</v>
      </c>
      <c r="F85" s="14">
        <v>2015</v>
      </c>
      <c r="G85" s="15">
        <f>IF(COUNTA(DULALA[Período de Préstamo]) = 0, "", COUNTA(DULALA[Período de Préstamo]))</f>
        <v>11</v>
      </c>
      <c r="H85" s="16">
        <f>IF(MAX(DULALA[Devolución]) = 0, "", MAX(DULALA[Devolución]))</f>
        <v>44778</v>
      </c>
    </row>
    <row r="86" spans="1:9" x14ac:dyDescent="0.25">
      <c r="A86" s="41" t="s">
        <v>28871</v>
      </c>
      <c r="B86" s="2" t="s">
        <v>28868</v>
      </c>
      <c r="C86" s="41" t="s">
        <v>182</v>
      </c>
      <c r="D86" s="2" t="s">
        <v>28869</v>
      </c>
      <c r="E86" s="13">
        <v>2023</v>
      </c>
      <c r="F86" s="14">
        <v>2016</v>
      </c>
      <c r="G86" s="15">
        <f>IF(COUNTA(DURAPA[Período de Préstamo]) = 0, "", COUNTA(DURAPA[Período de Préstamo]))</f>
        <v>18</v>
      </c>
      <c r="H86" s="16">
        <f>IF(MAX(DURAPA[Devolución]) = 0, "", MAX(DURAPA[Devolución]))</f>
        <v>45149</v>
      </c>
    </row>
    <row r="87" spans="1:9" x14ac:dyDescent="0.25">
      <c r="A87" s="40" t="s">
        <v>183</v>
      </c>
      <c r="C87" s="8"/>
      <c r="E87" s="13">
        <v>2017</v>
      </c>
      <c r="F87" s="14">
        <v>2014</v>
      </c>
      <c r="G87" s="15"/>
      <c r="H87" s="16"/>
      <c r="I87" s="2" t="s">
        <v>35</v>
      </c>
    </row>
    <row r="88" spans="1:9" x14ac:dyDescent="0.25">
      <c r="A88" s="40" t="s">
        <v>184</v>
      </c>
      <c r="C88" s="8" t="s">
        <v>185</v>
      </c>
      <c r="E88" s="13">
        <v>2018</v>
      </c>
      <c r="F88" s="14">
        <v>2016</v>
      </c>
      <c r="G88" s="15"/>
      <c r="H88" s="16"/>
    </row>
    <row r="89" spans="1:9" x14ac:dyDescent="0.25">
      <c r="A89" s="40" t="s">
        <v>186</v>
      </c>
      <c r="C89" s="8" t="s">
        <v>187</v>
      </c>
      <c r="E89" s="13">
        <v>2017</v>
      </c>
      <c r="F89" s="14">
        <v>2015</v>
      </c>
      <c r="G89" s="15"/>
      <c r="H89" s="16"/>
      <c r="I89" s="2" t="s">
        <v>35</v>
      </c>
    </row>
    <row r="90" spans="1:9" x14ac:dyDescent="0.25">
      <c r="A90" s="8" t="s">
        <v>188</v>
      </c>
      <c r="C90" s="8" t="s">
        <v>189</v>
      </c>
      <c r="E90" s="13">
        <v>2019</v>
      </c>
      <c r="F90" s="14">
        <v>2007</v>
      </c>
      <c r="G90" s="15">
        <f>IF(COUNTA(ESCEHUJO[Período de Préstamo]) = 0, "", COUNTA(ESCEHUJO[Período de Préstamo]))</f>
        <v>335</v>
      </c>
      <c r="H90" s="16">
        <f>IF(MAX(ESCEHUJO[Devolución]) = 0, "", MAX(ESCEHUJO[Devolución]))</f>
        <v>43739</v>
      </c>
    </row>
    <row r="91" spans="1:9" x14ac:dyDescent="0.25">
      <c r="A91" s="8" t="s">
        <v>190</v>
      </c>
      <c r="C91" s="8" t="s">
        <v>191</v>
      </c>
      <c r="E91" s="13">
        <v>2023</v>
      </c>
      <c r="F91" s="14">
        <v>2009</v>
      </c>
      <c r="G91" s="15">
        <f>IF(COUNTA(ESARLUAL[Período de Préstamo]) = 0, "", COUNTA(ESARLUAL[Período de Préstamo]))</f>
        <v>724</v>
      </c>
      <c r="H91" s="16">
        <f>IF(MAX(ESARLUAL[Devolución]) = 0, "", MAX(ESARLUAL[Devolución]))</f>
        <v>45115</v>
      </c>
    </row>
    <row r="92" spans="1:9" x14ac:dyDescent="0.25">
      <c r="A92" s="8" t="s">
        <v>192</v>
      </c>
      <c r="C92" s="8" t="s">
        <v>193</v>
      </c>
      <c r="E92" s="13">
        <v>2021</v>
      </c>
      <c r="F92" s="14">
        <v>2012</v>
      </c>
      <c r="G92" s="15">
        <f>IF(COUNTA(FARIOM[Período de Préstamo]) = 0, "", COUNTA(FARIOM[Período de Préstamo]))</f>
        <v>152</v>
      </c>
      <c r="H92" s="16">
        <f>IF(MAX(FARIOM[Devolución]) = 0, "", MAX(FARIOM[Devolución]))</f>
        <v>44394</v>
      </c>
    </row>
    <row r="93" spans="1:9" x14ac:dyDescent="0.25">
      <c r="A93" s="40" t="s">
        <v>194</v>
      </c>
      <c r="C93" s="8" t="s">
        <v>195</v>
      </c>
      <c r="E93" s="13">
        <v>2016</v>
      </c>
      <c r="F93" s="14">
        <v>2016</v>
      </c>
      <c r="G93" s="15"/>
      <c r="H93" s="16"/>
      <c r="I93" s="2" t="s">
        <v>35</v>
      </c>
    </row>
    <row r="94" spans="1:9" x14ac:dyDescent="0.25">
      <c r="A94" s="40" t="s">
        <v>196</v>
      </c>
      <c r="C94" s="8" t="s">
        <v>197</v>
      </c>
      <c r="E94" s="13">
        <v>2021</v>
      </c>
      <c r="F94" s="14">
        <v>2021</v>
      </c>
      <c r="G94" s="15"/>
      <c r="H94" s="16"/>
    </row>
    <row r="95" spans="1:9" x14ac:dyDescent="0.25">
      <c r="A95" s="40" t="s">
        <v>198</v>
      </c>
      <c r="C95" s="8" t="s">
        <v>199</v>
      </c>
      <c r="E95" s="13">
        <v>2015</v>
      </c>
      <c r="F95" s="14">
        <v>2011</v>
      </c>
      <c r="G95" s="15"/>
      <c r="H95" s="16"/>
      <c r="I95" s="2" t="s">
        <v>35</v>
      </c>
    </row>
    <row r="96" spans="1:9" x14ac:dyDescent="0.25">
      <c r="A96" s="8" t="s">
        <v>701</v>
      </c>
      <c r="C96" s="8" t="s">
        <v>200</v>
      </c>
      <c r="E96" s="13">
        <v>2022</v>
      </c>
      <c r="F96" s="14">
        <v>2018</v>
      </c>
      <c r="G96" s="15">
        <f>IF(COUNTA(FLLOAD[Período de Préstamo]) = 0, "", COUNTA(FLLOAD[Período de Préstamo]))</f>
        <v>20</v>
      </c>
      <c r="H96" s="16">
        <f>IF(MAX(FLLOAD[Devolución]) = 0, "", MAX(FLLOAD[Devolución]))</f>
        <v>45085</v>
      </c>
    </row>
    <row r="97" spans="1:9" x14ac:dyDescent="0.25">
      <c r="A97" s="40" t="s">
        <v>201</v>
      </c>
      <c r="C97" s="8" t="s">
        <v>202</v>
      </c>
      <c r="E97" s="13">
        <v>2017</v>
      </c>
      <c r="F97" s="14">
        <v>2017</v>
      </c>
      <c r="G97" s="15"/>
      <c r="H97" s="16"/>
      <c r="I97" s="2" t="s">
        <v>35</v>
      </c>
    </row>
    <row r="98" spans="1:9" x14ac:dyDescent="0.25">
      <c r="A98" s="40" t="s">
        <v>203</v>
      </c>
      <c r="C98" s="8" t="s">
        <v>204</v>
      </c>
      <c r="E98" s="13">
        <v>2016</v>
      </c>
      <c r="F98" s="14">
        <v>2012</v>
      </c>
      <c r="G98" s="15"/>
      <c r="H98" s="16"/>
      <c r="I98" s="2" t="s">
        <v>35</v>
      </c>
    </row>
    <row r="99" spans="1:9" x14ac:dyDescent="0.25">
      <c r="A99" s="40" t="s">
        <v>205</v>
      </c>
      <c r="C99" s="8" t="s">
        <v>206</v>
      </c>
      <c r="E99" s="13">
        <v>2019</v>
      </c>
      <c r="F99" s="14">
        <v>2019</v>
      </c>
      <c r="G99" s="15"/>
      <c r="H99" s="16"/>
    </row>
    <row r="100" spans="1:9" x14ac:dyDescent="0.25">
      <c r="A100" s="8" t="s">
        <v>207</v>
      </c>
      <c r="C100" s="8" t="s">
        <v>208</v>
      </c>
      <c r="E100" s="13">
        <v>2021</v>
      </c>
      <c r="F100" s="14">
        <v>2019</v>
      </c>
      <c r="G100" s="15">
        <f>IF(COUNTA(GANAJOAN[Período de Préstamo]) = 0, "", COUNTA(GANAJOAN[Período de Préstamo]))</f>
        <v>7</v>
      </c>
      <c r="H100" s="16">
        <f>IF(MAX(GANAJOAN[Devolución]) = 0, "", MAX(GANAJOAN[Devolución]))</f>
        <v>44622</v>
      </c>
    </row>
    <row r="101" spans="1:9" x14ac:dyDescent="0.25">
      <c r="A101" s="8" t="s">
        <v>209</v>
      </c>
      <c r="C101" s="8" t="s">
        <v>210</v>
      </c>
      <c r="E101" s="13">
        <v>2018</v>
      </c>
      <c r="F101" s="14">
        <v>2010</v>
      </c>
      <c r="G101" s="15">
        <f>IF(COUNTA(GACOFR[Período de Préstamo]) = 0, "", COUNTA(GACOFR[Período de Préstamo]))</f>
        <v>40</v>
      </c>
      <c r="H101" s="16">
        <f>IF(MAX(GACOFR[Devolución]) = 0, "", MAX(GACOFR[Devolución]))</f>
        <v>43419</v>
      </c>
    </row>
    <row r="102" spans="1:9" x14ac:dyDescent="0.25">
      <c r="A102" s="40" t="s">
        <v>211</v>
      </c>
      <c r="C102" s="8" t="s">
        <v>212</v>
      </c>
      <c r="E102" s="13">
        <v>2018</v>
      </c>
      <c r="F102" s="14">
        <v>2012</v>
      </c>
      <c r="G102" s="15"/>
      <c r="H102" s="16"/>
    </row>
    <row r="103" spans="1:9" x14ac:dyDescent="0.25">
      <c r="A103" s="40" t="s">
        <v>698</v>
      </c>
      <c r="C103" s="8" t="s">
        <v>213</v>
      </c>
      <c r="E103" s="13">
        <v>2017</v>
      </c>
      <c r="F103" s="14">
        <v>2015</v>
      </c>
      <c r="G103" s="15"/>
      <c r="H103" s="16"/>
      <c r="I103" s="2" t="s">
        <v>35</v>
      </c>
    </row>
    <row r="104" spans="1:9" x14ac:dyDescent="0.25">
      <c r="A104" s="40" t="s">
        <v>214</v>
      </c>
      <c r="C104" s="8" t="s">
        <v>215</v>
      </c>
      <c r="E104" s="13">
        <v>2016</v>
      </c>
      <c r="F104" s="14">
        <v>2016</v>
      </c>
      <c r="G104" s="15"/>
      <c r="H104" s="16"/>
      <c r="I104" s="2" t="s">
        <v>35</v>
      </c>
    </row>
    <row r="105" spans="1:9" x14ac:dyDescent="0.25">
      <c r="A105" s="40" t="s">
        <v>216</v>
      </c>
      <c r="C105" s="8" t="s">
        <v>217</v>
      </c>
      <c r="E105" s="13">
        <v>2018</v>
      </c>
      <c r="F105" s="14">
        <v>2018</v>
      </c>
      <c r="G105" s="15"/>
      <c r="H105" s="16"/>
      <c r="I105" s="2" t="s">
        <v>218</v>
      </c>
    </row>
    <row r="106" spans="1:9" x14ac:dyDescent="0.25">
      <c r="A106" s="41" t="s">
        <v>28969</v>
      </c>
      <c r="B106" s="2" t="s">
        <v>28971</v>
      </c>
      <c r="C106" s="41" t="s">
        <v>219</v>
      </c>
      <c r="D106" s="2" t="s">
        <v>28968</v>
      </c>
      <c r="E106" s="13">
        <v>2022</v>
      </c>
      <c r="F106" s="14">
        <v>2014</v>
      </c>
      <c r="G106" s="15">
        <f>IF(COUNTA(GAGALE[Período de Préstamo]) = 0, "", COUNTA(GAGALE[Período de Préstamo]))</f>
        <v>2</v>
      </c>
      <c r="H106" s="16">
        <f>IF(MAX(GAGALE[Devolución]) = 0, "", MAX(GAGALE[Devolución]))</f>
        <v>45149</v>
      </c>
    </row>
    <row r="107" spans="1:9" x14ac:dyDescent="0.25">
      <c r="A107" s="40" t="s">
        <v>220</v>
      </c>
      <c r="C107" s="8" t="s">
        <v>221</v>
      </c>
      <c r="E107" s="13">
        <v>2015</v>
      </c>
      <c r="F107" s="14">
        <v>2011</v>
      </c>
      <c r="G107" s="15"/>
      <c r="H107" s="16"/>
      <c r="I107" s="2" t="s">
        <v>35</v>
      </c>
    </row>
    <row r="108" spans="1:9" x14ac:dyDescent="0.25">
      <c r="A108" s="40" t="s">
        <v>222</v>
      </c>
      <c r="C108" s="8" t="s">
        <v>223</v>
      </c>
      <c r="E108" s="13">
        <v>2016</v>
      </c>
      <c r="F108" s="14">
        <v>2016</v>
      </c>
      <c r="G108" s="15"/>
      <c r="H108" s="16"/>
      <c r="I108" s="2" t="s">
        <v>35</v>
      </c>
    </row>
    <row r="109" spans="1:9" x14ac:dyDescent="0.25">
      <c r="A109" s="40" t="s">
        <v>224</v>
      </c>
      <c r="C109" s="8" t="s">
        <v>225</v>
      </c>
      <c r="E109" s="13">
        <v>2018</v>
      </c>
      <c r="F109" s="14">
        <v>2016</v>
      </c>
      <c r="G109" s="15"/>
      <c r="H109" s="16"/>
    </row>
    <row r="110" spans="1:9" x14ac:dyDescent="0.25">
      <c r="A110" s="8" t="s">
        <v>28814</v>
      </c>
      <c r="B110" s="2" t="s">
        <v>28811</v>
      </c>
      <c r="C110" s="8" t="s">
        <v>226</v>
      </c>
      <c r="D110" s="2" t="s">
        <v>28812</v>
      </c>
      <c r="E110" s="13">
        <v>2022</v>
      </c>
      <c r="F110" s="14">
        <v>2012</v>
      </c>
      <c r="G110" s="15">
        <f>IF(COUNTA(GAROMACR[Período de Préstamo]) = 0, "", COUNTA(GAROMACR[Período de Préstamo]))</f>
        <v>254</v>
      </c>
      <c r="H110" s="16">
        <f>IF(MAX(GAROMACR[Devolución]) = 0, "", MAX(GAROMACR[Devolución]))</f>
        <v>44989</v>
      </c>
    </row>
    <row r="111" spans="1:9" x14ac:dyDescent="0.25">
      <c r="A111" s="8" t="s">
        <v>227</v>
      </c>
      <c r="C111" s="8" t="s">
        <v>228</v>
      </c>
      <c r="E111" s="13">
        <v>2022</v>
      </c>
      <c r="F111" s="14">
        <v>2009</v>
      </c>
      <c r="G111" s="15">
        <f>IF(COUNTA(GASANO[Período de Préstamo]) = 0, "", COUNTA(GASANO[Período de Préstamo]))</f>
        <v>57</v>
      </c>
      <c r="H111" s="16">
        <f>IF(MAX(GASANO[Devolución]) = 0, "", MAX(GASANO[Devolución]))</f>
        <v>45010</v>
      </c>
    </row>
    <row r="112" spans="1:9" x14ac:dyDescent="0.25">
      <c r="A112" s="40" t="s">
        <v>700</v>
      </c>
      <c r="C112" s="8" t="s">
        <v>229</v>
      </c>
      <c r="E112" s="13">
        <v>2016</v>
      </c>
      <c r="F112" s="14">
        <v>2016</v>
      </c>
      <c r="G112" s="15"/>
      <c r="H112" s="16"/>
      <c r="I112" s="2" t="s">
        <v>35</v>
      </c>
    </row>
    <row r="113" spans="1:9" x14ac:dyDescent="0.25">
      <c r="A113" s="40" t="s">
        <v>230</v>
      </c>
      <c r="C113" s="8" t="s">
        <v>231</v>
      </c>
      <c r="E113" s="13">
        <v>2019</v>
      </c>
      <c r="F113" s="14">
        <v>2019</v>
      </c>
      <c r="G113" s="15"/>
      <c r="H113" s="16"/>
    </row>
    <row r="114" spans="1:9" x14ac:dyDescent="0.25">
      <c r="A114" s="8" t="s">
        <v>232</v>
      </c>
      <c r="B114" s="2" t="s">
        <v>28878</v>
      </c>
      <c r="C114" s="41" t="s">
        <v>233</v>
      </c>
      <c r="D114" s="2" t="s">
        <v>28879</v>
      </c>
      <c r="E114" s="13">
        <v>2019</v>
      </c>
      <c r="F114" s="14">
        <v>2016</v>
      </c>
      <c r="G114" s="15">
        <f>IF(COUNTA(GAESLO[Período de Préstamo]) = 0, "", COUNTA(GAESLO[Período de Préstamo]))</f>
        <v>57</v>
      </c>
      <c r="H114" s="16">
        <f>IF(MAX(GAESLO[Devolución]) = 0, "", MAX(GAESLO[Devolución]))</f>
        <v>43670</v>
      </c>
    </row>
    <row r="115" spans="1:9" x14ac:dyDescent="0.25">
      <c r="A115" s="8" t="s">
        <v>234</v>
      </c>
      <c r="C115" s="8" t="s">
        <v>235</v>
      </c>
      <c r="E115" s="13">
        <v>2016</v>
      </c>
      <c r="F115" s="14">
        <v>2016</v>
      </c>
      <c r="G115" s="15">
        <f>IF(COUNTA(GAESSO[Período de Préstamo]) = 0, "", COUNTA(GAESSO[Período de Préstamo]))</f>
        <v>52</v>
      </c>
      <c r="H115" s="16">
        <f>IF(MAX(GAESSO[Devolución]) = 0, "", MAX(GAESSO[Devolución]))</f>
        <v>43005</v>
      </c>
      <c r="I115" s="2" t="s">
        <v>35</v>
      </c>
    </row>
    <row r="116" spans="1:9" x14ac:dyDescent="0.25">
      <c r="A116" s="40" t="s">
        <v>236</v>
      </c>
      <c r="C116" s="8" t="s">
        <v>237</v>
      </c>
      <c r="E116" s="13">
        <v>2016</v>
      </c>
      <c r="F116" s="14">
        <v>2015</v>
      </c>
      <c r="G116" s="15"/>
      <c r="H116" s="16"/>
      <c r="I116" s="2" t="s">
        <v>35</v>
      </c>
    </row>
    <row r="117" spans="1:9" x14ac:dyDescent="0.25">
      <c r="A117" s="8" t="s">
        <v>27</v>
      </c>
      <c r="C117" s="8" t="s">
        <v>28</v>
      </c>
      <c r="E117" s="13">
        <v>2023</v>
      </c>
      <c r="F117" s="14">
        <v>2016</v>
      </c>
      <c r="G117" s="15">
        <f>IF(COUNTA(GLMAAA[Período de Préstamo]) = 0, "", COUNTA(GLMAAA[Período de Préstamo]))</f>
        <v>27</v>
      </c>
      <c r="H117" s="16">
        <f>IF(MAX(GLMAAA[Devolución]) = 0, "", MAX(GLMAAA[Devolución]))</f>
        <v>45139</v>
      </c>
    </row>
    <row r="118" spans="1:9" x14ac:dyDescent="0.25">
      <c r="A118" s="8" t="s">
        <v>238</v>
      </c>
      <c r="C118" s="8" t="s">
        <v>239</v>
      </c>
      <c r="E118" s="13">
        <v>2017</v>
      </c>
      <c r="F118" s="14">
        <v>2011</v>
      </c>
      <c r="G118" s="15">
        <f>IF(COUNTA(GOIGCOSI[Período de Préstamo]) = 0, "", COUNTA(GOIGCOSI[Período de Préstamo]))</f>
        <v>62</v>
      </c>
      <c r="H118" s="16">
        <f>IF(MAX(GOIGCOSI[Devolución]) = 0, "", MAX(GOIGCOSI[Devolución]))</f>
        <v>42739</v>
      </c>
      <c r="I118" s="2" t="s">
        <v>35</v>
      </c>
    </row>
    <row r="119" spans="1:9" x14ac:dyDescent="0.25">
      <c r="A119" s="8" t="s">
        <v>240</v>
      </c>
      <c r="C119" s="8" t="s">
        <v>241</v>
      </c>
      <c r="E119" s="13">
        <v>2019</v>
      </c>
      <c r="F119" s="14">
        <v>2017</v>
      </c>
      <c r="G119" s="15">
        <f>IF(COUNTA(GOMIMADELAPA[Período de Préstamo]) = 0, "", COUNTA(GOMIMADELAPA[Período de Préstamo]))</f>
        <v>4</v>
      </c>
      <c r="H119" s="16">
        <f>IF(MAX(GOMIMADELAPA[Devolución]) = 0, "", MAX(GOMIMADELAPA[Devolución]))</f>
        <v>43553</v>
      </c>
    </row>
    <row r="120" spans="1:9" x14ac:dyDescent="0.25">
      <c r="A120" s="40" t="s">
        <v>242</v>
      </c>
      <c r="C120" s="8" t="s">
        <v>243</v>
      </c>
      <c r="E120" s="13">
        <v>2018</v>
      </c>
      <c r="F120" s="14">
        <v>2012</v>
      </c>
      <c r="G120" s="15"/>
      <c r="H120" s="16"/>
    </row>
    <row r="121" spans="1:9" x14ac:dyDescent="0.25">
      <c r="A121" s="8" t="s">
        <v>244</v>
      </c>
      <c r="C121" s="8" t="s">
        <v>245</v>
      </c>
      <c r="E121" s="13">
        <v>2022</v>
      </c>
      <c r="F121" s="14">
        <v>2011</v>
      </c>
      <c r="G121" s="15">
        <f>IF(COUNTA(GOSAAB[Período de Préstamo]) = 0, "", COUNTA(GOSAAB[Período de Préstamo]))</f>
        <v>24</v>
      </c>
      <c r="H121" s="16">
        <f>IF(MAX(GOSAAB[Devolución]) = 0, "", MAX(GOSAAB[Devolución]))</f>
        <v>43416</v>
      </c>
    </row>
    <row r="122" spans="1:9" x14ac:dyDescent="0.25">
      <c r="A122" s="40" t="s">
        <v>246</v>
      </c>
      <c r="C122" s="8" t="s">
        <v>247</v>
      </c>
      <c r="E122" s="13">
        <v>2018</v>
      </c>
      <c r="F122" s="14">
        <v>2018</v>
      </c>
      <c r="G122" s="15"/>
      <c r="H122" s="16"/>
    </row>
    <row r="123" spans="1:9" x14ac:dyDescent="0.25">
      <c r="A123" s="8" t="s">
        <v>248</v>
      </c>
      <c r="C123" s="8" t="s">
        <v>249</v>
      </c>
      <c r="E123" s="13">
        <v>2018</v>
      </c>
      <c r="F123" s="14">
        <v>2015</v>
      </c>
      <c r="G123" s="15">
        <f>IF(COUNTA(GOCRPAIT[Período de Préstamo]) = 0, "", COUNTA(GOCRPAIT[Período de Préstamo]))</f>
        <v>4</v>
      </c>
      <c r="H123" s="16">
        <f>IF(MAX(GOCRPAIT[Devolución]) = 0, "", MAX(GOCRPAIT[Devolución]))</f>
        <v>43349</v>
      </c>
    </row>
    <row r="124" spans="1:9" x14ac:dyDescent="0.25">
      <c r="A124" s="8" t="s">
        <v>10823</v>
      </c>
      <c r="C124" s="8"/>
      <c r="E124" s="13">
        <v>2019</v>
      </c>
      <c r="F124" s="14">
        <v>2011</v>
      </c>
      <c r="G124" s="15">
        <f>IF(COUNTA(GOGAIS[Período de Préstamo]) = 0, "", COUNTA(GOGAIS[Período de Préstamo]))</f>
        <v>42</v>
      </c>
      <c r="H124" s="16">
        <f>IF(MAX(GOGAIS[Devolución]) = 0, "", MAX(GOGAIS[Devolución]))</f>
        <v>43486</v>
      </c>
    </row>
    <row r="125" spans="1:9" x14ac:dyDescent="0.25">
      <c r="A125" s="8" t="s">
        <v>250</v>
      </c>
      <c r="C125" s="8" t="s">
        <v>251</v>
      </c>
      <c r="E125" s="13">
        <v>2018</v>
      </c>
      <c r="F125" s="14">
        <v>2015</v>
      </c>
      <c r="G125" s="15">
        <f>IF(COUNTA(GOHEBL[Período de Préstamo]) = 0, "", COUNTA(GOHEBL[Período de Préstamo]))</f>
        <v>5</v>
      </c>
      <c r="H125" s="16">
        <f>IF(MAX(GOHEBL[Devolución]) = 0, "", MAX(GOHEBL[Devolución]))</f>
        <v>43607</v>
      </c>
    </row>
    <row r="126" spans="1:9" x14ac:dyDescent="0.25">
      <c r="A126" s="40" t="s">
        <v>252</v>
      </c>
      <c r="C126" s="8" t="s">
        <v>253</v>
      </c>
      <c r="E126" s="13">
        <v>2016</v>
      </c>
      <c r="F126" s="14">
        <v>2016</v>
      </c>
      <c r="G126" s="15"/>
      <c r="H126" s="16"/>
      <c r="I126" s="2" t="s">
        <v>35</v>
      </c>
    </row>
    <row r="127" spans="1:9" x14ac:dyDescent="0.25">
      <c r="A127" s="8" t="s">
        <v>28808</v>
      </c>
      <c r="B127" s="2" t="s">
        <v>28805</v>
      </c>
      <c r="C127" s="8" t="s">
        <v>254</v>
      </c>
      <c r="D127" s="2" t="s">
        <v>28806</v>
      </c>
      <c r="E127" s="13">
        <v>2023</v>
      </c>
      <c r="F127" s="14">
        <v>2012</v>
      </c>
      <c r="G127" s="15">
        <f>IF(COUNTA(GUMAANLO[Período de Préstamo]) = 0, "", COUNTA(GUMAANLO[Período de Préstamo]))</f>
        <v>96</v>
      </c>
      <c r="H127" s="16">
        <f>IF(MAX(GUMAANLO[Devolución]) = 0, "", MAX(GUMAANLO[Devolución]))</f>
        <v>45117</v>
      </c>
    </row>
    <row r="128" spans="1:9" x14ac:dyDescent="0.25">
      <c r="A128" s="8" t="s">
        <v>255</v>
      </c>
      <c r="C128" s="8" t="s">
        <v>256</v>
      </c>
      <c r="E128" s="13">
        <v>2023</v>
      </c>
      <c r="F128" s="14">
        <v>2014</v>
      </c>
      <c r="G128" s="15">
        <f>IF(COUNTA(GUARSE[Período de Préstamo]) = 0, "", COUNTA(GUARSE[Período de Préstamo]))</f>
        <v>50</v>
      </c>
      <c r="H128" s="16">
        <f>IF(MAX(GUARSE[Devolución]) = 0, "", MAX(GUARSE[Devolución]))</f>
        <v>43747</v>
      </c>
    </row>
    <row r="129" spans="1:9" x14ac:dyDescent="0.25">
      <c r="A129" s="8" t="s">
        <v>257</v>
      </c>
      <c r="C129" s="8" t="s">
        <v>258</v>
      </c>
      <c r="E129" s="13">
        <v>2019</v>
      </c>
      <c r="F129" s="14">
        <v>2017</v>
      </c>
      <c r="G129" s="15">
        <f>IF(COUNTA(GULOGA[Período de Préstamo]) = 0, "", COUNTA(GULOGA[Período de Préstamo]))</f>
        <v>2</v>
      </c>
      <c r="H129" s="16">
        <f>IF(MAX(GULOGA[Devolución]) = 0, "", MAX(GULOGA[Devolución]))</f>
        <v>43594</v>
      </c>
    </row>
    <row r="130" spans="1:9" x14ac:dyDescent="0.25">
      <c r="A130" s="8" t="s">
        <v>259</v>
      </c>
      <c r="C130" s="8" t="s">
        <v>260</v>
      </c>
      <c r="E130" s="13">
        <v>2019</v>
      </c>
      <c r="F130" s="14">
        <v>2016</v>
      </c>
      <c r="G130" s="15">
        <f>IF(COUNTA(GUREJUDA[Período de Préstamo]) = 0, "", COUNTA(GUREJUDA[Período de Préstamo]))</f>
        <v>74</v>
      </c>
      <c r="H130" s="16">
        <f>IF(MAX(GUREJUDA[Devolución]) = 0, "", MAX(GUREJUDA[Devolución]))</f>
        <v>43867</v>
      </c>
    </row>
    <row r="131" spans="1:9" x14ac:dyDescent="0.25">
      <c r="A131" s="8" t="s">
        <v>261</v>
      </c>
      <c r="C131" s="8" t="s">
        <v>262</v>
      </c>
      <c r="E131" s="13">
        <v>2018</v>
      </c>
      <c r="F131" s="14">
        <v>2009</v>
      </c>
      <c r="G131" s="15">
        <f>IF(COUNTA(GUCAMAAR[Período de Préstamo]) = 0, "", COUNTA(GUCAMAAR[Período de Préstamo]))</f>
        <v>451</v>
      </c>
      <c r="H131" s="16">
        <f>IF(MAX(GUCAMAAR[Devolución]) = 0, "", MAX(GUCAMAAR[Devolución]))</f>
        <v>43140</v>
      </c>
    </row>
    <row r="132" spans="1:9" x14ac:dyDescent="0.25">
      <c r="A132" s="40" t="s">
        <v>263</v>
      </c>
      <c r="C132" s="8" t="s">
        <v>264</v>
      </c>
      <c r="E132" s="13">
        <v>2017</v>
      </c>
      <c r="F132" s="14">
        <v>2016</v>
      </c>
      <c r="G132" s="15"/>
      <c r="H132" s="16"/>
      <c r="I132" s="2" t="s">
        <v>35</v>
      </c>
    </row>
    <row r="133" spans="1:9" x14ac:dyDescent="0.25">
      <c r="A133" s="41" t="s">
        <v>28863</v>
      </c>
      <c r="B133" s="2" t="s">
        <v>28860</v>
      </c>
      <c r="C133" s="41" t="s">
        <v>265</v>
      </c>
      <c r="D133" s="2" t="s">
        <v>28861</v>
      </c>
      <c r="E133" s="13">
        <v>2022</v>
      </c>
      <c r="F133" s="14">
        <v>2012</v>
      </c>
      <c r="G133" s="15">
        <f>IF(COUNTA(GUGOAL[Período de Préstamo]) = 0, "", COUNTA(GUGOAL[Período de Préstamo]))</f>
        <v>304</v>
      </c>
      <c r="H133" s="16">
        <f>IF(MAX(GUGOAL[Devolución]) = 0, "", MAX(GUGOAL[Devolución]))</f>
        <v>45092</v>
      </c>
    </row>
    <row r="134" spans="1:9" x14ac:dyDescent="0.25">
      <c r="A134" s="8" t="s">
        <v>266</v>
      </c>
      <c r="C134" s="8" t="s">
        <v>267</v>
      </c>
      <c r="E134" s="13">
        <v>2022</v>
      </c>
      <c r="F134" s="14">
        <v>2014</v>
      </c>
      <c r="G134" s="15">
        <f>IF(COUNTA(GUOLMA[Período de Préstamo]) = 0, "", COUNTA(GUOLMA[Período de Préstamo]))</f>
        <v>17</v>
      </c>
      <c r="H134" s="16">
        <f>IF(MAX(GUOLMA[Devolución]) = 0, "", MAX(GUOLMA[Devolución]))</f>
        <v>43259</v>
      </c>
    </row>
    <row r="135" spans="1:9" x14ac:dyDescent="0.25">
      <c r="A135" s="40" t="s">
        <v>268</v>
      </c>
      <c r="C135" s="8" t="s">
        <v>269</v>
      </c>
      <c r="E135" s="13">
        <v>2015</v>
      </c>
      <c r="F135" s="14">
        <v>2015</v>
      </c>
      <c r="G135" s="15"/>
      <c r="H135" s="16"/>
      <c r="I135" s="2" t="s">
        <v>35</v>
      </c>
    </row>
    <row r="136" spans="1:9" x14ac:dyDescent="0.25">
      <c r="A136" s="8" t="s">
        <v>270</v>
      </c>
      <c r="C136" s="8" t="s">
        <v>271</v>
      </c>
      <c r="E136" s="13">
        <v>2017</v>
      </c>
      <c r="F136" s="14">
        <v>2014</v>
      </c>
      <c r="G136" s="15">
        <f>IF(COUNTA(HECRCAED[Período de Préstamo]) = 0, "", COUNTA(HECRCAED[Período de Préstamo]))</f>
        <v>26</v>
      </c>
      <c r="H136" s="16">
        <f>IF(MAX(HECRCAED[Devolución]) = 0, "", MAX(HECRCAED[Devolución]))</f>
        <v>42905</v>
      </c>
      <c r="I136" s="2" t="s">
        <v>35</v>
      </c>
    </row>
    <row r="137" spans="1:9" x14ac:dyDescent="0.25">
      <c r="A137" s="40" t="s">
        <v>272</v>
      </c>
      <c r="C137" s="8" t="s">
        <v>273</v>
      </c>
      <c r="E137" s="13">
        <v>2021</v>
      </c>
      <c r="F137" s="14">
        <v>2010</v>
      </c>
      <c r="G137" s="15"/>
      <c r="H137" s="16"/>
    </row>
    <row r="138" spans="1:9" x14ac:dyDescent="0.25">
      <c r="A138" s="8" t="s">
        <v>274</v>
      </c>
      <c r="C138" s="8" t="s">
        <v>275</v>
      </c>
      <c r="E138" s="13">
        <v>2018</v>
      </c>
      <c r="F138" s="14">
        <v>2018</v>
      </c>
      <c r="G138" s="15">
        <f>IF(COUNTA(HELOJAGA[Período de Préstamo]) = 0, "", COUNTA(HELOJAGA[Período de Préstamo]))</f>
        <v>2</v>
      </c>
      <c r="H138" s="16" t="str">
        <f>IF(MAX(HELOJAGA[Devolución]) = 0, "", MAX(HELOJAGA[Devolución]))</f>
        <v/>
      </c>
    </row>
    <row r="139" spans="1:9" x14ac:dyDescent="0.25">
      <c r="A139" s="8" t="s">
        <v>697</v>
      </c>
      <c r="B139" s="2" t="s">
        <v>28920</v>
      </c>
      <c r="C139" s="41" t="s">
        <v>276</v>
      </c>
      <c r="D139" s="2" t="s">
        <v>28921</v>
      </c>
      <c r="E139" s="13">
        <v>2022</v>
      </c>
      <c r="F139" s="14">
        <v>2022</v>
      </c>
      <c r="G139" s="15">
        <f>IF(COUNTA(HELOJUCA[Período de Préstamo]) = 0, "", COUNTA(HELOJUCA[Período de Préstamo]))</f>
        <v>19</v>
      </c>
      <c r="H139" s="16">
        <f>IF(MAX(HELOJUCA[Devolución]) = 0, "", MAX(HELOJUCA[Devolución]))</f>
        <v>45169</v>
      </c>
    </row>
    <row r="140" spans="1:9" x14ac:dyDescent="0.25">
      <c r="A140" s="8" t="s">
        <v>277</v>
      </c>
      <c r="C140" s="8" t="s">
        <v>278</v>
      </c>
      <c r="E140" s="13">
        <v>2016</v>
      </c>
      <c r="F140" s="14">
        <v>2016</v>
      </c>
      <c r="G140" s="15">
        <f>IF(COUNTA(HEMAANLA[Período de Préstamo]) = 0, "", COUNTA(HEMAANLA[Período de Préstamo]))</f>
        <v>16</v>
      </c>
      <c r="H140" s="16">
        <f>IF(MAX(HEMAANLA[Devolución]) = 0, "", MAX(HEMAANLA[Devolución]))</f>
        <v>43556</v>
      </c>
    </row>
    <row r="141" spans="1:9" x14ac:dyDescent="0.25">
      <c r="A141" s="40" t="s">
        <v>279</v>
      </c>
      <c r="C141" s="8" t="s">
        <v>280</v>
      </c>
      <c r="E141" s="13">
        <v>2018</v>
      </c>
      <c r="F141" s="14">
        <v>2018</v>
      </c>
      <c r="G141" s="15"/>
      <c r="H141" s="16"/>
    </row>
    <row r="142" spans="1:9" x14ac:dyDescent="0.25">
      <c r="A142" s="40" t="s">
        <v>281</v>
      </c>
      <c r="C142" s="8" t="s">
        <v>282</v>
      </c>
      <c r="E142" s="13">
        <v>2015</v>
      </c>
      <c r="F142" s="14">
        <v>2015</v>
      </c>
      <c r="G142" s="15"/>
      <c r="H142" s="16"/>
      <c r="I142" s="2" t="s">
        <v>35</v>
      </c>
    </row>
    <row r="143" spans="1:9" x14ac:dyDescent="0.25">
      <c r="A143" s="8" t="s">
        <v>283</v>
      </c>
      <c r="C143" s="8" t="s">
        <v>284</v>
      </c>
      <c r="E143" s="13">
        <v>2017</v>
      </c>
      <c r="F143" s="14">
        <v>2017</v>
      </c>
      <c r="G143" s="15">
        <f>IF(COUNTA(HEPUPE[Período de Préstamo]) = 0, "", COUNTA(HEPUPE[Período de Préstamo]))</f>
        <v>16</v>
      </c>
      <c r="H143" s="16">
        <f>IF(MAX(HEPUPE[Devolución]) = 0, "", MAX(HEPUPE[Devolución]))</f>
        <v>43215</v>
      </c>
    </row>
    <row r="144" spans="1:9" x14ac:dyDescent="0.25">
      <c r="A144" s="8" t="s">
        <v>285</v>
      </c>
      <c r="C144" s="8" t="s">
        <v>286</v>
      </c>
      <c r="E144" s="13">
        <v>2023</v>
      </c>
      <c r="F144" s="14">
        <v>2014</v>
      </c>
      <c r="G144" s="15">
        <f>IF(COUNTA(HICONAAR[Período de Préstamo]) = 0, "", COUNTA(HICONAAR[Período de Préstamo]))</f>
        <v>37</v>
      </c>
      <c r="H144" s="16">
        <f>IF(MAX(HICONAAR[Devolución]) = 0, "", MAX(HICONAAR[Devolución]))</f>
        <v>44985</v>
      </c>
    </row>
    <row r="145" spans="1:9" x14ac:dyDescent="0.25">
      <c r="A145" s="8" t="s">
        <v>287</v>
      </c>
      <c r="C145" s="8" t="s">
        <v>288</v>
      </c>
      <c r="E145" s="13">
        <v>2023</v>
      </c>
      <c r="F145" s="14">
        <v>2017</v>
      </c>
      <c r="G145" s="15">
        <f>IF(COUNTA(HUSAJABR[Período de Préstamo]) = 0, "", COUNTA(HUSAJABR[Período de Préstamo]))</f>
        <v>1</v>
      </c>
      <c r="H145" s="16">
        <f>IF(MAX(HUSAJABR[Devolución]) = 0, "", MAX(HUSAJABR[Devolución]))</f>
        <v>43719</v>
      </c>
    </row>
    <row r="146" spans="1:9" x14ac:dyDescent="0.25">
      <c r="A146" s="8" t="s">
        <v>291</v>
      </c>
      <c r="C146" s="8" t="s">
        <v>292</v>
      </c>
      <c r="E146" s="13">
        <v>2020</v>
      </c>
      <c r="F146" s="14">
        <v>2017</v>
      </c>
      <c r="G146" s="15">
        <f>IF(COUNTA(IGGADIAU[Período de Préstamo]) = 0, "", COUNTA(IGGADIAU[Período de Préstamo]))</f>
        <v>31</v>
      </c>
      <c r="H146" s="16">
        <f>IF(MAX(IGGADIAU[Devolución]) = 0, "", MAX(IGGADIAU[Devolución]))</f>
        <v>43903</v>
      </c>
    </row>
    <row r="147" spans="1:9" x14ac:dyDescent="0.25">
      <c r="A147" s="8" t="s">
        <v>289</v>
      </c>
      <c r="C147" s="8" t="s">
        <v>290</v>
      </c>
      <c r="E147" s="13">
        <v>2019</v>
      </c>
      <c r="F147" s="14">
        <v>2012</v>
      </c>
      <c r="G147" s="15">
        <f>IF(COUNTA(ITBUGI[Período de Préstamo]) = 0, "", COUNTA(ITBUGI[Período de Préstamo]))</f>
        <v>37</v>
      </c>
      <c r="H147" s="16">
        <f>IF(MAX(ITBUGI[Devolución]) = 0, "", MAX(ITBUGI[Devolución]))</f>
        <v>43705</v>
      </c>
    </row>
    <row r="148" spans="1:9" x14ac:dyDescent="0.25">
      <c r="A148" s="40" t="s">
        <v>293</v>
      </c>
      <c r="C148" s="8" t="s">
        <v>294</v>
      </c>
      <c r="E148" s="13">
        <v>2019</v>
      </c>
      <c r="F148" s="14">
        <v>2016</v>
      </c>
      <c r="G148" s="15"/>
      <c r="H148" s="16"/>
    </row>
    <row r="149" spans="1:9" x14ac:dyDescent="0.25">
      <c r="A149" s="8" t="s">
        <v>295</v>
      </c>
      <c r="C149" s="8" t="s">
        <v>296</v>
      </c>
      <c r="E149" s="13">
        <v>2023</v>
      </c>
      <c r="F149" s="14">
        <v>2016</v>
      </c>
      <c r="G149" s="15">
        <f>IF(COUNTA(JASAELMI[Período de Préstamo]) = 0, "", COUNTA(JASAELMI[Período de Préstamo]))</f>
        <v>88</v>
      </c>
      <c r="H149" s="16">
        <f>IF(MAX(JASAELMI[Devolución]) = 0, "", MAX(JASAELMI[Devolución]))</f>
        <v>43532</v>
      </c>
    </row>
    <row r="150" spans="1:9" x14ac:dyDescent="0.25">
      <c r="A150" s="41" t="s">
        <v>28877</v>
      </c>
      <c r="B150" s="2" t="s">
        <v>28874</v>
      </c>
      <c r="C150" s="41" t="s">
        <v>297</v>
      </c>
      <c r="D150" s="2" t="s">
        <v>28875</v>
      </c>
      <c r="E150" s="13">
        <v>2022</v>
      </c>
      <c r="F150" s="14">
        <v>2008</v>
      </c>
      <c r="G150" s="15">
        <f>IF(COUNTA(JIGACE[Período de Préstamo]) = 0, "", COUNTA(JIGACE[Período de Préstamo]))</f>
        <v>142</v>
      </c>
      <c r="H150" s="16">
        <f>IF(MAX(JIGACE[Devolución]) = 0, "", MAX(JIGACE[Devolución]))</f>
        <v>45170</v>
      </c>
    </row>
    <row r="151" spans="1:9" x14ac:dyDescent="0.25">
      <c r="A151" s="8" t="s">
        <v>298</v>
      </c>
      <c r="C151" s="8" t="s">
        <v>299</v>
      </c>
      <c r="E151" s="13">
        <v>2017</v>
      </c>
      <c r="F151" s="14">
        <v>2017</v>
      </c>
      <c r="G151" s="15">
        <f>IF(COUNTA(JIMEJAFE[Período de Préstamo]) = 0, "", COUNTA(JIMEJAFE[Período de Préstamo]))</f>
        <v>1</v>
      </c>
      <c r="H151" s="16">
        <f>IF(MAX(JIMEJAFE[Devolución]) = 0, "", MAX(JIMEJAFE[Devolución]))</f>
        <v>43162</v>
      </c>
    </row>
    <row r="152" spans="1:9" x14ac:dyDescent="0.25">
      <c r="A152" s="40" t="s">
        <v>300</v>
      </c>
      <c r="C152" s="8" t="s">
        <v>301</v>
      </c>
      <c r="E152" s="13">
        <v>2017</v>
      </c>
      <c r="F152" s="14">
        <v>2014</v>
      </c>
      <c r="G152" s="15"/>
      <c r="H152" s="16"/>
      <c r="I152" s="2" t="s">
        <v>35</v>
      </c>
    </row>
    <row r="153" spans="1:9" x14ac:dyDescent="0.25">
      <c r="A153" s="40" t="s">
        <v>302</v>
      </c>
      <c r="C153" s="8" t="s">
        <v>303</v>
      </c>
      <c r="E153" s="13">
        <v>2016</v>
      </c>
      <c r="F153" s="14">
        <v>2016</v>
      </c>
      <c r="G153" s="15"/>
      <c r="H153" s="16"/>
      <c r="I153" s="2" t="s">
        <v>35</v>
      </c>
    </row>
    <row r="154" spans="1:9" x14ac:dyDescent="0.25">
      <c r="A154" s="8" t="s">
        <v>304</v>
      </c>
      <c r="C154" s="8" t="s">
        <v>305</v>
      </c>
      <c r="E154" s="13">
        <v>2021</v>
      </c>
      <c r="F154" s="14">
        <v>2010</v>
      </c>
      <c r="G154" s="15">
        <f>IF(COUNTA(JIORLE[Período de Préstamo]) = 0, "", COUNTA(JIORLE[Período de Préstamo]))</f>
        <v>90</v>
      </c>
      <c r="H154" s="16">
        <f>IF(MAX(JIORLE[Devolución]) = 0, "", MAX(JIORLE[Devolución]))</f>
        <v>43453</v>
      </c>
    </row>
    <row r="155" spans="1:9" x14ac:dyDescent="0.25">
      <c r="A155" s="41" t="s">
        <v>28838</v>
      </c>
      <c r="B155" s="2" t="s">
        <v>28835</v>
      </c>
      <c r="C155" s="41" t="s">
        <v>306</v>
      </c>
      <c r="D155" s="2" t="s">
        <v>28836</v>
      </c>
      <c r="E155" s="13">
        <v>2023</v>
      </c>
      <c r="F155" s="14">
        <v>2022</v>
      </c>
      <c r="G155" s="15">
        <f>IF(COUNTA(JISAJAAG[Período de Préstamo]) = 0, "", COUNTA(JISAJAAG[Período de Préstamo]))</f>
        <v>39</v>
      </c>
      <c r="H155" s="16">
        <f>IF(MAX(JISAJAAG[Devolución]) = 0, "", MAX(JISAJAAG[Devolución]))</f>
        <v>44993</v>
      </c>
    </row>
    <row r="156" spans="1:9" x14ac:dyDescent="0.25">
      <c r="A156" s="8" t="s">
        <v>307</v>
      </c>
      <c r="B156" s="2" t="s">
        <v>28872</v>
      </c>
      <c r="C156" s="41" t="s">
        <v>308</v>
      </c>
      <c r="D156" s="2" t="s">
        <v>28873</v>
      </c>
      <c r="E156" s="13">
        <v>2023</v>
      </c>
      <c r="F156" s="14">
        <v>2015</v>
      </c>
      <c r="G156" s="15">
        <f>IF(COUNTA(JISAPEMI[Período de Préstamo]) = 0, "", COUNTA(JISAPEMI[Período de Préstamo]))</f>
        <v>21</v>
      </c>
      <c r="H156" s="16">
        <f>IF(MAX(JISAPEMI[Devolución]) = 0, "", MAX(JISAPEMI[Devolución]))</f>
        <v>45159</v>
      </c>
    </row>
    <row r="157" spans="1:9" x14ac:dyDescent="0.25">
      <c r="A157" s="8" t="s">
        <v>309</v>
      </c>
      <c r="C157" s="8" t="s">
        <v>310</v>
      </c>
      <c r="E157" s="13">
        <v>2023</v>
      </c>
      <c r="F157" s="14">
        <v>2012</v>
      </c>
      <c r="G157" s="15">
        <f>IF(COUNTA(JORUPE[Período de Préstamo]) = 0, "", COUNTA(JORUPE[Período de Préstamo]))</f>
        <v>187</v>
      </c>
      <c r="H157" s="16">
        <f>IF(MAX(JORUPE[Devolución]) = 0, "", MAX(JORUPE[Devolución]))</f>
        <v>45103</v>
      </c>
    </row>
    <row r="158" spans="1:9" x14ac:dyDescent="0.25">
      <c r="A158" s="40" t="s">
        <v>311</v>
      </c>
      <c r="C158" s="8" t="s">
        <v>312</v>
      </c>
      <c r="E158" s="13">
        <v>2015</v>
      </c>
      <c r="F158" s="14">
        <v>2015</v>
      </c>
      <c r="G158" s="15"/>
      <c r="H158" s="16"/>
      <c r="I158" s="2" t="s">
        <v>35</v>
      </c>
    </row>
    <row r="159" spans="1:9" x14ac:dyDescent="0.25">
      <c r="A159" s="40" t="s">
        <v>313</v>
      </c>
      <c r="C159" s="8" t="s">
        <v>314</v>
      </c>
      <c r="E159" s="13">
        <v>2016</v>
      </c>
      <c r="F159" s="14">
        <v>2016</v>
      </c>
      <c r="G159" s="15"/>
      <c r="H159" s="16"/>
      <c r="I159" s="2" t="s">
        <v>35</v>
      </c>
    </row>
    <row r="160" spans="1:9" x14ac:dyDescent="0.25">
      <c r="A160" s="8" t="s">
        <v>315</v>
      </c>
      <c r="C160" s="8" t="s">
        <v>316</v>
      </c>
      <c r="E160" s="13">
        <v>2019</v>
      </c>
      <c r="F160" s="14">
        <v>2013</v>
      </c>
      <c r="G160" s="15">
        <f>IF(COUNTA(LAPIARSE[Período de Préstamo]) = 0, "", COUNTA(LAPIARSE[Período de Préstamo]))</f>
        <v>4</v>
      </c>
      <c r="H160" s="16">
        <f>IF(MAX(LAPIARSE[Devolución]) = 0, "", MAX(LAPIARSE[Devolución]))</f>
        <v>43766</v>
      </c>
    </row>
    <row r="161" spans="1:9" x14ac:dyDescent="0.25">
      <c r="A161" s="41" t="s">
        <v>28854</v>
      </c>
      <c r="B161" s="2" t="s">
        <v>28851</v>
      </c>
      <c r="C161" s="41" t="s">
        <v>317</v>
      </c>
      <c r="D161" s="2" t="s">
        <v>28852</v>
      </c>
      <c r="E161" s="13">
        <v>2019</v>
      </c>
      <c r="F161" s="14">
        <v>2016</v>
      </c>
      <c r="G161" s="15">
        <f>IF(COUNTA(LAFUROAN[Período de Préstamo]) = 0, "", COUNTA(LAFUROAN[Período de Préstamo]))</f>
        <v>61</v>
      </c>
      <c r="H161" s="16">
        <f>IF(MAX(LAFUROAN[Devolución]) = 0, "", MAX(LAFUROAN[Devolución]))</f>
        <v>44573</v>
      </c>
    </row>
    <row r="162" spans="1:9" x14ac:dyDescent="0.25">
      <c r="A162" s="40" t="s">
        <v>318</v>
      </c>
      <c r="C162" s="8" t="s">
        <v>319</v>
      </c>
      <c r="E162" s="13">
        <v>2015</v>
      </c>
      <c r="F162" s="14">
        <v>2012</v>
      </c>
      <c r="G162" s="15"/>
      <c r="H162" s="16"/>
      <c r="I162" s="2" t="s">
        <v>35</v>
      </c>
    </row>
    <row r="163" spans="1:9" x14ac:dyDescent="0.25">
      <c r="A163" s="8" t="s">
        <v>322</v>
      </c>
      <c r="C163" s="8" t="s">
        <v>323</v>
      </c>
      <c r="E163" s="13">
        <v>2017</v>
      </c>
      <c r="F163" s="14">
        <v>2015</v>
      </c>
      <c r="G163" s="15">
        <f>IF(COUNTA(LECUFRJA[Período de Préstamo]) = 0, "", COUNTA(LECUFRJA[Período de Préstamo]))</f>
        <v>20</v>
      </c>
      <c r="H163" s="16">
        <f>IF(MAX(LECUFRJA[Devolución]) = 0, "", MAX(LECUFRJA[Devolución]))</f>
        <v>43572</v>
      </c>
    </row>
    <row r="164" spans="1:9" x14ac:dyDescent="0.25">
      <c r="A164" s="40" t="s">
        <v>324</v>
      </c>
      <c r="C164" s="8" t="s">
        <v>325</v>
      </c>
      <c r="E164" s="13">
        <v>2015</v>
      </c>
      <c r="F164" s="14">
        <v>2013</v>
      </c>
      <c r="G164" s="15"/>
      <c r="H164" s="16"/>
      <c r="I164" s="2" t="s">
        <v>35</v>
      </c>
    </row>
    <row r="165" spans="1:9" x14ac:dyDescent="0.25">
      <c r="A165" s="40" t="s">
        <v>326</v>
      </c>
      <c r="C165" s="8" t="s">
        <v>327</v>
      </c>
      <c r="E165" s="13">
        <v>2015</v>
      </c>
      <c r="F165" s="14">
        <v>2015</v>
      </c>
      <c r="G165" s="15"/>
      <c r="H165" s="16"/>
      <c r="I165" s="2" t="s">
        <v>35</v>
      </c>
    </row>
    <row r="166" spans="1:9" x14ac:dyDescent="0.25">
      <c r="A166" s="8" t="s">
        <v>320</v>
      </c>
      <c r="C166" s="8" t="s">
        <v>321</v>
      </c>
      <c r="E166" s="13">
        <v>2019</v>
      </c>
      <c r="F166" s="14">
        <v>2008</v>
      </c>
      <c r="G166" s="15">
        <f>IF(COUNTA(LEROEVAL[Período de Préstamo]) = 0, "", COUNTA(LEROEVAL[Período de Préstamo]))</f>
        <v>22</v>
      </c>
      <c r="H166" s="16">
        <f>IF(MAX(LEROEVAL[Devolución]) = 0, "", MAX(LEROEVAL[Devolución]))</f>
        <v>43756</v>
      </c>
    </row>
    <row r="167" spans="1:9" x14ac:dyDescent="0.25">
      <c r="A167" s="40" t="s">
        <v>328</v>
      </c>
      <c r="C167" s="8" t="s">
        <v>329</v>
      </c>
      <c r="E167" s="13">
        <v>2009</v>
      </c>
      <c r="F167" s="14">
        <v>2009</v>
      </c>
      <c r="G167" s="15"/>
      <c r="H167" s="16"/>
      <c r="I167" s="2" t="s">
        <v>35</v>
      </c>
    </row>
    <row r="168" spans="1:9" x14ac:dyDescent="0.25">
      <c r="A168" s="40" t="s">
        <v>330</v>
      </c>
      <c r="C168" s="8" t="s">
        <v>331</v>
      </c>
      <c r="E168" s="13">
        <v>2018</v>
      </c>
      <c r="F168" s="14">
        <v>2018</v>
      </c>
      <c r="G168" s="15"/>
      <c r="H168" s="16"/>
    </row>
    <row r="169" spans="1:9" x14ac:dyDescent="0.25">
      <c r="A169" s="40" t="s">
        <v>332</v>
      </c>
      <c r="C169" s="8" t="s">
        <v>333</v>
      </c>
      <c r="E169" s="13">
        <v>2019</v>
      </c>
      <c r="F169" s="14">
        <v>2019</v>
      </c>
      <c r="G169" s="15"/>
      <c r="H169" s="16"/>
    </row>
    <row r="170" spans="1:9" x14ac:dyDescent="0.25">
      <c r="A170" s="8" t="s">
        <v>335</v>
      </c>
      <c r="C170" s="8" t="s">
        <v>336</v>
      </c>
      <c r="E170" s="13">
        <v>2016</v>
      </c>
      <c r="F170" s="14">
        <v>2015</v>
      </c>
      <c r="G170" s="15">
        <f>IF(COUNTA(LOCHMASA[Período de Préstamo]) = 0, "", COUNTA(LOCHMASA[Período de Préstamo]))</f>
        <v>1</v>
      </c>
      <c r="H170" s="16">
        <f>IF(MAX(LOCHMASA[Devolución]) = 0, "", MAX(LOCHMASA[Devolución]))</f>
        <v>43070</v>
      </c>
      <c r="I170" s="2" t="s">
        <v>337</v>
      </c>
    </row>
    <row r="171" spans="1:9" x14ac:dyDescent="0.25">
      <c r="A171" s="41" t="s">
        <v>28859</v>
      </c>
      <c r="B171" s="2" t="s">
        <v>28857</v>
      </c>
      <c r="C171" s="41" t="s">
        <v>334</v>
      </c>
      <c r="D171" s="2" t="s">
        <v>28858</v>
      </c>
      <c r="E171" s="13">
        <v>2021</v>
      </c>
      <c r="F171" s="14">
        <v>2017</v>
      </c>
      <c r="G171" s="15">
        <f>IF(COUNTA(LOCRLUMA[Período de Préstamo]) = 0, "", COUNTA(LOCRLUMA[Período de Préstamo]))</f>
        <v>115</v>
      </c>
      <c r="H171" s="16">
        <f>IF(MAX(LOCRLUMA[Devolución]) = 0, "", MAX(LOCRLUMA[Devolución]))</f>
        <v>44879</v>
      </c>
    </row>
    <row r="172" spans="1:9" x14ac:dyDescent="0.25">
      <c r="A172" s="40" t="s">
        <v>342</v>
      </c>
      <c r="C172" s="8" t="s">
        <v>343</v>
      </c>
      <c r="E172" s="13">
        <v>2016</v>
      </c>
      <c r="F172" s="14">
        <v>2016</v>
      </c>
      <c r="G172" s="15"/>
      <c r="H172" s="16"/>
      <c r="I172" s="2" t="s">
        <v>35</v>
      </c>
    </row>
    <row r="173" spans="1:9" x14ac:dyDescent="0.25">
      <c r="A173" s="8" t="s">
        <v>340</v>
      </c>
      <c r="C173" s="8" t="s">
        <v>341</v>
      </c>
      <c r="E173" s="13">
        <v>2018</v>
      </c>
      <c r="F173" s="14">
        <v>2015</v>
      </c>
      <c r="G173" s="15">
        <f>IF(COUNTA(LOHEHUDA[Período de Préstamo]) = 0, "", COUNTA(LOHEHUDA[Período de Préstamo]))</f>
        <v>17</v>
      </c>
      <c r="H173" s="16">
        <f>IF(MAX(LOHEHUDA[Devolución]) = 0, "", MAX(LOHEHUDA[Devolución]))</f>
        <v>43108</v>
      </c>
    </row>
    <row r="174" spans="1:9" x14ac:dyDescent="0.25">
      <c r="A174" s="8" t="s">
        <v>338</v>
      </c>
      <c r="C174" s="8" t="s">
        <v>339</v>
      </c>
      <c r="E174" s="13">
        <v>2019</v>
      </c>
      <c r="F174" s="14">
        <v>2016</v>
      </c>
      <c r="G174" s="15">
        <f>IF(COUNTA(LOHEMECR[Período de Préstamo]) = 0, "", COUNTA(LOHEMECR[Período de Préstamo]))</f>
        <v>35</v>
      </c>
      <c r="H174" s="16">
        <f>IF(MAX(LOHEMECR[Devolución]) = 0, "", MAX(LOHEMECR[Devolución]))</f>
        <v>43865</v>
      </c>
    </row>
    <row r="175" spans="1:9" x14ac:dyDescent="0.25">
      <c r="A175" s="8" t="s">
        <v>344</v>
      </c>
      <c r="C175" s="8" t="s">
        <v>345</v>
      </c>
      <c r="E175" s="13">
        <v>2023</v>
      </c>
      <c r="F175" s="14">
        <v>2013</v>
      </c>
      <c r="G175" s="15">
        <f>IF(COUNTA(LOJIMA[Período de Préstamo]) = 0, "", COUNTA(LOJIMA[Período de Préstamo]))</f>
        <v>10</v>
      </c>
      <c r="H175" s="16">
        <f>IF(MAX(LOJIMA[Devolución]) = 0, "", MAX(LOJIMA[Devolución]))</f>
        <v>43505</v>
      </c>
    </row>
    <row r="176" spans="1:9" x14ac:dyDescent="0.25">
      <c r="A176" s="8" t="s">
        <v>702</v>
      </c>
      <c r="C176" s="8" t="s">
        <v>346</v>
      </c>
      <c r="E176" s="13">
        <v>2019</v>
      </c>
      <c r="F176" s="14">
        <v>2011</v>
      </c>
      <c r="G176" s="15">
        <f>IF(COUNTA(LOJUWEMO[Período de Préstamo]) = 0, "", COUNTA(LOJUWEMO[Período de Préstamo]))</f>
        <v>50</v>
      </c>
      <c r="H176" s="16">
        <f>IF(MAX(LOJUWEMO[Devolución]) = 0, "", MAX(LOJUWEMO[Devolución]))</f>
        <v>43783</v>
      </c>
    </row>
    <row r="177" spans="1:9" x14ac:dyDescent="0.25">
      <c r="A177" s="40" t="s">
        <v>347</v>
      </c>
      <c r="C177" s="8" t="s">
        <v>348</v>
      </c>
      <c r="E177" s="13">
        <v>2023</v>
      </c>
      <c r="F177" s="14">
        <v>2011</v>
      </c>
      <c r="G177" s="15"/>
      <c r="H177" s="16"/>
    </row>
    <row r="178" spans="1:9" x14ac:dyDescent="0.25">
      <c r="A178" s="40" t="s">
        <v>349</v>
      </c>
      <c r="C178" s="8" t="s">
        <v>350</v>
      </c>
      <c r="E178" s="13">
        <v>2018</v>
      </c>
      <c r="F178" s="14">
        <v>2017</v>
      </c>
      <c r="G178" s="15"/>
      <c r="H178" s="16"/>
    </row>
    <row r="179" spans="1:9" x14ac:dyDescent="0.25">
      <c r="A179" s="40" t="s">
        <v>351</v>
      </c>
      <c r="C179" s="8" t="s">
        <v>352</v>
      </c>
      <c r="E179" s="13">
        <v>2016</v>
      </c>
      <c r="F179" s="14">
        <v>2016</v>
      </c>
      <c r="G179" s="15"/>
      <c r="H179" s="16"/>
      <c r="I179" s="2" t="s">
        <v>35</v>
      </c>
    </row>
    <row r="180" spans="1:9" x14ac:dyDescent="0.25">
      <c r="A180" s="40" t="s">
        <v>353</v>
      </c>
      <c r="C180" s="8" t="s">
        <v>354</v>
      </c>
      <c r="E180" s="13">
        <v>2018</v>
      </c>
      <c r="F180" s="14">
        <v>2012</v>
      </c>
      <c r="G180" s="15"/>
      <c r="H180" s="16"/>
    </row>
    <row r="181" spans="1:9" x14ac:dyDescent="0.25">
      <c r="A181" s="8" t="s">
        <v>355</v>
      </c>
      <c r="C181" s="8" t="s">
        <v>356</v>
      </c>
      <c r="E181" s="13">
        <v>2021</v>
      </c>
      <c r="F181" s="14">
        <v>2015</v>
      </c>
      <c r="G181" s="15">
        <f>IF(COUNTA(LOVIIN[Período de Préstamo]) = 0, "", COUNTA(LOVIIN[Período de Préstamo]))</f>
        <v>5</v>
      </c>
      <c r="H181" s="16">
        <f>IF(MAX(LOVIIN[Devolución]) = 0, "", MAX(LOVIIN[Devolución]))</f>
        <v>42986</v>
      </c>
    </row>
    <row r="182" spans="1:9" x14ac:dyDescent="0.25">
      <c r="A182" s="40" t="s">
        <v>357</v>
      </c>
      <c r="C182" s="8" t="s">
        <v>358</v>
      </c>
      <c r="E182" s="13">
        <v>2018</v>
      </c>
      <c r="F182" s="14">
        <v>2018</v>
      </c>
      <c r="G182" s="15"/>
      <c r="H182" s="16"/>
    </row>
    <row r="183" spans="1:9" x14ac:dyDescent="0.25">
      <c r="A183" s="8" t="s">
        <v>359</v>
      </c>
      <c r="C183" s="8" t="s">
        <v>360</v>
      </c>
      <c r="E183" s="13">
        <v>2023</v>
      </c>
      <c r="F183" s="14">
        <v>2014</v>
      </c>
      <c r="G183" s="15">
        <f>IF(COUNTA(LUGAAN[Período de Préstamo]) = 0, "", COUNTA(LUGAAN[Período de Préstamo]))</f>
        <v>214</v>
      </c>
      <c r="H183" s="16">
        <f>IF(MAX(LUGAAN[Devolución]) = 0, "", MAX(LUGAAN[Devolución]))</f>
        <v>43911</v>
      </c>
    </row>
    <row r="184" spans="1:9" x14ac:dyDescent="0.25">
      <c r="A184" s="8" t="s">
        <v>361</v>
      </c>
      <c r="C184" s="8"/>
      <c r="E184" s="13">
        <v>2019</v>
      </c>
      <c r="F184" s="14">
        <v>2012</v>
      </c>
      <c r="G184" s="15">
        <f>IF(COUNTA(LUSAAREF[Período de Préstamo]) = 0, "", COUNTA(LUSAAREF[Período de Préstamo]))</f>
        <v>27</v>
      </c>
      <c r="H184" s="16">
        <f>IF(MAX(LUSAAREF[Devolución]) = 0, "", MAX(LUSAAREF[Devolución]))</f>
        <v>43897</v>
      </c>
    </row>
    <row r="185" spans="1:9" x14ac:dyDescent="0.25">
      <c r="A185" s="8" t="s">
        <v>362</v>
      </c>
      <c r="C185" s="8" t="s">
        <v>363</v>
      </c>
      <c r="E185" s="13">
        <v>2018</v>
      </c>
      <c r="F185" s="14">
        <v>2016</v>
      </c>
      <c r="G185" s="15">
        <f>IF(COUNTA(LUSAJUMA[Período de Préstamo]) = 0, "", COUNTA(LUSAJUMA[Período de Préstamo]))</f>
        <v>47</v>
      </c>
      <c r="H185" s="16">
        <f>IF(MAX(LUSAJUMA[Devolución]) = 0, "", MAX(LUSAJUMA[Devolución]))</f>
        <v>43403</v>
      </c>
    </row>
    <row r="186" spans="1:9" x14ac:dyDescent="0.25">
      <c r="A186" s="8" t="s">
        <v>364</v>
      </c>
      <c r="C186" s="8" t="s">
        <v>365</v>
      </c>
      <c r="E186" s="13">
        <v>2021</v>
      </c>
      <c r="F186" s="14">
        <v>2013</v>
      </c>
      <c r="G186" s="15">
        <f>IF(COUNTA(MADELATOTR[Período de Préstamo]) = 0, "", COUNTA(MADELATOTR[Período de Préstamo]))</f>
        <v>111</v>
      </c>
      <c r="H186" s="16">
        <f>IF(MAX(MADELATOTR[Devolución]) = 0, "", MAX(MADELATOTR[Devolución]))</f>
        <v>43854</v>
      </c>
    </row>
    <row r="187" spans="1:9" x14ac:dyDescent="0.25">
      <c r="A187" s="8" t="s">
        <v>366</v>
      </c>
      <c r="C187" s="8" t="s">
        <v>367</v>
      </c>
      <c r="E187" s="13">
        <v>2023</v>
      </c>
      <c r="F187" s="14">
        <v>2013</v>
      </c>
      <c r="G187" s="15">
        <f>IF(COUNTA(MAZAAR[Período de Préstamo]) = 0, "", COUNTA(MAZAAR[Período de Préstamo]))</f>
        <v>84</v>
      </c>
      <c r="H187" s="16">
        <f>IF(MAX(MAZAAR[Devolución]) = 0, "", MAX(MAZAAR[Devolución]))</f>
        <v>45106</v>
      </c>
    </row>
    <row r="188" spans="1:9" x14ac:dyDescent="0.25">
      <c r="A188" s="40" t="s">
        <v>368</v>
      </c>
      <c r="C188" s="8" t="s">
        <v>369</v>
      </c>
      <c r="E188" s="13">
        <v>2015</v>
      </c>
      <c r="F188" s="14">
        <v>2013</v>
      </c>
      <c r="G188" s="15"/>
      <c r="H188" s="16"/>
      <c r="I188" s="2" t="s">
        <v>35</v>
      </c>
    </row>
    <row r="189" spans="1:9" x14ac:dyDescent="0.25">
      <c r="A189" s="40" t="s">
        <v>370</v>
      </c>
      <c r="C189" s="8" t="s">
        <v>371</v>
      </c>
      <c r="E189" s="13">
        <v>2016</v>
      </c>
      <c r="F189" s="14">
        <v>2016</v>
      </c>
      <c r="G189" s="15"/>
      <c r="H189" s="16"/>
      <c r="I189" s="2" t="s">
        <v>35</v>
      </c>
    </row>
    <row r="190" spans="1:9" x14ac:dyDescent="0.25">
      <c r="A190" s="40" t="s">
        <v>372</v>
      </c>
      <c r="C190" s="8" t="s">
        <v>373</v>
      </c>
      <c r="E190" s="13">
        <v>2015</v>
      </c>
      <c r="F190" s="14">
        <v>2012</v>
      </c>
      <c r="G190" s="15"/>
      <c r="H190" s="16"/>
      <c r="I190" s="2" t="s">
        <v>35</v>
      </c>
    </row>
    <row r="191" spans="1:9" x14ac:dyDescent="0.25">
      <c r="A191" s="40" t="s">
        <v>374</v>
      </c>
      <c r="C191" s="8" t="s">
        <v>375</v>
      </c>
      <c r="E191" s="13">
        <v>2015</v>
      </c>
      <c r="F191" s="14">
        <v>2011</v>
      </c>
      <c r="G191" s="15"/>
      <c r="H191" s="16"/>
      <c r="I191" s="2" t="s">
        <v>35</v>
      </c>
    </row>
    <row r="192" spans="1:9" x14ac:dyDescent="0.25">
      <c r="A192" s="40" t="s">
        <v>376</v>
      </c>
      <c r="C192" s="8" t="s">
        <v>377</v>
      </c>
      <c r="E192" s="13">
        <v>2018</v>
      </c>
      <c r="F192" s="14">
        <v>2013</v>
      </c>
      <c r="G192" s="15"/>
      <c r="H192" s="16"/>
    </row>
    <row r="193" spans="1:9" x14ac:dyDescent="0.25">
      <c r="A193" s="40" t="s">
        <v>378</v>
      </c>
      <c r="C193" s="8" t="s">
        <v>379</v>
      </c>
      <c r="E193" s="13">
        <v>2019</v>
      </c>
      <c r="F193" s="14">
        <v>2009</v>
      </c>
      <c r="G193" s="15"/>
      <c r="H193" s="16"/>
    </row>
    <row r="194" spans="1:9" x14ac:dyDescent="0.25">
      <c r="A194" s="40" t="s">
        <v>380</v>
      </c>
      <c r="C194" s="8" t="s">
        <v>381</v>
      </c>
      <c r="E194" s="13">
        <v>2016</v>
      </c>
      <c r="F194" s="14">
        <v>2015</v>
      </c>
      <c r="G194" s="15"/>
      <c r="H194" s="16"/>
      <c r="I194" s="2" t="s">
        <v>35</v>
      </c>
    </row>
    <row r="195" spans="1:9" x14ac:dyDescent="0.25">
      <c r="A195" s="40" t="s">
        <v>382</v>
      </c>
      <c r="C195" s="8" t="s">
        <v>383</v>
      </c>
      <c r="E195" s="13">
        <v>2015</v>
      </c>
      <c r="F195" s="14">
        <v>2013</v>
      </c>
      <c r="G195" s="15"/>
      <c r="H195" s="16"/>
      <c r="I195" s="2" t="s">
        <v>35</v>
      </c>
    </row>
    <row r="196" spans="1:9" x14ac:dyDescent="0.25">
      <c r="A196" s="40" t="s">
        <v>384</v>
      </c>
      <c r="C196" s="8" t="s">
        <v>385</v>
      </c>
      <c r="E196" s="13">
        <v>2017</v>
      </c>
      <c r="F196" s="14">
        <v>2014</v>
      </c>
      <c r="G196" s="15"/>
      <c r="H196" s="16"/>
      <c r="I196" s="2" t="s">
        <v>35</v>
      </c>
    </row>
    <row r="197" spans="1:9" x14ac:dyDescent="0.25">
      <c r="A197" s="40" t="s">
        <v>386</v>
      </c>
      <c r="C197" s="8" t="s">
        <v>387</v>
      </c>
      <c r="E197" s="13">
        <v>2017</v>
      </c>
      <c r="F197" s="14">
        <v>2012</v>
      </c>
      <c r="G197" s="15"/>
      <c r="H197" s="16"/>
      <c r="I197" s="2" t="s">
        <v>388</v>
      </c>
    </row>
    <row r="198" spans="1:9" x14ac:dyDescent="0.25">
      <c r="A198" s="40" t="s">
        <v>389</v>
      </c>
      <c r="C198" s="8" t="s">
        <v>390</v>
      </c>
      <c r="E198" s="13">
        <v>2015</v>
      </c>
      <c r="F198" s="14">
        <v>2015</v>
      </c>
      <c r="G198" s="15"/>
      <c r="H198" s="16"/>
      <c r="I198" s="2" t="s">
        <v>35</v>
      </c>
    </row>
    <row r="199" spans="1:9" x14ac:dyDescent="0.25">
      <c r="A199" s="8" t="s">
        <v>391</v>
      </c>
      <c r="C199" s="8" t="s">
        <v>392</v>
      </c>
      <c r="E199" s="13">
        <v>2021</v>
      </c>
      <c r="F199" s="14">
        <v>2015</v>
      </c>
      <c r="G199" s="15">
        <f>IF(COUNTA(MARAOSJA[Período de Préstamo]) = 0, "", COUNTA(MARAOSJA[Período de Préstamo]))</f>
        <v>28</v>
      </c>
      <c r="H199" s="16">
        <f>IF(MAX(MARAOSJA[Devolución]) = 0, "", MAX(MARAOSJA[Devolución]))</f>
        <v>43033</v>
      </c>
    </row>
    <row r="200" spans="1:9" x14ac:dyDescent="0.25">
      <c r="A200" s="40" t="s">
        <v>393</v>
      </c>
      <c r="C200" s="8" t="s">
        <v>394</v>
      </c>
      <c r="E200" s="13">
        <v>2019</v>
      </c>
      <c r="F200" s="14">
        <v>2010</v>
      </c>
      <c r="G200" s="15"/>
      <c r="H200" s="16"/>
    </row>
    <row r="201" spans="1:9" x14ac:dyDescent="0.25">
      <c r="A201" s="40" t="s">
        <v>395</v>
      </c>
      <c r="C201" s="8" t="s">
        <v>396</v>
      </c>
      <c r="E201" s="13">
        <v>2016</v>
      </c>
      <c r="F201" s="14">
        <v>2016</v>
      </c>
      <c r="G201" s="15"/>
      <c r="H201" s="16"/>
      <c r="I201" s="2" t="s">
        <v>35</v>
      </c>
    </row>
    <row r="202" spans="1:9" x14ac:dyDescent="0.25">
      <c r="A202" s="41" t="s">
        <v>28848</v>
      </c>
      <c r="B202" s="2" t="s">
        <v>28845</v>
      </c>
      <c r="C202" s="41" t="s">
        <v>397</v>
      </c>
      <c r="D202" s="2" t="s">
        <v>28846</v>
      </c>
      <c r="E202" s="13">
        <v>2021</v>
      </c>
      <c r="F202" s="14">
        <v>2017</v>
      </c>
      <c r="G202" s="15">
        <f>IF(COUNTA(MAVAJA[Período de Préstamo]) = 0, "", COUNTA(MAVAJA[Período de Préstamo]))</f>
        <v>297</v>
      </c>
      <c r="H202" s="16">
        <f>IF(MAX(MAVAJA[Devolución]) = 0, "", MAX(MAVAJA[Devolución]))</f>
        <v>44849</v>
      </c>
    </row>
    <row r="203" spans="1:9" x14ac:dyDescent="0.25">
      <c r="A203" s="40" t="s">
        <v>398</v>
      </c>
      <c r="C203" s="8" t="s">
        <v>399</v>
      </c>
      <c r="E203" s="13">
        <v>2015</v>
      </c>
      <c r="F203" s="14">
        <v>2015</v>
      </c>
      <c r="G203" s="15"/>
      <c r="H203" s="16"/>
      <c r="I203" s="2" t="s">
        <v>35</v>
      </c>
    </row>
    <row r="204" spans="1:9" x14ac:dyDescent="0.25">
      <c r="A204" s="8" t="s">
        <v>400</v>
      </c>
      <c r="C204" s="8" t="s">
        <v>401</v>
      </c>
      <c r="E204" s="13">
        <v>2021</v>
      </c>
      <c r="F204" s="14">
        <v>2008</v>
      </c>
      <c r="G204" s="15">
        <f>IF(COUNTA(MACAEUGU[Período de Préstamo]) = 0, "", COUNTA(MACAEUGU[Período de Préstamo]))</f>
        <v>49</v>
      </c>
      <c r="H204" s="16">
        <f>IF(MAX(MACAEUGU[Devolución]) = 0, "", MAX(MACAEUGU[Devolución]))</f>
        <v>44580</v>
      </c>
    </row>
    <row r="205" spans="1:9" x14ac:dyDescent="0.25">
      <c r="A205" s="40" t="s">
        <v>402</v>
      </c>
      <c r="C205" s="8" t="s">
        <v>403</v>
      </c>
      <c r="E205" s="13">
        <v>2016</v>
      </c>
      <c r="F205" s="14">
        <v>2016</v>
      </c>
      <c r="G205" s="15"/>
      <c r="H205" s="16"/>
      <c r="I205" s="2" t="s">
        <v>35</v>
      </c>
    </row>
    <row r="206" spans="1:9" x14ac:dyDescent="0.25">
      <c r="A206" s="41" t="s">
        <v>28958</v>
      </c>
      <c r="B206" s="2" t="s">
        <v>28955</v>
      </c>
      <c r="C206" s="41" t="s">
        <v>404</v>
      </c>
      <c r="D206" s="2" t="s">
        <v>28956</v>
      </c>
      <c r="E206" s="13">
        <v>2022</v>
      </c>
      <c r="F206" s="14">
        <v>2007</v>
      </c>
      <c r="G206" s="15">
        <f>IF(COUNTA(MAVAMA[Período de Préstamo]) = 0, "", COUNTA(MAVAMA[Período de Préstamo]))</f>
        <v>172</v>
      </c>
      <c r="H206" s="16">
        <f>IF(MAX(MAVAMA[Devolución]) = 0, "", MAX(MAVAMA[Devolución]))</f>
        <v>45072</v>
      </c>
    </row>
    <row r="207" spans="1:9" x14ac:dyDescent="0.25">
      <c r="A207" s="40" t="s">
        <v>405</v>
      </c>
      <c r="C207" s="8" t="s">
        <v>406</v>
      </c>
      <c r="E207" s="13">
        <v>2018</v>
      </c>
      <c r="F207" s="14">
        <v>2011</v>
      </c>
      <c r="G207" s="15"/>
      <c r="H207" s="16"/>
    </row>
    <row r="208" spans="1:9" x14ac:dyDescent="0.25">
      <c r="A208" s="8" t="s">
        <v>407</v>
      </c>
      <c r="C208" s="8" t="s">
        <v>408</v>
      </c>
      <c r="E208" s="13">
        <v>2020</v>
      </c>
      <c r="F208" s="14">
        <v>2009</v>
      </c>
      <c r="G208" s="15">
        <f>IF(COUNTA(MAMA[Período de Préstamo]) = 0, "", COUNTA(MAMA[Período de Préstamo]))</f>
        <v>129</v>
      </c>
      <c r="H208" s="16">
        <f>IF(MAX(MAMA[Devolución]) = 0, "", MAX(MAMA[Devolución]))</f>
        <v>43857</v>
      </c>
    </row>
    <row r="209" spans="1:9" x14ac:dyDescent="0.25">
      <c r="A209" s="40" t="s">
        <v>409</v>
      </c>
      <c r="C209" s="8" t="s">
        <v>410</v>
      </c>
      <c r="E209" s="13">
        <v>2017</v>
      </c>
      <c r="F209" s="14">
        <v>2016</v>
      </c>
      <c r="G209" s="15"/>
      <c r="H209" s="16"/>
      <c r="I209" s="2" t="s">
        <v>35</v>
      </c>
    </row>
    <row r="210" spans="1:9" x14ac:dyDescent="0.25">
      <c r="A210" s="8" t="s">
        <v>411</v>
      </c>
      <c r="B210" s="2" t="s">
        <v>29163</v>
      </c>
      <c r="C210" s="41" t="s">
        <v>412</v>
      </c>
      <c r="D210" s="2" t="s">
        <v>29164</v>
      </c>
      <c r="E210" s="13">
        <v>2021</v>
      </c>
      <c r="F210" s="14">
        <v>2015</v>
      </c>
      <c r="G210" s="15">
        <f>IF(COUNTA(MELOPA[Período de Préstamo]) = 0, "", COUNTA(MELOPA[Período de Préstamo]))</f>
        <v>281</v>
      </c>
      <c r="H210" s="16">
        <f>IF(MAX(MELOPA[Devolución]) = 0, "", MAX(MELOPA[Devolución]))</f>
        <v>45166</v>
      </c>
    </row>
    <row r="211" spans="1:9" x14ac:dyDescent="0.25">
      <c r="A211" s="8" t="s">
        <v>413</v>
      </c>
      <c r="C211" s="8" t="s">
        <v>414</v>
      </c>
      <c r="E211" s="13">
        <v>2017</v>
      </c>
      <c r="F211" s="14">
        <v>2016</v>
      </c>
      <c r="G211" s="15">
        <f>IF(COUNTA(MEVAAN[Período de Préstamo]) = 0, "", COUNTA(MEVAAN[Período de Préstamo]))</f>
        <v>6</v>
      </c>
      <c r="H211" s="16">
        <f>IF(MAX(MEVAAN[Devolución]) = 0, "", MAX(MEVAAN[Devolución]))</f>
        <v>43165</v>
      </c>
    </row>
    <row r="212" spans="1:9" x14ac:dyDescent="0.25">
      <c r="A212" s="8" t="s">
        <v>17722</v>
      </c>
      <c r="C212" s="8"/>
      <c r="E212" s="13">
        <v>2023</v>
      </c>
      <c r="F212" s="14">
        <v>2023</v>
      </c>
      <c r="G212" s="15">
        <f>IF(COUNTA(MERE[Período de Préstamo]) = 0, "", COUNTA(MERE[Período de Préstamo]))</f>
        <v>12</v>
      </c>
      <c r="H212" s="16">
        <f>IF(MAX(MERE[Devolución]) = 0, "", MAX(MERE[Devolución]))</f>
        <v>43262</v>
      </c>
    </row>
    <row r="213" spans="1:9" x14ac:dyDescent="0.25">
      <c r="A213" s="8" t="s">
        <v>415</v>
      </c>
      <c r="C213" s="8" t="s">
        <v>416</v>
      </c>
      <c r="E213" s="13">
        <v>2021</v>
      </c>
      <c r="F213" s="14">
        <v>2017</v>
      </c>
      <c r="G213" s="15">
        <f>IF(COUNTA(MECHAL[Período de Préstamo]) = 0, "", COUNTA(MECHAL[Período de Préstamo]))</f>
        <v>84</v>
      </c>
      <c r="H213" s="16">
        <f>IF(MAX(MECHAL[Devolución]) = 0, "", MAX(MECHAL[Devolución]))</f>
        <v>43904</v>
      </c>
    </row>
    <row r="214" spans="1:9" x14ac:dyDescent="0.25">
      <c r="A214" s="40" t="s">
        <v>417</v>
      </c>
      <c r="C214" s="8" t="s">
        <v>418</v>
      </c>
      <c r="E214" s="13">
        <v>2016</v>
      </c>
      <c r="F214" s="14">
        <v>2010</v>
      </c>
      <c r="G214" s="15"/>
      <c r="H214" s="16"/>
      <c r="I214" s="2" t="s">
        <v>35</v>
      </c>
    </row>
    <row r="215" spans="1:9" x14ac:dyDescent="0.25">
      <c r="A215" s="40" t="s">
        <v>419</v>
      </c>
      <c r="C215" s="8"/>
      <c r="E215" s="13">
        <v>2023</v>
      </c>
      <c r="F215" s="14">
        <v>2023</v>
      </c>
      <c r="G215" s="15"/>
      <c r="H215" s="16"/>
      <c r="I215" s="2" t="s">
        <v>420</v>
      </c>
    </row>
    <row r="216" spans="1:9" x14ac:dyDescent="0.25">
      <c r="A216" s="40" t="s">
        <v>421</v>
      </c>
      <c r="C216" s="8" t="s">
        <v>422</v>
      </c>
      <c r="E216" s="13">
        <v>2017</v>
      </c>
      <c r="F216" s="14">
        <v>2017</v>
      </c>
      <c r="G216" s="15"/>
      <c r="H216" s="16"/>
      <c r="I216" s="2" t="s">
        <v>35</v>
      </c>
    </row>
    <row r="217" spans="1:9" x14ac:dyDescent="0.25">
      <c r="A217" s="8" t="s">
        <v>423</v>
      </c>
      <c r="C217" s="8" t="s">
        <v>424</v>
      </c>
      <c r="E217" s="13">
        <v>2017</v>
      </c>
      <c r="F217" s="14">
        <v>2013</v>
      </c>
      <c r="G217" s="15">
        <f>IF(COUNTA(MEPEIV[Período de Préstamo]) = 0, "", COUNTA(MEPEIV[Período de Préstamo]))</f>
        <v>18</v>
      </c>
      <c r="H217" s="16">
        <f>IF(MAX(MEPEIV[Devolución]) = 0, "", MAX(MEPEIV[Devolución]))</f>
        <v>42849</v>
      </c>
      <c r="I217" s="2" t="s">
        <v>35</v>
      </c>
    </row>
    <row r="218" spans="1:9" x14ac:dyDescent="0.25">
      <c r="A218" s="8" t="s">
        <v>17940</v>
      </c>
      <c r="C218" s="8"/>
      <c r="E218" s="13">
        <v>2023</v>
      </c>
      <c r="F218" s="14">
        <v>2023</v>
      </c>
      <c r="G218" s="15">
        <f>IF(COUNTA(MOROJOLU[Período de Préstamo]) = 0, "", COUNTA(MOROJOLU[Período de Préstamo]))</f>
        <v>38</v>
      </c>
      <c r="H218" s="16">
        <f>IF(MAX(MOROJOLU[Devolución]) = 0, "", MAX(MOROJOLU[Devolución]))</f>
        <v>43388</v>
      </c>
    </row>
    <row r="219" spans="1:9" x14ac:dyDescent="0.25">
      <c r="A219" s="8" t="s">
        <v>23</v>
      </c>
      <c r="B219" s="2" t="s">
        <v>28820</v>
      </c>
      <c r="C219" s="8" t="s">
        <v>24</v>
      </c>
      <c r="D219" s="2" t="s">
        <v>28821</v>
      </c>
      <c r="E219" s="13">
        <v>2023</v>
      </c>
      <c r="F219" s="14">
        <v>2023</v>
      </c>
      <c r="G219" s="15">
        <f>IF(COUNTA(MOAGYAAM[Período de Préstamo]) = 0, "", COUNTA(MOAGYAAM[Período de Préstamo]))</f>
        <v>1</v>
      </c>
      <c r="H219" s="16">
        <f>IF(MAX(MOAGYAAM[Devolución]) = 0, "", MAX(MOAGYAAM[Devolución]))</f>
        <v>45152</v>
      </c>
    </row>
    <row r="220" spans="1:9" x14ac:dyDescent="0.25">
      <c r="A220" s="8" t="s">
        <v>425</v>
      </c>
      <c r="B220" s="2" t="s">
        <v>28855</v>
      </c>
      <c r="C220" s="41" t="s">
        <v>426</v>
      </c>
      <c r="D220" s="2" t="s">
        <v>28856</v>
      </c>
      <c r="E220" s="13">
        <v>2022</v>
      </c>
      <c r="F220" s="14">
        <v>2015</v>
      </c>
      <c r="G220" s="15">
        <f>IF(COUNTA(MOCALUGU[Período de Préstamo]) = 0, "", COUNTA(MOCALUGU[Período de Préstamo]))</f>
        <v>26</v>
      </c>
      <c r="H220" s="16">
        <f>IF(MAX(MOCALUGU[Devolución]) = 0, "", MAX(MOCALUGU[Devolución]))</f>
        <v>44637</v>
      </c>
    </row>
    <row r="221" spans="1:9" x14ac:dyDescent="0.25">
      <c r="A221" s="8" t="s">
        <v>427</v>
      </c>
      <c r="C221" s="8" t="s">
        <v>428</v>
      </c>
      <c r="E221" s="13">
        <v>2022</v>
      </c>
      <c r="F221" s="14">
        <v>2010</v>
      </c>
      <c r="G221" s="15">
        <f>IF(COUNTA(MOCRANAU[Período de Préstamo]) = 0, "", COUNTA(MOCRANAU[Período de Préstamo]))</f>
        <v>438</v>
      </c>
      <c r="H221" s="16">
        <f>IF(MAX(MOCRANAU[Devolución]) = 0, "", MAX(MOCRANAU[Devolución]))</f>
        <v>45013</v>
      </c>
    </row>
    <row r="222" spans="1:9" x14ac:dyDescent="0.25">
      <c r="A222" s="8" t="s">
        <v>429</v>
      </c>
      <c r="C222" s="8" t="s">
        <v>430</v>
      </c>
      <c r="E222" s="13">
        <v>2019</v>
      </c>
      <c r="F222" s="14">
        <v>2016</v>
      </c>
      <c r="G222" s="15">
        <f>IF(COUNTA(MOPAGEJO[Período de Préstamo]) = 0, "", COUNTA(MOPAGEJO[Período de Préstamo]))</f>
        <v>1</v>
      </c>
      <c r="H222" s="16">
        <f>IF(MAX(MOPAGEJO[Devolución]) = 0, "", MAX(MOPAGEJO[Devolución]))</f>
        <v>43311</v>
      </c>
    </row>
    <row r="223" spans="1:9" x14ac:dyDescent="0.25">
      <c r="A223" s="40" t="s">
        <v>431</v>
      </c>
      <c r="C223" s="8" t="s">
        <v>432</v>
      </c>
      <c r="E223" s="13">
        <v>2015</v>
      </c>
      <c r="F223" s="14">
        <v>2015</v>
      </c>
      <c r="G223" s="15"/>
      <c r="H223" s="16"/>
      <c r="I223" s="2" t="s">
        <v>35</v>
      </c>
    </row>
    <row r="224" spans="1:9" x14ac:dyDescent="0.25">
      <c r="A224" s="40" t="s">
        <v>433</v>
      </c>
      <c r="C224" s="8" t="s">
        <v>434</v>
      </c>
      <c r="E224" s="13">
        <v>2016</v>
      </c>
      <c r="F224" s="14">
        <v>2016</v>
      </c>
      <c r="G224" s="15"/>
      <c r="H224" s="16"/>
      <c r="I224" s="2" t="s">
        <v>35</v>
      </c>
    </row>
    <row r="225" spans="1:9" x14ac:dyDescent="0.25">
      <c r="A225" s="8" t="s">
        <v>435</v>
      </c>
      <c r="C225" s="8" t="s">
        <v>436</v>
      </c>
      <c r="E225" s="13">
        <v>2017</v>
      </c>
      <c r="F225" s="14">
        <v>2013</v>
      </c>
      <c r="G225" s="15">
        <f>IF(COUNTA(MOFRJARE[Período de Préstamo]) = 0, "", COUNTA(MOFRJARE[Período de Préstamo]))</f>
        <v>267</v>
      </c>
      <c r="H225" s="16">
        <f>IF(MAX(MOFRJARE[Devolución]) = 0, "", MAX(MOFRJARE[Devolución]))</f>
        <v>42968</v>
      </c>
      <c r="I225" s="2" t="s">
        <v>35</v>
      </c>
    </row>
    <row r="226" spans="1:9" x14ac:dyDescent="0.25">
      <c r="A226" s="8" t="s">
        <v>19360</v>
      </c>
      <c r="C226" s="8"/>
      <c r="E226" s="13">
        <v>2023</v>
      </c>
      <c r="F226" s="14">
        <v>2023</v>
      </c>
      <c r="G226" s="15">
        <f>IF(COUNTA(MUCRPE[Período de Préstamo]) = 0, "", COUNTA(MUCRPE[Período de Préstamo]))</f>
        <v>222</v>
      </c>
      <c r="H226" s="16">
        <f>IF(MAX(MUCRPE[Devolución]) = 0, "", MAX(MUCRPE[Devolución]))</f>
        <v>43833</v>
      </c>
    </row>
    <row r="227" spans="1:9" x14ac:dyDescent="0.25">
      <c r="A227" s="40" t="s">
        <v>437</v>
      </c>
      <c r="C227" s="8" t="s">
        <v>438</v>
      </c>
      <c r="E227" s="13">
        <v>2014</v>
      </c>
      <c r="F227" s="14">
        <v>2013</v>
      </c>
      <c r="G227" s="15"/>
      <c r="H227" s="16"/>
      <c r="I227" s="2" t="s">
        <v>35</v>
      </c>
    </row>
    <row r="228" spans="1:9" x14ac:dyDescent="0.25">
      <c r="A228" s="8" t="s">
        <v>439</v>
      </c>
      <c r="C228" s="8" t="s">
        <v>440</v>
      </c>
      <c r="E228" s="13">
        <v>2018</v>
      </c>
      <c r="F228" s="14">
        <v>2007</v>
      </c>
      <c r="G228" s="15">
        <f>IF(COUNTA(NISOMAAM[Período de Préstamo]) = 0, "", COUNTA(NISOMAAM[Período de Préstamo]))</f>
        <v>81</v>
      </c>
      <c r="H228" s="16">
        <f>IF(MAX(NISOMAAM[Devolución]) = 0, "", MAX(NISOMAAM[Devolución]))</f>
        <v>43470</v>
      </c>
    </row>
    <row r="229" spans="1:9" x14ac:dyDescent="0.25">
      <c r="A229" s="8" t="s">
        <v>441</v>
      </c>
      <c r="C229" s="8" t="s">
        <v>442</v>
      </c>
      <c r="E229" s="13">
        <v>2022</v>
      </c>
      <c r="F229" s="14">
        <v>2009</v>
      </c>
      <c r="G229" s="15">
        <f>IF(COUNTA(NOORIZ[Período de Préstamo]) = 0, "", COUNTA(NOORIZ[Período de Préstamo]))</f>
        <v>89</v>
      </c>
      <c r="H229" s="16">
        <f>IF(MAX(NOORIZ[Devolución]) = 0, "", MAX(NOORIZ[Devolución]))</f>
        <v>45071</v>
      </c>
    </row>
    <row r="230" spans="1:9" x14ac:dyDescent="0.25">
      <c r="A230" s="8" t="s">
        <v>443</v>
      </c>
      <c r="C230" s="8" t="s">
        <v>444</v>
      </c>
      <c r="E230" s="13">
        <v>2019</v>
      </c>
      <c r="F230" s="14">
        <v>2016</v>
      </c>
      <c r="G230" s="15">
        <f>IF(COUNTA(OCARMA[Período de Préstamo]) = 0, "", COUNTA(OCARMA[Período de Préstamo]))</f>
        <v>3</v>
      </c>
      <c r="H230" s="16">
        <f>IF(MAX(OCARMA[Devolución]) = 0, "", MAX(OCARMA[Devolución]))</f>
        <v>43206</v>
      </c>
    </row>
    <row r="231" spans="1:9" x14ac:dyDescent="0.25">
      <c r="A231" s="8" t="s">
        <v>445</v>
      </c>
      <c r="C231" s="8" t="s">
        <v>446</v>
      </c>
      <c r="E231" s="13">
        <v>2017</v>
      </c>
      <c r="F231" s="14">
        <v>2017</v>
      </c>
      <c r="G231" s="15">
        <f>IF(COUNTA(OJGURU[Período de Préstamo]) = 0, "", COUNTA(OJGURU[Período de Préstamo]))</f>
        <v>6</v>
      </c>
      <c r="H231" s="16">
        <f>IF(MAX(OJGURU[Devolución]) = 0, "", MAX(OJGURU[Devolución]))</f>
        <v>43157</v>
      </c>
    </row>
    <row r="232" spans="1:9" x14ac:dyDescent="0.25">
      <c r="A232" s="8" t="s">
        <v>447</v>
      </c>
      <c r="C232" s="8" t="s">
        <v>448</v>
      </c>
      <c r="E232" s="13">
        <v>2018</v>
      </c>
      <c r="F232" s="14">
        <v>2016</v>
      </c>
      <c r="G232" s="15">
        <f>IF(COUNTA(OJPEEM[Período de Préstamo]) = 0, "", COUNTA(OJPEEM[Período de Préstamo]))</f>
        <v>13</v>
      </c>
      <c r="H232" s="16">
        <f>IF(MAX(OJPEEM[Devolución]) = 0, "", MAX(OJPEEM[Devolución]))</f>
        <v>43194</v>
      </c>
    </row>
    <row r="233" spans="1:9" x14ac:dyDescent="0.25">
      <c r="A233" s="8" t="s">
        <v>449</v>
      </c>
      <c r="C233" s="8" t="s">
        <v>450</v>
      </c>
      <c r="E233" s="13">
        <v>2018</v>
      </c>
      <c r="F233" s="14">
        <v>2018</v>
      </c>
      <c r="G233" s="15">
        <f>IF(COUNTA(OLREBEMA[Período de Préstamo]) = 0, "", COUNTA(OLREBEMA[Período de Préstamo]))</f>
        <v>46</v>
      </c>
      <c r="H233" s="16">
        <f>IF(MAX(OLREBEMA[Devolución]) = 0, "", MAX(OLREBEMA[Devolución]))</f>
        <v>43276</v>
      </c>
    </row>
    <row r="234" spans="1:9" x14ac:dyDescent="0.25">
      <c r="A234" s="8" t="s">
        <v>699</v>
      </c>
      <c r="C234" s="8" t="s">
        <v>453</v>
      </c>
      <c r="E234" s="13">
        <v>2021</v>
      </c>
      <c r="F234" s="14">
        <v>2017</v>
      </c>
      <c r="G234" s="15">
        <f>IF(COUNTA(OLPEMAFE[Período de Préstamo]) = 0, "", COUNTA(OLPEMAFE[Período de Préstamo]))</f>
        <v>62</v>
      </c>
      <c r="H234" s="16">
        <f>IF(MAX(OLPEMAFE[Devolución]) = 0, "", MAX(OLPEMAFE[Devolución]))</f>
        <v>43812</v>
      </c>
    </row>
    <row r="235" spans="1:9" x14ac:dyDescent="0.25">
      <c r="A235" s="8" t="s">
        <v>454</v>
      </c>
      <c r="C235" s="8" t="s">
        <v>455</v>
      </c>
      <c r="E235" s="13">
        <v>2017</v>
      </c>
      <c r="F235" s="14">
        <v>2013</v>
      </c>
      <c r="G235" s="15">
        <f>IF(COUNTA(OLRADA[Período de Préstamo]) = 0, "", COUNTA(OLRADA[Período de Préstamo]))</f>
        <v>22</v>
      </c>
      <c r="H235" s="16">
        <f>IF(MAX(OLRADA[Devolución]) = 0, "", MAX(OLRADA[Devolución]))</f>
        <v>43474</v>
      </c>
    </row>
    <row r="236" spans="1:9" x14ac:dyDescent="0.25">
      <c r="A236" s="8" t="s">
        <v>451</v>
      </c>
      <c r="C236" s="8" t="s">
        <v>452</v>
      </c>
      <c r="E236" s="13">
        <v>2017</v>
      </c>
      <c r="F236" s="14">
        <v>2017</v>
      </c>
      <c r="G236" s="15">
        <f>IF(COUNTA(OLGUREMA[Período de Préstamo]) = 0, "", COUNTA(OLGUREMA[Período de Préstamo]))</f>
        <v>5</v>
      </c>
      <c r="H236" s="16">
        <f>IF(MAX(OLGUREMA[Devolución]) = 0, "", MAX(OLGUREMA[Devolución]))</f>
        <v>43101</v>
      </c>
    </row>
    <row r="237" spans="1:9" x14ac:dyDescent="0.25">
      <c r="A237" s="8" t="s">
        <v>456</v>
      </c>
      <c r="C237" s="8" t="s">
        <v>457</v>
      </c>
      <c r="E237" s="13">
        <v>2018</v>
      </c>
      <c r="F237" s="14">
        <v>2016</v>
      </c>
      <c r="G237" s="15">
        <f>IF(COUNTA(ORHERUKA[Período de Préstamo]) = 0, "", COUNTA(ORHERUKA[Período de Préstamo]))</f>
        <v>23</v>
      </c>
      <c r="H237" s="16">
        <f>IF(MAX(ORHERUKA[Devolución]) = 0, "", MAX(ORHERUKA[Devolución]))</f>
        <v>43693</v>
      </c>
    </row>
    <row r="238" spans="1:9" x14ac:dyDescent="0.25">
      <c r="A238" s="8" t="s">
        <v>458</v>
      </c>
      <c r="B238" s="2" t="s">
        <v>28880</v>
      </c>
      <c r="C238" s="41" t="s">
        <v>459</v>
      </c>
      <c r="D238" s="2" t="s">
        <v>28881</v>
      </c>
      <c r="E238" s="13">
        <v>2023</v>
      </c>
      <c r="F238" s="14">
        <v>2013</v>
      </c>
      <c r="G238" s="15">
        <f>IF(COUNTA(ORCRFEDEJE[Período de Préstamo]) = 0, "", COUNTA(ORCRFEDEJE[Período de Préstamo]))</f>
        <v>174</v>
      </c>
      <c r="H238" s="16">
        <f>IF(MAX(ORCRFEDEJE[Devolución]) = 0, "", MAX(ORCRFEDEJE[Devolución]))</f>
        <v>45170</v>
      </c>
    </row>
    <row r="239" spans="1:9" x14ac:dyDescent="0.25">
      <c r="A239" s="8" t="s">
        <v>460</v>
      </c>
      <c r="C239" s="8" t="s">
        <v>461</v>
      </c>
      <c r="E239" s="13">
        <v>2019</v>
      </c>
      <c r="F239" s="14">
        <v>2019</v>
      </c>
      <c r="G239" s="15">
        <f>IF(COUNTA(ORHEAL[Período de Préstamo]) = 0, "", COUNTA(ORHEAL[Período de Préstamo]))</f>
        <v>14</v>
      </c>
      <c r="H239" s="16">
        <f>IF(MAX(ORHEAL[Devolución]) = 0, "", MAX(ORHEAL[Devolución]))</f>
        <v>43903</v>
      </c>
    </row>
    <row r="240" spans="1:9" x14ac:dyDescent="0.25">
      <c r="A240" s="40" t="s">
        <v>462</v>
      </c>
      <c r="C240" s="8" t="s">
        <v>463</v>
      </c>
      <c r="E240" s="13">
        <v>2018</v>
      </c>
      <c r="F240" s="14">
        <v>2015</v>
      </c>
      <c r="G240" s="15"/>
      <c r="H240" s="16"/>
    </row>
    <row r="241" spans="1:9" x14ac:dyDescent="0.25">
      <c r="A241" s="8" t="s">
        <v>464</v>
      </c>
      <c r="C241" s="8" t="s">
        <v>465</v>
      </c>
      <c r="E241" s="13">
        <v>2018</v>
      </c>
      <c r="F241" s="14">
        <v>2012</v>
      </c>
      <c r="G241" s="15">
        <f>IF(COUNTA(ORLEALJO[Período de Préstamo]) = 0, "", COUNTA(ORLEALJO[Período de Préstamo]))</f>
        <v>140</v>
      </c>
      <c r="H241" s="16">
        <f>IF(MAX(ORLEALJO[Devolución]) = 0, "", MAX(ORLEALJO[Devolución]))</f>
        <v>43715</v>
      </c>
    </row>
    <row r="242" spans="1:9" x14ac:dyDescent="0.25">
      <c r="A242" s="40" t="s">
        <v>466</v>
      </c>
      <c r="C242" s="8" t="s">
        <v>467</v>
      </c>
      <c r="E242" s="13">
        <v>2016</v>
      </c>
      <c r="F242" s="14">
        <v>2013</v>
      </c>
      <c r="G242" s="15"/>
      <c r="H242" s="16"/>
      <c r="I242" s="2" t="s">
        <v>35</v>
      </c>
    </row>
    <row r="243" spans="1:9" x14ac:dyDescent="0.25">
      <c r="A243" s="8" t="s">
        <v>468</v>
      </c>
      <c r="C243" s="8" t="s">
        <v>469</v>
      </c>
      <c r="E243" s="13">
        <v>2021</v>
      </c>
      <c r="F243" s="14">
        <v>2014</v>
      </c>
      <c r="G243" s="15">
        <f>IF(COUNTA(ORORSE[Período de Préstamo]) = 0, "", COUNTA(ORORSE[Período de Préstamo]))</f>
        <v>247</v>
      </c>
      <c r="H243" s="16">
        <f>IF(MAX(ORORSE[Devolución]) = 0, "", MAX(ORORSE[Devolución]))</f>
        <v>43811</v>
      </c>
    </row>
    <row r="244" spans="1:9" x14ac:dyDescent="0.25">
      <c r="A244" s="41" t="s">
        <v>28844</v>
      </c>
      <c r="B244" s="2" t="s">
        <v>28815</v>
      </c>
      <c r="C244" s="41" t="s">
        <v>470</v>
      </c>
      <c r="D244" s="2" t="s">
        <v>28816</v>
      </c>
      <c r="E244" s="13">
        <v>2022</v>
      </c>
      <c r="F244" s="14">
        <v>2022</v>
      </c>
      <c r="G244" s="15">
        <f>IF(COUNTA(OSALRO[Período de Préstamo]) = 0, "", COUNTA(OSALRO[Período de Préstamo]))</f>
        <v>13</v>
      </c>
      <c r="H244" s="16">
        <f>IF(MAX(OSALRO[Devolución]) = 0, "", MAX(OSALRO[Devolución]))</f>
        <v>44964</v>
      </c>
    </row>
    <row r="245" spans="1:9" x14ac:dyDescent="0.25">
      <c r="A245" s="40" t="s">
        <v>471</v>
      </c>
      <c r="C245" s="8" t="s">
        <v>472</v>
      </c>
      <c r="E245" s="13">
        <v>2019</v>
      </c>
      <c r="F245" s="14">
        <v>2019</v>
      </c>
      <c r="G245" s="15"/>
      <c r="H245" s="16"/>
    </row>
    <row r="246" spans="1:9" x14ac:dyDescent="0.25">
      <c r="A246" s="40" t="s">
        <v>473</v>
      </c>
      <c r="C246" s="8" t="s">
        <v>474</v>
      </c>
      <c r="E246" s="13">
        <v>2016</v>
      </c>
      <c r="F246" s="14">
        <v>2016</v>
      </c>
      <c r="G246" s="15"/>
      <c r="H246" s="16"/>
      <c r="I246" s="2" t="s">
        <v>35</v>
      </c>
    </row>
    <row r="247" spans="1:9" x14ac:dyDescent="0.25">
      <c r="A247" s="8" t="s">
        <v>475</v>
      </c>
      <c r="C247" s="8" t="s">
        <v>476</v>
      </c>
      <c r="E247" s="13">
        <v>2019</v>
      </c>
      <c r="F247" s="14">
        <v>2015</v>
      </c>
      <c r="G247" s="15">
        <f>IF(COUNTA(PAPEADAT[Período de Préstamo]) = 0, "", COUNTA(PAPEADAT[Período de Préstamo]))</f>
        <v>3</v>
      </c>
      <c r="H247" s="16">
        <f>IF(MAX(PAPEADAT[Devolución]) = 0, "", MAX(PAPEADAT[Devolución]))</f>
        <v>43603</v>
      </c>
    </row>
    <row r="248" spans="1:9" x14ac:dyDescent="0.25">
      <c r="A248" s="8" t="s">
        <v>477</v>
      </c>
      <c r="C248" s="8" t="s">
        <v>478</v>
      </c>
      <c r="E248" s="13">
        <v>2019</v>
      </c>
      <c r="F248" s="14">
        <v>2017</v>
      </c>
      <c r="G248" s="15">
        <f>IF(COUNTA(PAPILEDEJE[Período de Préstamo]) = 0, "", COUNTA(PAPILEDEJE[Período de Préstamo]))</f>
        <v>107</v>
      </c>
      <c r="H248" s="16">
        <f>IF(MAX(PAPILEDEJE[Devolución]) = 0, "", MAX(PAPILEDEJE[Devolución]))</f>
        <v>43855</v>
      </c>
    </row>
    <row r="249" spans="1:9" x14ac:dyDescent="0.25">
      <c r="A249" s="8" t="s">
        <v>21558</v>
      </c>
      <c r="C249" s="8"/>
      <c r="E249" s="13">
        <v>2023</v>
      </c>
      <c r="F249" s="14">
        <v>2023</v>
      </c>
      <c r="G249" s="15">
        <f>IF(COUNTA(PECAJO[Período de Préstamo]) = 0, "", COUNTA(PECAJO[Período de Préstamo]))</f>
        <v>27</v>
      </c>
      <c r="H249" s="16">
        <f>IF(MAX(PECAJO[Devolución]) = 0, "", MAX(PECAJO[Devolución]))</f>
        <v>43734</v>
      </c>
    </row>
    <row r="250" spans="1:9" x14ac:dyDescent="0.25">
      <c r="A250" s="40" t="s">
        <v>479</v>
      </c>
      <c r="C250" s="8" t="s">
        <v>480</v>
      </c>
      <c r="E250" s="13">
        <v>2016</v>
      </c>
      <c r="F250" s="14">
        <v>2016</v>
      </c>
      <c r="G250" s="15"/>
      <c r="H250" s="16"/>
      <c r="I250" s="2" t="s">
        <v>35</v>
      </c>
    </row>
    <row r="251" spans="1:9" x14ac:dyDescent="0.25">
      <c r="A251" s="40" t="s">
        <v>481</v>
      </c>
      <c r="C251" s="8" t="s">
        <v>482</v>
      </c>
      <c r="E251" s="13">
        <v>2016</v>
      </c>
      <c r="F251" s="14">
        <v>2009</v>
      </c>
      <c r="G251" s="15"/>
      <c r="H251" s="16"/>
      <c r="I251" s="2" t="s">
        <v>35</v>
      </c>
    </row>
    <row r="252" spans="1:9" x14ac:dyDescent="0.25">
      <c r="A252" s="8" t="s">
        <v>483</v>
      </c>
      <c r="C252" s="8" t="s">
        <v>484</v>
      </c>
      <c r="E252" s="13">
        <v>2020</v>
      </c>
      <c r="F252" s="14">
        <v>2019</v>
      </c>
      <c r="G252" s="15">
        <f>IF(COUNTA(PEAZAN[Período de Préstamo]) = 0, "", COUNTA(PEAZAN[Período de Préstamo]))</f>
        <v>7</v>
      </c>
      <c r="H252" s="16">
        <f>IF(MAX(PEAZAN[Devolución]) = 0, "", MAX(PEAZAN[Devolución]))</f>
        <v>44860</v>
      </c>
    </row>
    <row r="253" spans="1:9" x14ac:dyDescent="0.25">
      <c r="A253" s="8" t="s">
        <v>485</v>
      </c>
      <c r="C253" s="8" t="s">
        <v>486</v>
      </c>
      <c r="E253" s="13">
        <v>2021</v>
      </c>
      <c r="F253" s="14">
        <v>2019</v>
      </c>
      <c r="G253" s="15">
        <f>IF(COUNTA(PELUPEXO[Período de Préstamo]) = 0, "", COUNTA(PELUPEXO[Período de Préstamo]))</f>
        <v>25</v>
      </c>
      <c r="H253" s="16">
        <f>IF(MAX(PELUPEXO[Devolución]) = 0, "", MAX(PELUPEXO[Devolución]))</f>
        <v>44345</v>
      </c>
    </row>
    <row r="254" spans="1:9" x14ac:dyDescent="0.25">
      <c r="A254" s="40" t="s">
        <v>487</v>
      </c>
      <c r="C254" s="8" t="s">
        <v>488</v>
      </c>
      <c r="E254" s="13">
        <v>2015</v>
      </c>
      <c r="F254" s="14">
        <v>2010</v>
      </c>
      <c r="G254" s="15"/>
      <c r="H254" s="16"/>
      <c r="I254" s="2" t="s">
        <v>35</v>
      </c>
    </row>
    <row r="255" spans="1:9" x14ac:dyDescent="0.25">
      <c r="A255" s="40" t="s">
        <v>491</v>
      </c>
      <c r="C255" s="8" t="s">
        <v>492</v>
      </c>
      <c r="E255" s="13">
        <v>2019</v>
      </c>
      <c r="F255" s="14">
        <v>2013</v>
      </c>
      <c r="G255" s="15"/>
      <c r="H255" s="16"/>
    </row>
    <row r="256" spans="1:9" x14ac:dyDescent="0.25">
      <c r="A256" s="8" t="s">
        <v>489</v>
      </c>
      <c r="C256" s="8" t="s">
        <v>490</v>
      </c>
      <c r="E256" s="13">
        <v>2023</v>
      </c>
      <c r="F256" s="14">
        <v>2008</v>
      </c>
      <c r="G256" s="15">
        <f>IF(COUNTA(PEMOROMAJOG[Período de Préstamo]) = 0, "", COUNTA(PEMOROMAJOG[Período de Préstamo]))</f>
        <v>123</v>
      </c>
      <c r="H256" s="16">
        <f>IF(MAX(PEMOROMAJOG[Devolución]) = 0, "", MAX(PEMOROMAJOG[Devolución]))</f>
        <v>45098</v>
      </c>
    </row>
    <row r="257" spans="1:9" x14ac:dyDescent="0.25">
      <c r="A257" s="8" t="s">
        <v>15</v>
      </c>
      <c r="B257" s="2" t="s">
        <v>28882</v>
      </c>
      <c r="C257" s="41" t="s">
        <v>16</v>
      </c>
      <c r="D257" s="2" t="s">
        <v>28883</v>
      </c>
      <c r="E257" s="13">
        <v>2023</v>
      </c>
      <c r="F257" s="14">
        <v>2017</v>
      </c>
      <c r="G257" s="15">
        <f>IF(COUNTA(PEVAALJO[Período de Préstamo]) = 0, "", COUNTA(PEVAALJO[Período de Préstamo]))</f>
        <v>26</v>
      </c>
      <c r="H257" s="16">
        <f>IF(MAX(PEVAALJO[Devolución]) = 0, "", MAX(PEVAALJO[Devolución]))</f>
        <v>45170</v>
      </c>
    </row>
    <row r="258" spans="1:9" x14ac:dyDescent="0.25">
      <c r="A258" s="8" t="s">
        <v>493</v>
      </c>
      <c r="C258" s="8"/>
      <c r="E258" s="13">
        <v>2023</v>
      </c>
      <c r="F258" s="14">
        <v>2015</v>
      </c>
      <c r="G258" s="15">
        <f>IF(COUNTA(PINEIV[Período de Préstamo]) = 0, "", COUNTA(PINEIV[Período de Préstamo]))</f>
        <v>115</v>
      </c>
      <c r="H258" s="16">
        <f>IF(MAX(PINEIV[Devolución]) = 0, "", MAX(PINEIV[Devolución]))</f>
        <v>44938</v>
      </c>
    </row>
    <row r="259" spans="1:9" x14ac:dyDescent="0.25">
      <c r="A259" s="8" t="s">
        <v>22162</v>
      </c>
      <c r="C259" s="8"/>
      <c r="E259" s="13">
        <v>2023</v>
      </c>
      <c r="F259" s="14">
        <v>2023</v>
      </c>
      <c r="G259" s="15">
        <f>IF(COUNTA(PLMA[Período de Préstamo]) = 0, "", COUNTA(PLMA[Período de Préstamo]))</f>
        <v>3</v>
      </c>
      <c r="H259" s="16" t="str">
        <f>IF(MAX(PLMA[Devolución]) = 0, "", MAX(PLMA[Devolución]))</f>
        <v/>
      </c>
    </row>
    <row r="260" spans="1:9" x14ac:dyDescent="0.25">
      <c r="A260" s="8" t="s">
        <v>494</v>
      </c>
      <c r="C260" s="8" t="s">
        <v>495</v>
      </c>
      <c r="E260" s="13">
        <v>2019</v>
      </c>
      <c r="F260" s="14">
        <v>2018</v>
      </c>
      <c r="G260" s="15">
        <f>IF(COUNTA(POREAMBE[Período de Préstamo]) = 0, "", COUNTA(POREAMBE[Período de Préstamo]))</f>
        <v>3</v>
      </c>
      <c r="H260" s="16">
        <f>IF(MAX(POREAMBE[Devolución]) = 0, "", MAX(POREAMBE[Devolución]))</f>
        <v>43501</v>
      </c>
    </row>
    <row r="261" spans="1:9" x14ac:dyDescent="0.25">
      <c r="A261" s="8" t="s">
        <v>498</v>
      </c>
      <c r="C261" s="8" t="s">
        <v>499</v>
      </c>
      <c r="E261" s="13">
        <v>2018</v>
      </c>
      <c r="F261" s="14">
        <v>2016</v>
      </c>
      <c r="G261" s="15">
        <f>IF(COUNTA(QUAGISAM[Período de Préstamo]) = 0, "", COUNTA(QUAGISAM[Período de Préstamo]))</f>
        <v>4</v>
      </c>
      <c r="H261" s="16">
        <f>IF(MAX(QUAGISAM[Devolución]) = 0, "", MAX(QUAGISAM[Devolución]))</f>
        <v>43467</v>
      </c>
    </row>
    <row r="262" spans="1:9" x14ac:dyDescent="0.25">
      <c r="A262" s="8" t="s">
        <v>496</v>
      </c>
      <c r="C262" s="8" t="s">
        <v>497</v>
      </c>
      <c r="E262" s="13">
        <v>2022</v>
      </c>
      <c r="F262" s="14">
        <v>2009</v>
      </c>
      <c r="G262" s="15">
        <f>IF(COUNTA(QUHEAD[Período de Préstamo]) = 0, "", COUNTA(QUHEAD[Período de Préstamo]))</f>
        <v>106</v>
      </c>
      <c r="H262" s="16">
        <f>IF(MAX(QUHEAD[Devolución]) = 0, "", MAX(QUHEAD[Devolución]))</f>
        <v>45066</v>
      </c>
    </row>
    <row r="263" spans="1:9" x14ac:dyDescent="0.25">
      <c r="A263" s="8" t="s">
        <v>500</v>
      </c>
      <c r="C263" s="8" t="s">
        <v>501</v>
      </c>
      <c r="E263" s="13">
        <v>2021</v>
      </c>
      <c r="F263" s="14">
        <v>2014</v>
      </c>
      <c r="G263" s="15">
        <f>IF(COUNTA(QUZAKE[Período de Préstamo]) = 0, "", COUNTA(QUZAKE[Período de Préstamo]))</f>
        <v>107</v>
      </c>
      <c r="H263" s="16">
        <f>IF(MAX(QUZAKE[Devolución]) = 0, "", MAX(QUZAKE[Devolución]))</f>
        <v>44679</v>
      </c>
    </row>
    <row r="264" spans="1:9" x14ac:dyDescent="0.25">
      <c r="A264" s="40" t="s">
        <v>502</v>
      </c>
      <c r="C264" s="8" t="s">
        <v>503</v>
      </c>
      <c r="E264" s="13">
        <v>2015</v>
      </c>
      <c r="F264" s="14">
        <v>2015</v>
      </c>
      <c r="G264" s="15"/>
      <c r="H264" s="16"/>
      <c r="I264" s="2" t="s">
        <v>35</v>
      </c>
    </row>
    <row r="265" spans="1:9" x14ac:dyDescent="0.25">
      <c r="A265" s="40" t="s">
        <v>504</v>
      </c>
      <c r="C265" s="8" t="s">
        <v>505</v>
      </c>
      <c r="E265" s="13">
        <v>2015</v>
      </c>
      <c r="F265" s="14">
        <v>2015</v>
      </c>
      <c r="G265" s="15"/>
      <c r="H265" s="16"/>
      <c r="I265" s="2" t="s">
        <v>35</v>
      </c>
    </row>
    <row r="266" spans="1:9" x14ac:dyDescent="0.25">
      <c r="A266" s="40" t="s">
        <v>508</v>
      </c>
      <c r="C266" s="8" t="s">
        <v>509</v>
      </c>
      <c r="E266" s="13">
        <v>2018</v>
      </c>
      <c r="F266" s="14">
        <v>2018</v>
      </c>
      <c r="G266" s="15"/>
      <c r="H266" s="16"/>
    </row>
    <row r="267" spans="1:9" x14ac:dyDescent="0.25">
      <c r="A267" s="8" t="s">
        <v>506</v>
      </c>
      <c r="C267" s="8" t="s">
        <v>507</v>
      </c>
      <c r="E267" s="13">
        <v>2018</v>
      </c>
      <c r="F267" s="14">
        <v>2018</v>
      </c>
      <c r="G267" s="15">
        <f>IF(COUNTA(RAGAMIAN[Período de Préstamo]) = 0, "", COUNTA(RAGAMIAN[Período de Préstamo]))</f>
        <v>3</v>
      </c>
      <c r="H267" s="16">
        <f>IF(MAX(RAGAMIAN[Devolución]) = 0, "", MAX(RAGAMIAN[Devolución]))</f>
        <v>43725</v>
      </c>
    </row>
    <row r="268" spans="1:9" x14ac:dyDescent="0.25">
      <c r="A268" s="40" t="s">
        <v>510</v>
      </c>
      <c r="C268" s="8"/>
      <c r="E268" s="13">
        <v>2023</v>
      </c>
      <c r="F268" s="14">
        <v>2023</v>
      </c>
      <c r="G268" s="15"/>
      <c r="H268" s="16"/>
      <c r="I268" s="2" t="s">
        <v>420</v>
      </c>
    </row>
    <row r="269" spans="1:9" x14ac:dyDescent="0.25">
      <c r="A269" s="40" t="s">
        <v>511</v>
      </c>
      <c r="C269" s="8" t="s">
        <v>512</v>
      </c>
      <c r="E269" s="13">
        <v>2015</v>
      </c>
      <c r="F269" s="14">
        <v>2011</v>
      </c>
      <c r="G269" s="15"/>
      <c r="H269" s="16"/>
      <c r="I269" s="2" t="s">
        <v>35</v>
      </c>
    </row>
    <row r="270" spans="1:9" x14ac:dyDescent="0.25">
      <c r="A270" s="40" t="s">
        <v>513</v>
      </c>
      <c r="C270" s="8" t="s">
        <v>514</v>
      </c>
      <c r="E270" s="13">
        <v>2017</v>
      </c>
      <c r="F270" s="14">
        <v>2011</v>
      </c>
      <c r="G270" s="15"/>
      <c r="H270" s="16"/>
      <c r="I270" s="2" t="s">
        <v>35</v>
      </c>
    </row>
    <row r="271" spans="1:9" x14ac:dyDescent="0.25">
      <c r="A271" s="41" t="s">
        <v>28842</v>
      </c>
      <c r="B271" s="2" t="s">
        <v>28839</v>
      </c>
      <c r="C271" s="41" t="s">
        <v>515</v>
      </c>
      <c r="D271" s="2" t="s">
        <v>28840</v>
      </c>
      <c r="E271" s="13">
        <v>2023</v>
      </c>
      <c r="F271" s="14">
        <v>2016</v>
      </c>
      <c r="G271" s="15">
        <f>IF(COUNTA(RALOSI[Período de Préstamo]) = 0, "", COUNTA(RALOSI[Período de Préstamo]))</f>
        <v>14</v>
      </c>
      <c r="H271" s="16">
        <f>IF(MAX(RALOSI[Devolución]) = 0, "", MAX(RALOSI[Devolución]))</f>
        <v>43830</v>
      </c>
    </row>
    <row r="272" spans="1:9" x14ac:dyDescent="0.25">
      <c r="A272" s="8" t="s">
        <v>22599</v>
      </c>
      <c r="C272" s="8"/>
      <c r="E272" s="13">
        <v>2023</v>
      </c>
      <c r="F272" s="14">
        <v>2023</v>
      </c>
      <c r="G272" s="15">
        <f>IF(COUNTA(RAEL[Período de Préstamo]) = 0, "", COUNTA(RAEL[Período de Préstamo]))</f>
        <v>123</v>
      </c>
      <c r="H272" s="16">
        <f>IF(MAX(RAEL[Devolución]) = 0, "", MAX(RAEL[Devolución]))</f>
        <v>44578</v>
      </c>
    </row>
    <row r="273" spans="1:9" x14ac:dyDescent="0.25">
      <c r="A273" s="8" t="s">
        <v>516</v>
      </c>
      <c r="C273" s="8" t="s">
        <v>517</v>
      </c>
      <c r="E273" s="13">
        <v>2021</v>
      </c>
      <c r="F273" s="14">
        <v>2014</v>
      </c>
      <c r="G273" s="15">
        <f>IF(COUNTA(RESAINCO[Período de Préstamo]) = 0, "", COUNTA(RESAINCO[Período de Préstamo]))</f>
        <v>15</v>
      </c>
      <c r="H273" s="16">
        <f>IF(MAX(RESAINCO[Devolución]) = 0, "", MAX(RESAINCO[Devolución]))</f>
        <v>43323</v>
      </c>
    </row>
    <row r="274" spans="1:9" x14ac:dyDescent="0.25">
      <c r="A274" s="40" t="s">
        <v>518</v>
      </c>
      <c r="C274" s="8" t="s">
        <v>519</v>
      </c>
      <c r="E274" s="13">
        <v>2015</v>
      </c>
      <c r="F274" s="14">
        <v>2014</v>
      </c>
      <c r="G274" s="15"/>
      <c r="H274" s="16"/>
      <c r="I274" s="2" t="s">
        <v>35</v>
      </c>
    </row>
    <row r="275" spans="1:9" x14ac:dyDescent="0.25">
      <c r="A275" s="40" t="s">
        <v>520</v>
      </c>
      <c r="C275" s="8" t="s">
        <v>521</v>
      </c>
      <c r="E275" s="13">
        <v>2017</v>
      </c>
      <c r="F275" s="14">
        <v>2017</v>
      </c>
      <c r="G275" s="15"/>
      <c r="H275" s="16"/>
      <c r="I275" s="2" t="s">
        <v>35</v>
      </c>
    </row>
    <row r="276" spans="1:9" x14ac:dyDescent="0.25">
      <c r="A276" s="8" t="s">
        <v>522</v>
      </c>
      <c r="C276" s="8" t="s">
        <v>523</v>
      </c>
      <c r="E276" s="13">
        <v>2023</v>
      </c>
      <c r="F276" s="14">
        <v>2023</v>
      </c>
      <c r="G276" s="15">
        <f>IF(COUNTA(RESAEU[Período de Préstamo]) = 0, "", COUNTA(RESAEU[Período de Préstamo]))</f>
        <v>5</v>
      </c>
      <c r="H276" s="16">
        <f>IF(MAX(RESAEU[Devolución]) = 0, "", MAX(RESAEU[Devolución]))</f>
        <v>45113</v>
      </c>
    </row>
    <row r="277" spans="1:9" x14ac:dyDescent="0.25">
      <c r="A277" s="8" t="s">
        <v>524</v>
      </c>
      <c r="B277" s="2" t="s">
        <v>28823</v>
      </c>
      <c r="C277" s="41" t="s">
        <v>525</v>
      </c>
      <c r="D277" s="2" t="s">
        <v>28824</v>
      </c>
      <c r="E277" s="13">
        <v>2023</v>
      </c>
      <c r="F277" s="14">
        <v>2014</v>
      </c>
      <c r="G277" s="15">
        <f>IF(COUNTA(RISCALJE[Período de Préstamo]) = 0, "", COUNTA(RISCALJE[Período de Préstamo]))</f>
        <v>62</v>
      </c>
      <c r="H277" s="16">
        <f>IF(MAX(RISCALJE[Devolución]) = 0, "", MAX(RISCALJE[Devolución]))</f>
        <v>45164</v>
      </c>
    </row>
    <row r="278" spans="1:9" x14ac:dyDescent="0.25">
      <c r="A278" s="8" t="s">
        <v>526</v>
      </c>
      <c r="C278" s="8"/>
      <c r="E278" s="13">
        <v>2017</v>
      </c>
      <c r="F278" s="14">
        <v>2017</v>
      </c>
      <c r="G278" s="15">
        <f>IF(COUNTA(RIMOPELU[Período de Préstamo]) = 0, "", COUNTA(RIMOPELU[Período de Préstamo]))</f>
        <v>160</v>
      </c>
      <c r="H278" s="16">
        <f>IF(MAX(RIMOPELU[Devolución]) = 0, "", MAX(RIMOPELU[Devolución]))</f>
        <v>43152</v>
      </c>
    </row>
    <row r="279" spans="1:9" x14ac:dyDescent="0.25">
      <c r="A279" s="8" t="s">
        <v>527</v>
      </c>
      <c r="C279" s="8" t="s">
        <v>528</v>
      </c>
      <c r="E279" s="13">
        <v>2019</v>
      </c>
      <c r="F279" s="14">
        <v>2014</v>
      </c>
      <c r="G279" s="15">
        <f>IF(COUNTA(RIMOVI[Período de Préstamo]) = 0, "", COUNTA(RIMOVI[Período de Préstamo]))</f>
        <v>109</v>
      </c>
      <c r="H279" s="16">
        <f>IF(MAX(RIMOVI[Devolución]) = 0, "", MAX(RIMOVI[Devolución]))</f>
        <v>43825</v>
      </c>
    </row>
    <row r="280" spans="1:9" x14ac:dyDescent="0.25">
      <c r="A280" s="40" t="s">
        <v>529</v>
      </c>
      <c r="C280" s="8" t="s">
        <v>530</v>
      </c>
      <c r="E280" s="13">
        <v>2018</v>
      </c>
      <c r="F280" s="14">
        <v>2016</v>
      </c>
      <c r="G280" s="15"/>
      <c r="H280" s="16"/>
    </row>
    <row r="281" spans="1:9" x14ac:dyDescent="0.25">
      <c r="A281" s="40" t="s">
        <v>531</v>
      </c>
      <c r="C281" s="8" t="s">
        <v>532</v>
      </c>
      <c r="E281" s="13">
        <v>2016</v>
      </c>
      <c r="F281" s="14">
        <v>2008</v>
      </c>
      <c r="G281" s="15"/>
      <c r="H281" s="16"/>
      <c r="I281" s="2" t="s">
        <v>35</v>
      </c>
    </row>
    <row r="282" spans="1:9" x14ac:dyDescent="0.25">
      <c r="A282" s="40" t="s">
        <v>533</v>
      </c>
      <c r="C282" s="8" t="s">
        <v>534</v>
      </c>
      <c r="E282" s="13">
        <v>2015</v>
      </c>
      <c r="F282" s="14">
        <v>2015</v>
      </c>
      <c r="G282" s="15"/>
      <c r="H282" s="16"/>
      <c r="I282" s="2" t="s">
        <v>35</v>
      </c>
    </row>
    <row r="283" spans="1:9" x14ac:dyDescent="0.25">
      <c r="A283" s="41" t="s">
        <v>28887</v>
      </c>
      <c r="B283" s="2" t="s">
        <v>28884</v>
      </c>
      <c r="C283" s="41" t="s">
        <v>535</v>
      </c>
      <c r="D283" s="2" t="s">
        <v>28885</v>
      </c>
      <c r="E283" s="13">
        <v>2019</v>
      </c>
      <c r="F283" s="14">
        <v>2010</v>
      </c>
      <c r="G283" s="15">
        <f>IF(COUNTA(ROGAJO[Período de Préstamo]) = 0, "", COUNTA(ROGAJO[Período de Préstamo]))</f>
        <v>169</v>
      </c>
      <c r="H283" s="16">
        <f>IF(MAX(ROGAJO[Devolución]) = 0, "", MAX(ROGAJO[Devolución]))</f>
        <v>44041</v>
      </c>
    </row>
    <row r="284" spans="1:9" x14ac:dyDescent="0.25">
      <c r="A284" s="8" t="s">
        <v>536</v>
      </c>
      <c r="C284" s="8" t="s">
        <v>537</v>
      </c>
      <c r="E284" s="13">
        <v>2023</v>
      </c>
      <c r="F284" s="14">
        <v>2019</v>
      </c>
      <c r="G284" s="15">
        <f>IF(COUNTA(ROCESE[Período de Préstamo]) = 0, "", COUNTA(ROCESE[Período de Préstamo]))</f>
        <v>45</v>
      </c>
      <c r="H284" s="16">
        <f>IF(MAX(ROCESE[Devolución]) = 0, "", MAX(ROCESE[Devolución]))</f>
        <v>44725</v>
      </c>
    </row>
    <row r="285" spans="1:9" x14ac:dyDescent="0.25">
      <c r="A285" s="8" t="s">
        <v>538</v>
      </c>
      <c r="C285" s="8" t="s">
        <v>539</v>
      </c>
      <c r="E285" s="13">
        <v>2023</v>
      </c>
      <c r="F285" s="14">
        <v>2019</v>
      </c>
      <c r="G285" s="15">
        <f>IF(COUNTA(ROLOAB[Período de Préstamo]) = 0, "", COUNTA(ROLOAB[Período de Préstamo]))</f>
        <v>10</v>
      </c>
      <c r="H285" s="16">
        <f>IF(MAX(ROLOAB[Devolución]) = 0, "", MAX(ROLOAB[Devolución]))</f>
        <v>45084</v>
      </c>
    </row>
    <row r="286" spans="1:9" x14ac:dyDescent="0.25">
      <c r="A286" s="40" t="s">
        <v>540</v>
      </c>
      <c r="C286" s="8" t="s">
        <v>541</v>
      </c>
      <c r="E286" s="13">
        <v>2018</v>
      </c>
      <c r="F286" s="14">
        <v>2018</v>
      </c>
      <c r="G286" s="15"/>
      <c r="H286" s="16"/>
    </row>
    <row r="287" spans="1:9" x14ac:dyDescent="0.25">
      <c r="A287" s="8" t="s">
        <v>542</v>
      </c>
      <c r="C287" s="8" t="s">
        <v>543</v>
      </c>
      <c r="E287" s="13">
        <v>2019</v>
      </c>
      <c r="F287" s="14">
        <v>2019</v>
      </c>
      <c r="G287" s="15">
        <f>IF(COUNTA(ROSAIS[Período de Préstamo]) = 0, "", COUNTA(ROSAIS[Período de Préstamo]))</f>
        <v>5</v>
      </c>
      <c r="H287" s="16">
        <f>IF(MAX(ROSAIS[Devolución]) = 0, "", MAX(ROSAIS[Devolución]))</f>
        <v>43742</v>
      </c>
    </row>
    <row r="288" spans="1:9" x14ac:dyDescent="0.25">
      <c r="A288" s="40" t="s">
        <v>544</v>
      </c>
      <c r="C288" s="8" t="s">
        <v>545</v>
      </c>
      <c r="E288" s="13">
        <v>2013</v>
      </c>
      <c r="F288" s="14">
        <v>2013</v>
      </c>
      <c r="G288" s="15"/>
      <c r="H288" s="16"/>
      <c r="I288" s="2" t="s">
        <v>35</v>
      </c>
    </row>
    <row r="289" spans="1:9" x14ac:dyDescent="0.25">
      <c r="A289" s="8" t="s">
        <v>546</v>
      </c>
      <c r="C289" s="8" t="s">
        <v>547</v>
      </c>
      <c r="E289" s="13">
        <v>2018</v>
      </c>
      <c r="F289" s="14">
        <v>2018</v>
      </c>
      <c r="G289" s="15">
        <f>IF(COUNTA(ROMORU[Período de Préstamo]) = 0, "", COUNTA(ROMORU[Período de Préstamo]))</f>
        <v>3</v>
      </c>
      <c r="H289" s="16">
        <f>IF(MAX(ROMORU[Devolución]) = 0, "", MAX(ROMORU[Devolución]))</f>
        <v>43640</v>
      </c>
    </row>
    <row r="290" spans="1:9" x14ac:dyDescent="0.25">
      <c r="A290" s="8" t="s">
        <v>548</v>
      </c>
      <c r="C290" s="8" t="s">
        <v>549</v>
      </c>
      <c r="E290" s="13">
        <v>2022</v>
      </c>
      <c r="F290" s="14">
        <v>2016</v>
      </c>
      <c r="G290" s="15">
        <f>IF(COUNTA(RUAQDIIR[Período de Préstamo]) = 0, "", COUNTA(RUAQDIIR[Período de Préstamo]))</f>
        <v>19</v>
      </c>
      <c r="H290" s="16">
        <f>IF(MAX(RUAQDIIR[Devolución]) = 0, "", MAX(RUAQDIIR[Devolución]))</f>
        <v>43874</v>
      </c>
    </row>
    <row r="291" spans="1:9" x14ac:dyDescent="0.25">
      <c r="A291" s="8" t="s">
        <v>23874</v>
      </c>
      <c r="C291" s="8"/>
      <c r="E291" s="13">
        <v>2023</v>
      </c>
      <c r="F291" s="14">
        <v>2023</v>
      </c>
      <c r="G291" s="15">
        <f>IF(COUNTA(RUMEJOLU[Período de Préstamo]) = 0, "", COUNTA(RUMEJOLU[Período de Préstamo]))</f>
        <v>24</v>
      </c>
      <c r="H291" s="16">
        <f>IF(MAX(RUMEJOLU[Devolución]) = 0, "", MAX(RUMEJOLU[Devolución]))</f>
        <v>43328</v>
      </c>
    </row>
    <row r="292" spans="1:9" x14ac:dyDescent="0.25">
      <c r="A292" s="8" t="s">
        <v>552</v>
      </c>
      <c r="C292" s="8" t="s">
        <v>553</v>
      </c>
      <c r="E292" s="13">
        <v>2017</v>
      </c>
      <c r="F292" s="14">
        <v>2013</v>
      </c>
      <c r="G292" s="15">
        <f>IF(COUNTA(RUNUJUPA[Período de Préstamo]) = 0, "", COUNTA(RUNUJUPA[Período de Préstamo]))</f>
        <v>15</v>
      </c>
      <c r="H292" s="16">
        <f>IF(MAX(RUNUJUPA[Devolución]) = 0, "", MAX(RUNUJUPA[Devolución]))</f>
        <v>43207</v>
      </c>
    </row>
    <row r="293" spans="1:9" x14ac:dyDescent="0.25">
      <c r="A293" s="40" t="s">
        <v>550</v>
      </c>
      <c r="C293" s="8" t="s">
        <v>551</v>
      </c>
      <c r="E293" s="13">
        <v>2019</v>
      </c>
      <c r="F293" s="14">
        <v>2019</v>
      </c>
      <c r="G293" s="15"/>
      <c r="H293" s="16"/>
    </row>
    <row r="294" spans="1:9" x14ac:dyDescent="0.25">
      <c r="A294" s="40" t="s">
        <v>28950</v>
      </c>
      <c r="C294" s="41" t="s">
        <v>554</v>
      </c>
      <c r="E294" s="13">
        <v>2017</v>
      </c>
      <c r="F294" s="14">
        <v>2017</v>
      </c>
      <c r="G294" s="15"/>
      <c r="H294" s="16"/>
      <c r="I294" s="2" t="s">
        <v>35</v>
      </c>
    </row>
    <row r="295" spans="1:9" x14ac:dyDescent="0.25">
      <c r="A295" s="40" t="s">
        <v>555</v>
      </c>
      <c r="C295" s="8" t="s">
        <v>556</v>
      </c>
      <c r="E295" s="13">
        <v>2013</v>
      </c>
      <c r="F295" s="14">
        <v>2013</v>
      </c>
      <c r="G295" s="15"/>
      <c r="H295" s="16"/>
      <c r="I295" s="2" t="s">
        <v>35</v>
      </c>
    </row>
    <row r="296" spans="1:9" x14ac:dyDescent="0.25">
      <c r="A296" s="8" t="s">
        <v>557</v>
      </c>
      <c r="C296" s="8" t="s">
        <v>558</v>
      </c>
      <c r="E296" s="13">
        <v>2023</v>
      </c>
      <c r="F296" s="14">
        <v>2016</v>
      </c>
      <c r="G296" s="15">
        <f>IF(COUNTA(SARULEHO[Período de Préstamo]) = 0, "", COUNTA(SARULEHO[Período de Préstamo]))</f>
        <v>15</v>
      </c>
      <c r="H296" s="16">
        <f>IF(MAX(SARULEHO[Devolución]) = 0, "", MAX(SARULEHO[Devolución]))</f>
        <v>45110</v>
      </c>
    </row>
    <row r="297" spans="1:9" x14ac:dyDescent="0.25">
      <c r="A297" s="40" t="s">
        <v>559</v>
      </c>
      <c r="C297" s="8" t="s">
        <v>560</v>
      </c>
      <c r="E297" s="13">
        <v>2015</v>
      </c>
      <c r="F297" s="14">
        <v>2015</v>
      </c>
      <c r="G297" s="15"/>
      <c r="H297" s="16"/>
      <c r="I297" s="2" t="s">
        <v>35</v>
      </c>
    </row>
    <row r="298" spans="1:9" x14ac:dyDescent="0.25">
      <c r="A298" s="40" t="s">
        <v>561</v>
      </c>
      <c r="C298" s="8" t="s">
        <v>562</v>
      </c>
      <c r="E298" s="13">
        <v>2022</v>
      </c>
      <c r="F298" s="14">
        <v>2014</v>
      </c>
      <c r="G298" s="15"/>
      <c r="H298" s="16"/>
    </row>
    <row r="299" spans="1:9" x14ac:dyDescent="0.25">
      <c r="A299" s="40" t="s">
        <v>563</v>
      </c>
      <c r="C299" s="8" t="s">
        <v>564</v>
      </c>
      <c r="E299" s="13">
        <v>2016</v>
      </c>
      <c r="F299" s="14">
        <v>2016</v>
      </c>
      <c r="G299" s="15"/>
      <c r="H299" s="16"/>
      <c r="I299" s="2" t="s">
        <v>35</v>
      </c>
    </row>
    <row r="300" spans="1:9" x14ac:dyDescent="0.25">
      <c r="A300" s="40" t="s">
        <v>565</v>
      </c>
      <c r="C300" s="8" t="s">
        <v>566</v>
      </c>
      <c r="E300" s="13">
        <v>2013</v>
      </c>
      <c r="F300" s="14">
        <v>2013</v>
      </c>
      <c r="G300" s="15"/>
      <c r="H300" s="16"/>
      <c r="I300" s="2" t="s">
        <v>35</v>
      </c>
    </row>
    <row r="301" spans="1:9" x14ac:dyDescent="0.25">
      <c r="A301" s="40" t="s">
        <v>567</v>
      </c>
      <c r="C301" s="8" t="s">
        <v>568</v>
      </c>
      <c r="E301" s="13">
        <v>2016</v>
      </c>
      <c r="F301" s="14">
        <v>2010</v>
      </c>
      <c r="G301" s="15"/>
      <c r="H301" s="16"/>
      <c r="I301" s="2" t="s">
        <v>35</v>
      </c>
    </row>
    <row r="302" spans="1:9" x14ac:dyDescent="0.25">
      <c r="A302" s="8" t="s">
        <v>569</v>
      </c>
      <c r="C302" s="8" t="s">
        <v>570</v>
      </c>
      <c r="E302" s="13">
        <v>2019</v>
      </c>
      <c r="F302" s="14">
        <v>2018</v>
      </c>
      <c r="G302" s="15">
        <f>IF(COUNTA(SACAJOAL[Período de Préstamo]) = 0, "", COUNTA(SACAJOAL[Período de Préstamo]))</f>
        <v>9</v>
      </c>
      <c r="H302" s="16">
        <f>IF(MAX(SACAJOAL[Devolución]) = 0, "", MAX(SACAJOAL[Devolución]))</f>
        <v>43785</v>
      </c>
    </row>
    <row r="303" spans="1:9" x14ac:dyDescent="0.25">
      <c r="A303" s="8" t="s">
        <v>571</v>
      </c>
      <c r="C303" s="8" t="s">
        <v>572</v>
      </c>
      <c r="E303" s="13">
        <v>2023</v>
      </c>
      <c r="F303" s="14">
        <v>2018</v>
      </c>
      <c r="G303" s="15">
        <f>IF(COUNTA(SAALKOAL[Período de Préstamo]) = 0, "", COUNTA(SAALKOAL[Período de Préstamo]))</f>
        <v>63</v>
      </c>
      <c r="H303" s="16">
        <f>IF(MAX(SAALKOAL[Devolución]) = 0, "", MAX(SAALKOAL[Devolución]))</f>
        <v>44729</v>
      </c>
    </row>
    <row r="304" spans="1:9" x14ac:dyDescent="0.25">
      <c r="A304" s="8" t="s">
        <v>573</v>
      </c>
      <c r="C304" s="8" t="s">
        <v>574</v>
      </c>
      <c r="E304" s="13">
        <v>2021</v>
      </c>
      <c r="F304" s="14">
        <v>2017</v>
      </c>
      <c r="G304" s="15">
        <f>IF(COUNTA(SAFIRADA[Período de Préstamo]) = 0, "", COUNTA(SAFIRADA[Período de Préstamo]))</f>
        <v>14</v>
      </c>
      <c r="H304" s="16">
        <f>IF(MAX(SAFIRADA[Devolución]) = 0, "", MAX(SAFIRADA[Devolución]))</f>
        <v>43383</v>
      </c>
    </row>
    <row r="305" spans="1:9" x14ac:dyDescent="0.25">
      <c r="A305" s="40" t="s">
        <v>575</v>
      </c>
      <c r="C305" s="8" t="s">
        <v>576</v>
      </c>
      <c r="E305" s="13">
        <v>2013</v>
      </c>
      <c r="F305" s="14">
        <v>2013</v>
      </c>
      <c r="G305" s="15"/>
      <c r="H305" s="16"/>
      <c r="I305" s="2" t="s">
        <v>35</v>
      </c>
    </row>
    <row r="306" spans="1:9" x14ac:dyDescent="0.25">
      <c r="A306" s="8" t="s">
        <v>577</v>
      </c>
      <c r="B306" s="2" t="s">
        <v>28948</v>
      </c>
      <c r="C306" s="41" t="s">
        <v>578</v>
      </c>
      <c r="D306" s="2" t="s">
        <v>28949</v>
      </c>
      <c r="E306" s="13">
        <v>2023</v>
      </c>
      <c r="F306" s="14">
        <v>2023</v>
      </c>
      <c r="G306" s="15">
        <f>IF(COUNTA(SAGASU[Período de Préstamo]) = 0, "", COUNTA(SAGASU[Período de Préstamo]))</f>
        <v>13</v>
      </c>
      <c r="H306" s="16">
        <f>IF(MAX(SAGASU[Devolución]) = 0, "", MAX(SAGASU[Devolución]))</f>
        <v>45163</v>
      </c>
    </row>
    <row r="307" spans="1:9" x14ac:dyDescent="0.25">
      <c r="A307" s="40" t="s">
        <v>579</v>
      </c>
      <c r="C307" s="8" t="s">
        <v>580</v>
      </c>
      <c r="E307" s="13">
        <v>2017</v>
      </c>
      <c r="F307" s="14">
        <v>2017</v>
      </c>
      <c r="G307" s="15"/>
      <c r="H307" s="16"/>
      <c r="I307" s="2" t="s">
        <v>35</v>
      </c>
    </row>
    <row r="308" spans="1:9" x14ac:dyDescent="0.25">
      <c r="A308" s="40" t="s">
        <v>581</v>
      </c>
      <c r="C308" s="8" t="s">
        <v>582</v>
      </c>
      <c r="E308" s="13">
        <v>2017</v>
      </c>
      <c r="F308" s="14">
        <v>2017</v>
      </c>
      <c r="G308" s="15"/>
      <c r="H308" s="16"/>
      <c r="I308" s="2" t="s">
        <v>35</v>
      </c>
    </row>
    <row r="309" spans="1:9" x14ac:dyDescent="0.25">
      <c r="A309" s="40" t="s">
        <v>587</v>
      </c>
      <c r="C309" s="8" t="s">
        <v>588</v>
      </c>
      <c r="E309" s="13">
        <v>2018</v>
      </c>
      <c r="F309" s="14">
        <v>2018</v>
      </c>
      <c r="G309" s="15"/>
      <c r="H309" s="16"/>
    </row>
    <row r="310" spans="1:9" x14ac:dyDescent="0.25">
      <c r="A310" s="8" t="s">
        <v>589</v>
      </c>
      <c r="B310" s="2" t="s">
        <v>28849</v>
      </c>
      <c r="C310" s="41" t="s">
        <v>590</v>
      </c>
      <c r="D310" s="2" t="s">
        <v>28850</v>
      </c>
      <c r="E310" s="13">
        <v>2021</v>
      </c>
      <c r="F310" s="14">
        <v>2017</v>
      </c>
      <c r="G310" s="15">
        <f>IF(COUNTA(SASAKEHE[Período de Préstamo]) = 0, "", COUNTA(SASAKEHE[Período de Préstamo]))</f>
        <v>167</v>
      </c>
      <c r="H310" s="16">
        <f>IF(MAX(SASAKEHE[Devolución]) = 0, "", MAX(SASAKEHE[Devolución]))</f>
        <v>44629</v>
      </c>
    </row>
    <row r="311" spans="1:9" x14ac:dyDescent="0.25">
      <c r="A311" s="40" t="s">
        <v>583</v>
      </c>
      <c r="C311" s="8" t="s">
        <v>584</v>
      </c>
      <c r="E311" s="13">
        <v>2018</v>
      </c>
      <c r="F311" s="14">
        <v>2018</v>
      </c>
      <c r="G311" s="15"/>
      <c r="H311" s="16"/>
    </row>
    <row r="312" spans="1:9" x14ac:dyDescent="0.25">
      <c r="A312" s="8" t="s">
        <v>585</v>
      </c>
      <c r="C312" s="8" t="s">
        <v>586</v>
      </c>
      <c r="E312" s="13">
        <v>2022</v>
      </c>
      <c r="F312" s="14">
        <v>2018</v>
      </c>
      <c r="G312" s="15">
        <f>IF(COUNTA(SASALUAL[Período de Préstamo]) = 0, "", COUNTA(SASALUAL[Período de Préstamo]))</f>
        <v>59</v>
      </c>
      <c r="H312" s="16">
        <f>IF(MAX(SASALUAL[Devolución]) = 0, "", MAX(SASALUAL[Devolución]))</f>
        <v>45166</v>
      </c>
    </row>
    <row r="313" spans="1:9" x14ac:dyDescent="0.25">
      <c r="A313" s="41" t="s">
        <v>28909</v>
      </c>
      <c r="B313" s="2" t="s">
        <v>28906</v>
      </c>
      <c r="C313" s="41" t="s">
        <v>591</v>
      </c>
      <c r="D313" s="2" t="s">
        <v>28907</v>
      </c>
      <c r="E313" s="13">
        <v>2022</v>
      </c>
      <c r="F313" s="14">
        <v>2022</v>
      </c>
      <c r="G313" s="15">
        <f>IF(COUNTA(SAGOEM[Período de Préstamo]) = 0, "", COUNTA(SAGOEM[Período de Préstamo]))</f>
        <v>23</v>
      </c>
      <c r="H313" s="16">
        <f>IF(MAX(SAGOEM[Devolución]) = 0, "", MAX(SAGOEM[Devolución]))</f>
        <v>45169</v>
      </c>
    </row>
    <row r="314" spans="1:9" x14ac:dyDescent="0.25">
      <c r="A314" s="40" t="s">
        <v>592</v>
      </c>
      <c r="C314" s="8" t="s">
        <v>593</v>
      </c>
      <c r="E314" s="13">
        <v>2015</v>
      </c>
      <c r="F314" s="14">
        <v>2015</v>
      </c>
      <c r="G314" s="15"/>
      <c r="H314" s="16"/>
      <c r="I314" s="2" t="s">
        <v>35</v>
      </c>
    </row>
    <row r="315" spans="1:9" x14ac:dyDescent="0.25">
      <c r="A315" s="8" t="s">
        <v>594</v>
      </c>
      <c r="C315" s="8" t="s">
        <v>595</v>
      </c>
      <c r="E315" s="13">
        <v>2023</v>
      </c>
      <c r="F315" s="14">
        <v>2018</v>
      </c>
      <c r="G315" s="15">
        <f>IF(COUNTA(SAAVALEM[Período de Préstamo]) = 0, "", COUNTA(SAAVALEM[Período de Préstamo]))</f>
        <v>15</v>
      </c>
      <c r="H315" s="16">
        <f>IF(MAX(SAAVALEM[Devolución]) = 0, "", MAX(SAAVALEM[Devolución]))</f>
        <v>44964</v>
      </c>
    </row>
    <row r="316" spans="1:9" x14ac:dyDescent="0.25">
      <c r="A316" s="8" t="s">
        <v>596</v>
      </c>
      <c r="C316" s="8" t="s">
        <v>597</v>
      </c>
      <c r="E316" s="13">
        <v>2021</v>
      </c>
      <c r="F316" s="14">
        <v>2009</v>
      </c>
      <c r="G316" s="15">
        <f>IF(COUNTA(SAGILUED[Período de Préstamo]) = 0, "", COUNTA(SAGILUED[Período de Préstamo]))</f>
        <v>111</v>
      </c>
      <c r="H316" s="16">
        <f>IF(MAX(SAGILUED[Devolución]) = 0, "", MAX(SAGILUED[Devolución]))</f>
        <v>43735</v>
      </c>
    </row>
    <row r="317" spans="1:9" x14ac:dyDescent="0.25">
      <c r="A317" s="8" t="s">
        <v>598</v>
      </c>
      <c r="C317" s="8" t="s">
        <v>599</v>
      </c>
      <c r="E317" s="13">
        <v>2022</v>
      </c>
      <c r="F317" s="14">
        <v>2015</v>
      </c>
      <c r="G317" s="15">
        <f>IF(COUNTA(SAHABR[Período de Préstamo]) = 0, "", COUNTA(SAHABR[Período de Préstamo]))</f>
        <v>25</v>
      </c>
      <c r="H317" s="16">
        <f>IF(MAX(SAHABR[Devolución]) = 0, "", MAX(SAHABR[Devolución]))</f>
        <v>43780</v>
      </c>
    </row>
    <row r="318" spans="1:9" x14ac:dyDescent="0.25">
      <c r="A318" s="40" t="s">
        <v>600</v>
      </c>
      <c r="C318" s="8" t="s">
        <v>601</v>
      </c>
      <c r="E318" s="13">
        <v>2016</v>
      </c>
      <c r="F318" s="14">
        <v>2013</v>
      </c>
      <c r="G318" s="15"/>
      <c r="H318" s="16"/>
      <c r="I318" s="2" t="s">
        <v>35</v>
      </c>
    </row>
    <row r="319" spans="1:9" x14ac:dyDescent="0.25">
      <c r="A319" s="8" t="s">
        <v>604</v>
      </c>
      <c r="C319" s="8" t="s">
        <v>605</v>
      </c>
      <c r="E319" s="13">
        <v>2019</v>
      </c>
      <c r="F319" s="14">
        <v>2019</v>
      </c>
      <c r="G319" s="15">
        <f>IF(COUNTA(SAPACA[Período de Préstamo]) = 0, "", COUNTA(SAPACA[Período de Préstamo]))</f>
        <v>30</v>
      </c>
      <c r="H319" s="16">
        <f>IF(MAX(SAPACA[Devolución]) = 0, "", MAX(SAPACA[Devolución]))</f>
        <v>43908</v>
      </c>
    </row>
    <row r="320" spans="1:9" x14ac:dyDescent="0.25">
      <c r="A320" s="8" t="s">
        <v>602</v>
      </c>
      <c r="C320" s="8" t="s">
        <v>603</v>
      </c>
      <c r="E320" s="13">
        <v>2017</v>
      </c>
      <c r="F320" s="14">
        <v>2016</v>
      </c>
      <c r="G320" s="15">
        <f>IF(COUNTA(SASAANBE[Período de Préstamo]) = 0, "", COUNTA(SASAANBE[Período de Préstamo]))</f>
        <v>12</v>
      </c>
      <c r="H320" s="16">
        <f>IF(MAX(SASAANBE[Devolución]) = 0, "", MAX(SASAANBE[Devolución]))</f>
        <v>43069</v>
      </c>
      <c r="I320" s="2" t="s">
        <v>35</v>
      </c>
    </row>
    <row r="321" spans="1:9" x14ac:dyDescent="0.25">
      <c r="A321" s="40" t="s">
        <v>606</v>
      </c>
      <c r="C321" s="8" t="s">
        <v>607</v>
      </c>
      <c r="E321" s="13">
        <v>2015</v>
      </c>
      <c r="F321" s="14">
        <v>2015</v>
      </c>
      <c r="G321" s="15"/>
      <c r="H321" s="16"/>
      <c r="I321" s="2" t="s">
        <v>35</v>
      </c>
    </row>
    <row r="322" spans="1:9" x14ac:dyDescent="0.25">
      <c r="A322" s="8" t="s">
        <v>608</v>
      </c>
      <c r="B322" s="2" t="s">
        <v>28966</v>
      </c>
      <c r="C322" s="41" t="s">
        <v>609</v>
      </c>
      <c r="D322" s="2" t="s">
        <v>28967</v>
      </c>
      <c r="E322" s="13">
        <v>2023</v>
      </c>
      <c r="F322" s="14">
        <v>2023</v>
      </c>
      <c r="G322" s="15">
        <f>IF(COUNTA(SARIESBE[Período de Préstamo]) = 0, "", COUNTA(SARIESBE[Período de Préstamo]))</f>
        <v>6</v>
      </c>
      <c r="H322" s="16">
        <f>IF(MAX(SARIESBE[Devolución]) = 0, "", MAX(SARIESBE[Devolución]))</f>
        <v>45157</v>
      </c>
    </row>
    <row r="323" spans="1:9" x14ac:dyDescent="0.25">
      <c r="A323" s="8" t="s">
        <v>612</v>
      </c>
      <c r="B323" s="2" t="s">
        <v>28895</v>
      </c>
      <c r="C323" s="41" t="s">
        <v>28897</v>
      </c>
      <c r="D323" s="2" t="s">
        <v>28896</v>
      </c>
      <c r="E323" s="13">
        <v>2023</v>
      </c>
      <c r="F323" s="14">
        <v>2009</v>
      </c>
      <c r="G323" s="15">
        <f>IF(COUNTA(SACRJUCE[Período de Préstamo]) = 0, "", COUNTA(SACRJUCE[Período de Préstamo]))</f>
        <v>53</v>
      </c>
      <c r="H323" s="16">
        <f>IF(MAX(SACRJUCE[Devolución]) = 0, "", MAX(SACRJUCE[Devolución]))</f>
        <v>45162</v>
      </c>
    </row>
    <row r="324" spans="1:9" x14ac:dyDescent="0.25">
      <c r="A324" s="40" t="s">
        <v>610</v>
      </c>
      <c r="C324" s="8" t="s">
        <v>611</v>
      </c>
      <c r="E324" s="13">
        <v>2017</v>
      </c>
      <c r="F324" s="14">
        <v>2016</v>
      </c>
      <c r="G324" s="15"/>
      <c r="H324" s="16"/>
      <c r="I324" s="2" t="s">
        <v>35</v>
      </c>
    </row>
    <row r="325" spans="1:9" x14ac:dyDescent="0.25">
      <c r="A325" s="40" t="s">
        <v>613</v>
      </c>
      <c r="C325" s="8"/>
      <c r="E325" s="13">
        <v>2023</v>
      </c>
      <c r="F325" s="14">
        <v>2023</v>
      </c>
      <c r="G325" s="15"/>
      <c r="H325" s="16"/>
      <c r="I325" s="2" t="s">
        <v>420</v>
      </c>
    </row>
    <row r="326" spans="1:9" x14ac:dyDescent="0.25">
      <c r="A326" s="8" t="s">
        <v>614</v>
      </c>
      <c r="C326" s="8" t="s">
        <v>615</v>
      </c>
      <c r="E326" s="13">
        <v>2019</v>
      </c>
      <c r="F326" s="14">
        <v>2015</v>
      </c>
      <c r="G326" s="15">
        <f>IF(COUNTA(SAHEMOGU[Período de Préstamo]) = 0, "", COUNTA(SAHEMOGU[Período de Préstamo]))</f>
        <v>188</v>
      </c>
      <c r="H326" s="16">
        <f>IF(MAX(SAHEMOGU[Devolución]) = 0, "", MAX(SAHEMOGU[Devolución]))</f>
        <v>43810</v>
      </c>
    </row>
    <row r="327" spans="1:9" x14ac:dyDescent="0.25">
      <c r="A327" s="40" t="s">
        <v>616</v>
      </c>
      <c r="C327" s="8" t="s">
        <v>617</v>
      </c>
      <c r="E327" s="13">
        <v>2018</v>
      </c>
      <c r="F327" s="14">
        <v>2018</v>
      </c>
      <c r="G327" s="15"/>
      <c r="H327" s="16"/>
    </row>
    <row r="328" spans="1:9" x14ac:dyDescent="0.25">
      <c r="A328" s="40" t="s">
        <v>618</v>
      </c>
      <c r="C328" s="8" t="s">
        <v>619</v>
      </c>
      <c r="E328" s="13">
        <v>2021</v>
      </c>
      <c r="F328" s="14">
        <v>2020</v>
      </c>
      <c r="G328" s="15"/>
      <c r="H328" s="16"/>
    </row>
    <row r="329" spans="1:9" x14ac:dyDescent="0.25">
      <c r="A329" s="8" t="s">
        <v>620</v>
      </c>
      <c r="C329" s="8" t="s">
        <v>621</v>
      </c>
      <c r="E329" s="13">
        <v>2019</v>
      </c>
      <c r="F329" s="14">
        <v>2012</v>
      </c>
      <c r="G329" s="15">
        <f>IF(COUNTA(SISOAL[Período de Préstamo]) = 0, "", COUNTA(SISOAL[Período de Préstamo]))</f>
        <v>58</v>
      </c>
      <c r="H329" s="16">
        <f>IF(MAX(SISOAL[Devolución]) = 0, "", MAX(SISOAL[Devolución]))</f>
        <v>43897</v>
      </c>
    </row>
    <row r="330" spans="1:9" x14ac:dyDescent="0.25">
      <c r="A330" s="8" t="s">
        <v>622</v>
      </c>
      <c r="B330" s="2" t="s">
        <v>28888</v>
      </c>
      <c r="C330" s="41" t="s">
        <v>28890</v>
      </c>
      <c r="D330" s="2" t="s">
        <v>28889</v>
      </c>
      <c r="E330" s="13">
        <v>2023</v>
      </c>
      <c r="F330" s="14">
        <v>2016</v>
      </c>
      <c r="G330" s="15">
        <f>IF(COUNTA(SIROYAAR[Período de Préstamo]) = 0, "", COUNTA(SIROYAAR[Período de Préstamo]))</f>
        <v>165</v>
      </c>
      <c r="H330" s="16">
        <f>IF(MAX(SIROYAAR[Devolución]) = 0, "", MAX(SIROYAAR[Devolución]))</f>
        <v>45152</v>
      </c>
    </row>
    <row r="331" spans="1:9" x14ac:dyDescent="0.25">
      <c r="A331" s="8" t="s">
        <v>623</v>
      </c>
      <c r="B331" s="2" t="s">
        <v>28809</v>
      </c>
      <c r="C331" s="8" t="s">
        <v>624</v>
      </c>
      <c r="D331" s="2" t="s">
        <v>28810</v>
      </c>
      <c r="E331" s="13">
        <v>2022</v>
      </c>
      <c r="F331" s="14">
        <v>2016</v>
      </c>
      <c r="G331" s="15">
        <f>IF(COUNTA(SOCAKA[Período de Préstamo]) = 0, "", COUNTA(SOCAKA[Período de Préstamo]))</f>
        <v>300</v>
      </c>
      <c r="H331" s="16">
        <f>IF(MAX(SOCAKA[Devolución]) = 0, "", MAX(SOCAKA[Devolución]))</f>
        <v>45164</v>
      </c>
    </row>
    <row r="332" spans="1:9" x14ac:dyDescent="0.25">
      <c r="A332" s="41" t="s">
        <v>28894</v>
      </c>
      <c r="B332" s="2" t="s">
        <v>28891</v>
      </c>
      <c r="C332" s="41" t="s">
        <v>625</v>
      </c>
      <c r="D332" s="2" t="s">
        <v>28892</v>
      </c>
      <c r="E332" s="13">
        <v>2023</v>
      </c>
      <c r="F332" s="14">
        <v>2001</v>
      </c>
      <c r="G332" s="15">
        <f>IF(COUNTA(SOSAVIHU[Período de Préstamo]) = 0, "", COUNTA(SOSAVIHU[Período de Préstamo]))</f>
        <v>204</v>
      </c>
      <c r="H332" s="16">
        <f>IF(MAX(SOSAVIHU[Devolución]) = 0, "", MAX(SOSAVIHU[Devolución]))</f>
        <v>45163</v>
      </c>
    </row>
    <row r="333" spans="1:9" x14ac:dyDescent="0.25">
      <c r="A333" s="8" t="s">
        <v>626</v>
      </c>
      <c r="C333" s="8" t="s">
        <v>627</v>
      </c>
      <c r="E333" s="13">
        <v>2019</v>
      </c>
      <c r="F333" s="14">
        <v>2018</v>
      </c>
      <c r="G333" s="15">
        <f>IF(COUNTA(TEORARMI[Período de Préstamo]) = 0, "", COUNTA(TEORARMI[Período de Préstamo]))</f>
        <v>1</v>
      </c>
      <c r="H333" s="16">
        <f>IF(MAX(TEORARMI[Devolución]) = 0, "", MAX(TEORARMI[Devolución]))</f>
        <v>43893</v>
      </c>
    </row>
    <row r="334" spans="1:9" x14ac:dyDescent="0.25">
      <c r="A334" s="8" t="s">
        <v>26428</v>
      </c>
      <c r="C334" s="8"/>
      <c r="E334" s="13"/>
      <c r="F334" s="14"/>
      <c r="G334" s="15">
        <f>IF(COUNTA(TOLA[Período de Préstamo]) = 0, "", COUNTA(TOLA[Período de Préstamo]))</f>
        <v>6</v>
      </c>
      <c r="H334" s="16">
        <f>IF(MAX(TOLA[Devolución]) = 0, "", MAX(TOLA[Devolución]))</f>
        <v>43761</v>
      </c>
    </row>
    <row r="335" spans="1:9" x14ac:dyDescent="0.25">
      <c r="A335" s="8" t="s">
        <v>26430</v>
      </c>
      <c r="C335" s="8"/>
      <c r="E335" s="13"/>
      <c r="F335" s="14"/>
      <c r="G335" s="15">
        <f>IF(COUNTA(TONA[Período de Préstamo]) = 0, "", COUNTA(TONA[Período de Préstamo]))</f>
        <v>14</v>
      </c>
      <c r="H335" s="16">
        <f>IF(MAX(TONA[Devolución]) = 0, "", MAX(TONA[Devolución]))</f>
        <v>45031</v>
      </c>
    </row>
    <row r="336" spans="1:9" x14ac:dyDescent="0.25">
      <c r="A336" s="40" t="s">
        <v>628</v>
      </c>
      <c r="C336" s="8" t="s">
        <v>629</v>
      </c>
      <c r="E336" s="13">
        <v>2015</v>
      </c>
      <c r="F336" s="14">
        <v>2014</v>
      </c>
      <c r="G336" s="15"/>
      <c r="H336" s="16"/>
      <c r="I336" s="2" t="s">
        <v>35</v>
      </c>
    </row>
    <row r="337" spans="1:9" x14ac:dyDescent="0.25">
      <c r="A337" s="40" t="s">
        <v>630</v>
      </c>
      <c r="C337" s="8" t="s">
        <v>631</v>
      </c>
      <c r="E337" s="13">
        <v>2016</v>
      </c>
      <c r="F337" s="14">
        <v>2015</v>
      </c>
      <c r="G337" s="15"/>
      <c r="H337" s="16"/>
      <c r="I337" s="2" t="s">
        <v>35</v>
      </c>
    </row>
    <row r="338" spans="1:9" x14ac:dyDescent="0.25">
      <c r="A338" s="8" t="s">
        <v>632</v>
      </c>
      <c r="B338" s="2" t="s">
        <v>29098</v>
      </c>
      <c r="C338" s="41" t="s">
        <v>633</v>
      </c>
      <c r="D338" s="2" t="s">
        <v>29099</v>
      </c>
      <c r="E338" s="13">
        <v>2023</v>
      </c>
      <c r="F338" s="14">
        <v>2008</v>
      </c>
      <c r="G338" s="15">
        <f>IF(COUNTA(TOHEPEJA[Período de Préstamo]) = 0, "", COUNTA(TOHEPEJA[Período de Préstamo]))</f>
        <v>179</v>
      </c>
      <c r="H338" s="16">
        <f>IF(MAX(TOHEPEJA[Devolución]) = 0, "", MAX(TOHEPEJA[Devolución]))</f>
        <v>45164</v>
      </c>
    </row>
    <row r="339" spans="1:9" x14ac:dyDescent="0.25">
      <c r="A339" s="40" t="s">
        <v>634</v>
      </c>
      <c r="C339" s="8"/>
      <c r="E339" s="13">
        <v>2023</v>
      </c>
      <c r="F339" s="14">
        <v>2023</v>
      </c>
      <c r="G339" s="15"/>
      <c r="H339" s="16"/>
      <c r="I339" s="2" t="s">
        <v>420</v>
      </c>
    </row>
    <row r="340" spans="1:9" x14ac:dyDescent="0.25">
      <c r="A340" s="40" t="s">
        <v>635</v>
      </c>
      <c r="C340" s="8" t="s">
        <v>636</v>
      </c>
      <c r="E340" s="13">
        <v>2019</v>
      </c>
      <c r="F340" s="14">
        <v>2019</v>
      </c>
      <c r="G340" s="15"/>
      <c r="H340" s="16"/>
    </row>
    <row r="341" spans="1:9" x14ac:dyDescent="0.25">
      <c r="A341" s="43" t="s">
        <v>28977</v>
      </c>
      <c r="B341" s="2" t="s">
        <v>28978</v>
      </c>
      <c r="C341" s="8" t="s">
        <v>28980</v>
      </c>
      <c r="D341" s="2" t="s">
        <v>28979</v>
      </c>
      <c r="E341" s="13">
        <v>2023</v>
      </c>
      <c r="F341" s="14">
        <v>2023</v>
      </c>
      <c r="G341" s="15"/>
      <c r="H341" s="16"/>
    </row>
    <row r="342" spans="1:9" x14ac:dyDescent="0.25">
      <c r="A342" s="8" t="s">
        <v>637</v>
      </c>
      <c r="C342" s="8" t="s">
        <v>638</v>
      </c>
      <c r="E342" s="13">
        <v>2019</v>
      </c>
      <c r="F342" s="14">
        <v>2019</v>
      </c>
      <c r="G342" s="15">
        <f>IF(COUNTA(VAFRIV[Período de Préstamo]) = 0, "", COUNTA(VAFRIV[Período de Préstamo]))</f>
        <v>1</v>
      </c>
      <c r="H342" s="16" t="str">
        <f>IF(MAX(VAFRIV[Devolución]) = 0, "", MAX(VAFRIV[Devolución]))</f>
        <v/>
      </c>
    </row>
    <row r="343" spans="1:9" x14ac:dyDescent="0.25">
      <c r="A343" s="8" t="s">
        <v>639</v>
      </c>
      <c r="B343" s="2" t="s">
        <v>28937</v>
      </c>
      <c r="C343" s="41" t="s">
        <v>640</v>
      </c>
      <c r="D343" s="2" t="s">
        <v>28938</v>
      </c>
      <c r="E343" s="13">
        <v>2023</v>
      </c>
      <c r="F343" s="14">
        <v>2012</v>
      </c>
      <c r="G343" s="15">
        <f>IF(COUNTA(VAVIROIS[Período de Préstamo]) = 0, "", COUNTA(VAVIROIS[Período de Préstamo]))</f>
        <v>181</v>
      </c>
      <c r="H343" s="16">
        <f>IF(MAX(VAVIROIS[Devolución]) = 0, "", MAX(VAVIROIS[Devolución]))</f>
        <v>45163</v>
      </c>
    </row>
    <row r="344" spans="1:9" x14ac:dyDescent="0.25">
      <c r="A344" s="8" t="s">
        <v>643</v>
      </c>
      <c r="C344" s="8" t="s">
        <v>644</v>
      </c>
      <c r="E344" s="13">
        <v>2022</v>
      </c>
      <c r="F344" s="14">
        <v>2013</v>
      </c>
      <c r="G344" s="15">
        <f>IF(COUNTA(VAABAL[Período de Préstamo]) = 0, "", COUNTA(VAABAL[Período de Préstamo]))</f>
        <v>214</v>
      </c>
      <c r="H344" s="16">
        <f>IF(MAX(VAABAL[Devolución]) = 0, "", MAX(VAABAL[Devolución]))</f>
        <v>44937</v>
      </c>
    </row>
    <row r="345" spans="1:9" x14ac:dyDescent="0.25">
      <c r="A345" s="40" t="s">
        <v>645</v>
      </c>
      <c r="C345" s="8" t="s">
        <v>646</v>
      </c>
      <c r="E345" s="13">
        <v>2016</v>
      </c>
      <c r="F345" s="14">
        <v>2014</v>
      </c>
      <c r="G345" s="15"/>
      <c r="H345" s="16"/>
      <c r="I345" s="2" t="s">
        <v>35</v>
      </c>
    </row>
    <row r="346" spans="1:9" x14ac:dyDescent="0.25">
      <c r="A346" s="40" t="s">
        <v>641</v>
      </c>
      <c r="C346" s="8" t="s">
        <v>642</v>
      </c>
      <c r="E346" s="13">
        <v>2018</v>
      </c>
      <c r="F346" s="14">
        <v>2018</v>
      </c>
      <c r="G346" s="15"/>
      <c r="H346" s="16"/>
    </row>
    <row r="347" spans="1:9" x14ac:dyDescent="0.25">
      <c r="A347" s="8" t="s">
        <v>647</v>
      </c>
      <c r="C347" s="8" t="s">
        <v>648</v>
      </c>
      <c r="E347" s="13">
        <v>2019</v>
      </c>
      <c r="F347" s="14">
        <v>2015</v>
      </c>
      <c r="G347" s="15">
        <f>IF(COUNTA(VACALIAN[Período de Préstamo]) = 0, "", COUNTA(VACALIAN[Período de Préstamo]))</f>
        <v>67</v>
      </c>
      <c r="H347" s="16">
        <f>IF(MAX(VACALIAN[Devolución]) = 0, "", MAX(VACALIAN[Devolución]))</f>
        <v>43673</v>
      </c>
    </row>
    <row r="348" spans="1:9" x14ac:dyDescent="0.25">
      <c r="A348" s="40" t="s">
        <v>649</v>
      </c>
      <c r="C348" s="8" t="s">
        <v>650</v>
      </c>
      <c r="E348" s="13">
        <v>2015</v>
      </c>
      <c r="F348" s="14">
        <v>2015</v>
      </c>
      <c r="G348" s="15"/>
      <c r="H348" s="16"/>
      <c r="I348" s="2" t="s">
        <v>35</v>
      </c>
    </row>
    <row r="349" spans="1:9" x14ac:dyDescent="0.25">
      <c r="A349" s="40" t="s">
        <v>651</v>
      </c>
      <c r="C349" s="8" t="s">
        <v>652</v>
      </c>
      <c r="E349" s="13">
        <v>2016</v>
      </c>
      <c r="F349" s="14">
        <v>2016</v>
      </c>
      <c r="G349" s="15"/>
      <c r="H349" s="16"/>
      <c r="I349" s="2" t="s">
        <v>35</v>
      </c>
    </row>
    <row r="350" spans="1:9" x14ac:dyDescent="0.25">
      <c r="A350" s="8" t="s">
        <v>653</v>
      </c>
      <c r="C350" s="8" t="s">
        <v>654</v>
      </c>
      <c r="E350" s="13">
        <v>2022</v>
      </c>
      <c r="F350" s="14">
        <v>2014</v>
      </c>
      <c r="G350" s="15">
        <f>IF(COUNTA(VAMIALEU[Período de Préstamo]) = 0, "", COUNTA(VAMIALEU[Período de Préstamo]))</f>
        <v>14</v>
      </c>
      <c r="H350" s="16">
        <f>IF(MAX(VAMIALEU[Devolución]) = 0, "", MAX(VAMIALEU[Devolución]))</f>
        <v>45072</v>
      </c>
    </row>
    <row r="351" spans="1:9" x14ac:dyDescent="0.25">
      <c r="A351" s="8" t="s">
        <v>655</v>
      </c>
      <c r="C351" s="8" t="s">
        <v>656</v>
      </c>
      <c r="E351" s="13">
        <v>2023</v>
      </c>
      <c r="F351" s="14">
        <v>2015</v>
      </c>
      <c r="G351" s="15">
        <f>IF(COUNTA(VAVEPEGU[Período de Préstamo]) = 0, "", COUNTA(VAVEPEGU[Período de Préstamo]))</f>
        <v>74</v>
      </c>
      <c r="H351" s="16">
        <f>IF(MAX(VAVEPEGU[Devolución]) = 0, "", MAX(VAVEPEGU[Devolución]))</f>
        <v>43904</v>
      </c>
    </row>
    <row r="352" spans="1:9" x14ac:dyDescent="0.25">
      <c r="A352" s="40" t="s">
        <v>657</v>
      </c>
      <c r="C352" s="8" t="s">
        <v>658</v>
      </c>
      <c r="E352" s="13">
        <v>2019</v>
      </c>
      <c r="F352" s="14">
        <v>2015</v>
      </c>
      <c r="G352" s="15"/>
      <c r="H352" s="16"/>
    </row>
    <row r="353" spans="1:9" x14ac:dyDescent="0.25">
      <c r="A353" s="8" t="s">
        <v>659</v>
      </c>
      <c r="B353" s="2" t="s">
        <v>28898</v>
      </c>
      <c r="C353" s="41" t="s">
        <v>660</v>
      </c>
      <c r="D353" s="2" t="s">
        <v>28899</v>
      </c>
      <c r="E353" s="13">
        <v>2023</v>
      </c>
      <c r="F353" s="14">
        <v>2011</v>
      </c>
      <c r="G353" s="15">
        <f>IF(COUNTA(VALOYUFEAL[Período de Préstamo]) = 0, "", COUNTA(VALOYUFEAL[Período de Préstamo]))</f>
        <v>403</v>
      </c>
      <c r="H353" s="16">
        <f>IF(MAX(VALOYUFEAL[Devolución]) = 0, "", MAX(VALOYUFEAL[Devolución]))</f>
        <v>45169</v>
      </c>
    </row>
    <row r="354" spans="1:9" x14ac:dyDescent="0.25">
      <c r="A354" s="40" t="s">
        <v>661</v>
      </c>
      <c r="C354" s="8" t="s">
        <v>662</v>
      </c>
      <c r="E354" s="13">
        <v>2015</v>
      </c>
      <c r="F354" s="14">
        <v>2012</v>
      </c>
      <c r="G354" s="15"/>
      <c r="H354" s="16"/>
      <c r="I354" s="2" t="s">
        <v>35</v>
      </c>
    </row>
    <row r="355" spans="1:9" x14ac:dyDescent="0.25">
      <c r="A355" s="40" t="s">
        <v>663</v>
      </c>
      <c r="C355" s="8" t="s">
        <v>664</v>
      </c>
      <c r="E355" s="13">
        <v>2017</v>
      </c>
      <c r="F355" s="14">
        <v>2015</v>
      </c>
      <c r="G355" s="15"/>
      <c r="H355" s="16"/>
      <c r="I355" s="2" t="s">
        <v>35</v>
      </c>
    </row>
    <row r="356" spans="1:9" x14ac:dyDescent="0.25">
      <c r="A356" s="8" t="s">
        <v>665</v>
      </c>
      <c r="C356" s="8" t="s">
        <v>666</v>
      </c>
      <c r="E356" s="13">
        <v>2017</v>
      </c>
      <c r="F356" s="14">
        <v>2017</v>
      </c>
      <c r="G356" s="15">
        <f>IF(COUNTA(VEMAJI[Período de Préstamo]) = 0, "", COUNTA(VEMAJI[Período de Préstamo]))</f>
        <v>2</v>
      </c>
      <c r="H356" s="16">
        <f>IF(MAX(VEMAJI[Devolución]) = 0, "", MAX(VEMAJI[Devolución]))</f>
        <v>43155</v>
      </c>
    </row>
    <row r="357" spans="1:9" x14ac:dyDescent="0.25">
      <c r="A357" s="8" t="s">
        <v>667</v>
      </c>
      <c r="B357" s="2" t="s">
        <v>28825</v>
      </c>
      <c r="C357" s="8" t="s">
        <v>668</v>
      </c>
      <c r="D357" s="2" t="s">
        <v>28804</v>
      </c>
      <c r="E357" s="13">
        <v>2023</v>
      </c>
      <c r="F357" s="14">
        <v>2017</v>
      </c>
      <c r="G357" s="15">
        <f>IF(COUNTA(VEVATODA[Período de Préstamo]) = 0, "", COUNTA(VEVATODA[Período de Préstamo]))</f>
        <v>139</v>
      </c>
      <c r="H357" s="16">
        <f>IF(MAX(VEVATODA[Devolución]) = 0, "", MAX(VEVATODA[Devolución]))</f>
        <v>45167</v>
      </c>
    </row>
    <row r="358" spans="1:9" x14ac:dyDescent="0.25">
      <c r="A358" s="40" t="s">
        <v>669</v>
      </c>
      <c r="C358" s="8" t="s">
        <v>670</v>
      </c>
      <c r="E358" s="13">
        <v>2016</v>
      </c>
      <c r="F358" s="14">
        <v>2012</v>
      </c>
      <c r="G358" s="15"/>
      <c r="H358" s="16"/>
      <c r="I358" s="2" t="s">
        <v>35</v>
      </c>
    </row>
    <row r="359" spans="1:9" x14ac:dyDescent="0.25">
      <c r="A359" s="8" t="s">
        <v>671</v>
      </c>
      <c r="C359" s="8" t="s">
        <v>672</v>
      </c>
      <c r="E359" s="13">
        <v>2019</v>
      </c>
      <c r="F359" s="14">
        <v>2017</v>
      </c>
      <c r="G359" s="15">
        <f>IF(COUNTA(VIVAGLE[Período de Préstamo]) = 0, "", COUNTA(VIVAGLE[Período de Préstamo]))</f>
        <v>65</v>
      </c>
      <c r="H359" s="16">
        <f>IF(MAX(VIVAGLE[Devolución]) = 0, "", MAX(VIVAGLE[Devolución]))</f>
        <v>44749</v>
      </c>
    </row>
    <row r="360" spans="1:9" x14ac:dyDescent="0.25">
      <c r="A360" s="8" t="s">
        <v>673</v>
      </c>
      <c r="C360" s="8" t="s">
        <v>674</v>
      </c>
      <c r="E360" s="13">
        <v>2019</v>
      </c>
      <c r="F360" s="14">
        <v>2018</v>
      </c>
      <c r="G360" s="15">
        <f>IF(COUNTA(WIDAST[Período de Préstamo]) = 0, "", COUNTA(WIDAST[Período de Préstamo]))</f>
        <v>6</v>
      </c>
      <c r="H360" s="16">
        <f>IF(MAX(WIDAST[Devolución]) = 0, "", MAX(WIDAST[Devolución]))</f>
        <v>43644</v>
      </c>
    </row>
    <row r="361" spans="1:9" x14ac:dyDescent="0.25">
      <c r="A361" s="8" t="s">
        <v>675</v>
      </c>
      <c r="C361" s="8" t="s">
        <v>676</v>
      </c>
      <c r="E361" s="13">
        <v>2022</v>
      </c>
      <c r="F361" s="14">
        <v>2022</v>
      </c>
      <c r="G361" s="15">
        <f>IF(COUNTA(WOOSMI[Período de Préstamo]) = 0, "", COUNTA(WOOSMI[Período de Préstamo]))</f>
        <v>7</v>
      </c>
      <c r="H361" s="16">
        <f>IF(MAX(WOOSMI[Devolución]) = 0, "", MAX(WOOSMI[Devolución]))</f>
        <v>44964</v>
      </c>
    </row>
    <row r="362" spans="1:9" x14ac:dyDescent="0.25">
      <c r="A362" s="40" t="s">
        <v>679</v>
      </c>
      <c r="C362" s="8" t="s">
        <v>680</v>
      </c>
      <c r="E362" s="13">
        <v>2015</v>
      </c>
      <c r="F362" s="14">
        <v>2015</v>
      </c>
      <c r="G362" s="15"/>
      <c r="H362" s="16"/>
      <c r="I362" s="2" t="s">
        <v>35</v>
      </c>
    </row>
    <row r="363" spans="1:9" x14ac:dyDescent="0.25">
      <c r="A363" s="8" t="s">
        <v>677</v>
      </c>
      <c r="B363" s="2" t="s">
        <v>28942</v>
      </c>
      <c r="C363" s="41" t="s">
        <v>678</v>
      </c>
      <c r="D363" s="2" t="s">
        <v>28943</v>
      </c>
      <c r="E363" s="13">
        <v>2023</v>
      </c>
      <c r="F363" s="14">
        <v>2015</v>
      </c>
      <c r="G363" s="15">
        <f>IF(COUNTA(ZALOSACI[Período de Préstamo]) = 0, "", COUNTA(ZALOSACI[Período de Préstamo]))</f>
        <v>53</v>
      </c>
      <c r="H363" s="16">
        <f>IF(MAX(ZALOSACI[Devolución]) = 0, "", MAX(ZALOSACI[Devolución]))</f>
        <v>45168</v>
      </c>
    </row>
    <row r="364" spans="1:9" x14ac:dyDescent="0.25">
      <c r="A364" s="8"/>
    </row>
    <row r="365" spans="1:9" x14ac:dyDescent="0.25">
      <c r="A365" s="8"/>
    </row>
    <row r="366" spans="1:9" x14ac:dyDescent="0.25">
      <c r="A366" s="8"/>
    </row>
    <row r="367" spans="1:9" x14ac:dyDescent="0.25">
      <c r="A367" s="8"/>
    </row>
    <row r="368" spans="1:9" x14ac:dyDescent="0.25">
      <c r="A368" s="8"/>
    </row>
    <row r="370" spans="4:5" x14ac:dyDescent="0.25">
      <c r="E370" s="5"/>
    </row>
    <row r="374" spans="4:5" x14ac:dyDescent="0.25">
      <c r="D374" s="8"/>
    </row>
  </sheetData>
  <hyperlinks>
    <hyperlink ref="C2" r:id="rId1" tooltip="Selecciona para enviar un correo electrónico" xr:uid="{6B03B750-9AA1-4788-9522-8B8FFFB8D5FB}"/>
    <hyperlink ref="C3" r:id="rId2" tooltip="Selecciona para enviar un correo electrónico" xr:uid="{E255A16E-C6FB-44FD-B87F-783664D4D91D}"/>
    <hyperlink ref="C4" r:id="rId3" tooltip="Selecciona para enviar un correo electrónico" xr:uid="{9BFAFB63-86C3-4D51-BA07-D94496AB377E}"/>
    <hyperlink ref="C5" r:id="rId4" tooltip="Selecciona para enviar un correo electrónico" xr:uid="{CD9447C9-03DC-41C6-A1D4-C3D17B3ACDD0}"/>
    <hyperlink ref="C6" r:id="rId5" tooltip="Selecciona para enviar un correo electrónico" xr:uid="{A97736BA-6755-4F16-B759-F195C72C39A7}"/>
    <hyperlink ref="C8" r:id="rId6" tooltip="Selecciona para enviar un correo electrónico" xr:uid="{D1394B77-AD81-4BED-896D-3EF3FFA0641F}"/>
    <hyperlink ref="A9" location="'Alonso Criollo, Javier'!I1" tooltip="Ir a la tabla principal del usuario" display="Alonso Criollo, Javier" xr:uid="{B5C3EB22-DD15-408E-8433-C1A38C87C334}"/>
    <hyperlink ref="C9" r:id="rId7" tooltip="Selecciona para enviar un correo electrónico" xr:uid="{F7AC3E58-116C-4BCE-BA7D-6A09B87B74FE}"/>
    <hyperlink ref="C11" r:id="rId8" tooltip="Selecciona para enviar un correo electrónico" xr:uid="{F444CF6B-C446-4D54-8834-01CC24ACD658}"/>
    <hyperlink ref="C12" r:id="rId9" tooltip="Selecciona para enviar un correo electrónico" xr:uid="{AA0CEABC-F457-493B-A83B-ED069982E645}"/>
    <hyperlink ref="C13" r:id="rId10" tooltip="Selecciona para enviar un correo electrónico" xr:uid="{0CC3F2C7-F80F-4113-9F9F-2BE1FA1920F1}"/>
    <hyperlink ref="A14" location="'Antonio Garcia, Jesus'!I1" tooltip="Ir a la tabla principal del usuario" display="Antonio Garcia, Jesus" xr:uid="{7959BECA-936D-4144-BA56-C52AC4EA22D4}"/>
    <hyperlink ref="C14" r:id="rId11" tooltip="Selecciona para enviar un correo electrónico" xr:uid="{591E5315-B737-42B1-8D79-04AC475B841A}"/>
    <hyperlink ref="A15" location="'Antonio Jimenez Laura Eloise'!I1" tooltip="Ir a la tabla principal del usuario" display="Antonio Jimenez Laura Eloise" xr:uid="{FAD0D389-23F4-44A8-8EA5-0D352B3E2C3E}"/>
    <hyperlink ref="C15" r:id="rId12" tooltip="Selecciona para enviar un correo electrónico" xr:uid="{0390B872-A08D-494D-B0EB-3BB403A5C949}"/>
    <hyperlink ref="A16" location="'Antonio Velasco, Maria Guadalup'!I1" tooltip="Ir a la tabla principal del usuario" display="Antonio Velasco, Maria Guadalupe" xr:uid="{EFE7A40E-0475-4096-8D50-35A39DA09E00}"/>
    <hyperlink ref="C16" r:id="rId13" tooltip="Selecciona para enviar un correo electrónico" xr:uid="{5A386AAD-2BC4-4792-9893-4C654211FDB0}"/>
    <hyperlink ref="C17" r:id="rId14" tooltip="Selecciona para enviar un correo electrónico" xr:uid="{207D5F8D-F98A-456E-B5D9-DB9E936E4CFD}"/>
    <hyperlink ref="A19" location="'Arnaud Blum, Enrique Sebastian'!I1" tooltip="Ir a la tabla principal del usuario" display="Arnaud Blum, Enrique Sebastian" xr:uid="{A877D937-58CA-45D9-BD28-3C462D6540BE}"/>
    <hyperlink ref="C19" r:id="rId15" tooltip="Selecciona para enviar un correo electrónico" xr:uid="{CE2CDC8E-2C48-4753-A748-25B15E5DCCCF}"/>
    <hyperlink ref="A20" location="'Barrera Muniz, Alfonso'!I1" tooltip="Ir a la tabla principal del usuario" display="Barrera Muñiz, Alfonso" xr:uid="{5363E3F4-50A4-4045-B334-0A65DBFF31A2}"/>
    <hyperlink ref="C20" r:id="rId16" tooltip="Selecciona para enviar un correo electrónico" xr:uid="{653E95E7-62A7-4A2A-B774-13CA55AF0EF5}"/>
    <hyperlink ref="C21" r:id="rId17" tooltip="Selecciona para enviar un correo electrónico" xr:uid="{055751EF-B0C6-4166-BC6A-47004FCC3A30}"/>
    <hyperlink ref="A22" location="'Bautista Cortes, Lined Nathaly'!I1" tooltip="Ir a la tabla principal del usuario" display="Bautista Cortes, Lined Nathaly" xr:uid="{8E7AFEEA-3504-46A6-9C1A-685C90FC20DC}"/>
    <hyperlink ref="C22" r:id="rId18" tooltip="Selecciona para enviar un correo electrónico" xr:uid="{B6079DE0-6C54-4673-9F72-D6D91BB0AD1E}"/>
    <hyperlink ref="C23" r:id="rId19" tooltip="Selecciona para enviar un correo electrónico" xr:uid="{C9E4A10E-B899-48D4-B058-696CC51B2A34}"/>
    <hyperlink ref="C24" r:id="rId20" tooltip="Selecciona para enviar un correo electrónico" xr:uid="{3DA7174A-6A3A-4DC8-A2E5-BE012DC18251}"/>
    <hyperlink ref="A26" location="'Bocanegra Esqueda, Maria Luisa'!I1" tooltip="Ir a la tabla principal del usuario" display="Bocanegra Esqueda, Maria Luisa" xr:uid="{1CFB342E-3AA8-4F72-A649-6A0C5330F1FE}"/>
    <hyperlink ref="C26" r:id="rId21" tooltip="Selecciona para enviar un correo electrónico" xr:uid="{187B75E3-FFF2-42FF-9B51-6BF91D67D3D8}"/>
    <hyperlink ref="C27" r:id="rId22" tooltip="Selecciona para enviar un correo electrónico" xr:uid="{C9CBA5C1-AB01-4417-8736-8B9EF2BA0999}"/>
    <hyperlink ref="A28" location="'Bustamante Serrato, Fernando De'!I1" tooltip="Ir a la tabla principal del usuario" display="Bustamante Serrato, Fernando Dennise" xr:uid="{DBCA2462-B962-4D56-9AA5-959F97741342}"/>
    <hyperlink ref="C29" r:id="rId23" tooltip="Selecciona para enviar un correo electrónico" xr:uid="{A839F167-BD95-4C61-9B08-CCA85E98617C}"/>
    <hyperlink ref="C30" r:id="rId24" tooltip="Selecciona para enviar un correo electrónico" xr:uid="{1094F3F9-C8CD-46FB-8520-51626BA3CC7A}"/>
    <hyperlink ref="A31" location="'Cabrera Molina, Alan Daniel'!I1" tooltip="Ir a la tabla principal del usuario" display="Cabrera Molina, Alan Daniel" xr:uid="{7053AB9A-DC7E-4B8B-AEB6-4B916E7AF090}"/>
    <hyperlink ref="C31" r:id="rId25" tooltip="Selecciona para enviar un correo electrónico" xr:uid="{9E8C3949-CD5D-4657-BC0A-D8158C690501}"/>
    <hyperlink ref="C32" r:id="rId26" tooltip="Selecciona para enviar un correo electrónico" xr:uid="{0D66B6D2-14AE-4AC9-AB8A-83FCABEC1128}"/>
    <hyperlink ref="C33" r:id="rId27" tooltip="Selecciona para enviar un correo electrónico" xr:uid="{B98302B9-F02D-4B3D-AA48-BAEF16A74C80}"/>
    <hyperlink ref="C35" r:id="rId28" tooltip="Selecciona para enviar un correo electrónico" xr:uid="{8B2F8323-A833-41D0-B889-AAE1EA6BFA77}"/>
    <hyperlink ref="C36" r:id="rId29" tooltip="Selecciona para enviar un correo electrónico" xr:uid="{2B36B7C5-FB63-4DBF-B14D-A54D3DFB1736}"/>
    <hyperlink ref="C37" r:id="rId30" tooltip="Selecciona para enviar un correo electrónico" xr:uid="{440FC899-BED4-475F-A6B5-BF0776BEEE80}"/>
    <hyperlink ref="C38" r:id="rId31" tooltip="Selecciona para enviar un correo electrónico" xr:uid="{C7F86DDF-B97F-4267-8D2C-B6343EA68130}"/>
    <hyperlink ref="C39" r:id="rId32" tooltip="Selecciona para enviar un correo electrónico" xr:uid="{CB3CB62F-E04D-44C6-B9EA-145335C70E51}"/>
    <hyperlink ref="C40" r:id="rId33" tooltip="Selecciona para enviar un correo electrónico" xr:uid="{4A1FEF11-83AB-4212-9F7A-181F6C770329}"/>
    <hyperlink ref="C41" r:id="rId34" tooltip="Selecciona para enviar un correo electrónico" xr:uid="{3D12C696-847D-49FC-A995-847727E3D63E}"/>
    <hyperlink ref="C42" r:id="rId35" tooltip="Selecciona para enviar un correo electrónico" xr:uid="{A5301F4C-C380-483E-8ED7-35250DC62AC4}"/>
    <hyperlink ref="A43" location="'Castellanos Sanchez, Edlyn Yess'!I1" tooltip="Ir a la tabla principal del usuario" display="Castellanos Sánchez, Edlyn Yessenia" xr:uid="{41872E3A-7823-42FF-A0DD-D755E9E9475F}"/>
    <hyperlink ref="C43" r:id="rId36" tooltip="Selecciona para enviar un correo electrónico" xr:uid="{EF84E730-CCD1-4FBA-BFB5-95BBBD92BEE6}"/>
    <hyperlink ref="C44" r:id="rId37" tooltip="Selecciona para enviar un correo electrónico" xr:uid="{FB581881-9FA4-499D-BAEF-4F2729A07B30}"/>
    <hyperlink ref="C45" r:id="rId38" tooltip="Selecciona para enviar un correo electrónico" xr:uid="{71B17751-7624-4970-B2FD-7BA54F57DE83}"/>
    <hyperlink ref="C46" r:id="rId39" tooltip="Selecciona para enviar un correo electrónico" xr:uid="{3B365856-12DE-499E-B46A-1EBE2FE46346}"/>
    <hyperlink ref="C47" r:id="rId40" tooltip="Selecciona para enviar un correo electrónico" xr:uid="{3204FE57-A5BF-47B0-8455-366C60E43B0B}"/>
    <hyperlink ref="C48" r:id="rId41" tooltip="Selecciona para enviar un correo electrónico" xr:uid="{1C1FEBD6-4E79-4857-B32F-9DF322DB4A77}"/>
    <hyperlink ref="A49" location="'Chavez Martinez, Alejandra Sina'!I1" tooltip="Ir a la tabla principal del usuario" display="Chavez Martinez, Alejandra Sinai" xr:uid="{6752B299-2A4A-4D50-B32B-6E5A453688CF}"/>
    <hyperlink ref="C49" r:id="rId42" tooltip="Selecciona para enviar un correo electrónico" xr:uid="{7706D61C-EEA5-4FC7-B6FF-A04D09C18C73}"/>
    <hyperlink ref="C50" r:id="rId43" tooltip="Selecciona para enviar un correo electrónico" xr:uid="{A11A67B5-287E-4EB6-8796-BE9E8A7F5919}"/>
    <hyperlink ref="C51" r:id="rId44" tooltip="Selecciona para enviar un correo electrónico" xr:uid="{E1350DA6-C0EF-42B5-8AA9-B29224B9989C}"/>
    <hyperlink ref="C52" r:id="rId45" tooltip="Selecciona para enviar un correo electrónico" xr:uid="{DB897D86-98E1-4D40-9462-352AE2F570DA}"/>
    <hyperlink ref="C53" r:id="rId46" tooltip="Selecciona para enviar un correo electrónico" xr:uid="{933D8B51-A77B-45AF-8073-515F00632C25}"/>
    <hyperlink ref="C54" r:id="rId47" tooltip="Selecciona para enviar un correo electrónico" xr:uid="{3AE36342-801E-4C10-8A22-B1175415C99F}"/>
    <hyperlink ref="C55" r:id="rId48" tooltip="Selecciona para enviar un correo electrónico" xr:uid="{911A3E1C-0738-4FF4-93BD-9B47339FE143}"/>
    <hyperlink ref="C56" r:id="rId49" tooltip="Selecciona para enviar un correo electrónico" xr:uid="{E934AEEC-2F34-425A-A5E2-6C688BA543C6}"/>
    <hyperlink ref="C57" r:id="rId50" tooltip="Selecciona para enviar un correo electrónico" xr:uid="{524A30A8-A465-4060-AD44-CC9FBEA42F50}"/>
    <hyperlink ref="A58" location="'Cortes Lopez, Guadalupe'!I1" tooltip="Ir a la tabla principal del usuario" display="Cortés López, Guadalupe" xr:uid="{DCF8D564-5A0C-4353-A313-93BA829BAD58}"/>
    <hyperlink ref="C59" r:id="rId51" tooltip="Selecciona para enviar un correo electrónico" xr:uid="{A81A0789-2947-426D-B5A7-DC4D1080F14B}"/>
    <hyperlink ref="A61" location="'Cruz Caba, Aisha'!I1" tooltip="Ir a la tabla principal del usuario" display="Cruz Caba, Aisha" xr:uid="{6FE27B1A-381C-4A48-90E3-ACFD31B1F6AD}"/>
    <hyperlink ref="A62" location="'Cruz Chavez, Victor Armando'!I1" tooltip="Ir a la tabla principal del usuario" display="Cruz Chavez, Victor Armando" xr:uid="{229A7C72-9400-4C7A-9E7A-5E48A896AC93}"/>
    <hyperlink ref="C62" r:id="rId52" tooltip="Selecciona para enviar un correo electrónico" xr:uid="{FB85FFEC-7F3F-4612-9137-B08FB04EA9E1}"/>
    <hyperlink ref="C65" r:id="rId53" tooltip="Selecciona para enviar un correo electrónico" xr:uid="{342D8993-CA64-4856-9B2D-1668D19979BA}"/>
    <hyperlink ref="C66" r:id="rId54" tooltip="Selecciona para enviar un correo electrónico" xr:uid="{0B26C7D6-77AF-42DA-89C0-DE5E25137926}"/>
    <hyperlink ref="C67" r:id="rId55" tooltip="Selecciona para enviar un correo electrónico" xr:uid="{76260251-918D-42D9-B2B5-F45FF29A0A60}"/>
    <hyperlink ref="C68" r:id="rId56" tooltip="Selecciona para enviar un correo electrónico" xr:uid="{54BABA16-1C20-42C0-ACA5-BE4CE82B8231}"/>
    <hyperlink ref="A69" location="'Cruz Parada, Lucero Elizabeth'!I1" tooltip="Ir a la tabla principal del usuario" display="Cruz Parada, Lucero Elizabeth" xr:uid="{E6E45265-62F8-4BEE-BFDB-EDB46F89F091}"/>
    <hyperlink ref="C69" r:id="rId57" tooltip="Selecciona para enviar un correo electrónico" xr:uid="{D04F4ACB-D55D-4EFA-B98F-7ED2A4065C85}"/>
    <hyperlink ref="A70" location="'Cruz Vazquez, Adriana del Carme'!I1" tooltip="Ir a la tabla principal del usuario" display="Cruz Vazquez, Adriana del Carmen" xr:uid="{C51E9D9D-843D-48C9-AA82-6B8EB480FD55}"/>
    <hyperlink ref="C70" r:id="rId58" tooltip="Selecciona para enviar un correo electrónico" xr:uid="{EA822188-4B64-41CB-9C08-77A1865AFC71}"/>
    <hyperlink ref="A71" location="'Da Jandra, Leonardo'!I1" tooltip="Ir a la tabla principal del usuario" display="Da Jandra, Leonardo" xr:uid="{650B98FA-3C3F-46C0-BC01-36B9CDD22B07}"/>
    <hyperlink ref="C71" r:id="rId59" tooltip="Selecciona para enviar un correo electrónico" xr:uid="{E25CC638-E129-4CFC-9841-8CB2D0049C7F}"/>
    <hyperlink ref="A72" location="'Daniel Madrid, Anabelen'!I1" tooltip="Ir a la tabla principal del usuario" display="Daniel Madrid, Anabelen" xr:uid="{79FBDC6C-571A-4962-8118-DBDF8CC564C9}"/>
    <hyperlink ref="C72" r:id="rId60" tooltip="Selecciona para enviar un correo electrónico" xr:uid="{C66E3940-EB6E-4EB8-A2FC-3986DA00396C}"/>
    <hyperlink ref="C73" r:id="rId61" tooltip="Selecciona para enviar un correo electrónico" xr:uid="{996D91CB-F2A8-4C16-A0B2-F41784F2D0EA}"/>
    <hyperlink ref="A75" location="'De los Satos Bautista, Mariana'!I1" tooltip="Ir a la tabla principal del usuario" display="De los Satos Bautista, Mariana" xr:uid="{C1EF6FA3-FEF5-4CC6-9DF2-C631AE7FB4C6}"/>
    <hyperlink ref="C75" r:id="rId62" tooltip="Selecciona para enviar un correo electrónico" xr:uid="{708833F3-798F-48D9-9E8A-BBEFF8D77687}"/>
    <hyperlink ref="C76" r:id="rId63" tooltip="Selecciona para enviar un correo electrónico" xr:uid="{28AB1D08-E362-41E6-BC5F-E6B6E05C1934}"/>
    <hyperlink ref="A77" location="'Diaz Gregorio, Ana Rosa'!I1" tooltip="Ir a la tabla principal del usuario" display="Diaz Gregorio, Ana Rosa" xr:uid="{AA9BD9BC-592F-44F2-86AB-BE69D24714BA}"/>
    <hyperlink ref="C77" r:id="rId64" tooltip="Selecciona para enviar un correo electrónico" xr:uid="{4EBC8962-5580-4052-9BBF-C94530E37972}"/>
    <hyperlink ref="A78" location="'Diaz Gregorio, Sonia'!I1" tooltip="Ir a la tabla principal del usuario" display="Diaz Gregorio, Sonia" xr:uid="{4D8E7672-C70C-4324-8A5F-C8273F29D734}"/>
    <hyperlink ref="C78" r:id="rId65" tooltip="Selecciona para enviar un correo electrónico" xr:uid="{9070B3B3-1D39-4B62-90BD-D3450EBE6A94}"/>
    <hyperlink ref="A79" location="'Diaz Julian, Rigoberto'!I1" tooltip="Ir a la tabla principal del usuario" display="Diaz Julian, Rigoberto" xr:uid="{3D2D9996-2AAC-40B0-B784-B1341B953864}"/>
    <hyperlink ref="C79" r:id="rId66" tooltip="Selecciona para enviar un correo electrónico" xr:uid="{000105C6-22BF-4D6F-8BFE-2D31A9081202}"/>
    <hyperlink ref="A80" location="'Diaz Matias, Carlos Eduardo'!I1" tooltip="Ir a la tabla principal del usuario" display="Diaz Matias, Carlos Eduardo" xr:uid="{400B8E8F-2080-4463-B683-DBD25020F838}"/>
    <hyperlink ref="C80" r:id="rId67" tooltip="Selecciona para enviar un correo electrónico" xr:uid="{54B85EBC-647A-4022-8B57-54CCC86C0380}"/>
    <hyperlink ref="A81" location="'Diaz Rodriguez, Tania Evelyn'!I1" tooltip="Ir a la tabla principal del usuario" display="Diaz Rodriguez, Tania Evelyn" xr:uid="{EEBC5475-8BA1-4F7F-A48F-3B9880C8BC36}"/>
    <hyperlink ref="C81" r:id="rId68" tooltip="Selecciona para enviar un correo electrónico" xr:uid="{4141FDC0-3269-454A-B823-B76F203B35BB}"/>
    <hyperlink ref="A82" location="'Diego Aguilar, Karla Emily'!I1" tooltip="Ir a la tabla principal del usuario" display="Diego Aguilar, Karla Emily" xr:uid="{467CFA56-D677-4EE7-8C23-8EC10218A85A}"/>
    <hyperlink ref="A84" location="'Dominguez Angeles, Yoshie Israe'!I1" tooltip="Ir a la tabla principal del usuario" display="Dominguez Ángeles, Yoshie Israel" xr:uid="{9D06EA11-3EA5-45B6-ABC1-98E82B333CAA}"/>
    <hyperlink ref="A85" location="'Dufrancatel, Lactitia Laureen'!I1" tooltip="Ir a la tabla principal del usuario" display="Dufrancatel, Lactitia Laureen" xr:uid="{5BF64704-C806-413E-AC52-C5ABCD623A20}"/>
    <hyperlink ref="C85" r:id="rId69" tooltip="Selecciona para enviar un correo electrónico" xr:uid="{DD0ECCC7-F68E-422C-A07B-2DC7356EC4BD}"/>
    <hyperlink ref="C88" r:id="rId70" tooltip="Selecciona para enviar un correo electrónico" xr:uid="{E51F8CD2-1C63-4716-9FDC-814DD9BCFEE8}"/>
    <hyperlink ref="C89" r:id="rId71" tooltip="Selecciona para enviar un correo electrónico" xr:uid="{71C59798-A36E-4E0D-9F48-FD39263C0B1E}"/>
    <hyperlink ref="A90" location="'Escobedo Cetina, Humberto Jose'!I1" tooltip="Ir a la tabla principal del usuario" display="Escobedo Cetina, Humberto José" xr:uid="{41C821C4-A98D-4E90-B2FB-2592E1D8818D}"/>
    <hyperlink ref="C90" r:id="rId72" tooltip="Selecciona para enviar un correo electrónico" xr:uid="{534A47B3-1B37-4D66-9AC8-D77B25F74493}"/>
    <hyperlink ref="A91" location="'Espinosa Arango, Luis Alberto'!I1" tooltip="Ir a la tabla principal del usuario" display="Espinosa Arango, Luis Alberto" xr:uid="{CD8A08CB-8302-4195-89EA-323D40041B51}"/>
    <hyperlink ref="C91" r:id="rId73" tooltip="Selecciona para enviar un correo electrónico" xr:uid="{AB6C58D6-66DE-4E4C-B434-FDBE307659E6}"/>
    <hyperlink ref="A92" location="'Fabian Rivera, Omar'!I1" tooltip="Ir a la tabla principal del usuario" display="Fabian Rivera, Omar" xr:uid="{CC363679-4581-4546-8E2A-74E7BCDB078C}"/>
    <hyperlink ref="C92" r:id="rId74" tooltip="Selecciona para enviar un correo electrónico" xr:uid="{054D2CEA-0A57-4CA2-9802-F5692C2257E1}"/>
    <hyperlink ref="C93" r:id="rId75" tooltip="Selecciona para enviar un correo electrónico" xr:uid="{AF7D572E-F341-40BB-9F80-8FBE06FD2F8C}"/>
    <hyperlink ref="C94" r:id="rId76" tooltip="Selecciona para enviar un correo electrónico" xr:uid="{C08DF781-2384-4C5A-95D4-6828A3C6AF7B}"/>
    <hyperlink ref="C95" r:id="rId77" tooltip="Selecciona para enviar un correo electrónico" xr:uid="{2BDD1A13-C57E-4FBA-A4BA-41E04AD19E76}"/>
    <hyperlink ref="A96" location="'Flores Lopez, Adan'!I1" tooltip="Ir a la tabla principal del usuario" display="Flores López, Adan" xr:uid="{8E67546E-1365-4113-AC78-91404DB953F6}"/>
    <hyperlink ref="C96" r:id="rId78" tooltip="Selecciona para enviar un correo electrónico" xr:uid="{325FE06E-9906-4DC4-BBFE-F41E69B35087}"/>
    <hyperlink ref="C97" r:id="rId79" tooltip="Selecciona para enviar un correo electrónico" xr:uid="{F28E4C8A-8D6D-46CC-90DF-F070CB5DD5CD}"/>
    <hyperlink ref="C98" r:id="rId80" tooltip="Selecciona para enviar un correo electrónico" xr:uid="{A8E8F995-4EDB-4748-B7DA-03B979F1B334}"/>
    <hyperlink ref="C99" r:id="rId81" tooltip="Selecciona para enviar un correo electrónico" xr:uid="{AD2FF6A4-F4D3-4D99-9B1A-B8F4B2DA7BA9}"/>
    <hyperlink ref="A100" location="'Galvez Navarro, Jorge Antonio'!I1" tooltip="Ir a la tabla principal del usuario" display="Gálvez Navarro, Jorge Antonio" xr:uid="{F9191276-4F7C-46E5-AA6C-1B9E403E9357}"/>
    <hyperlink ref="C100" r:id="rId82" tooltip="Selecciona para enviar un correo electrónico" xr:uid="{D3E81150-5F73-44CD-AB38-5C055D0F325A}"/>
    <hyperlink ref="A101" location="'Gandara coronado, Francisco'!I1" tooltip="Ir a la tabla principal del usuario" display="Gándara coronado, Francisco" xr:uid="{1F05C1AB-1748-47F9-A3F5-ECB607DC1B1C}"/>
    <hyperlink ref="C101" r:id="rId83" tooltip="Selecciona para enviar un correo electrónico" xr:uid="{3117B96B-CA07-427E-8830-B0C291879BE3}"/>
    <hyperlink ref="C102" r:id="rId84" tooltip="Selecciona para enviar un correo electrónico" xr:uid="{5C25B0BD-21A1-493D-B74C-22A43B7B5DCE}"/>
    <hyperlink ref="C103" r:id="rId85" tooltip="Selecciona para enviar un correo electrónico" xr:uid="{119D6A2C-F97B-443E-801B-E75F10D0CDA2}"/>
    <hyperlink ref="C104" r:id="rId86" tooltip="Selecciona para enviar un correo electrónico" xr:uid="{0B225E87-94E8-45E9-A033-777D05687569}"/>
    <hyperlink ref="C105" r:id="rId87" tooltip="Selecciona para enviar un correo electrónico" xr:uid="{EE864DA2-2CF0-4C2C-8BE2-9936C1DBA89E}"/>
    <hyperlink ref="C107" r:id="rId88" tooltip="Selecciona para enviar un correo electrónico" xr:uid="{514A59FD-4AD6-4BD8-B159-F6EFDC85E06D}"/>
    <hyperlink ref="C108" r:id="rId89" tooltip="Selecciona para enviar un correo electrónico" xr:uid="{402479F8-16B5-4FA4-9315-3E82F016EAEA}"/>
    <hyperlink ref="C109" r:id="rId90" tooltip="Selecciona para enviar un correo electrónico" xr:uid="{A544B448-4CE4-4F37-B3BE-CCE2D6E8F1D6}"/>
    <hyperlink ref="A111" location="'Garcia Santiago, Noe'!I1" tooltip="Ir a la tabla principal del usuario" display="Garcia Santiago, Noé" xr:uid="{03634284-38E1-4EB8-9DA3-4220E7BB355F}"/>
    <hyperlink ref="C111" r:id="rId91" tooltip="Selecciona para enviar un correo electrónico" xr:uid="{0C789A12-39C4-4895-B8B8-6EFADD1C2E7A}"/>
    <hyperlink ref="C112" r:id="rId92" tooltip="Selecciona para enviar un correo electrónico" xr:uid="{6248B6D6-773E-4DB9-AB2E-3024707E9E0D}"/>
    <hyperlink ref="C113" r:id="rId93" tooltip="Selecciona para enviar un correo electrónico" xr:uid="{0EFDD5FB-88DE-4807-A214-D85BD4947605}"/>
    <hyperlink ref="A114" location="'Garnica Esteva, Lourdes'!I1" tooltip="Ir a la tabla principal del usuario" display="Garnica Esteva, Lourdes" xr:uid="{4141A292-68F3-4749-A514-5516E6B062F3}"/>
    <hyperlink ref="A115" location="'Garnica Esteva, Sofia'!I1" tooltip="Ir a la tabla principal del usuario" display="Garnica Esteva, Sofia" xr:uid="{06089C0B-7F52-4E81-8B64-CD1B5EA64772}"/>
    <hyperlink ref="C115" r:id="rId94" tooltip="Selecciona para enviar un correo electrónico" xr:uid="{14419278-32D6-4B88-B350-E93949C573CF}"/>
    <hyperlink ref="C116" r:id="rId95" tooltip="Selecciona para enviar un correo electrónico" xr:uid="{6A3AC29C-0986-4C5F-8F3B-C9EA73A70A60}"/>
    <hyperlink ref="A117" location="'Gleeson, Matthew Aaron'!I1" tooltip="Ir a la tabla principal del usuario" display="Gleeson, Matthew Aaron" xr:uid="{62583677-007C-4101-931D-C3E2D78A87EF}"/>
    <hyperlink ref="C117" r:id="rId96" tooltip="Selecciona para enviar un correo electrónico" xr:uid="{CD76011D-9A88-4686-A85E-154D47D7CAF2}"/>
    <hyperlink ref="A118" location="'Gomez Ignacio, Coral Sirena'!I1" tooltip="Ir a la tabla principal del usuario" display="Gómez Ignacio, Coral Sirena" xr:uid="{4441A726-8C02-47F8-B956-0E9D479AA1BB}"/>
    <hyperlink ref="C118" r:id="rId97" tooltip="Selecciona para enviar un correo electrónico" xr:uid="{73A5C3A5-A9F7-4821-9947-5263ADFBEC15}"/>
    <hyperlink ref="A119" location="'Gomez Miranda, Maria de la Paz'!I1" tooltip="Ir a la tabla principal del usuario" display="Gómez Miranda, Maria de la Paz" xr:uid="{8AD4B133-891E-4699-8C70-7B9C24C6EA29}"/>
    <hyperlink ref="C119" r:id="rId98" tooltip="Selecciona para enviar un correo electrónico" xr:uid="{8BD1DADA-5EEE-4410-BB31-4155409FE1D9}"/>
    <hyperlink ref="C120" r:id="rId99" tooltip="Selecciona para enviar un correo electrónico" xr:uid="{C070E9D5-6ACF-4489-B8F5-2D6A22C518F0}"/>
    <hyperlink ref="A121" location="'Gomez Sanchez, Abelardo'!I1" tooltip="Ir a la tabla principal del usuario" display="Gómez Sánchez, Abelardo" xr:uid="{FFD6AD7E-6E8D-49D6-9A50-1FCCC09DC7E3}"/>
    <hyperlink ref="C121" r:id="rId100" tooltip="Selecciona para enviar un correo electrónico" xr:uid="{C0DD3BF5-6D38-48A6-A9CF-8FC368995180}"/>
    <hyperlink ref="C122" r:id="rId101" tooltip="Selecciona para enviar un correo electrónico" xr:uid="{1A7524B6-850C-472B-95F8-44D06FDDEAFF}"/>
    <hyperlink ref="A123" location="'Gonzalez Cruz, Patricia Itzel'!I1" tooltip="Ir a la tabla principal del usuario" display="González Cruz, Patricia Itzel" xr:uid="{FA4A33B3-D1F9-4305-821E-7D275E484790}"/>
    <hyperlink ref="C123" r:id="rId102" tooltip="Selecciona para enviar un correo electrónico" xr:uid="{4228D306-0CF0-4B26-8081-3A7050B5E2C1}"/>
    <hyperlink ref="A125" location="'Gonzalez Hernandez, Blanca'!I1" tooltip="Ir a la tabla principal del usuario" display="González Hernández, Blanca" xr:uid="{84B50E9C-B04E-474E-86B6-756E861E2C87}"/>
    <hyperlink ref="C125" r:id="rId103" tooltip="Selecciona para enviar un correo electrónico" xr:uid="{695A4CE4-E43B-4357-809D-71884371B548}"/>
    <hyperlink ref="C126" r:id="rId104" tooltip="Selecciona para enviar un correo electrónico" xr:uid="{0D77BBFD-B5EF-4293-B2C4-8852B2916918}"/>
    <hyperlink ref="A128" location="'Gutierrez Aragon, Sergio'!I1" tooltip="Ir a la tabla principal del usuario" display="Gutierrez Aragón, Sergio" xr:uid="{69C4BD09-1B91-488B-9C6B-3503F3571890}"/>
    <hyperlink ref="C128" r:id="rId105" tooltip="Selecciona para enviar un correo electrónico" xr:uid="{438C296D-6761-49B3-B09B-F21EA9041FE0}"/>
    <hyperlink ref="A129" location="'Gutierrez Lopez, Gabriel'!I1" tooltip="Ir a la tabla principal del usuario" display="Gutierrez Lopez, Gabriel" xr:uid="{7E9704B4-5732-4D5B-90C5-34BC9ECEA9A3}"/>
    <hyperlink ref="C129" r:id="rId106" tooltip="Selecciona para enviar un correo electrónico" xr:uid="{5FB50BAE-46B2-45CB-B319-17ECE14B6AE1}"/>
    <hyperlink ref="A130" location="'Gutierrez Reyes, Juan Daniel'!I1" tooltip="Ir a la tabla principal del usuario" display="Gutierrez Reyes, Juan Daniel" xr:uid="{F00032F2-F485-466C-A32E-4859B2AE7899}"/>
    <hyperlink ref="C130" r:id="rId107" tooltip="Selecciona para enviar un correo electrónico" xr:uid="{12F416C7-E90F-4866-A044-BFB249CC86B7}"/>
    <hyperlink ref="A131" location="'Guzman casanova, Mario Arturo'!I1" tooltip="Ir a la tabla principal del usuario" display="Guzman casanova, Mario Arturo" xr:uid="{AA3A22A4-9F46-43B0-9F7D-F95196E484F9}"/>
    <hyperlink ref="C131" r:id="rId108" tooltip="Selecciona para enviar un correo electrónico" xr:uid="{C4E0A406-9E31-444E-81AF-0A93A5029197}"/>
    <hyperlink ref="C132" r:id="rId109" tooltip="Selecciona para enviar un correo electrónico" xr:uid="{84235566-814D-43DC-8237-61612C141652}"/>
    <hyperlink ref="A134" location="'Guzman Olivares, Mario'!I1" tooltip="Ir a la tabla principal del usuario" display="Guzman Olivares, Mario" xr:uid="{B0329418-7E07-433B-8B90-D5084882E18E}"/>
    <hyperlink ref="C134" r:id="rId110" tooltip="Selecciona para enviar un correo electrónico" xr:uid="{9D420BA4-8403-4617-8AE3-7A1F1D8DAE01}"/>
    <hyperlink ref="C135" r:id="rId111" tooltip="Selecciona para enviar un correo electrónico" xr:uid="{B156C28A-BA72-42AE-86C2-BEC105A62223}"/>
    <hyperlink ref="A136" location="'Hernandez Cruz, Carlos Edmundo'!I1" tooltip="Ir a la tabla principal del usuario" display="Hernandez Cruz, Carlos Edmundo" xr:uid="{65B031A2-4ECE-40B6-A0A7-0CEA1288E003}"/>
    <hyperlink ref="C136" r:id="rId112" tooltip="Selecciona para enviar un correo electrónico" xr:uid="{15B26A42-2AFF-45FE-B6E8-D0C00A16B082}"/>
    <hyperlink ref="C137" r:id="rId113" tooltip="Selecciona para enviar un correo electrónico" xr:uid="{64071FE9-F6D3-4B02-8E0E-06842B4C6AF5}"/>
    <hyperlink ref="A138" location="'Hernandez Lopez, Jaret Gadir'!I1" tooltip="Ir a la tabla principal del usuario" display="Hernandez López, Jaret Gadir" xr:uid="{EC2E6FAF-07D3-43F6-871D-AE66855C4B87}"/>
    <hyperlink ref="C138" r:id="rId114" tooltip="Selecciona para enviar un correo electrónico" xr:uid="{10B23362-8474-4533-920A-F2103F237A23}"/>
    <hyperlink ref="A139" location="'Hernandez Lopez, Juan Carlos'!I1" tooltip="Ir a la tabla principal del usuario" display="Hernández Lopez, Juan Carlos" xr:uid="{6327E4D7-C1C3-4DD5-BE84-698DC8340DDE}"/>
    <hyperlink ref="A140" location="'Hernandez Martinez, Ana Laura'!I1" tooltip="Ir a la tabla principal del usuario" display="Hernandez Martinez, Ana Laura" xr:uid="{50E13E77-1BBD-40F4-BBBB-82B0AC07A88C}"/>
    <hyperlink ref="C140" r:id="rId115" tooltip="Selecciona para enviar un correo electrónico" xr:uid="{5A598977-4CB8-4848-8E1B-DCF8401AFBFC}"/>
    <hyperlink ref="C141" r:id="rId116" tooltip="Selecciona para enviar un correo electrónico" xr:uid="{8512D18E-DBBC-48B9-AB94-F9379B4B0A32}"/>
    <hyperlink ref="C142" r:id="rId117" tooltip="Selecciona para enviar un correo electrónico" xr:uid="{AFDAF3FE-A2E5-47D4-BDAD-A1E1AD22CAC6}"/>
    <hyperlink ref="A143" location="'Herrero Puig, Pere'!I1" tooltip="Ir a la tabla principal del usuario" display="Herrero Puig, Pere" xr:uid="{28A793A5-6A38-4805-84E7-3F0AE08E51EA}"/>
    <hyperlink ref="C143" r:id="rId118" tooltip="Selecciona para enviar un correo electrónico" xr:uid="{13A88FE1-9512-4B77-B00B-5C4369782DBA}"/>
    <hyperlink ref="A144" location="'Hilario Coronel, Nancy Areli'!I1" tooltip="Ir a la tabla principal del usuario" display="Hilario Coronel, Nancy Areli" xr:uid="{D710C8E0-E2F9-4A1D-8B39-670F83B64225}"/>
    <hyperlink ref="C144" r:id="rId119" tooltip="Selecciona para enviar un correo electrónico" xr:uid="{46D1F2C3-3C22-421A-8CFB-948B18B94C5F}"/>
    <hyperlink ref="A145" location="'Huerta Salazar, Jannis Brenda'!I1" tooltip="Ir a la tabla principal del usuario" display="Huerta Salazar, Jannis Brenda" xr:uid="{053667EF-D18B-4AAA-9E79-96C57872DF33}"/>
    <hyperlink ref="C145" r:id="rId120" tooltip="Selecciona para enviar un correo electrónico" xr:uid="{37434B5E-050D-4FA1-87D9-FDED5EF82CEA}"/>
    <hyperlink ref="A146" location="'Ignacio Gallardo, Diana Aurora '!I1" tooltip="Ir a la tabla principal del usuario" display="Ignacio Gallardo, Diana Aurora " xr:uid="{4A4BD7DE-DDAD-44C6-9C09-CEBF21E1C338}"/>
    <hyperlink ref="C146" r:id="rId121" tooltip="Selecciona para enviar un correo electrónico" xr:uid="{8D44BF01-F42E-4AA2-B130-74586277389F}"/>
    <hyperlink ref="A147" location="'Iturbe Bueno, Gina'!I1" tooltip="Ir a la tabla principal del usuario" display="Iturbe Bueno, Gina" xr:uid="{68893967-BC8E-4B67-8926-257F27E31069}"/>
    <hyperlink ref="C147" r:id="rId122" tooltip="Selecciona para enviar un correo electrónico" xr:uid="{41439ED2-7257-4F01-876D-7790C6BF1DEB}"/>
    <hyperlink ref="C148" r:id="rId123" tooltip="Selecciona para enviar un correo electrónico" xr:uid="{4B1D7288-A2BF-4B85-9B13-54E3088E3810}"/>
    <hyperlink ref="A149" location="'Javier Salazar, Elisa Micaela'!I1" tooltip="Ir a la tabla principal del usuario" display="Javier Salazar, Elisa Micaela" xr:uid="{543B7477-757F-4674-8925-6D5D17627443}"/>
    <hyperlink ref="C149" r:id="rId124" tooltip="Selecciona para enviar un correo electrónico" xr:uid="{04885AB4-FDF4-4E0C-B874-2BEC058F05A1}"/>
    <hyperlink ref="A151" location="'Jimenez Mendoza, Jaren Fernanda'!I1" tooltip="Ir a la tabla principal del usuario" display="Jiménez Mendoza, Jaren Fernanda" xr:uid="{7CEC3948-13D9-4517-A3EC-D988CC26145D}"/>
    <hyperlink ref="C151" r:id="rId125" tooltip="Selecciona para enviar un correo electrónico" xr:uid="{0F7A6DD6-F811-4BCA-AF8C-59114B76693B}"/>
    <hyperlink ref="C152" r:id="rId126" tooltip="Selecciona para enviar un correo electrónico" xr:uid="{5225DAEA-A6BF-4933-A273-442847A7BE31}"/>
    <hyperlink ref="C153" r:id="rId127" tooltip="Selecciona para enviar un correo electrónico" xr:uid="{6820A4E2-D028-4D82-9E25-568DE76B1F01}"/>
    <hyperlink ref="A154" location="'Jimenez ortega, Leyla'!I1" tooltip="Ir a la tabla principal del usuario" display="Jiménez ortega, Leyla" xr:uid="{F38EC7D2-6981-467E-89FB-2EE3F5BFB977}"/>
    <hyperlink ref="C154" r:id="rId128" tooltip="Selecciona para enviar un correo electrónico" xr:uid="{75622BDB-6EFD-4D77-9919-7402F6009614}"/>
    <hyperlink ref="A156" location="'Jimenez Santos, Perla Miriam'!I1" tooltip="Ir a la tabla principal del usuario" display="Jiménez Santos, Perla Miriam" xr:uid="{0316AA44-FDA9-4540-A840-B754FFA8F2EC}"/>
    <hyperlink ref="A157" location="'Jose Ruiz, Pergetino'!I1" tooltip="Ir a la tabla principal del usuario" display="José Ruiz, Pergetino" xr:uid="{A36BAB6D-82F3-4F1E-A477-1EC4D6499ACB}"/>
    <hyperlink ref="C157" r:id="rId129" tooltip="Selecciona para enviar un correo electrónico" xr:uid="{57688C87-5749-48DD-A7E8-126FB9D85964}"/>
    <hyperlink ref="C158" r:id="rId130" tooltip="Selecciona para enviar un correo electrónico" xr:uid="{D64B2B60-3F49-4F31-B099-E115BD519613}"/>
    <hyperlink ref="C159" r:id="rId131" tooltip="Selecciona para enviar un correo electrónico" xr:uid="{2415C84B-EEE8-4A76-BA74-332925FAF43A}"/>
    <hyperlink ref="A160" location="'Lagunas Pinon, Armando Sergio'!I1" tooltip="Ir a la tabla principal del usuario" display="Lagunas Piñon, Armando Sergio" xr:uid="{DE9CF734-D7B9-4BC7-81BD-C7BD3EAB59C3}"/>
    <hyperlink ref="C160" r:id="rId132" tooltip="Selecciona para enviar un correo electrónico" xr:uid="{E872D00E-4403-4F04-9A5A-E8F19696D824}"/>
    <hyperlink ref="C162" r:id="rId133" tooltip="Selecciona para enviar un correo electrónico" xr:uid="{64C8DDCD-B4E9-48EA-A889-12FF2538928F}"/>
    <hyperlink ref="A163" location="'Leon Cuevas, Francisco Javier'!I1" tooltip="Ir a la tabla principal del usuario" display="León Cuevas, Francisco Javier" xr:uid="{AEEDDA42-E715-46D3-B73D-0E864007901B}"/>
    <hyperlink ref="C163" r:id="rId134" tooltip="Selecciona para enviar un correo electrónico" xr:uid="{D91E94FB-14A9-47BA-AE20-8D4794201C5F}"/>
    <hyperlink ref="C164" r:id="rId135" tooltip="Selecciona para enviar un correo electrónico" xr:uid="{1A86F20D-F06A-4B08-AEF7-3CA910858061}"/>
    <hyperlink ref="C165" r:id="rId136" tooltip="Selecciona para enviar un correo electrónico" xr:uid="{B9B0E4CE-6373-49F6-A249-04A413DEF88E}"/>
    <hyperlink ref="A166" location="'Lepiz Roman, Eva Alicia'!I1" tooltip="Ir a la tabla principal del usuario" display="Lepiz Roman, Eva Alicia" xr:uid="{F0A25F09-029A-49AD-B079-6D2123472955}"/>
    <hyperlink ref="C166" r:id="rId137" tooltip="Selecciona para enviar un correo electrónico" xr:uid="{847CAA6F-4570-42C9-9B8C-D875AD0091C5}"/>
    <hyperlink ref="C167" r:id="rId138" tooltip="Selecciona para enviar un correo electrónico" xr:uid="{982D2D91-5B61-40CE-88F1-3EEB109A8FD1}"/>
    <hyperlink ref="C168" r:id="rId139" tooltip="Selecciona para enviar un correo electrónico" xr:uid="{147E1FED-5C0A-413C-918F-651FC64D4292}"/>
    <hyperlink ref="C169" r:id="rId140" tooltip="Selecciona para enviar un correo electrónico" xr:uid="{4D8FE030-32C9-4C3F-BA11-97F83212C42E}"/>
    <hyperlink ref="A170" location="'Lopez Charis, Maria Sabina'!I1" tooltip="Ir a la tabla principal del usuario" display="López Charis, Maria Sabina" xr:uid="{235B860A-D40E-4B27-BBA4-A8AA3AFC7EDD}"/>
    <hyperlink ref="C170" r:id="rId141" tooltip="Selecciona para enviar un correo electrónico" xr:uid="{40763D70-07B4-4D95-9C60-C1244E9B6947}"/>
    <hyperlink ref="C172" r:id="rId142" tooltip="Selecciona para enviar un correo electrónico" xr:uid="{C6420896-5595-42D0-B891-242F084138D0}"/>
    <hyperlink ref="A173" location="'Lopez Hernandez, Hugo Daniel'!I1" tooltip="Ir a la tabla principal del usuario" display="López Hernández, Hugo Daniel" xr:uid="{989E52BA-3D7C-4841-AE43-665DA3D54A17}"/>
    <hyperlink ref="C173" r:id="rId143" tooltip="Selecciona para enviar un correo electrónico" xr:uid="{7DD635AB-6E8E-4E42-A521-937B233B7092}"/>
    <hyperlink ref="A174" location="'Lopez Hernandez, Merida Cristin'!I1" tooltip="Ir a la tabla principal del usuario" display="López Hernández, Merida Cristina" xr:uid="{FFBA6035-186E-4791-A6E7-5F3D935AC4E0}"/>
    <hyperlink ref="C174" r:id="rId144" tooltip="Selecciona para enviar un correo electrónico" xr:uid="{86DBAC32-D429-4171-B37C-E134E284380B}"/>
    <hyperlink ref="A175" location="'Lopez Jimenez, Mara'!I1" tooltip="Ir a la tabla principal del usuario" display="López Jiménez, Mara" xr:uid="{AC863F14-395D-4650-9326-5F1311BDE67A}"/>
    <hyperlink ref="C175" r:id="rId145" tooltip="Selecciona para enviar un correo electrónico" xr:uid="{96D207C2-5BB4-42FA-A71D-D063DCC25775}"/>
    <hyperlink ref="A176" location="'Lopez Juarez, Wendy Monserrat'!I1" tooltip="Ir a la tabla principal del usuario" display="López Juárez, Wendy Monserrat" xr:uid="{9563568D-563F-4541-A0E4-35145A92EC4A}"/>
    <hyperlink ref="C176" r:id="rId146" tooltip="Selecciona para enviar un correo electrónico" xr:uid="{CFADB6E9-D3DD-4996-BB06-E4F78AC671DD}"/>
    <hyperlink ref="C177" r:id="rId147" tooltip="Selecciona para enviar un correo electrónico" xr:uid="{6ED48955-B5F6-4B03-A1B7-D08831302C9D}"/>
    <hyperlink ref="C178" r:id="rId148" tooltip="Selecciona para enviar un correo electrónico" xr:uid="{F259750C-0D34-4B9F-A3B5-BF5D2908026A}"/>
    <hyperlink ref="C179" r:id="rId149" tooltip="Selecciona para enviar un correo electrónico" xr:uid="{0863E7B1-CC79-40A5-AFB9-C7D213231EB9}"/>
    <hyperlink ref="C180" r:id="rId150" tooltip="Selecciona para enviar un correo electrónico" xr:uid="{F4AB3C6E-15B7-491A-A35B-168F4EC5289D}"/>
    <hyperlink ref="A181" location="'Lopez Villegas, Inocencio'!I1" tooltip="Ir a la tabla principal del usuario" display="López Villegas, Inocencio" xr:uid="{90932732-0DB9-4A6E-B180-1CCE5D929353}"/>
    <hyperlink ref="C181" r:id="rId151" tooltip="Selecciona para enviar un correo electrónico" xr:uid="{E77E231A-77D7-4D16-AF5A-C865E98518EB}"/>
    <hyperlink ref="C182" r:id="rId152" tooltip="Selecciona para enviar un correo electrónico" xr:uid="{F4677589-15B3-478F-824A-2DA06DE9D290}"/>
    <hyperlink ref="A183" location="'Luis Garcia, Anali'!I1" tooltip="Ir a la tabla principal del usuario" display="Luis García, Anali" xr:uid="{009AE6BA-B49F-497B-9DE5-606A2CF7BC0E}"/>
    <hyperlink ref="C183" r:id="rId153" tooltip="Selecciona para enviar un correo electrónico" xr:uid="{F23D2577-5F75-47DB-931F-1F0E511B2117}"/>
    <hyperlink ref="A184" location="'Luis Salmeron, Arnulfo Efren'!I1" tooltip="Ir a la tabla principal del usuario" display="Luis Salmerón, Arnulfo Efrén" xr:uid="{70EC4D35-92A5-4D7A-9A4C-DFE73C0CD55F}"/>
    <hyperlink ref="A185" location="'Luna Santiago, Juan Manuel'!I1" tooltip="Ir a la tabla principal del usuario" display="Luna Santiago, Juan Manuel" xr:uid="{0FBCDF2B-5B71-45C8-91CA-3DEA3D8FD80B}"/>
    <hyperlink ref="C185" r:id="rId154" tooltip="Selecciona para enviar un correo electrónico" xr:uid="{B6F01B88-7B9E-4C95-8566-6F971F53E826}"/>
    <hyperlink ref="A186" location="'Maldonado de la Torre, Tryno'!I1" tooltip="Ir a la tabla principal del usuario" display="Maldonado de la Torre, Tryno" xr:uid="{CB803628-B1A9-4491-8A7B-5E5E4A0808A8}"/>
    <hyperlink ref="C186" r:id="rId155" tooltip="Selecciona para enviar un correo electrónico" xr:uid="{6363B9D7-F09F-45B7-AD6A-DAC877736839}"/>
    <hyperlink ref="A187" location="'Mancilla Zayas, Araceli'!I1" tooltip="Ir a la tabla principal del usuario" display="Mancilla Zayas, Araceli" xr:uid="{53DE60C6-95E0-4F01-8D1F-B6986B27E195}"/>
    <hyperlink ref="C187" r:id="rId156" tooltip="Selecciona para enviar un correo electrónico" xr:uid="{B6919299-885E-4D33-94E9-1F28C68C3DC5}"/>
    <hyperlink ref="C188" r:id="rId157" tooltip="Selecciona para enviar un correo electrónico" xr:uid="{ED1170CC-F0E4-42EE-9CEA-BD34360C10CF}"/>
    <hyperlink ref="C189" r:id="rId158" tooltip="Selecciona para enviar un correo electrónico" xr:uid="{5658576E-0E38-4018-AC4A-942982956C7C}"/>
    <hyperlink ref="C190" r:id="rId159" tooltip="Selecciona para enviar un correo electrónico" xr:uid="{BB5AE93D-A1B4-4C06-AB27-2E84034C6438}"/>
    <hyperlink ref="C191" r:id="rId160" tooltip="Selecciona para enviar un correo electrónico" xr:uid="{C31779E1-A918-4C84-96C3-147BB26C021D}"/>
    <hyperlink ref="C192" r:id="rId161" tooltip="Selecciona para enviar un correo electrónico" xr:uid="{8D2544BD-F872-4950-893E-924A33FB886D}"/>
    <hyperlink ref="C193" r:id="rId162" tooltip="Selecciona para enviar un correo electrónico" xr:uid="{81BD1794-1ED0-4955-9C73-B03DD3F03567}"/>
    <hyperlink ref="C194" r:id="rId163" tooltip="Selecciona para enviar un correo electrónico" xr:uid="{8D29D866-6B8F-466C-85BA-8848CA5450ED}"/>
    <hyperlink ref="C195" r:id="rId164" tooltip="Selecciona para enviar un correo electrónico" xr:uid="{4510ECA8-A081-4190-9821-2236FFBB870D}"/>
    <hyperlink ref="C196" r:id="rId165" tooltip="Selecciona para enviar un correo electrónico" xr:uid="{45211D42-BF83-46EB-91EC-89489C1E6833}"/>
    <hyperlink ref="C197" r:id="rId166" tooltip="Selecciona para enviar un correo electrónico" xr:uid="{EE5BCC6C-0F1B-4507-BD87-0A119F9A1E15}"/>
    <hyperlink ref="C198" r:id="rId167" tooltip="Selecciona para enviar un correo electrónico" xr:uid="{52CEBB29-9DA9-4663-86F0-8BAB276EE582}"/>
    <hyperlink ref="A199" location="'Martinez Ramirez, Oscar Javier'!I1" tooltip="Ir a la tabla principal del usuario" display="Martinez Ramirez, Oscar Javier" xr:uid="{B4E80506-901C-47F3-B98F-4988569F0118}"/>
    <hyperlink ref="C199" r:id="rId168" tooltip="Selecciona para enviar un correo electrónico" xr:uid="{D0E79A2F-854B-4FAA-BAA5-FCADD9245563}"/>
    <hyperlink ref="C200" r:id="rId169" tooltip="Selecciona para enviar un correo electrónico" xr:uid="{A1A65803-599A-408E-8294-AF080C799AB0}"/>
    <hyperlink ref="C201" r:id="rId170" tooltip="Selecciona para enviar un correo electrónico" xr:uid="{065D94B8-6A11-4080-AF4A-73D0CECE02E4}"/>
    <hyperlink ref="C203" r:id="rId171" tooltip="Selecciona para enviar un correo electrónico" xr:uid="{B5CF8C55-C63E-4844-851B-6E57F35A5545}"/>
    <hyperlink ref="A204" location="'Mateos Calvo, Eugenia Guadalupe'!I1" tooltip="Ir a la tabla principal del usuario" display="Mateos Calvo, Eugenia Guadalupe" xr:uid="{ECEA4107-848B-481A-96EE-EE827015472F}"/>
    <hyperlink ref="C204" r:id="rId172" tooltip="Selecciona para enviar un correo electrónico" xr:uid="{ADCAAD91-EAE5-4EA4-A317-BEB21B49E9C5}"/>
    <hyperlink ref="C205" r:id="rId173" tooltip="Selecciona para enviar un correo electrónico" xr:uid="{C0768E48-0BC6-4FAF-BEEC-8E41BBB1EE22}"/>
    <hyperlink ref="C207" r:id="rId174" tooltip="Selecciona para enviar un correo electrónico" xr:uid="{AF2B800F-D4EB-4610-9D12-725B778CC147}"/>
    <hyperlink ref="A208" location="'Matus, Manuel'!I1" tooltip="Ir a la tabla principal del usuario" display="Matus, Manuel" xr:uid="{2BFD67B8-DAE1-4455-943A-ED4CA1508468}"/>
    <hyperlink ref="C208" r:id="rId175" tooltip="Selecciona para enviar un correo electrónico" xr:uid="{3E0CBE0A-0265-42B8-A515-B23FC47DE6A6}"/>
    <hyperlink ref="C209" r:id="rId176" tooltip="Selecciona para enviar un correo electrónico" xr:uid="{8F24C470-C1D0-4545-A78C-841264A21F99}"/>
    <hyperlink ref="A210" location="'Meixueiro Lopez, Paul'!I1" tooltip="Ir a la tabla principal del usuario" display="Meixueiro López, Paul" xr:uid="{7D97C1B5-CAF3-4D7F-B66E-F423C7F05BEE}"/>
    <hyperlink ref="A211" location="'Meixueiro Valencia, Andrea'!I1" tooltip="Ir a la tabla principal del usuario" display="Meixueiro Valencia, Andrea" xr:uid="{75970B8F-D5B0-4A72-AFDE-09473B09456B}"/>
    <hyperlink ref="C211" r:id="rId177" tooltip="Selecciona para enviar un correo electrónico" xr:uid="{FE846836-48DD-444A-9186-FF783F3077F0}"/>
    <hyperlink ref="A213" location="'Mendiola Chavez, Alberto'!I1" tooltip="Ir a la tabla principal del usuario" display="Mendiola Chávez, Alberto" xr:uid="{C96AFAC4-D10F-4B6E-9B13-C40A4B5A918D}"/>
    <hyperlink ref="C213" r:id="rId178" tooltip="Selecciona para enviar un correo electrónico" xr:uid="{347545C8-14F5-49CB-BF2A-04EF381A010E}"/>
    <hyperlink ref="C214" r:id="rId179" tooltip="Selecciona para enviar un correo electrónico" xr:uid="{DB8A2A38-D1B4-4A89-BF6D-02A6AC51F809}"/>
    <hyperlink ref="C216" r:id="rId180" tooltip="Selecciona para enviar un correo electrónico" xr:uid="{4DB35899-3197-4BC9-BB60-C96891B31E59}"/>
    <hyperlink ref="A217" location="'Meza Perez, Ivan'!I1" tooltip="Ir a la tabla principal del usuario" display="Mezá Pérez, Ivan" xr:uid="{05F58C66-09F1-4CBC-BFD9-D8D64BB91AA1}"/>
    <hyperlink ref="C217" r:id="rId181" tooltip="Selecciona para enviar un correo electrónico" xr:uid="{02764101-D637-4427-8AAA-D23186207DF3}"/>
    <hyperlink ref="A220" location="'Morales Calas, Lucero Guadalupe'!I1" tooltip="Ir a la tabla principal del usuario" display="Morales Calas, Lucero Guadalupe" xr:uid="{90038C19-F9B1-436A-80D6-D916E9F82FDF}"/>
    <hyperlink ref="A221" location="'Morales Cruz, Angel aurelio'!I1" tooltip="Ir a la tabla principal del usuario" display="Morales Cruz, Angel aurelio" xr:uid="{66FBAD4E-70D6-467B-A55E-3BDEA79B2BBE}"/>
    <hyperlink ref="C221" r:id="rId182" tooltip="Selecciona para enviar un correo electrónico" xr:uid="{72F50E9A-A756-41E0-8E87-C00FF08183A6}"/>
    <hyperlink ref="A222" location="'Morales Pablo, Gerardo Joushima'!I1" tooltip="Ir a la tabla principal del usuario" display="Morales Pablo, Gerardo Joushimart" xr:uid="{2E6C1817-CFF2-4E3F-B654-7D87F444B4EA}"/>
    <hyperlink ref="C222" r:id="rId183" tooltip="Selecciona para enviar un correo electrónico" xr:uid="{BE0669E5-B7B6-4317-9DA7-F5005307BC49}"/>
    <hyperlink ref="C223" r:id="rId184" tooltip="Selecciona para enviar un correo electrónico" xr:uid="{8FDDC443-178B-43CC-8DE4-5097FF8C49B0}"/>
    <hyperlink ref="C224" r:id="rId185" tooltip="Selecciona para enviar un correo electrónico" xr:uid="{7EB9664F-EE50-4159-B932-C13890CF5F56}"/>
    <hyperlink ref="A225" location="'Moreno Franco, Jairo Rene'!I1" tooltip="Ir a la tabla principal del usuario" display="Moreno Franco, Jairo René" xr:uid="{2EB44CFD-54A9-432E-BA58-F71A48994894}"/>
    <hyperlink ref="C225" r:id="rId186" tooltip="Selecciona para enviar un correo electrónico" xr:uid="{45250A86-A589-44C4-BA29-764EFE95E120}"/>
    <hyperlink ref="C227" r:id="rId187" tooltip="Selecciona para enviar un correo electrónico" xr:uid="{E8C4C6B8-A08B-48F4-B77D-F731E31BA5EF}"/>
    <hyperlink ref="A228" location="'Nieva Sosa, Maria Amparo'!I1" tooltip="Ir a la tabla principal del usuario" display="Nieva Sosa, María Amparo" xr:uid="{44DB2522-6DA7-4019-8198-A0412F587C1A}"/>
    <hyperlink ref="C228" r:id="rId188" tooltip="Selecciona para enviar un correo electrónico" xr:uid="{6C57BF9D-B860-439C-8EE5-42889D4D8C79}"/>
    <hyperlink ref="A229" location="'Noriega Ortiz, Izcoalt'!I1" tooltip="Ir a la tabla principal del usuario" display="Noriega Ortiz, Izcoalt" xr:uid="{85705D42-60FA-4F81-B6E3-7D6DFFBCD386}"/>
    <hyperlink ref="C229" r:id="rId189" tooltip="Selecciona para enviar un correo electrónico" xr:uid="{22D10EDA-CAE5-4636-9293-196BD0E258F0}"/>
    <hyperlink ref="A230" location="'Ochoa Arrazola, Martha'!I1" tooltip="Ir a la tabla principal del usuario" display="Ochoa Arrazola, Martha" xr:uid="{B2FC15E7-31C4-4A25-AEFF-7D367624E183}"/>
    <hyperlink ref="C230" r:id="rId190" tooltip="Selecciona para enviar un correo electrónico" xr:uid="{68D56176-FBCF-4A9E-96DC-F2A6CCE856F5}"/>
    <hyperlink ref="A231" location="'Ojeda Guzman, Ruben'!I1" tooltip="Ir a la tabla principal del usuario" display="Ojeda Guzmán, Rubén" xr:uid="{195872D2-96AA-451C-A2E3-1DE988D94A0C}"/>
    <hyperlink ref="C231" r:id="rId191" tooltip="Selecciona para enviar un correo electrónico" xr:uid="{72BB6106-8E71-4C0D-8365-B5D94BD6AA2C}"/>
    <hyperlink ref="A232" location="'Ojeda Perez, Emmanuel'!I1" tooltip="Ir a la tabla principal del usuario" display="Ojeda Pérez, Emmanuel" xr:uid="{45036D6F-F39F-4EF3-9114-0D3EC66F9310}"/>
    <hyperlink ref="C232" r:id="rId192" tooltip="Selecciona para enviar un correo electrónico" xr:uid="{2E3080D9-9B2E-436A-9C6B-E1BA98771F9F}"/>
    <hyperlink ref="A233" location="'Olguin Reyes, Bedrich Mauricio'!I1" tooltip="Ir a la tabla principal del usuario" display="Olguin Reyes, Bedrich Mauricio" xr:uid="{95ACE679-B1B9-4A4F-AEE6-3167D53FF87C}"/>
    <hyperlink ref="C233" r:id="rId193" tooltip="Selecciona para enviar un correo electrónico" xr:uid="{AADDA585-8C00-4499-8D48-E8E68A112E1F}"/>
    <hyperlink ref="A234" location="'Olivera Perez, Maria Fernanda'!I1" tooltip="Ir a la tabla principal del usuario" display="Olivera Pérez, Maria Fernanda" xr:uid="{A1146C45-B171-4024-84F7-930A956CA34D}"/>
    <hyperlink ref="C234" r:id="rId194" tooltip="Selecciona para enviar un correo electrónico" xr:uid="{B15CBC6D-960D-4031-BC3C-F3490B9A9A5E}"/>
    <hyperlink ref="A235" location="'Olivo Ramos, Daniel'!I1" tooltip="Ir a la tabla principal del usuario" display="Olivo Ramos, Daniel" xr:uid="{16ED09A0-0244-4E7B-A91C-45FE259CA177}"/>
    <hyperlink ref="C235" r:id="rId195" tooltip="Selecciona para enviar un correo electrónico" xr:uid="{D4DB6CD4-7D0D-46B2-9B3A-B19CD4DE99A0}"/>
    <hyperlink ref="A236" location="'Olvera Gutierrez, Rene Mauricio'!I1" tooltip="Ir a la tabla principal del usuario" display="Olvera Gutierrez, René Mauricio" xr:uid="{A35F2728-EC17-4239-AAD4-604FB4D789E7}"/>
    <hyperlink ref="C236" r:id="rId196" tooltip="Selecciona para enviar un correo electrónico" xr:uid="{2ABB704F-74D2-4C18-ABB9-752F7CD4E39B}"/>
    <hyperlink ref="A237" location="'Orozco Hernandez, Ruth Karina'!I1" tooltip="Ir a la tabla principal del usuario" display="Orozco Hernandez, Ruth Karina" xr:uid="{8844313E-BD38-4DCD-9FD2-BCFEBDE09D4D}"/>
    <hyperlink ref="C237" r:id="rId197" tooltip="Selecciona para enviar un correo electrónico" xr:uid="{250AB496-DA74-406C-8842-9D9FA328B35A}"/>
    <hyperlink ref="A238" location="'Ortega Cruz, Felipe de Jesus'!I1" tooltip="Ir a la tabla principal del usuario" display="Ortega Cruz, Felipe de Jesús" xr:uid="{1C79993C-0EDF-44C3-8EAB-C3645C1FB990}"/>
    <hyperlink ref="A239" location="'Ortega Hernandez, Alejandra'!I1" tooltip="Ir a la tabla principal del usuario" display="Ortega Hernandez, Alejandra" xr:uid="{1D8F1322-FD24-4213-B6EB-67682F2AD06C}"/>
    <hyperlink ref="C239" r:id="rId198" tooltip="Selecciona para enviar un correo electrónico" xr:uid="{8A3E3732-9590-45C1-BCC1-7BD90436A091}"/>
    <hyperlink ref="C240" r:id="rId199" tooltip="Selecciona para enviar un correo electrónico" xr:uid="{05AA703E-7742-45D6-B662-39EA89A785D4}"/>
    <hyperlink ref="A241" location="'Ortiz Leyva, Alejandro Jose'!I1" tooltip="Ir a la tabla principal del usuario" display="Ortiz Leyva, Alejandro José" xr:uid="{A9157B28-EFBF-416C-AF01-B96740D4A07B}"/>
    <hyperlink ref="C241" r:id="rId200" tooltip="Selecciona para enviar un correo electrónico" xr:uid="{98359438-4D03-44DF-BCBE-103BB9E77998}"/>
    <hyperlink ref="C242" r:id="rId201" tooltip="Selecciona para enviar un correo electrónico" xr:uid="{C974DAF4-3771-4BC5-A5D4-173C49A45523}"/>
    <hyperlink ref="A243" location="'Ortiz Ortega, Selene '!I1" tooltip="Ir a la tabla principal del usuario" display="Ortiz Ortega, Selene " xr:uid="{485A3374-D777-43C1-BBEF-A29FF8A2F50C}"/>
    <hyperlink ref="C243" r:id="rId202" tooltip="Selecciona para enviar un correo electrónico" xr:uid="{B5C27AE4-9F2F-4AF9-8158-7DE92C090437}"/>
    <hyperlink ref="C245" r:id="rId203" tooltip="Selecciona para enviar un correo electrónico" xr:uid="{0D7EE41E-9154-4AA1-BC9A-B28EA69FD16D}"/>
    <hyperlink ref="C246" r:id="rId204" tooltip="Selecciona para enviar un correo electrónico" xr:uid="{5401D218-46D2-434A-9524-1F68479748B1}"/>
    <hyperlink ref="A247" location="'Pascual Perez, Adriana Atalia'!I1" tooltip="Ir a la tabla principal del usuario" display="Pascual Pérez, Adriana Atalia" xr:uid="{7F62C665-CD8A-4E55-8E98-504B7F177F89}"/>
    <hyperlink ref="C247" r:id="rId205" tooltip="Selecciona para enviar un correo electrónico" xr:uid="{8902807D-67A5-428F-9D49-3F3E25FDFD55}"/>
    <hyperlink ref="A248" location="'Pascual Pinedo, Leonardo de Jes'!I1" tooltip="Ir a la tabla principal del usuario" display="Pascual Pinedo, Leonardo de Jesús" xr:uid="{F08B5DCA-14B6-4B84-B15F-F8307582B506}"/>
    <hyperlink ref="C248" r:id="rId206" tooltip="Selecciona para enviar un correo electrónico" xr:uid="{51A1C7D0-2549-4980-8AE1-1BBDD656ACF4}"/>
    <hyperlink ref="C250" r:id="rId207" tooltip="Selecciona para enviar un correo electrónico" xr:uid="{EC227AD3-78A2-473C-9962-DF605272DE32}"/>
    <hyperlink ref="C251" r:id="rId208" tooltip="Selecciona para enviar un correo electrónico" xr:uid="{4C94C548-914D-4B15-BD5B-02EC652BB857}"/>
    <hyperlink ref="A252" location="'Perez Azcona, Andrea'!I1" tooltip="Ir a la tabla principal del usuario" display="Pérez Azcona, Andrea" xr:uid="{C2B34474-9762-4DBC-80B3-DC83297957F2}"/>
    <hyperlink ref="C252" r:id="rId209" tooltip="Selecciona para enviar un correo electrónico" xr:uid="{0A34B7B5-2BDB-4BAA-8681-098510EB6B65}"/>
    <hyperlink ref="A253" location="'Perez Luis, Perla xochilt'!I1" tooltip="Ir a la tabla principal del usuario" display="Pérez Luis, Perla xochilt" xr:uid="{21DDDAC2-BAA1-4286-BF56-DDD9C117574F}"/>
    <hyperlink ref="C253" r:id="rId210" tooltip="Selecciona para enviar un correo electrónico" xr:uid="{26325929-C38D-4848-AC47-1903CAB957DE}"/>
    <hyperlink ref="C254" r:id="rId211" tooltip="Selecciona para enviar un correo electrónico" xr:uid="{8B1A4EAD-235F-47D6-BD5B-9C17BC7C5BC9}"/>
    <hyperlink ref="C255" r:id="rId212" tooltip="Selecciona para enviar un correo electrónico" xr:uid="{8117D017-E1C0-49E1-B275-52E5E0C33064}"/>
    <hyperlink ref="A256" location="'Perez Moreno Rose, Marie Jose G'!I1" tooltip="Ir a la tabla principal del usuario" display="Pérez Moreno Rose, Marie José Gisele" xr:uid="{66599180-D2CE-4F0F-B91B-3250560E7D04}"/>
    <hyperlink ref="C256" r:id="rId213" tooltip="Selecciona para enviar un correo electrónico" xr:uid="{78D04213-48AC-487A-B1A8-8D28778313FE}"/>
    <hyperlink ref="A257" location="'Perez Vasquez, Alexis Jonathan'!I1" tooltip="Ir a la tabla principal del usuario" display="Pérez Vásquez, Alexis Jonathan" xr:uid="{F9FD52EF-F34A-43BC-A411-43A8F9E24BDF}"/>
    <hyperlink ref="A258" location="'Pineda, Nery Ivan'!I1" tooltip="Ir a la tabla principal del usuario" display="Pineda, Nery Iván" xr:uid="{AEA81C16-515C-4164-8778-AD4034129F3B}"/>
    <hyperlink ref="A260" location="'Policapo Reyes, Amairany Belem'!I1" tooltip="Ir a la tabla principal del usuario" display="Policapo Reyes, Amairany Belem" xr:uid="{E647AE95-86BD-41B4-8A33-F6E94501CDE4}"/>
    <hyperlink ref="C260" r:id="rId214" tooltip="Selecciona para enviar un correo electrónico" xr:uid="{FEDA55BB-77E1-4B23-9273-A3D10656DB19}"/>
    <hyperlink ref="A261" location="'Quero Aguilar, Israel Amador'!I1" tooltip="Ir a la tabla principal del usuario" display="Quero Aguilar, Israel Amador" xr:uid="{1B39A678-F064-4D9A-8905-78A696498EF6}"/>
    <hyperlink ref="C261" r:id="rId215" tooltip="Selecciona para enviar un correo electrónico" xr:uid="{079D6EBB-4EC6-4819-9136-4FE8CB0104C6}"/>
    <hyperlink ref="A262" location="'Quero Herrera, Adrian'!I1" tooltip="Ir a la tabla principal del usuario" display="Quero Herrera, Adrian" xr:uid="{DD14ED1C-CCE0-4A6A-967E-8E0A3DCE35CE}"/>
    <hyperlink ref="C262" r:id="rId216" tooltip="Selecciona para enviar un correo electrónico" xr:uid="{661041CD-321C-4D1A-A1C5-484647482923}"/>
    <hyperlink ref="A263" location="'Quiroz Zacarias, Kenia'!I1" tooltip="Ir a la tabla principal del usuario" display="Quiroz Zacarías, Kenia" xr:uid="{B6E51344-B913-4363-83DC-1CE684E0C6C6}"/>
    <hyperlink ref="C263" r:id="rId217" tooltip="Selecciona para enviar un correo electrónico" xr:uid="{1C542BEE-5217-4B53-836F-B3A4059BB187}"/>
    <hyperlink ref="C264" r:id="rId218" tooltip="Selecciona para enviar un correo electrónico" xr:uid="{AC8CBC0F-AD7D-45FE-A1B5-73447ACC36D1}"/>
    <hyperlink ref="C265" r:id="rId219" tooltip="Selecciona para enviar un correo electrónico" xr:uid="{DF888172-5F06-4468-9F9D-FFC53F0F021A}"/>
    <hyperlink ref="C266" r:id="rId220" tooltip="Selecciona para enviar un correo electrónico" xr:uid="{6C6893F4-4431-4CF6-8FE4-7FF02D89201A}"/>
    <hyperlink ref="A267" location="'Ramirez Garcia, Miguel Angel'!I1" tooltip="Ir a la tabla principal del usuario" display="Ramirez Garcia, Miguel Angel" xr:uid="{09D3C9B6-D669-4672-B0F6-36D8AFECD9FA}"/>
    <hyperlink ref="C267" r:id="rId221" tooltip="Selecciona para enviar un correo electrónico" xr:uid="{54138D91-ACBB-4427-B584-9A31AE13B6A2}"/>
    <hyperlink ref="C269" r:id="rId222" tooltip="Selecciona para enviar un correo electrónico" xr:uid="{D1801C33-DBB1-4CDF-87F6-F6AD80BD3B53}"/>
    <hyperlink ref="C270" r:id="rId223" tooltip="Selecciona para enviar un correo electrónico" xr:uid="{30931F7C-4AE2-46A0-93FE-91892DC3AC0B}"/>
    <hyperlink ref="A273" location="'Resendiz Sanchez, Inari coral'!I1" tooltip="Ir a la tabla principal del usuario" display="Résendiz Sánchez, Inari coral" xr:uid="{C6FA89E5-37DC-4185-AED3-4C746D4362D8}"/>
    <hyperlink ref="C273" r:id="rId224" tooltip="Selecciona para enviar un correo electrónico" xr:uid="{4A49B31C-93F6-4EA8-99D1-4302D88C4AEE}"/>
    <hyperlink ref="C274" r:id="rId225" tooltip="Selecciona para enviar un correo electrónico" xr:uid="{9A8BB830-E3E3-48E4-B3A5-6715D9C01914}"/>
    <hyperlink ref="C275" r:id="rId226" tooltip="Selecciona para enviar un correo electrónico" xr:uid="{2CAD88C7-FDA3-4A1E-B791-126EEE9A5C75}"/>
    <hyperlink ref="A276" location="'Reyes Salvador, Eunice'!I1" tooltip="Ir a la tabla principal del usuario" display="Reyes Salvador, Eunice" xr:uid="{969C2430-D5DE-4B31-B7A0-1A58E5096D04}"/>
    <hyperlink ref="C276" r:id="rId227" tooltip="Selecciona para enviar un correo electrónico" xr:uid="{8DC85D3A-4C58-4891-9D5B-DCC3784DE513}"/>
    <hyperlink ref="A277" location="'Ricardez Scherenberg, Alvaro Je'!I1" tooltip="Ir a la tabla principal del usuario" display="Ricárdez Scherenberg, Alvaro Jesús" xr:uid="{2171EAF2-1F29-4B3B-816F-EC214CE3DB3F}"/>
    <hyperlink ref="A278" location="'Rios Morales, Pedro Luciano'!I1" tooltip="Ir a la tabla principal del usuario" display="Ríos Morales, Pedro Luciano" xr:uid="{86BB4F8C-100A-444C-85D6-C9727720E0C9}"/>
    <hyperlink ref="A279" location="'Rios Morales, Victor'!I1" tooltip="Ir a la tabla principal del usuario" display="Ríos Morales, Victor" xr:uid="{336BBB3F-A9DD-43D5-A175-4D6C84BC5CA7}"/>
    <hyperlink ref="C279" r:id="rId228" tooltip="Selecciona para enviar un correo electrónico" xr:uid="{9D6889F5-E77F-4664-915B-8574FAC51B99}"/>
    <hyperlink ref="C280" r:id="rId229" tooltip="Selecciona para enviar un correo electrónico" xr:uid="{A8740F0E-2BF4-410E-A78A-EE42D413C7F9}"/>
    <hyperlink ref="C281" r:id="rId230" tooltip="Selecciona para enviar un correo electrónico" xr:uid="{6527659F-0323-41B1-A687-4F9AB66A2D58}"/>
    <hyperlink ref="C282" r:id="rId231" tooltip="Selecciona para enviar un correo electrónico" xr:uid="{3557441B-58B8-4A14-82C2-3639FD25688D}"/>
    <hyperlink ref="A284" location="'Rojas Celaya, Sebastian'!I1" tooltip="Ir a la tabla principal del usuario" display="Rojas Celaya, Sebastian" xr:uid="{E342F7E4-2747-4C03-B5AA-875FA89742BF}"/>
    <hyperlink ref="C284" r:id="rId232" tooltip="Selecciona para enviar un correo electrónico" xr:uid="{A1F6C6E6-F85D-4821-B256-AA22D65AEB96}"/>
    <hyperlink ref="A285" location="'Rojas Lopez, Abiram'!I1" tooltip="Ir a la tabla principal del usuario" display="Rojas López, Abiram" xr:uid="{4A0619FB-B2B1-4BEE-A5CB-4ED4D7BE166B}"/>
    <hyperlink ref="C285" r:id="rId233" tooltip="Selecciona para enviar un correo electrónico" xr:uid="{4F4435FC-4C6A-4A0A-AE4F-964E46B7FAEE}"/>
    <hyperlink ref="C286" r:id="rId234" tooltip="Selecciona para enviar un correo electrónico" xr:uid="{4DD75049-DBB4-42D7-A915-34FA54476060}"/>
    <hyperlink ref="A287" location="'Rojas Santiago, Isabel'!I1" tooltip="Ir a la tabla principal del usuario" display="Rojas Santiago, Isabel" xr:uid="{BC9155BA-DFB7-4395-933E-CCE730600AD1}"/>
    <hyperlink ref="C287" r:id="rId235" tooltip="Selecciona para enviar un correo electrónico" xr:uid="{3E1505C7-F6C7-4F9A-B5EC-1108EAB9D796}"/>
    <hyperlink ref="C288" r:id="rId236" tooltip="Selecciona para enviar un correo electrónico" xr:uid="{686C98BA-B53C-4D45-9746-7761AD602203}"/>
    <hyperlink ref="A289" location="'Rosales Moty, Ruben'!I1" tooltip="Ir a la tabla principal del usuario" display="Rosales Moty, Ruben" xr:uid="{3D638F09-CC66-4B4C-87D0-55E9FEFDAEED}"/>
    <hyperlink ref="C289" r:id="rId237" tooltip="Selecciona para enviar un correo electrónico" xr:uid="{4E7A7C49-C68D-4496-9729-F20524F35E3B}"/>
    <hyperlink ref="A290" location="'Ruiz Aquino, Diana Iris'!I1" tooltip="Ir a la tabla principal del usuario" display="Ruiz Aquino, Diana Iris" xr:uid="{0661308A-116A-48D7-972E-E03D6F585418}"/>
    <hyperlink ref="C290" r:id="rId238" tooltip="Selecciona para enviar un correo electrónico" xr:uid="{21F3B115-8824-4D7A-9C19-BB9EEE9F192F}"/>
    <hyperlink ref="A292" location="'Ruiz Nunez, Juan Pablo'!I1" tooltip="Ir a la tabla principal del usuario" display="Ruiz Núñez, Juan Pablo" xr:uid="{3E95170A-D325-4717-B80F-D69D203F4F20}"/>
    <hyperlink ref="C292" r:id="rId239" tooltip="Selecciona para enviar un correo electrónico" xr:uid="{0192601A-E2CE-402C-8C03-D0020A4B445E}"/>
    <hyperlink ref="C293" r:id="rId240" tooltip="Selecciona para enviar un correo electrónico" xr:uid="{FDDB9BDC-6CC1-4415-9775-49098D9CCD3B}"/>
    <hyperlink ref="C295" r:id="rId241" tooltip="Selecciona para enviar un correo electrónico" xr:uid="{C2AA63C5-F7E2-405F-A9A3-94DC7CE7256B}"/>
    <hyperlink ref="A296" location="'Saavedra Ruiz, Leonardo Horacio'!I1" tooltip="Ir a la tabla principal del usuario" display="Saavedra Ruiz, Leonardo Horacio" xr:uid="{0598EC1C-F0B4-433B-9F39-73A2413D4174}"/>
    <hyperlink ref="C296" r:id="rId242" tooltip="Selecciona para enviar un correo electrónico" xr:uid="{97A51F16-1A41-423C-99D6-65114F2CA162}"/>
    <hyperlink ref="C297" r:id="rId243" tooltip="Selecciona para enviar un correo electrónico" xr:uid="{502A5031-7D73-4599-B365-6C72AC3FF9C4}"/>
    <hyperlink ref="C298" r:id="rId244" tooltip="Selecciona para enviar un correo electrónico" xr:uid="{BF4A9753-AC41-40F0-830C-479ECF707DE7}"/>
    <hyperlink ref="C299" r:id="rId245" tooltip="Selecciona para enviar un correo electrónico" xr:uid="{D6E1F44C-6A1B-4644-A121-6F591BEF3CB5}"/>
    <hyperlink ref="C300" r:id="rId246" tooltip="Selecciona para enviar un correo electrónico" xr:uid="{E64F2597-3FAF-418B-B2AB-A123B3B7C67F}"/>
    <hyperlink ref="C301" r:id="rId247" tooltip="Selecciona para enviar un correo electrónico" xr:uid="{71287397-41A4-415D-BE48-589E51668ABF}"/>
    <hyperlink ref="A302" location="'Salvada Cabrera, Jorge Alberto'!I1" tooltip="Ir a la tabla principal del usuario" display="Salvada Cabrera, Jorge Alberto" xr:uid="{ED8BDD53-7CB6-47FA-B594-9D7AF2D9828D}"/>
    <hyperlink ref="C302" r:id="rId248" tooltip="Selecciona para enviar un correo electrónico" xr:uid="{6B4AA72F-232F-4592-B2D6-98E782DDB8B2}"/>
    <hyperlink ref="A303" location="'Sampredo Alonso, Kozzobi Alejan'!I1" tooltip="Ir a la tabla principal del usuario" display="Sampredo Alonso, Kozzobi Alejandro" xr:uid="{31E27D3B-BD3E-4F9D-804A-88F6252D0A0F}"/>
    <hyperlink ref="C303" r:id="rId249" tooltip="Selecciona para enviar un correo electrónico" xr:uid="{65EC769E-268D-4786-9F13-36E8DC99B2CB}"/>
    <hyperlink ref="A304" location="'Sanchez Fierro, Raul Daniel'!I1" tooltip="Ir a la tabla principal del usuario" display="Sánchez Fierro, Raúl Daniel" xr:uid="{70AE2EC9-1A28-4B79-827F-8083933641B0}"/>
    <hyperlink ref="C304" r:id="rId250" tooltip="Selecciona para enviar un correo electrónico" xr:uid="{8712DB6C-712C-4F9F-8375-FEE259783285}"/>
    <hyperlink ref="C305" r:id="rId251" tooltip="Selecciona para enviar un correo electrónico" xr:uid="{23858D3D-5C81-4B24-828B-CC02B8E845B2}"/>
    <hyperlink ref="A306" location="'Sanchez Garcia, Susana'!I1" tooltip="Ir a la tabla principal del usuario" display="Sánchez García, Susana" xr:uid="{CA71C883-35C0-498D-9F25-5117E9E6FB42}"/>
    <hyperlink ref="C307" r:id="rId252" tooltip="Selecciona para enviar un correo electrónico" xr:uid="{2AD6425A-62D1-4F4F-88A2-DB2665C8CDF1}"/>
    <hyperlink ref="C308" r:id="rId253" tooltip="Selecciona para enviar un correo electrónico" xr:uid="{B5F81AD7-B40E-4A99-BEA8-E935E954C419}"/>
    <hyperlink ref="C309" r:id="rId254" tooltip="Selecciona para enviar un correo electrónico" xr:uid="{4ECF99D2-9F41-491F-A4CC-A593DB0443CE}"/>
    <hyperlink ref="A310" location="'Sanchez Sanchez, Keving Herman'!I1" tooltip="Ir a la tabla principal del usuario" display="Sánchez Sánchez, Keving Hermán" xr:uid="{3988E220-8B67-40C0-9C05-B1A1A4ECAB46}"/>
    <hyperlink ref="C311" r:id="rId255" tooltip="Selecciona para enviar un correo electrónico" xr:uid="{FFDF452E-76D2-453B-8B53-F2831CA9365B}"/>
    <hyperlink ref="A312" location="'Sanchez Santos, Luis Alberto'!I1" tooltip="Ir a la tabla principal del usuario" display="Sánchez Santos, Luis Alberto" xr:uid="{62F88223-E069-4CB0-90C6-EFFAAF9B10C5}"/>
    <hyperlink ref="C312" r:id="rId256" tooltip="Selecciona para enviar un correo electrónico" xr:uid="{05BF23B6-6712-4BAC-AAD5-2EAE23BDBB48}"/>
    <hyperlink ref="C314" r:id="rId257" tooltip="Selecciona para enviar un correo electrónico" xr:uid="{9B3711B5-3AAF-452E-AE3F-E220F85B4F48}"/>
    <hyperlink ref="A315" location="'Santiago Avila, Alfredo Emmanue'!I1" tooltip="Ir a la tabla principal del usuario" display="Santiago Avila, Alfredo Emmanuel" xr:uid="{F73D8E83-AB16-4E5A-9DDF-67942DFA4EF0}"/>
    <hyperlink ref="C315" r:id="rId258" tooltip="Selecciona para enviar un correo electrónico" xr:uid="{6464C0A8-B35E-4C13-A8A5-130C7FE73443}"/>
    <hyperlink ref="A316" location="'Santiago Gijon, luis Eduardo'!I1" tooltip="Ir a la tabla principal del usuario" display="Santiago Gijon, luis Eduardo" xr:uid="{1DF5CEBD-B6E3-453F-AB17-55A6E32ABF04}"/>
    <hyperlink ref="C316" r:id="rId259" tooltip="Selecciona para enviar un correo electrónico" xr:uid="{D7835FD2-E78B-41F3-82EC-E7744595EFC5}"/>
    <hyperlink ref="A317" location="'Santiago Habana, Brissot'!I1" tooltip="Ir a la tabla principal del usuario" display="Santiago Habana, Brissot" xr:uid="{C6BC4008-937D-474E-B645-B1ED1A802036}"/>
    <hyperlink ref="C317" r:id="rId260" tooltip="Selecciona para enviar un correo electrónico" xr:uid="{E40AD838-42E1-46D3-93F8-AD477CA6D45D}"/>
    <hyperlink ref="C318" r:id="rId261" tooltip="Selecciona para enviar un correo electrónico" xr:uid="{088F2A48-F334-4E5D-BE1E-ADAD6E506DA0}"/>
    <hyperlink ref="A319" location="'Santiago Paz, Carmen'!I1" tooltip="Ir a la tabla principal del usuario" display="Santiago Paz, Carmen" xr:uid="{EE17953F-2D8D-4EBD-BFB9-4A71B762FAFF}"/>
    <hyperlink ref="C319" r:id="rId262" tooltip="Selecciona para enviar un correo electrónico" xr:uid="{919E6C27-EC51-460B-97E7-57DA1A00282C}"/>
    <hyperlink ref="A320" location="'Santiago Sanchez, Ana Belen'!I1" tooltip="Ir a la tabla principal del usuario" display="Santiago Sánchez, Ana Belén" xr:uid="{2A0C5855-6A41-4AE8-9102-0222F3DC6A66}"/>
    <hyperlink ref="C320" r:id="rId263" tooltip="Selecciona para enviar un correo electrónico" xr:uid="{DC61C854-0B16-4793-90FC-7B7CDFE9CF5A}"/>
    <hyperlink ref="C321" r:id="rId264" tooltip="Selecciona para enviar un correo electrónico" xr:uid="{274DE259-BDA2-428F-893F-448B1C13F0A7}"/>
    <hyperlink ref="A322" location="'Santibanez Rivera, Estefania Be'!I1" tooltip="Ir a la tabla principal del usuario" display="Santíbañez Rivera, Estefanía Betzabeth" xr:uid="{1FC77B75-001B-4B77-B6CB-36D1D044D045}"/>
    <hyperlink ref="A323" location="'Santos Cruz, Julio Cesar'!I1" tooltip="Ir a la tabla principal del usuario" display="Santos Cruz, Julio Cesar" xr:uid="{C92909DE-F12B-43F9-9D3E-CB609BA6BC54}"/>
    <hyperlink ref="C324" r:id="rId265" tooltip="Selecciona para enviar un correo electrónico" xr:uid="{0DF15D11-40E7-4DCE-B580-73EF9D94B05B}"/>
    <hyperlink ref="A326" location="'Santos Hernandez, Moises Guille'!I1" tooltip="Ir a la tabla principal del usuario" display="Santos Hernández, Moisés Guillermo" xr:uid="{6206054F-B1CC-4438-84F4-2EA520B1815D}"/>
    <hyperlink ref="C326" r:id="rId266" tooltip="Selecciona para enviar un correo electrónico" xr:uid="{76418606-E65B-47C1-8591-D4C548F0AD82}"/>
    <hyperlink ref="C327" r:id="rId267" tooltip="Selecciona para enviar un correo electrónico" xr:uid="{893EA68F-CD8D-4924-BF8D-28F43EFC609A}"/>
    <hyperlink ref="C328" r:id="rId268" tooltip="Selecciona para enviar un correo electrónico" xr:uid="{FAA3132E-CDF6-4FA9-AF27-A5296FC432EA}"/>
    <hyperlink ref="A329" location="'Silvia Soriano, Alejandra'!I1" tooltip="Ir a la tabla principal del usuario" display="Silvia Soriano, Alejandra" xr:uid="{8E538654-7959-4169-92F8-CCA5AE084CA5}"/>
    <hyperlink ref="C329" r:id="rId269" tooltip="Selecciona para enviar un correo electrónico" xr:uid="{0FC88844-B9E1-4EFE-B1E9-DF519C1996F1}"/>
    <hyperlink ref="A330" location="'Sixtos Robles, Yanelli Ariana'!I1" tooltip="Ir a la tabla principal del usuario" display="Sixtos Robles, Yanelli Ariana" xr:uid="{B7E5CCBC-7A86-426B-99AC-7C638751834C}"/>
    <hyperlink ref="A331" location="'Sosa Castaneda, Karina'!I1" tooltip="Ir a la tabla principal del usuario" display="Sosa Castañeda, Karina" xr:uid="{41957CBC-66FB-4E58-94C6-E234375C682A}"/>
    <hyperlink ref="A333" location="'Teahulos Ortega, Aranza Michell'!I1" tooltip="Ir a la tabla principal del usuario" display="Teahulos Ortega, Aranza Michelle" xr:uid="{410C6A7D-7789-4906-A778-9595BA613161}"/>
    <hyperlink ref="C333" r:id="rId270" tooltip="Selecciona para enviar un correo electrónico" xr:uid="{119C2792-CAF7-4B40-A42A-4794B23556A8}"/>
    <hyperlink ref="C336" r:id="rId271" tooltip="Selecciona para enviar un correo electrónico" xr:uid="{6C5ABE18-A17F-478E-895A-117BA6F4B5F8}"/>
    <hyperlink ref="C337" r:id="rId272" tooltip="Selecciona para enviar un correo electrónico" xr:uid="{74560777-3B10-41F6-8619-5F59D9C6DB46}"/>
    <hyperlink ref="A338" location="'Torres Hernandez, Pedro Javier'!I1" tooltip="Ir a la tabla principal del usuario" display="Torres Hernández, Pedro Javier" xr:uid="{91A986E8-5B75-425E-90B3-7B6A77F66F54}"/>
    <hyperlink ref="C340" r:id="rId273" tooltip="Selecciona para enviar un correo electrónico" xr:uid="{81E8A3D0-A189-45F7-8869-74D63E83D2F9}"/>
    <hyperlink ref="A342" location="'Valencia Francisco, Ivanna'!I1" tooltip="Ir a la tabla principal del usuario" display="Valencia Francisco, Ivanna" xr:uid="{8420F4E2-A35E-4C80-8E62-27D8CEBC8DC2}"/>
    <hyperlink ref="C342" r:id="rId274" tooltip="Selecciona para enviar un correo electrónico" xr:uid="{1B4B7E37-9CED-4A2B-AA58-9B797C47B788}"/>
    <hyperlink ref="A343" location="'Vallejo Villalobos, Rosa Isabel'!I1" tooltip="Ir a la tabla principal del usuario" display="Vallejo Villalobos, Rosa Isabel" xr:uid="{72ED934B-1636-497B-A269-7F9897BFECEB}"/>
    <hyperlink ref="A344" location="'Vargas Abad, Alfonso'!I1" tooltip="Ir a la tabla principal del usuario" display="Vargas Abad, Alfonso" xr:uid="{67D2D882-C275-4FC2-9897-E209E6D18B8F}"/>
    <hyperlink ref="C344" r:id="rId275" tooltip="Selecciona para enviar un correo electrónico" xr:uid="{573D2717-ABAB-443B-B5C0-2A59DC8F0DDF}"/>
    <hyperlink ref="C345" r:id="rId276" tooltip="Selecciona para enviar un correo electrónico" xr:uid="{CA2C92F6-AD87-4384-9FDC-0EF1E969BD5E}"/>
    <hyperlink ref="C346" r:id="rId277" tooltip="Selecciona para enviar un correo electrónico" xr:uid="{8E99969B-FFB0-4B5C-9CE9-5E62CFF55310}"/>
    <hyperlink ref="A347" location="'Vasquez Carrasco, Liz Andrea'!I1" tooltip="Ir a la tabla principal del usuario" display="Vásquez Carrasco, Liz Andrea" xr:uid="{ABA7D23C-0566-4FF8-8E94-3F70F0B05BA3}"/>
    <hyperlink ref="C347" r:id="rId278" tooltip="Selecciona para enviar un correo electrónico" xr:uid="{1233059D-3310-4534-92E1-9D085F649FB4}"/>
    <hyperlink ref="C348" r:id="rId279" tooltip="Selecciona para enviar un correo electrónico" xr:uid="{EA3CA2D5-9A47-42E4-AF84-735642223C85}"/>
    <hyperlink ref="C349" r:id="rId280" tooltip="Selecciona para enviar un correo electrónico" xr:uid="{71CC5186-8664-416D-8EAB-69DB3A5D8200}"/>
    <hyperlink ref="A350" location="'Vasquez Miranda, Alba Eugenia'!I1" tooltip="Ir a la tabla principal del usuario" display="Vásquez Miranda, Alba Eugenia" xr:uid="{BF9F77DD-9081-446D-BFB7-60E6D97B9844}"/>
    <hyperlink ref="C350" r:id="rId281" tooltip="Selecciona para enviar un correo electrónico" xr:uid="{1E3E1E28-5401-498E-8B75-5CA5ACC10D81}"/>
    <hyperlink ref="A351" location="'Vasquez Ventura, Perla Guadalup'!I1" tooltip="Ir a la tabla principal del usuario" display="Vásquez Ventura, Perla Guadalupe" xr:uid="{DDF9880D-E1C3-4E1D-9D24-B511D4B8C10F}"/>
    <hyperlink ref="C351" r:id="rId282" tooltip="Selecciona para enviar un correo electrónico" xr:uid="{180DF092-A243-4A30-86F4-A12D454C3E53}"/>
    <hyperlink ref="C352" r:id="rId283" tooltip="Selecciona para enviar un correo electrónico" xr:uid="{4AA879FB-62CE-4CBA-B036-131C4F973B51}"/>
    <hyperlink ref="A353" location="'Vazquez Lobo Yuren, Fernando Al'!I1" tooltip="Ir a la tabla principal del usuario" display="Vázquez Lobo Yuren, Fernando Alberto" xr:uid="{C6564A31-5990-4490-8A2C-C0942ED78504}"/>
    <hyperlink ref="C354" r:id="rId284" tooltip="Selecciona para enviar un correo electrónico" xr:uid="{BFA79AC3-71F9-4A22-8CC0-683A0BE49E5E}"/>
    <hyperlink ref="C355" r:id="rId285" tooltip="Selecciona para enviar un correo electrónico" xr:uid="{5E838F29-16AB-421C-AF7A-ECD189669AC1}"/>
    <hyperlink ref="A356" location="'Velasco Madrid, Jimena'!I1" tooltip="Ir a la tabla principal del usuario" display="Velasco Madrid, Jimena" xr:uid="{D2508105-4692-4762-A935-0E222F2E052E}"/>
    <hyperlink ref="C356" r:id="rId286" tooltip="Selecciona para enviar un correo electrónico" xr:uid="{0523BB9B-FF7C-43DA-B98B-59CC5CEC76C9}"/>
    <hyperlink ref="A357" location="'Velasco Vasquez, Tomas David'!I1" tooltip="Ir a la tabla principal del usuario" display="Velasco Vásquez, Tomás David" xr:uid="{357E21CC-4D56-4706-A19C-9E97798C7D39}"/>
    <hyperlink ref="C358" r:id="rId287" tooltip="Selecciona para enviar un correo electrónico" xr:uid="{B72CA35A-B2E6-4CFF-B596-238368E4BDFE}"/>
    <hyperlink ref="A359" location="'Villalobos Valderrama, Gloria E'!I1" tooltip="Ir a la tabla principal del usuario" display="Villalobos Valderrama, Gloria E." xr:uid="{8AF5EA2A-57D1-49B3-9B6E-7A1593A709DE}"/>
    <hyperlink ref="C359" r:id="rId288" tooltip="Selecciona para enviar un correo electrónico" xr:uid="{64F8E2DA-6BBA-4916-9B99-99DEA4A7F4C8}"/>
    <hyperlink ref="A360" location="'Wintermute, David Stewart'!I1" tooltip="Ir a la tabla principal del usuario" display="Wintermute, David Stewart" xr:uid="{8F020FA5-78B8-454F-9CAD-712034729F50}"/>
    <hyperlink ref="C360" r:id="rId289" tooltip="Selecciona para enviar un correo electrónico" xr:uid="{888BB5B0-576C-499D-AFFB-0214D9E88D00}"/>
    <hyperlink ref="A361" location="'Woolrich Osante Michelle '!I1" tooltip="Ir a la tabla principal del usuario" display="Woolrich Osante Michelle " xr:uid="{28E13EBB-CED6-4E0A-B44D-B83488946C17}"/>
    <hyperlink ref="C361" r:id="rId290" tooltip="Selecciona para enviar un correo electrónico" xr:uid="{F93EC4FA-5E5C-4461-95A8-72546D0362FF}"/>
    <hyperlink ref="C362" r:id="rId291" tooltip="Selecciona para enviar un correo electrónico" xr:uid="{8A19EFA1-8412-4957-AF9B-672CA422E1BE}"/>
    <hyperlink ref="A363" location="'Zavala Lopez, Sandra Citlali'!I1" tooltip="Ir a la tabla principal del usuario" display="Zavala López, Sandra Citlali" xr:uid="{10A39833-A6A5-4595-9C1F-0D54D7957752}"/>
    <hyperlink ref="A124" location="'Gonzalez Garcia, Isabel'!I1" tooltip="Ir a la tabla principal del usuario" display="González García, Isabel" xr:uid="{C3F2FB14-1892-4FAA-ADF2-BACE0C7475B6}"/>
    <hyperlink ref="A212" location="'Mejia, Regina'!I1" tooltip="Ir a la tabla principal del usuario" display="Mejía, Regina" xr:uid="{E62B8969-B24F-4C02-97CC-E6F8EBD99EC7}"/>
    <hyperlink ref="A218" location="'Molina Robles, Jose Luis'!I1" tooltip="Ir a la tabla principal del usuario" display="Molina Robles, José Luis" xr:uid="{C3C75B2D-C780-47DF-A020-7ACBC22EE4BD}"/>
    <hyperlink ref="A226" location="'Munoz Cruz, Perla'!I1" tooltip="Ir a la tabla principal del usuario" display="Muñoz Cruz, Perla" xr:uid="{0F71B733-08DD-4036-907C-10280B3B4B08}"/>
    <hyperlink ref="A249" location="'Pech Casanova, Jorge'!I1" tooltip="Ir a la tabla principal del usuario" display="Pech Casanova, Jorge" xr:uid="{561C3DF4-21B4-44D7-BBC7-200E2C4B50E1}"/>
    <hyperlink ref="A259" location="'Pliego, Mateo'!I1" tooltip="Ir a la tabla principal del usuario" display="Pliego, Mateo" xr:uid="{218EFAC3-8744-492E-A393-0FE6BE9C93B1}"/>
    <hyperlink ref="A272" location="'Ramirez, Elisa'!I1" tooltip="Ir a la tabla principal del usuario" display="Ramírez, Elisa" xr:uid="{2EDC0E25-68AA-4A22-91FF-0CF87398C341}"/>
    <hyperlink ref="A291" location="'Ruiz Mendez, Jose Luis'!I1" tooltip="Ir a la tabla principal del usuario" display="Ruiz Méndez, Jose Luis" xr:uid="{172CF8FE-690D-4228-BDB6-8B1B825973CC}"/>
    <hyperlink ref="A334" location="'Toledo, Laureana'!I1" tooltip="Ir a la tabla principal del usuario" display="Toledo, Laureana" xr:uid="{F90019C8-DE9A-4218-B747-5CA1EEA230B2}"/>
    <hyperlink ref="A335" location="'Toledo, Natalia'!I1" tooltip="Ir a la tabla principal del usuario" display="Toledo, Natalia" xr:uid="{B5A0BA66-2F75-4D85-B9CE-B0FACE8F00C7}"/>
    <hyperlink ref="C58" r:id="rId292" tooltip="Selecciona para enviar un correo electrónico" xr:uid="{98F78D87-2B21-4A26-9A1E-53BE301BF11E}"/>
    <hyperlink ref="C82" r:id="rId293" tooltip="Selecciona para enviar un correo electrónico" xr:uid="{7B94F2A1-AC0A-4520-84B9-92ADC2CD96C5}"/>
    <hyperlink ref="C84" r:id="rId294" tooltip="Selecciona para enviar un correo electrónico" xr:uid="{9205283C-806C-4455-AC56-E6C78F46469F}"/>
    <hyperlink ref="C357" r:id="rId295" tooltip="Selecciona para enviar un correo electrónico" xr:uid="{E96E5AD8-CC88-443C-B431-CDFE3A7F4DBA}"/>
    <hyperlink ref="C127" r:id="rId296" tooltip="Selecciona para enviar un correo electrónico" xr:uid="{7F0E33E6-7658-4B1F-B73D-ABA2498945C9}"/>
    <hyperlink ref="A127" location="'Gurrola Martinez, Ana Lorena'!I1" tooltip="Ir a la tabla principal del usuario" display="Gurrola Martínez, Ana Lorena" xr:uid="{221D5D81-E415-47DB-A1E7-10BCEBDD6F21}"/>
    <hyperlink ref="C331" r:id="rId297" tooltip="Selecciona para enviar un correo electrónico" xr:uid="{2537C155-D814-4876-A29E-608E2F1907A0}"/>
    <hyperlink ref="C110" r:id="rId298" tooltip="Selecciona para enviar un correo electrónico" xr:uid="{3C9979AD-8154-4D50-A84A-00E9EADC8CF4}"/>
    <hyperlink ref="A110" location="'Garcia Rojas, Mari Cruz'!I1" tooltip="Ir a la tabla principal del usuario" display="García Rojas, Mari Cruz" xr:uid="{FAF53E9E-5BE7-44D6-B85B-33204206774A}"/>
    <hyperlink ref="C219" r:id="rId299" tooltip="Selecciona para enviar un correo electrónico" xr:uid="{261D1E57-3428-46F5-9EB6-5676D490930B}"/>
    <hyperlink ref="C277" r:id="rId300" tooltip="Selecciona para enviar un correo electrónico" xr:uid="{FFEB95B0-9C39-4621-A955-7C7F36E418E0}"/>
    <hyperlink ref="A219" location="'Morales Aguilar, Yara Amallely'!I1" tooltip="Ir a la tabla principal del usuario" display="Morales Aguilar, Yara Amallely" xr:uid="{AC0BC9C5-C286-4227-B33A-924D128AC0F8}"/>
    <hyperlink ref="C28" r:id="rId301" tooltip="Selecciona para enviar un correo electrónico" xr:uid="{1E6261EC-83FF-45F0-A802-EB742F7BADC7}"/>
    <hyperlink ref="C63" r:id="rId302" tooltip="Selecciona para enviar un correo electrónico" xr:uid="{9B1330FE-B40C-40F4-A797-E6671B60676B}"/>
    <hyperlink ref="C155" r:id="rId303" tooltip="Selecciona para enviar un correo electrónico" xr:uid="{47E037C3-6966-4D34-84F7-BBE2571F9BBF}"/>
    <hyperlink ref="A155" location="'Jimenez Sandoval, Javier Agusto'!I1" tooltip="Ir a la tabla principal del usuario" display="Jiménez Sandoval, Javier Agusto" xr:uid="{3E2D2BC2-1C31-44A0-8C00-500F97E29A82}"/>
    <hyperlink ref="C271" r:id="rId304" tooltip="Selecciona para enviar un correo electrónico" xr:uid="{FBEAC40F-2846-4779-846C-43F0A5B29AFA}"/>
    <hyperlink ref="A271" location="'Ramirez Lopez, Sinai'!I1" tooltip="Ir a la tabla principal del usuario" display="Ramírez López, Sinaí" xr:uid="{0569419F-6154-4C38-A3DD-920BF3D561A6}"/>
    <hyperlink ref="C244" r:id="rId305" tooltip="Selecciona para enviar un correo electrónico" xr:uid="{70D2767E-262B-46AD-A140-B6DA08372D6E}"/>
    <hyperlink ref="A244" location="'Osante Altamirano, Rosalia '!I1" tooltip="Ir a la tabla principal del usuario" display="Osante Altamirano, Rosalia " xr:uid="{4A4C3933-6A0B-4937-B56C-F92E0E349CD7}"/>
    <hyperlink ref="C202" r:id="rId306" tooltip="Selecciona para enviar un correo electrónico" xr:uid="{AFEA9145-9F00-4412-A3F4-EA53E82DC77B}"/>
    <hyperlink ref="A202" location="'Martinez Vasquez, Javier'!I1" tooltip="Ir a la tabla principal del usuario" display="Martínez Vásquez, Javier" xr:uid="{15B8014C-8BDE-41CA-B5D0-C759FCA41DA3}"/>
    <hyperlink ref="C310" r:id="rId307" tooltip="Selecciona para enviar un correo electrónico" xr:uid="{CDE8BBA8-A39A-46BC-A1D8-EFF1750104CA}"/>
    <hyperlink ref="C161" r:id="rId308" tooltip="Selecciona para enviar un correo electrónico" xr:uid="{685D6D5F-480E-49B9-8168-40EF4E0F9580}"/>
    <hyperlink ref="A161" location="'Landaeta Fuentes, Rodrigo Anton'!I1" tooltip="Ir a la tabla principal del usuario" display="Landaeta Fuentes, Rodrigo Antonio" xr:uid="{EFC6CBAD-A530-4DFE-A01A-379FAE7A331B}"/>
    <hyperlink ref="C220" r:id="rId309" tooltip="Selecciona para enviar un correo electrónico" xr:uid="{E5CCEABB-9CE2-4A19-B874-9A2B971EC279}"/>
    <hyperlink ref="C171" r:id="rId310" tooltip="Selecciona para enviar un correo electrónico" xr:uid="{56C9E506-98DA-4AAC-B28D-27BC1B37DD0F}"/>
    <hyperlink ref="A171" location="'Lopez Cruz, Luz Maria'!I1" tooltip="Ir a la tabla principal del usuario" display="López Cruz, Luz María" xr:uid="{33997AB9-60EC-4B0F-BE2E-6CC045E64660}"/>
    <hyperlink ref="C133" r:id="rId311" tooltip="Selecciona para enviar un correo electrónico" xr:uid="{4A8D5A4C-4C17-4A84-AE3B-496878C6BA16}"/>
    <hyperlink ref="A133" location="'Guzman Gonzalez, Alejandro'!I1" tooltip="Ir a la tabla principal del usuario" display="Guzmán González, Alejandro" xr:uid="{9CC935E8-DAEC-4562-8C00-48334EC6F17A}"/>
    <hyperlink ref="C7" r:id="rId312" tooltip="Selecciona para enviar un correo electrónico" xr:uid="{4B2FCCFC-D547-4CE0-8A46-308953CFC2A7}"/>
    <hyperlink ref="A7" location="'Alavez Hernandez, Juan Carlos'!I1" tooltip="Ir a la tabla principal del usuario" display="Alavéz Hernández, Juan Carlos" xr:uid="{37EA59A9-F999-40D7-8AF7-4CF7DAD89DF0}"/>
    <hyperlink ref="C86" r:id="rId313" tooltip="Selecciona para enviar un correo electrónico" xr:uid="{AF2775EF-A0C8-4F75-AC19-3135876B8DCE}"/>
    <hyperlink ref="A86" location="'Duran Rangel, Paulina'!I1" tooltip="Ir a la tabla principal del usuario" display="Durán Rangel, Paulina" xr:uid="{1128A198-A3CB-4499-9AE7-5AAFFAC2DD9F}"/>
    <hyperlink ref="C156" r:id="rId314" tooltip="Selecciona para enviar un correo electrónico" xr:uid="{F5EF664B-96F4-42ED-B13B-E7EE7B9D3EB9}"/>
    <hyperlink ref="C150" r:id="rId315" tooltip="Selecciona para enviar un correo electrónico" xr:uid="{5C2FACF0-FE58-4191-BA5D-55F350493B7D}"/>
    <hyperlink ref="A150" location="'Jimenez Garcia, Cesar'!I1" tooltip="Ir a la tabla principal del usuario" display="Jiménez García, Cesar" xr:uid="{2A109BC3-C21E-4DB7-93A0-85018C49F51A}"/>
    <hyperlink ref="C114" r:id="rId316" tooltip="Selecciona para enviar un correo electrónico" xr:uid="{8258F175-CDF6-49E0-AE23-5C438898B6AD}"/>
    <hyperlink ref="C238" r:id="rId317" tooltip="Selecciona para enviar un correo electrónico" xr:uid="{8EA54846-2137-4444-AE5E-7BD2CB0BED2D}"/>
    <hyperlink ref="C257" r:id="rId318" tooltip="Selecciona para enviar un correo electrónico" xr:uid="{F1FAFD48-A065-47EF-8095-A403973347A6}"/>
    <hyperlink ref="C283" r:id="rId319" tooltip="Selecciona para enviar un correo electrónico" xr:uid="{77C88765-0B62-4DF4-B470-AA3D97D4109F}"/>
    <hyperlink ref="A283" location="'Rodriguez Garcia, Jorge'!I1" tooltip="Ir a la tabla principal del usuario" display="Rodríguez García, Jorge" xr:uid="{0A6A28FB-975A-4314-985E-23666AD5E319}"/>
    <hyperlink ref="C330" r:id="rId320" tooltip="Selecciona para enviar un correo electrónico" xr:uid="{F44F7909-CC10-43CB-A633-D86F00F0ABD3}"/>
    <hyperlink ref="C332" r:id="rId321" tooltip="Selecciona para enviar un correo electrónico" xr:uid="{D50BB9A7-9B30-472D-AF67-F4B7D02B267B}"/>
    <hyperlink ref="A332" location="'Sosa Santiago, Victor Hugo'!I1" tooltip="Ir a la tabla principal del usuario" display="Sosa Santiago, Víctor Hugo" xr:uid="{E6393387-A736-4DDD-A961-C2B6CF5C2CF1}"/>
    <hyperlink ref="C323" r:id="rId322" tooltip="Selecciona para enviar un correo electrónico" xr:uid="{F514CEFF-5D03-4463-A1DD-745C18C0D7E0}"/>
    <hyperlink ref="C353" r:id="rId323" tooltip="Selecciona para enviar un correo electrónico" xr:uid="{5B51E16F-8D48-463B-98E6-CF0FA859555B}"/>
    <hyperlink ref="C313" r:id="rId324" tooltip="Selecciona para enviar un correo electrónico" xr:uid="{A159BF2B-E4AF-45B0-B290-BCB73A115E2B}"/>
    <hyperlink ref="A313" location="'Sandoval Gonzalez, Emilia'!I1" tooltip="Ir a la tabla principal del usuario" display="Sandoval González, Emilia" xr:uid="{05129E91-0010-4459-89C4-C1D0868783F1}"/>
    <hyperlink ref="C139" r:id="rId325" tooltip="Selecciona para enviar un correo electrónico" xr:uid="{928E10C4-7EAA-44E7-A8D7-6FC0B97084DD}"/>
    <hyperlink ref="A10" location="'Alvarez Icaza, Mauricio'!I1" tooltip="Ir a la tabla principal del usuario" display="Álvarez Icaza, Mauricio" xr:uid="{739CB05A-9402-4F85-92EF-F8CB9383AF7B}"/>
    <hyperlink ref="C343" r:id="rId326" tooltip="Selecciona para enviar un correo electrónico" xr:uid="{8362A6EE-BC8D-4B51-84D4-1F53AF6A0A7F}"/>
    <hyperlink ref="C363" r:id="rId327" tooltip="Selecciona para enviar un correo electrónico" xr:uid="{373EDA2A-8BDD-4A64-B962-4DA96BC1A6D8}"/>
    <hyperlink ref="C306" r:id="rId328" tooltip="Selecciona para enviar un correo electrónico" xr:uid="{054A0D9A-B729-48C2-B228-67B6947FD544}"/>
    <hyperlink ref="C294" r:id="rId329" tooltip="Selecciona para enviar un correo electrónico" xr:uid="{F483C3E2-D4EE-4634-993B-B6B90793F414}"/>
    <hyperlink ref="C206" r:id="rId330" tooltip="Selecciona para enviar un correo electrónico" xr:uid="{71C2C05F-C2C8-486D-9067-5C2AF56FB75B}"/>
    <hyperlink ref="A206" location="'Matias Vargas, Manuel'!I1" tooltip="Ir a la tabla principal del usuario" display="Matías Vargas, Manuel" xr:uid="{E81E375D-CFFF-4E40-8F2D-8042FC9CEEDA}"/>
    <hyperlink ref="C322" r:id="rId331" tooltip="Selecciona para enviar un correo electrónico" xr:uid="{936603E0-C6B8-4E04-B366-2F5FC8EFC474}"/>
    <hyperlink ref="C106" r:id="rId332" tooltip="Selecciona para enviar un correo electrónico" xr:uid="{02B8F04A-A348-42AC-A52F-3B8431712D25}"/>
    <hyperlink ref="A106" location="'Garcia Garcia, Leticia'!I1" tooltip="Ir a la tabla principal del usuario" display="García García, Leticia" xr:uid="{FADC17B9-3CE4-4A74-A08A-5E196EB39CCB}"/>
    <hyperlink ref="C10" r:id="rId333" tooltip="Selecciona para enviar un correo electrónico" xr:uid="{A8FB697D-C58C-4AF5-9335-8E851FF0D3FB}"/>
    <hyperlink ref="C341" r:id="rId334" tooltip="Selecciona para enviar un correo electrónico" xr:uid="{DBDEAA8F-9645-4519-A1E1-1B0222E9F935}"/>
    <hyperlink ref="C61" r:id="rId335" tooltip="Selecciona para enviar un correo electrónico" xr:uid="{3333495F-9A5C-4797-85A1-877E1E56B3C4}"/>
    <hyperlink ref="C25" r:id="rId336" tooltip="Selecciona para enviar un correo electrónico" xr:uid="{F91C0EC1-F155-4244-B35C-5D82EE0F11AB}"/>
    <hyperlink ref="A25" location="'Beteta Ramirez, Salvador Alejan'!I1" tooltip="Ir a la tabla principal del usuario" display="Beteta Ramírez, Salvador Alejandro" xr:uid="{5CC4879F-C260-40E3-B613-CB3FC12D3AFE}"/>
    <hyperlink ref="C18" r:id="rId337" tooltip="Selecciona para enviar un correo electrónico" xr:uid="{8F242B66-F2E5-41BB-8930-5ACAFBFD1F8D}"/>
    <hyperlink ref="A18" location="'Arias Alvarez, Carmen Elizabeth'!I1" tooltip="Ir a la tabla principal del usuario" display="Arias Álvarez, Carmen Elizabeth" xr:uid="{0494E310-08FA-40BE-B3B6-DDDA32E8C036}"/>
    <hyperlink ref="A34" location="'Campilla Serrano, Alberto'!I1" tooltip="Ir a la tabla principal del usuario" display="Campilla Serrano, Alberto" xr:uid="{D4CC2BA0-EADF-47C0-AC6A-3A9DF4F88FEB}"/>
    <hyperlink ref="C34" r:id="rId338" tooltip="Selecciona para enviar un correo electrónico" xr:uid="{54E34A12-07B0-4FD3-863F-2B8CA063CFC4}"/>
    <hyperlink ref="C60" r:id="rId339" tooltip="Selecciona para enviar un correo electrónico" xr:uid="{CD00B334-279D-4C80-BE3F-97F5BF5BB980}"/>
    <hyperlink ref="A60" location="'Crespo Hernandez, Jose Luis'!I1" tooltip="Ir a la tabla principal del usuario" display="Crespo Hernández, Jose Luis" xr:uid="{E7B0BDC4-0ECD-4A78-B619-972612B0EBCC}"/>
    <hyperlink ref="C338" r:id="rId340" tooltip="Selecciona para enviar un correo electrónico" xr:uid="{CA4F76F9-B61F-4DAE-B288-A52C94F4514C}"/>
    <hyperlink ref="C64" r:id="rId341" tooltip="Selecciona para enviar un correo electrónico" xr:uid="{F7BB920F-7F6D-4BA7-BF59-809DB2686E53}"/>
    <hyperlink ref="A64" location="'Cruz Garcia, Samuel'!I1" tooltip="Ir a la tabla principal del usuario" display="Cruz García, Samuel" xr:uid="{859F95A2-27F4-4CAF-9543-22900CA5A49D}"/>
    <hyperlink ref="C210" r:id="rId342" tooltip="Selecciona para enviar un correo electrónico" xr:uid="{0F42B375-85A9-44D5-87F5-305A2F1F5725}"/>
    <hyperlink ref="C83" r:id="rId343" tooltip="Selecciona para enviar un correo electrónico" xr:uid="{C309BCC4-593B-4FC7-861B-5D2FB1032153}"/>
    <hyperlink ref="A83" location="'Dominguez Angel, Gustavo'!I1" tooltip="Ir a la tabla principal del usuario" display="Domínguez Ángel, Gustavo" xr:uid="{E3C70DB6-8008-48B3-BB90-E347DAD4C56C}"/>
  </hyperlinks>
  <pageMargins left="0.7" right="0.7" top="0.75" bottom="0.75" header="0.3" footer="0.3"/>
  <pageSetup orientation="portrait" r:id="rId344"/>
  <tableParts count="1">
    <tablePart r:id="rId34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FEA2-2153-418C-93ED-F081075A3782}">
  <sheetPr codeName="Hoja151"/>
  <dimension ref="A1:I7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28866</v>
      </c>
      <c r="H1" s="1" t="s">
        <v>28765</v>
      </c>
      <c r="I1" s="5" t="s">
        <v>14</v>
      </c>
    </row>
    <row r="2" spans="1:9" x14ac:dyDescent="0.25">
      <c r="B2" s="2" t="s">
        <v>848</v>
      </c>
      <c r="C2" s="4" t="s">
        <v>849</v>
      </c>
      <c r="E2" s="9">
        <v>44559</v>
      </c>
    </row>
    <row r="3" spans="1:9" x14ac:dyDescent="0.25">
      <c r="B3" s="2" t="s">
        <v>850</v>
      </c>
      <c r="C3" s="4" t="s">
        <v>851</v>
      </c>
      <c r="D3" s="9" t="s">
        <v>852</v>
      </c>
      <c r="E3" s="9">
        <v>44747</v>
      </c>
    </row>
    <row r="4" spans="1:9" x14ac:dyDescent="0.25">
      <c r="A4" s="2" t="s">
        <v>853</v>
      </c>
      <c r="B4" s="2" t="s">
        <v>854</v>
      </c>
      <c r="C4" s="4" t="s">
        <v>855</v>
      </c>
      <c r="E4" s="9">
        <v>45078</v>
      </c>
    </row>
    <row r="5" spans="1:9" x14ac:dyDescent="0.25">
      <c r="A5" s="2" t="s">
        <v>856</v>
      </c>
      <c r="B5" s="2" t="s">
        <v>857</v>
      </c>
      <c r="C5" s="4" t="s">
        <v>858</v>
      </c>
      <c r="D5" s="9">
        <v>45115</v>
      </c>
      <c r="E5" s="9">
        <v>45110</v>
      </c>
    </row>
    <row r="6" spans="1:9" x14ac:dyDescent="0.25">
      <c r="A6" s="2" t="s">
        <v>859</v>
      </c>
      <c r="B6" s="2" t="s">
        <v>860</v>
      </c>
      <c r="C6" s="4" t="s">
        <v>861</v>
      </c>
      <c r="D6" s="9">
        <v>45132</v>
      </c>
      <c r="E6" s="9">
        <v>45131</v>
      </c>
    </row>
    <row r="7" spans="1:9" x14ac:dyDescent="0.25">
      <c r="A7" s="2" t="s">
        <v>859</v>
      </c>
      <c r="B7" s="2" t="s">
        <v>860</v>
      </c>
      <c r="C7" s="4" t="s">
        <v>16581</v>
      </c>
      <c r="D7" s="9">
        <v>45146</v>
      </c>
      <c r="E7" s="9">
        <v>45146</v>
      </c>
    </row>
  </sheetData>
  <hyperlinks>
    <hyperlink ref="I1" location="'Inicio'!A1" tooltip="Regresa a la tabla del inicio" display="Ir al inicio" xr:uid="{3E1D392F-8296-4CCF-8689-686473F89925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23DE-36DF-418F-95BA-9900A2F612B8}">
  <sheetPr codeName="Hoja153"/>
  <dimension ref="A1:I93"/>
  <sheetViews>
    <sheetView workbookViewId="0">
      <pane ySplit="1" topLeftCell="A65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681</v>
      </c>
      <c r="H1" s="1" t="s">
        <v>28761</v>
      </c>
      <c r="I1" s="5" t="s">
        <v>14</v>
      </c>
    </row>
    <row r="2" spans="1:9" x14ac:dyDescent="0.25">
      <c r="A2" s="2" t="s">
        <v>862</v>
      </c>
      <c r="B2" s="2" t="s">
        <v>863</v>
      </c>
      <c r="C2" s="4" t="s">
        <v>864</v>
      </c>
      <c r="D2" s="9" t="s">
        <v>865</v>
      </c>
      <c r="E2" s="9">
        <v>40143</v>
      </c>
      <c r="F2" s="3" t="s">
        <v>866</v>
      </c>
    </row>
    <row r="3" spans="1:9" x14ac:dyDescent="0.25">
      <c r="A3" s="2" t="s">
        <v>867</v>
      </c>
      <c r="B3" s="2" t="s">
        <v>868</v>
      </c>
      <c r="C3" s="4" t="s">
        <v>869</v>
      </c>
      <c r="E3" s="9">
        <v>40158</v>
      </c>
      <c r="F3" s="3">
        <v>3</v>
      </c>
    </row>
    <row r="4" spans="1:9" x14ac:dyDescent="0.25">
      <c r="A4" s="2" t="s">
        <v>870</v>
      </c>
      <c r="B4" s="2" t="s">
        <v>871</v>
      </c>
      <c r="C4" s="4" t="s">
        <v>872</v>
      </c>
      <c r="E4" s="9">
        <v>40203</v>
      </c>
      <c r="F4" s="3">
        <v>3</v>
      </c>
    </row>
    <row r="5" spans="1:9" x14ac:dyDescent="0.25">
      <c r="A5" s="2" t="s">
        <v>870</v>
      </c>
      <c r="B5" s="2" t="s">
        <v>871</v>
      </c>
      <c r="C5" s="4" t="s">
        <v>873</v>
      </c>
      <c r="E5" s="9">
        <v>40213</v>
      </c>
      <c r="F5" s="3">
        <v>3</v>
      </c>
    </row>
    <row r="6" spans="1:9" x14ac:dyDescent="0.25">
      <c r="A6" s="2" t="s">
        <v>870</v>
      </c>
      <c r="B6" s="2" t="s">
        <v>871</v>
      </c>
      <c r="C6" s="4" t="s">
        <v>874</v>
      </c>
      <c r="E6" s="9" t="s">
        <v>875</v>
      </c>
      <c r="F6" s="3">
        <v>1</v>
      </c>
    </row>
    <row r="7" spans="1:9" x14ac:dyDescent="0.25">
      <c r="A7" s="2" t="s">
        <v>876</v>
      </c>
      <c r="B7" s="2" t="s">
        <v>877</v>
      </c>
      <c r="C7" s="4" t="s">
        <v>878</v>
      </c>
      <c r="D7" s="9" t="s">
        <v>879</v>
      </c>
      <c r="E7" s="9">
        <v>40365</v>
      </c>
      <c r="F7" s="3" t="s">
        <v>880</v>
      </c>
    </row>
    <row r="8" spans="1:9" x14ac:dyDescent="0.25">
      <c r="A8" s="2" t="s">
        <v>881</v>
      </c>
      <c r="B8" s="2" t="s">
        <v>882</v>
      </c>
      <c r="C8" s="4" t="s">
        <v>883</v>
      </c>
      <c r="E8" s="9">
        <v>40371</v>
      </c>
      <c r="F8" s="3">
        <v>2</v>
      </c>
    </row>
    <row r="9" spans="1:9" x14ac:dyDescent="0.25">
      <c r="A9" s="2" t="s">
        <v>884</v>
      </c>
      <c r="B9" s="2" t="s">
        <v>885</v>
      </c>
      <c r="C9" s="4" t="s">
        <v>886</v>
      </c>
      <c r="E9" s="9">
        <v>40392</v>
      </c>
      <c r="F9" s="3" t="s">
        <v>880</v>
      </c>
    </row>
    <row r="10" spans="1:9" x14ac:dyDescent="0.25">
      <c r="A10" s="2" t="s">
        <v>887</v>
      </c>
      <c r="B10" s="2" t="s">
        <v>888</v>
      </c>
      <c r="C10" s="4" t="s">
        <v>889</v>
      </c>
      <c r="E10" s="9">
        <v>40400</v>
      </c>
      <c r="F10" s="3">
        <v>1</v>
      </c>
    </row>
    <row r="11" spans="1:9" x14ac:dyDescent="0.25">
      <c r="A11" s="2" t="s">
        <v>887</v>
      </c>
      <c r="B11" s="2" t="s">
        <v>890</v>
      </c>
      <c r="C11" s="4" t="s">
        <v>891</v>
      </c>
      <c r="D11" s="9" t="s">
        <v>892</v>
      </c>
      <c r="E11" s="9">
        <v>40414</v>
      </c>
      <c r="F11" s="3">
        <v>1</v>
      </c>
    </row>
    <row r="12" spans="1:9" x14ac:dyDescent="0.25">
      <c r="A12" s="2" t="s">
        <v>893</v>
      </c>
      <c r="B12" s="2" t="s">
        <v>894</v>
      </c>
      <c r="C12" s="4" t="s">
        <v>895</v>
      </c>
      <c r="E12" s="9">
        <v>40422</v>
      </c>
      <c r="F12" s="3">
        <v>1</v>
      </c>
    </row>
    <row r="13" spans="1:9" x14ac:dyDescent="0.25">
      <c r="A13" s="2" t="s">
        <v>896</v>
      </c>
      <c r="B13" s="2" t="s">
        <v>897</v>
      </c>
      <c r="C13" s="4" t="s">
        <v>898</v>
      </c>
      <c r="D13" s="9" t="s">
        <v>899</v>
      </c>
      <c r="E13" s="9">
        <v>40441</v>
      </c>
      <c r="F13" s="3">
        <v>5</v>
      </c>
    </row>
    <row r="14" spans="1:9" x14ac:dyDescent="0.25">
      <c r="A14" s="2" t="s">
        <v>900</v>
      </c>
      <c r="B14" s="2" t="s">
        <v>901</v>
      </c>
      <c r="C14" s="4" t="s">
        <v>902</v>
      </c>
      <c r="D14" s="9" t="s">
        <v>903</v>
      </c>
      <c r="E14" s="9">
        <v>40471</v>
      </c>
      <c r="F14" s="3" t="s">
        <v>866</v>
      </c>
    </row>
    <row r="15" spans="1:9" x14ac:dyDescent="0.25">
      <c r="A15" s="2" t="s">
        <v>904</v>
      </c>
      <c r="B15" s="2" t="s">
        <v>905</v>
      </c>
      <c r="C15" s="4" t="s">
        <v>902</v>
      </c>
      <c r="E15" s="9">
        <v>40453</v>
      </c>
      <c r="F15" s="3">
        <v>2</v>
      </c>
    </row>
    <row r="16" spans="1:9" x14ac:dyDescent="0.25">
      <c r="A16" s="2" t="s">
        <v>906</v>
      </c>
      <c r="B16" s="2" t="s">
        <v>907</v>
      </c>
      <c r="C16" s="4" t="s">
        <v>908</v>
      </c>
      <c r="D16" s="9" t="s">
        <v>909</v>
      </c>
      <c r="E16" s="9">
        <v>40495</v>
      </c>
      <c r="F16" s="3" t="s">
        <v>866</v>
      </c>
    </row>
    <row r="17" spans="1:6" x14ac:dyDescent="0.25">
      <c r="A17" s="2" t="s">
        <v>910</v>
      </c>
      <c r="B17" s="2" t="s">
        <v>911</v>
      </c>
      <c r="C17" s="4" t="s">
        <v>908</v>
      </c>
      <c r="E17" s="9">
        <v>40480</v>
      </c>
      <c r="F17" s="3" t="s">
        <v>880</v>
      </c>
    </row>
    <row r="18" spans="1:6" x14ac:dyDescent="0.25">
      <c r="A18" s="2" t="s">
        <v>912</v>
      </c>
      <c r="B18" s="2" t="s">
        <v>913</v>
      </c>
      <c r="C18" s="4" t="s">
        <v>914</v>
      </c>
      <c r="E18" s="9">
        <v>40488</v>
      </c>
      <c r="F18" s="3">
        <v>1</v>
      </c>
    </row>
    <row r="19" spans="1:6" x14ac:dyDescent="0.25">
      <c r="A19" s="2" t="s">
        <v>915</v>
      </c>
      <c r="B19" s="2" t="s">
        <v>916</v>
      </c>
      <c r="C19" s="4" t="s">
        <v>917</v>
      </c>
      <c r="D19" s="9" t="s">
        <v>918</v>
      </c>
      <c r="E19" s="9">
        <v>40505</v>
      </c>
      <c r="F19" s="3" t="s">
        <v>919</v>
      </c>
    </row>
    <row r="20" spans="1:6" x14ac:dyDescent="0.25">
      <c r="A20" s="2" t="s">
        <v>906</v>
      </c>
      <c r="B20" s="2" t="s">
        <v>920</v>
      </c>
      <c r="E20" s="9">
        <v>40509</v>
      </c>
      <c r="F20" s="3">
        <v>2</v>
      </c>
    </row>
    <row r="21" spans="1:6" x14ac:dyDescent="0.25">
      <c r="A21" s="2" t="s">
        <v>862</v>
      </c>
      <c r="B21" s="2" t="s">
        <v>921</v>
      </c>
      <c r="C21" s="4" t="s">
        <v>922</v>
      </c>
      <c r="D21" s="9" t="s">
        <v>923</v>
      </c>
      <c r="E21" s="9">
        <v>40184</v>
      </c>
      <c r="F21" s="3">
        <v>2</v>
      </c>
    </row>
    <row r="22" spans="1:6" x14ac:dyDescent="0.25">
      <c r="A22" s="2" t="s">
        <v>862</v>
      </c>
      <c r="B22" s="2" t="s">
        <v>924</v>
      </c>
      <c r="D22" s="9" t="s">
        <v>925</v>
      </c>
      <c r="E22" s="9">
        <v>40555</v>
      </c>
      <c r="F22" s="3" t="s">
        <v>926</v>
      </c>
    </row>
    <row r="23" spans="1:6" x14ac:dyDescent="0.25">
      <c r="A23" s="2" t="s">
        <v>927</v>
      </c>
      <c r="B23" s="2" t="s">
        <v>928</v>
      </c>
      <c r="C23" s="4" t="s">
        <v>929</v>
      </c>
      <c r="E23" s="9">
        <v>40570</v>
      </c>
    </row>
    <row r="24" spans="1:6" x14ac:dyDescent="0.25">
      <c r="A24" s="2" t="s">
        <v>930</v>
      </c>
      <c r="B24" s="2" t="s">
        <v>931</v>
      </c>
      <c r="C24" s="4" t="s">
        <v>932</v>
      </c>
      <c r="D24" s="9" t="s">
        <v>933</v>
      </c>
      <c r="E24" s="9">
        <v>40570</v>
      </c>
    </row>
    <row r="25" spans="1:6" x14ac:dyDescent="0.25">
      <c r="A25" s="2" t="s">
        <v>934</v>
      </c>
      <c r="B25" s="2" t="s">
        <v>935</v>
      </c>
      <c r="C25" s="4" t="s">
        <v>936</v>
      </c>
      <c r="D25" s="9" t="s">
        <v>937</v>
      </c>
      <c r="E25" s="9">
        <v>40589</v>
      </c>
    </row>
    <row r="26" spans="1:6" x14ac:dyDescent="0.25">
      <c r="B26" s="2" t="s">
        <v>938</v>
      </c>
      <c r="C26" s="4" t="s">
        <v>939</v>
      </c>
      <c r="D26" s="9" t="s">
        <v>940</v>
      </c>
      <c r="E26" s="9">
        <v>40606</v>
      </c>
    </row>
    <row r="27" spans="1:6" x14ac:dyDescent="0.25">
      <c r="A27" s="2" t="s">
        <v>941</v>
      </c>
      <c r="B27" s="2" t="s">
        <v>942</v>
      </c>
      <c r="C27" s="4" t="s">
        <v>943</v>
      </c>
      <c r="D27" s="9" t="s">
        <v>944</v>
      </c>
      <c r="E27" s="9">
        <v>40624</v>
      </c>
    </row>
    <row r="28" spans="1:6" x14ac:dyDescent="0.25">
      <c r="A28" s="2" t="s">
        <v>945</v>
      </c>
      <c r="B28" s="2" t="s">
        <v>946</v>
      </c>
      <c r="C28" s="4" t="s">
        <v>947</v>
      </c>
      <c r="D28" s="9">
        <v>40639</v>
      </c>
      <c r="E28" s="9">
        <v>40659</v>
      </c>
      <c r="F28" s="3" t="s">
        <v>948</v>
      </c>
    </row>
    <row r="29" spans="1:6" x14ac:dyDescent="0.25">
      <c r="A29" s="2" t="s">
        <v>949</v>
      </c>
      <c r="B29" s="2" t="s">
        <v>950</v>
      </c>
      <c r="C29" s="4" t="s">
        <v>951</v>
      </c>
      <c r="D29" s="9" t="s">
        <v>952</v>
      </c>
      <c r="E29" s="9">
        <v>40753</v>
      </c>
    </row>
    <row r="30" spans="1:6" x14ac:dyDescent="0.25">
      <c r="A30" s="2" t="s">
        <v>949</v>
      </c>
      <c r="B30" s="2" t="s">
        <v>953</v>
      </c>
      <c r="C30" s="4" t="s">
        <v>951</v>
      </c>
      <c r="D30" s="9" t="s">
        <v>954</v>
      </c>
      <c r="E30" s="9">
        <v>40753</v>
      </c>
    </row>
    <row r="31" spans="1:6" x14ac:dyDescent="0.25">
      <c r="A31" s="2" t="s">
        <v>862</v>
      </c>
      <c r="B31" s="2" t="s">
        <v>924</v>
      </c>
      <c r="C31" s="4" t="s">
        <v>955</v>
      </c>
      <c r="E31" s="9" t="s">
        <v>956</v>
      </c>
    </row>
    <row r="32" spans="1:6" x14ac:dyDescent="0.25">
      <c r="A32" s="2" t="s">
        <v>862</v>
      </c>
      <c r="B32" s="2" t="s">
        <v>957</v>
      </c>
      <c r="C32" s="4" t="s">
        <v>958</v>
      </c>
      <c r="E32" s="9" t="s">
        <v>956</v>
      </c>
    </row>
    <row r="33" spans="1:6" x14ac:dyDescent="0.25">
      <c r="A33" s="2" t="s">
        <v>959</v>
      </c>
      <c r="B33" s="2" t="s">
        <v>960</v>
      </c>
      <c r="C33" s="4" t="s">
        <v>961</v>
      </c>
      <c r="E33" s="9" t="s">
        <v>956</v>
      </c>
    </row>
    <row r="34" spans="1:6" x14ac:dyDescent="0.25">
      <c r="A34" s="2" t="s">
        <v>962</v>
      </c>
      <c r="B34" s="2" t="s">
        <v>963</v>
      </c>
      <c r="C34" s="4" t="s">
        <v>964</v>
      </c>
      <c r="E34" s="9">
        <v>41080</v>
      </c>
      <c r="F34" s="3">
        <v>15</v>
      </c>
    </row>
    <row r="35" spans="1:6" x14ac:dyDescent="0.25">
      <c r="A35" s="2" t="s">
        <v>965</v>
      </c>
      <c r="B35" s="2" t="s">
        <v>894</v>
      </c>
      <c r="C35" s="4" t="s">
        <v>966</v>
      </c>
      <c r="D35" s="9" t="s">
        <v>967</v>
      </c>
      <c r="E35" s="9">
        <v>41183</v>
      </c>
      <c r="F35" s="3">
        <v>5</v>
      </c>
    </row>
    <row r="36" spans="1:6" x14ac:dyDescent="0.25">
      <c r="A36" s="2" t="s">
        <v>968</v>
      </c>
      <c r="B36" s="2" t="s">
        <v>969</v>
      </c>
      <c r="C36" s="4" t="s">
        <v>970</v>
      </c>
      <c r="E36" s="9">
        <v>41220</v>
      </c>
      <c r="F36" s="3">
        <v>7</v>
      </c>
    </row>
    <row r="37" spans="1:6" x14ac:dyDescent="0.25">
      <c r="A37" s="2" t="s">
        <v>971</v>
      </c>
      <c r="B37" s="2" t="s">
        <v>972</v>
      </c>
      <c r="C37" s="4" t="s">
        <v>973</v>
      </c>
      <c r="D37" s="9" t="s">
        <v>974</v>
      </c>
      <c r="E37" s="9">
        <v>41310</v>
      </c>
      <c r="F37" s="3">
        <v>5</v>
      </c>
    </row>
    <row r="38" spans="1:6" x14ac:dyDescent="0.25">
      <c r="A38" s="2" t="s">
        <v>906</v>
      </c>
      <c r="B38" s="2" t="s">
        <v>975</v>
      </c>
      <c r="C38" s="4" t="s">
        <v>976</v>
      </c>
      <c r="E38" s="9">
        <v>41323</v>
      </c>
      <c r="F38" s="3">
        <v>5</v>
      </c>
    </row>
    <row r="39" spans="1:6" x14ac:dyDescent="0.25">
      <c r="A39" s="2" t="s">
        <v>906</v>
      </c>
      <c r="B39" s="2" t="s">
        <v>975</v>
      </c>
      <c r="C39" s="4" t="s">
        <v>977</v>
      </c>
      <c r="E39" s="9" t="s">
        <v>978</v>
      </c>
      <c r="F39" s="3">
        <v>1</v>
      </c>
    </row>
    <row r="40" spans="1:6" x14ac:dyDescent="0.25">
      <c r="A40" s="2" t="s">
        <v>862</v>
      </c>
      <c r="B40" s="2" t="s">
        <v>979</v>
      </c>
      <c r="C40" s="4" t="s">
        <v>980</v>
      </c>
      <c r="E40" s="9">
        <v>41472</v>
      </c>
    </row>
    <row r="41" spans="1:6" x14ac:dyDescent="0.25">
      <c r="A41" s="2" t="s">
        <v>862</v>
      </c>
      <c r="B41" s="2" t="s">
        <v>981</v>
      </c>
      <c r="C41" s="4" t="s">
        <v>982</v>
      </c>
      <c r="E41" s="9">
        <v>41479</v>
      </c>
    </row>
    <row r="42" spans="1:6" x14ac:dyDescent="0.25">
      <c r="A42" s="2" t="s">
        <v>983</v>
      </c>
      <c r="B42" s="2" t="s">
        <v>984</v>
      </c>
      <c r="C42" s="4" t="s">
        <v>985</v>
      </c>
      <c r="E42" s="9">
        <v>41462</v>
      </c>
    </row>
    <row r="43" spans="1:6" x14ac:dyDescent="0.25">
      <c r="A43" s="2" t="s">
        <v>968</v>
      </c>
      <c r="B43" s="2" t="s">
        <v>986</v>
      </c>
      <c r="C43" s="4" t="s">
        <v>987</v>
      </c>
      <c r="D43" s="9">
        <v>41676</v>
      </c>
      <c r="E43" s="9">
        <v>41676</v>
      </c>
    </row>
    <row r="44" spans="1:6" x14ac:dyDescent="0.25">
      <c r="A44" s="2" t="s">
        <v>906</v>
      </c>
      <c r="B44" s="2" t="s">
        <v>988</v>
      </c>
      <c r="C44" s="4" t="s">
        <v>987</v>
      </c>
      <c r="E44" s="9">
        <v>41669</v>
      </c>
    </row>
    <row r="45" spans="1:6" x14ac:dyDescent="0.25">
      <c r="A45" s="2" t="s">
        <v>862</v>
      </c>
      <c r="B45" s="2" t="s">
        <v>989</v>
      </c>
      <c r="C45" s="4" t="s">
        <v>990</v>
      </c>
      <c r="E45" s="9">
        <v>41717</v>
      </c>
    </row>
    <row r="46" spans="1:6" x14ac:dyDescent="0.25">
      <c r="A46" s="2" t="s">
        <v>991</v>
      </c>
      <c r="B46" s="2" t="s">
        <v>992</v>
      </c>
      <c r="C46" s="4" t="s">
        <v>993</v>
      </c>
      <c r="E46" s="9">
        <v>41775</v>
      </c>
    </row>
    <row r="47" spans="1:6" x14ac:dyDescent="0.25">
      <c r="A47" s="2" t="s">
        <v>994</v>
      </c>
      <c r="B47" s="2" t="s">
        <v>995</v>
      </c>
      <c r="C47" s="4" t="s">
        <v>993</v>
      </c>
      <c r="E47" s="9">
        <v>41775</v>
      </c>
    </row>
    <row r="48" spans="1:6" x14ac:dyDescent="0.25">
      <c r="A48" s="2" t="s">
        <v>996</v>
      </c>
      <c r="B48" s="2" t="s">
        <v>997</v>
      </c>
      <c r="C48" s="4" t="s">
        <v>998</v>
      </c>
      <c r="E48" s="9">
        <v>41793</v>
      </c>
    </row>
    <row r="49" spans="1:6" x14ac:dyDescent="0.25">
      <c r="A49" s="2" t="s">
        <v>999</v>
      </c>
      <c r="B49" s="2" t="s">
        <v>1000</v>
      </c>
      <c r="C49" s="4" t="s">
        <v>998</v>
      </c>
      <c r="E49" s="9">
        <v>41787</v>
      </c>
    </row>
    <row r="50" spans="1:6" x14ac:dyDescent="0.25">
      <c r="A50" s="2" t="s">
        <v>876</v>
      </c>
      <c r="B50" s="2" t="s">
        <v>1001</v>
      </c>
      <c r="C50" s="4" t="s">
        <v>1002</v>
      </c>
      <c r="E50" s="9">
        <v>42167</v>
      </c>
    </row>
    <row r="51" spans="1:6" x14ac:dyDescent="0.25">
      <c r="A51" s="2" t="s">
        <v>1003</v>
      </c>
      <c r="B51" s="2" t="s">
        <v>1004</v>
      </c>
      <c r="C51" s="4" t="s">
        <v>1005</v>
      </c>
      <c r="E51" s="9">
        <v>42329</v>
      </c>
    </row>
    <row r="52" spans="1:6" x14ac:dyDescent="0.25">
      <c r="A52" s="2" t="s">
        <v>862</v>
      </c>
      <c r="B52" s="2" t="s">
        <v>1006</v>
      </c>
      <c r="C52" s="4" t="s">
        <v>1007</v>
      </c>
      <c r="D52" s="9">
        <v>42417</v>
      </c>
      <c r="E52" s="9">
        <v>42422</v>
      </c>
      <c r="F52" s="3">
        <v>4</v>
      </c>
    </row>
    <row r="53" spans="1:6" x14ac:dyDescent="0.25">
      <c r="A53" s="25"/>
      <c r="B53" s="25" t="s">
        <v>1008</v>
      </c>
      <c r="C53" s="25"/>
      <c r="D53" s="29"/>
      <c r="E53" s="29"/>
      <c r="F53" s="30"/>
    </row>
    <row r="54" spans="1:6" x14ac:dyDescent="0.25">
      <c r="A54" s="2" t="s">
        <v>1009</v>
      </c>
      <c r="B54" s="2" t="s">
        <v>1010</v>
      </c>
      <c r="C54" s="4" t="s">
        <v>1011</v>
      </c>
      <c r="D54" s="9">
        <v>42483</v>
      </c>
      <c r="E54" s="9">
        <v>42494</v>
      </c>
      <c r="F54" s="3">
        <v>11</v>
      </c>
    </row>
    <row r="55" spans="1:6" x14ac:dyDescent="0.25">
      <c r="A55" s="25"/>
      <c r="B55" s="25" t="s">
        <v>1012</v>
      </c>
      <c r="C55" s="25"/>
      <c r="D55" s="29"/>
      <c r="E55" s="29"/>
      <c r="F55" s="30"/>
    </row>
    <row r="56" spans="1:6" x14ac:dyDescent="0.25">
      <c r="A56" s="2" t="s">
        <v>1013</v>
      </c>
      <c r="B56" s="2" t="s">
        <v>1014</v>
      </c>
      <c r="C56" s="4" t="s">
        <v>1015</v>
      </c>
      <c r="E56" s="9">
        <v>42524</v>
      </c>
    </row>
    <row r="57" spans="1:6" x14ac:dyDescent="0.25">
      <c r="A57" s="2" t="s">
        <v>1016</v>
      </c>
      <c r="B57" s="2" t="s">
        <v>1017</v>
      </c>
      <c r="C57" s="4" t="s">
        <v>1018</v>
      </c>
      <c r="D57" s="9">
        <v>42562</v>
      </c>
      <c r="E57" s="9">
        <v>42562</v>
      </c>
    </row>
    <row r="58" spans="1:6" x14ac:dyDescent="0.25">
      <c r="A58" s="2" t="s">
        <v>1019</v>
      </c>
      <c r="B58" s="2" t="s">
        <v>1020</v>
      </c>
      <c r="C58" s="4" t="s">
        <v>1018</v>
      </c>
      <c r="E58" s="9">
        <v>42556</v>
      </c>
    </row>
    <row r="59" spans="1:6" x14ac:dyDescent="0.25">
      <c r="A59" s="2" t="s">
        <v>1021</v>
      </c>
      <c r="B59" s="2" t="s">
        <v>1022</v>
      </c>
      <c r="C59" s="4" t="s">
        <v>1023</v>
      </c>
      <c r="E59" s="9">
        <v>42571</v>
      </c>
    </row>
    <row r="60" spans="1:6" x14ac:dyDescent="0.25">
      <c r="A60" s="2" t="s">
        <v>1024</v>
      </c>
      <c r="B60" s="2" t="s">
        <v>1025</v>
      </c>
      <c r="C60" s="4" t="s">
        <v>1023</v>
      </c>
      <c r="D60" s="9">
        <v>42578</v>
      </c>
      <c r="E60" s="9">
        <v>42578</v>
      </c>
    </row>
    <row r="61" spans="1:6" x14ac:dyDescent="0.25">
      <c r="A61" s="2" t="s">
        <v>1024</v>
      </c>
      <c r="B61" s="2" t="s">
        <v>1026</v>
      </c>
      <c r="C61" s="4" t="s">
        <v>1027</v>
      </c>
      <c r="E61" s="9">
        <v>42585</v>
      </c>
    </row>
    <row r="62" spans="1:6" x14ac:dyDescent="0.25">
      <c r="A62" s="2" t="s">
        <v>1028</v>
      </c>
      <c r="B62" s="2" t="s">
        <v>1029</v>
      </c>
      <c r="C62" s="4" t="s">
        <v>1027</v>
      </c>
      <c r="D62" s="9">
        <v>42592</v>
      </c>
      <c r="E62" s="9">
        <v>42592</v>
      </c>
    </row>
    <row r="63" spans="1:6" x14ac:dyDescent="0.25">
      <c r="A63" s="2" t="s">
        <v>1024</v>
      </c>
      <c r="B63" s="2" t="s">
        <v>1025</v>
      </c>
      <c r="C63" s="4" t="s">
        <v>1030</v>
      </c>
      <c r="E63" s="9">
        <v>42590</v>
      </c>
    </row>
    <row r="64" spans="1:6" x14ac:dyDescent="0.25">
      <c r="A64" s="2" t="s">
        <v>1031</v>
      </c>
      <c r="B64" s="2" t="s">
        <v>1032</v>
      </c>
      <c r="C64" s="4" t="s">
        <v>1033</v>
      </c>
      <c r="E64" s="9">
        <v>42592</v>
      </c>
    </row>
    <row r="65" spans="1:6" x14ac:dyDescent="0.25">
      <c r="A65" s="2" t="s">
        <v>1034</v>
      </c>
      <c r="B65" s="2" t="s">
        <v>1035</v>
      </c>
      <c r="C65" s="4" t="s">
        <v>1036</v>
      </c>
      <c r="E65" s="9">
        <v>42600</v>
      </c>
    </row>
    <row r="66" spans="1:6" x14ac:dyDescent="0.25">
      <c r="A66" s="2" t="s">
        <v>1037</v>
      </c>
      <c r="B66" s="2" t="s">
        <v>1038</v>
      </c>
      <c r="C66" s="4" t="s">
        <v>1039</v>
      </c>
      <c r="D66" s="9">
        <v>42614</v>
      </c>
      <c r="E66" s="9">
        <v>42619</v>
      </c>
      <c r="F66" s="3">
        <v>5</v>
      </c>
    </row>
    <row r="67" spans="1:6" x14ac:dyDescent="0.25">
      <c r="A67" s="2" t="s">
        <v>1040</v>
      </c>
      <c r="B67" s="2" t="s">
        <v>1041</v>
      </c>
      <c r="C67" s="4" t="s">
        <v>1042</v>
      </c>
      <c r="E67" s="9">
        <v>42683</v>
      </c>
    </row>
    <row r="68" spans="1:6" x14ac:dyDescent="0.25">
      <c r="A68" s="25"/>
      <c r="B68" s="25" t="s">
        <v>1043</v>
      </c>
      <c r="C68" s="25"/>
      <c r="D68" s="29"/>
      <c r="E68" s="29"/>
      <c r="F68" s="30"/>
    </row>
    <row r="69" spans="1:6" x14ac:dyDescent="0.25">
      <c r="A69" s="2" t="s">
        <v>1044</v>
      </c>
      <c r="B69" s="2" t="s">
        <v>1045</v>
      </c>
      <c r="C69" s="4" t="s">
        <v>1046</v>
      </c>
      <c r="E69" s="9">
        <v>42754</v>
      </c>
    </row>
    <row r="70" spans="1:6" x14ac:dyDescent="0.25">
      <c r="A70" s="2" t="s">
        <v>1047</v>
      </c>
      <c r="B70" s="2" t="s">
        <v>1048</v>
      </c>
      <c r="C70" s="4" t="s">
        <v>1046</v>
      </c>
      <c r="D70" s="9">
        <v>42761</v>
      </c>
      <c r="E70" s="9">
        <v>42761</v>
      </c>
    </row>
    <row r="71" spans="1:6" x14ac:dyDescent="0.25">
      <c r="A71" s="2" t="s">
        <v>1049</v>
      </c>
      <c r="B71" s="2" t="s">
        <v>992</v>
      </c>
      <c r="C71" s="4" t="s">
        <v>1050</v>
      </c>
      <c r="D71" s="9">
        <v>42782</v>
      </c>
      <c r="E71" s="9">
        <v>42783</v>
      </c>
    </row>
    <row r="72" spans="1:6" x14ac:dyDescent="0.25">
      <c r="A72" s="2" t="s">
        <v>1051</v>
      </c>
      <c r="B72" s="2" t="s">
        <v>1052</v>
      </c>
      <c r="C72" s="4" t="s">
        <v>1053</v>
      </c>
    </row>
    <row r="73" spans="1:6" x14ac:dyDescent="0.25">
      <c r="A73" s="2" t="s">
        <v>1054</v>
      </c>
      <c r="B73" s="2" t="s">
        <v>1055</v>
      </c>
      <c r="C73" s="4" t="s">
        <v>1053</v>
      </c>
      <c r="E73" s="9">
        <v>42823</v>
      </c>
    </row>
    <row r="74" spans="1:6" x14ac:dyDescent="0.25">
      <c r="A74" s="2" t="s">
        <v>1056</v>
      </c>
      <c r="B74" s="2" t="s">
        <v>1057</v>
      </c>
      <c r="C74" s="4" t="s">
        <v>1058</v>
      </c>
      <c r="E74" s="9">
        <v>42948</v>
      </c>
    </row>
    <row r="75" spans="1:6" x14ac:dyDescent="0.25">
      <c r="A75" s="25"/>
      <c r="B75" s="25" t="s">
        <v>1059</v>
      </c>
      <c r="C75" s="25"/>
      <c r="D75" s="29"/>
      <c r="E75" s="29"/>
      <c r="F75" s="30"/>
    </row>
    <row r="76" spans="1:6" x14ac:dyDescent="0.25">
      <c r="A76" s="2" t="s">
        <v>1040</v>
      </c>
      <c r="B76" s="2" t="s">
        <v>1041</v>
      </c>
      <c r="C76" s="4" t="s">
        <v>1060</v>
      </c>
      <c r="E76" s="9">
        <v>43053</v>
      </c>
    </row>
    <row r="77" spans="1:6" x14ac:dyDescent="0.25">
      <c r="A77" s="2" t="s">
        <v>1061</v>
      </c>
      <c r="B77" s="2" t="s">
        <v>1062</v>
      </c>
      <c r="C77" s="4" t="s">
        <v>1060</v>
      </c>
      <c r="E77" s="9">
        <v>43053</v>
      </c>
    </row>
    <row r="78" spans="1:6" x14ac:dyDescent="0.25">
      <c r="A78" s="2" t="s">
        <v>1063</v>
      </c>
      <c r="B78" s="2" t="s">
        <v>1064</v>
      </c>
      <c r="C78" s="4" t="s">
        <v>1065</v>
      </c>
      <c r="E78" s="9">
        <v>43299</v>
      </c>
    </row>
    <row r="79" spans="1:6" x14ac:dyDescent="0.25">
      <c r="A79" s="2" t="s">
        <v>1066</v>
      </c>
      <c r="B79" s="2" t="s">
        <v>1067</v>
      </c>
      <c r="C79" s="4" t="s">
        <v>1068</v>
      </c>
      <c r="E79" s="9">
        <v>43340</v>
      </c>
    </row>
    <row r="80" spans="1:6" x14ac:dyDescent="0.25">
      <c r="A80" s="2" t="s">
        <v>1069</v>
      </c>
      <c r="B80" s="2" t="s">
        <v>1070</v>
      </c>
      <c r="C80" s="4" t="s">
        <v>1071</v>
      </c>
      <c r="E80" s="9">
        <v>43349</v>
      </c>
      <c r="F80" s="3" t="s">
        <v>1072</v>
      </c>
    </row>
    <row r="81" spans="1:6" x14ac:dyDescent="0.25">
      <c r="A81" s="25"/>
      <c r="B81" s="25" t="s">
        <v>1073</v>
      </c>
      <c r="C81" s="25"/>
      <c r="D81" s="29"/>
      <c r="E81" s="29"/>
      <c r="F81" s="30"/>
    </row>
    <row r="82" spans="1:6" x14ac:dyDescent="0.25">
      <c r="A82" s="2" t="s">
        <v>1028</v>
      </c>
      <c r="B82" s="2" t="s">
        <v>1029</v>
      </c>
      <c r="C82" s="4" t="s">
        <v>1074</v>
      </c>
      <c r="E82" s="9">
        <v>43369</v>
      </c>
    </row>
    <row r="83" spans="1:6" x14ac:dyDescent="0.25">
      <c r="A83" s="2" t="s">
        <v>1075</v>
      </c>
      <c r="B83" s="2" t="s">
        <v>1076</v>
      </c>
      <c r="C83" s="4" t="s">
        <v>1074</v>
      </c>
      <c r="E83" s="9">
        <v>43369</v>
      </c>
    </row>
    <row r="84" spans="1:6" x14ac:dyDescent="0.25">
      <c r="A84" s="2" t="s">
        <v>1028</v>
      </c>
      <c r="B84" s="2" t="s">
        <v>1029</v>
      </c>
      <c r="C84" s="4" t="s">
        <v>1077</v>
      </c>
      <c r="E84" s="9">
        <v>43397</v>
      </c>
    </row>
    <row r="85" spans="1:6" x14ac:dyDescent="0.25">
      <c r="A85" s="2" t="s">
        <v>1078</v>
      </c>
      <c r="B85" s="2" t="s">
        <v>1079</v>
      </c>
      <c r="C85" s="4" t="s">
        <v>1077</v>
      </c>
      <c r="E85" s="9">
        <v>43397</v>
      </c>
    </row>
    <row r="86" spans="1:6" x14ac:dyDescent="0.25">
      <c r="A86" s="2" t="s">
        <v>1080</v>
      </c>
      <c r="B86" s="2" t="s">
        <v>1081</v>
      </c>
      <c r="C86" s="4" t="s">
        <v>1082</v>
      </c>
      <c r="E86" s="9">
        <v>43501</v>
      </c>
    </row>
    <row r="87" spans="1:6" x14ac:dyDescent="0.25">
      <c r="A87" s="2" t="s">
        <v>1083</v>
      </c>
      <c r="B87" s="2" t="s">
        <v>1084</v>
      </c>
      <c r="C87" s="4" t="s">
        <v>1085</v>
      </c>
      <c r="D87" s="9">
        <v>43515</v>
      </c>
      <c r="E87" s="9">
        <v>43515</v>
      </c>
    </row>
    <row r="88" spans="1:6" x14ac:dyDescent="0.25">
      <c r="A88" s="2" t="s">
        <v>1003</v>
      </c>
      <c r="B88" s="2" t="s">
        <v>1086</v>
      </c>
      <c r="C88" s="4" t="s">
        <v>1087</v>
      </c>
      <c r="E88" s="9">
        <v>43524</v>
      </c>
    </row>
    <row r="89" spans="1:6" x14ac:dyDescent="0.25">
      <c r="A89" s="25"/>
      <c r="B89" s="25" t="s">
        <v>1088</v>
      </c>
      <c r="C89" s="25"/>
      <c r="D89" s="29"/>
      <c r="E89" s="29"/>
      <c r="F89" s="30"/>
    </row>
    <row r="90" spans="1:6" x14ac:dyDescent="0.25">
      <c r="A90" s="2" t="s">
        <v>1089</v>
      </c>
      <c r="B90" s="2" t="s">
        <v>1090</v>
      </c>
      <c r="C90" s="4" t="s">
        <v>1091</v>
      </c>
      <c r="D90" s="9">
        <v>43726</v>
      </c>
      <c r="E90" s="9">
        <v>43727</v>
      </c>
    </row>
    <row r="91" spans="1:6" x14ac:dyDescent="0.25">
      <c r="A91" s="2" t="s">
        <v>1092</v>
      </c>
      <c r="B91" s="2" t="s">
        <v>1093</v>
      </c>
      <c r="C91" s="4" t="s">
        <v>1094</v>
      </c>
      <c r="D91" s="9">
        <v>43853</v>
      </c>
      <c r="E91" s="9">
        <v>43854</v>
      </c>
      <c r="F91" s="3">
        <v>1</v>
      </c>
    </row>
    <row r="92" spans="1:6" x14ac:dyDescent="0.25">
      <c r="A92" s="2" t="s">
        <v>1095</v>
      </c>
      <c r="B92" s="2" t="s">
        <v>1096</v>
      </c>
      <c r="C92" s="4" t="s">
        <v>1097</v>
      </c>
      <c r="E92" s="9">
        <v>43854</v>
      </c>
      <c r="F92" s="3">
        <v>2</v>
      </c>
    </row>
    <row r="93" spans="1:6" x14ac:dyDescent="0.25">
      <c r="A93" s="25"/>
      <c r="B93" s="25" t="s">
        <v>1098</v>
      </c>
      <c r="C93" s="25"/>
      <c r="D93" s="29"/>
      <c r="E93" s="29"/>
      <c r="F93" s="30"/>
    </row>
  </sheetData>
  <hyperlinks>
    <hyperlink ref="I1" location="'Inicio'!A1" tooltip="Regresa a la tabla del inicio" display="Ir al inicio" xr:uid="{BD355110-E4B8-4995-BEA2-3F125A4C0736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F8FAF-4F61-411A-923C-0548519584B4}">
  <sheetPr codeName="Hoja154"/>
  <dimension ref="A1:I21"/>
  <sheetViews>
    <sheetView workbookViewId="0">
      <pane ySplit="1" topLeftCell="A2" activePane="bottomLeft" state="frozenSplit"/>
      <selection pane="bottomLeft" activeCell="B26" sqref="B2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28922</v>
      </c>
      <c r="H1" s="1" t="s">
        <v>28981</v>
      </c>
      <c r="I1" s="5" t="s">
        <v>14</v>
      </c>
    </row>
    <row r="2" spans="1:9" x14ac:dyDescent="0.25">
      <c r="A2" s="2" t="s">
        <v>1099</v>
      </c>
      <c r="B2" s="2" t="s">
        <v>1100</v>
      </c>
      <c r="C2" s="4" t="s">
        <v>1101</v>
      </c>
      <c r="E2" s="9">
        <v>44716</v>
      </c>
    </row>
    <row r="3" spans="1:9" x14ac:dyDescent="0.25">
      <c r="A3" s="2" t="s">
        <v>1102</v>
      </c>
      <c r="B3" s="2" t="s">
        <v>1103</v>
      </c>
      <c r="C3" s="4" t="s">
        <v>1104</v>
      </c>
      <c r="E3" s="9">
        <v>44719</v>
      </c>
    </row>
    <row r="4" spans="1:9" x14ac:dyDescent="0.25">
      <c r="A4" s="2" t="s">
        <v>1105</v>
      </c>
      <c r="B4" s="2" t="s">
        <v>1106</v>
      </c>
      <c r="C4" s="4" t="s">
        <v>1107</v>
      </c>
      <c r="E4" s="9">
        <v>44725</v>
      </c>
    </row>
    <row r="5" spans="1:9" x14ac:dyDescent="0.25">
      <c r="A5" s="2" t="s">
        <v>1108</v>
      </c>
      <c r="B5" s="2" t="s">
        <v>1109</v>
      </c>
      <c r="C5" s="4" t="s">
        <v>1110</v>
      </c>
      <c r="E5" s="9">
        <v>44764</v>
      </c>
    </row>
    <row r="6" spans="1:9" x14ac:dyDescent="0.25">
      <c r="A6" s="2" t="s">
        <v>1111</v>
      </c>
      <c r="B6" s="2" t="s">
        <v>1112</v>
      </c>
      <c r="C6" s="4" t="s">
        <v>1113</v>
      </c>
      <c r="E6" s="9">
        <v>44831</v>
      </c>
    </row>
    <row r="7" spans="1:9" x14ac:dyDescent="0.25">
      <c r="A7" s="2" t="s">
        <v>1114</v>
      </c>
      <c r="B7" s="2" t="s">
        <v>1115</v>
      </c>
      <c r="C7" s="4" t="s">
        <v>1116</v>
      </c>
      <c r="E7" s="9">
        <v>44881</v>
      </c>
    </row>
    <row r="8" spans="1:9" x14ac:dyDescent="0.25">
      <c r="A8" s="2" t="s">
        <v>1117</v>
      </c>
      <c r="B8" s="2" t="s">
        <v>1118</v>
      </c>
      <c r="C8" s="4" t="s">
        <v>1119</v>
      </c>
      <c r="E8" s="9">
        <v>44888</v>
      </c>
    </row>
    <row r="9" spans="1:9" x14ac:dyDescent="0.25">
      <c r="A9" s="2" t="s">
        <v>1120</v>
      </c>
      <c r="B9" s="2" t="s">
        <v>1121</v>
      </c>
      <c r="C9" s="4" t="s">
        <v>1122</v>
      </c>
      <c r="E9" s="9">
        <v>44939</v>
      </c>
    </row>
    <row r="10" spans="1:9" x14ac:dyDescent="0.25">
      <c r="A10" s="2" t="s">
        <v>1111</v>
      </c>
      <c r="B10" s="2" t="s">
        <v>1123</v>
      </c>
      <c r="C10" s="4" t="s">
        <v>1124</v>
      </c>
      <c r="E10" s="9">
        <v>44945</v>
      </c>
    </row>
    <row r="11" spans="1:9" x14ac:dyDescent="0.25">
      <c r="A11" s="2" t="s">
        <v>1125</v>
      </c>
      <c r="B11" s="2" t="s">
        <v>1126</v>
      </c>
      <c r="C11" s="4" t="s">
        <v>1127</v>
      </c>
      <c r="E11" s="9">
        <v>44951</v>
      </c>
    </row>
    <row r="12" spans="1:9" x14ac:dyDescent="0.25">
      <c r="A12" s="2" t="s">
        <v>1128</v>
      </c>
      <c r="B12" s="2" t="s">
        <v>1129</v>
      </c>
      <c r="C12" s="4" t="s">
        <v>1130</v>
      </c>
      <c r="E12" s="9">
        <v>44957</v>
      </c>
    </row>
    <row r="13" spans="1:9" x14ac:dyDescent="0.25">
      <c r="A13" s="2" t="s">
        <v>1102</v>
      </c>
      <c r="B13" s="2" t="s">
        <v>1131</v>
      </c>
      <c r="C13" s="4" t="s">
        <v>1132</v>
      </c>
      <c r="E13" s="9">
        <v>44964</v>
      </c>
    </row>
    <row r="14" spans="1:9" x14ac:dyDescent="0.25">
      <c r="A14" s="2" t="s">
        <v>1133</v>
      </c>
      <c r="B14" s="2" t="s">
        <v>1134</v>
      </c>
      <c r="C14" s="4" t="s">
        <v>1135</v>
      </c>
      <c r="E14" s="9">
        <v>44967</v>
      </c>
    </row>
    <row r="15" spans="1:9" x14ac:dyDescent="0.25">
      <c r="A15" s="2" t="s">
        <v>1136</v>
      </c>
      <c r="B15" s="2" t="s">
        <v>1137</v>
      </c>
      <c r="C15" s="4" t="s">
        <v>1138</v>
      </c>
      <c r="E15" s="9">
        <v>44972</v>
      </c>
    </row>
    <row r="16" spans="1:9" x14ac:dyDescent="0.25">
      <c r="A16" s="2" t="s">
        <v>1139</v>
      </c>
      <c r="B16" s="2" t="s">
        <v>1140</v>
      </c>
      <c r="C16" s="4" t="s">
        <v>1141</v>
      </c>
      <c r="E16" s="9">
        <v>44979</v>
      </c>
    </row>
    <row r="17" spans="1:5" x14ac:dyDescent="0.25">
      <c r="A17" s="2" t="s">
        <v>1142</v>
      </c>
      <c r="B17" s="2" t="s">
        <v>1143</v>
      </c>
      <c r="C17" s="4" t="s">
        <v>1144</v>
      </c>
      <c r="D17" s="9">
        <v>44992</v>
      </c>
      <c r="E17" s="9">
        <v>44988</v>
      </c>
    </row>
    <row r="18" spans="1:5" x14ac:dyDescent="0.25">
      <c r="A18" s="2" t="s">
        <v>1142</v>
      </c>
      <c r="B18" s="2" t="s">
        <v>1145</v>
      </c>
      <c r="C18" s="4" t="s">
        <v>1146</v>
      </c>
      <c r="D18" s="9">
        <v>45002</v>
      </c>
      <c r="E18" s="9">
        <v>45002</v>
      </c>
    </row>
    <row r="19" spans="1:5" x14ac:dyDescent="0.25">
      <c r="A19" s="2" t="s">
        <v>1142</v>
      </c>
      <c r="B19" s="2" t="s">
        <v>1147</v>
      </c>
      <c r="C19" s="4" t="s">
        <v>1148</v>
      </c>
      <c r="E19" s="9">
        <v>45007</v>
      </c>
    </row>
    <row r="20" spans="1:5" x14ac:dyDescent="0.25">
      <c r="A20" s="2" t="s">
        <v>1142</v>
      </c>
      <c r="B20" s="2" t="s">
        <v>1149</v>
      </c>
      <c r="C20" s="4" t="s">
        <v>1150</v>
      </c>
      <c r="D20" s="9">
        <v>45021</v>
      </c>
      <c r="E20" s="9">
        <v>45017</v>
      </c>
    </row>
    <row r="21" spans="1:5" x14ac:dyDescent="0.25">
      <c r="A21" s="2" t="s">
        <v>29181</v>
      </c>
      <c r="B21" s="2" t="s">
        <v>29182</v>
      </c>
      <c r="C21" s="4" t="s">
        <v>29183</v>
      </c>
    </row>
  </sheetData>
  <hyperlinks>
    <hyperlink ref="I1" location="'Inicio'!A1" tooltip="Regresa a la tabla del inicio" display="Ir al inicio" xr:uid="{043E6339-3870-4643-A0ED-7424257F2E66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3CAD1-6AAC-4B3D-A5A3-DA752AF57647}">
  <sheetPr codeName="Hoja158"/>
  <dimension ref="A1:I25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682</v>
      </c>
      <c r="H1" s="1" t="s">
        <v>28761</v>
      </c>
      <c r="I1" s="5" t="s">
        <v>14</v>
      </c>
    </row>
    <row r="2" spans="1:9" x14ac:dyDescent="0.25">
      <c r="A2" s="2" t="s">
        <v>1151</v>
      </c>
      <c r="B2" s="2" t="s">
        <v>1152</v>
      </c>
      <c r="C2" s="4" t="s">
        <v>1153</v>
      </c>
      <c r="D2" s="9">
        <v>42028</v>
      </c>
      <c r="E2" s="9">
        <v>42026</v>
      </c>
    </row>
    <row r="3" spans="1:9" x14ac:dyDescent="0.25">
      <c r="A3" s="2" t="s">
        <v>1151</v>
      </c>
      <c r="B3" s="2" t="s">
        <v>1154</v>
      </c>
      <c r="C3" s="4" t="s">
        <v>1153</v>
      </c>
      <c r="D3" s="9">
        <v>42029</v>
      </c>
      <c r="E3" s="9">
        <v>42026</v>
      </c>
    </row>
    <row r="4" spans="1:9" x14ac:dyDescent="0.25">
      <c r="A4" s="2" t="s">
        <v>1155</v>
      </c>
      <c r="B4" s="2" t="s">
        <v>1156</v>
      </c>
      <c r="C4" s="4" t="s">
        <v>1157</v>
      </c>
      <c r="E4" s="9">
        <v>42156</v>
      </c>
    </row>
    <row r="5" spans="1:9" x14ac:dyDescent="0.25">
      <c r="A5" s="2" t="s">
        <v>1158</v>
      </c>
      <c r="B5" s="2" t="s">
        <v>1159</v>
      </c>
      <c r="C5" s="4" t="s">
        <v>1160</v>
      </c>
      <c r="E5" s="9">
        <v>42193</v>
      </c>
    </row>
    <row r="6" spans="1:9" x14ac:dyDescent="0.25">
      <c r="A6" s="2" t="s">
        <v>1161</v>
      </c>
      <c r="B6" s="2" t="s">
        <v>1162</v>
      </c>
      <c r="C6" s="4" t="s">
        <v>1163</v>
      </c>
      <c r="E6" s="9">
        <v>42238</v>
      </c>
    </row>
    <row r="7" spans="1:9" x14ac:dyDescent="0.25">
      <c r="A7" s="2" t="s">
        <v>1164</v>
      </c>
      <c r="B7" s="2" t="s">
        <v>1165</v>
      </c>
      <c r="C7" s="4" t="s">
        <v>1166</v>
      </c>
      <c r="D7" s="9">
        <v>42264</v>
      </c>
      <c r="E7" s="9">
        <v>42258</v>
      </c>
    </row>
    <row r="8" spans="1:9" x14ac:dyDescent="0.25">
      <c r="A8" s="2" t="s">
        <v>1167</v>
      </c>
      <c r="B8" s="2" t="s">
        <v>1168</v>
      </c>
      <c r="C8" s="4" t="s">
        <v>1169</v>
      </c>
      <c r="E8" s="9">
        <v>42327</v>
      </c>
    </row>
    <row r="9" spans="1:9" x14ac:dyDescent="0.25">
      <c r="A9" s="25"/>
      <c r="B9" s="25" t="s">
        <v>1170</v>
      </c>
      <c r="C9" s="25"/>
      <c r="D9" s="29"/>
      <c r="E9" s="29"/>
      <c r="F9" s="30"/>
    </row>
    <row r="10" spans="1:9" x14ac:dyDescent="0.25">
      <c r="A10" s="2" t="s">
        <v>1171</v>
      </c>
      <c r="B10" s="2" t="s">
        <v>1172</v>
      </c>
      <c r="C10" s="4" t="s">
        <v>1173</v>
      </c>
      <c r="E10" s="9">
        <v>42542</v>
      </c>
    </row>
    <row r="11" spans="1:9" x14ac:dyDescent="0.25">
      <c r="A11" s="2" t="s">
        <v>1171</v>
      </c>
      <c r="B11" s="2" t="s">
        <v>1174</v>
      </c>
      <c r="C11" s="4" t="s">
        <v>1175</v>
      </c>
      <c r="E11" s="9">
        <v>42546</v>
      </c>
    </row>
    <row r="12" spans="1:9" x14ac:dyDescent="0.25">
      <c r="A12" s="2" t="s">
        <v>1171</v>
      </c>
      <c r="B12" s="2" t="s">
        <v>1176</v>
      </c>
      <c r="C12" s="4" t="s">
        <v>1177</v>
      </c>
      <c r="E12" s="9">
        <v>42553</v>
      </c>
    </row>
    <row r="13" spans="1:9" x14ac:dyDescent="0.25">
      <c r="A13" s="2" t="s">
        <v>1171</v>
      </c>
      <c r="B13" s="2" t="s">
        <v>1178</v>
      </c>
      <c r="C13" s="4" t="s">
        <v>1179</v>
      </c>
      <c r="E13" s="9">
        <v>42565</v>
      </c>
    </row>
    <row r="14" spans="1:9" x14ac:dyDescent="0.25">
      <c r="A14" s="2" t="s">
        <v>1180</v>
      </c>
      <c r="B14" s="2" t="s">
        <v>1181</v>
      </c>
      <c r="C14" s="4" t="s">
        <v>1182</v>
      </c>
      <c r="E14" s="9">
        <v>42732</v>
      </c>
    </row>
    <row r="15" spans="1:9" x14ac:dyDescent="0.25">
      <c r="A15" s="2" t="s">
        <v>1180</v>
      </c>
      <c r="B15" s="2" t="s">
        <v>1183</v>
      </c>
      <c r="C15" s="4" t="s">
        <v>1184</v>
      </c>
      <c r="D15" s="9">
        <v>42762</v>
      </c>
      <c r="E15" s="9">
        <v>42760</v>
      </c>
    </row>
    <row r="16" spans="1:9" x14ac:dyDescent="0.25">
      <c r="A16" s="2" t="s">
        <v>1171</v>
      </c>
      <c r="B16" s="2" t="s">
        <v>1185</v>
      </c>
      <c r="C16" s="4" t="s">
        <v>1186</v>
      </c>
      <c r="E16" s="9">
        <v>42766</v>
      </c>
    </row>
    <row r="17" spans="1:6" x14ac:dyDescent="0.25">
      <c r="A17" s="2" t="s">
        <v>1171</v>
      </c>
      <c r="B17" s="2" t="s">
        <v>1187</v>
      </c>
      <c r="C17" s="4" t="s">
        <v>1188</v>
      </c>
      <c r="E17" s="9">
        <v>42770</v>
      </c>
    </row>
    <row r="18" spans="1:6" x14ac:dyDescent="0.25">
      <c r="A18" s="2" t="s">
        <v>1171</v>
      </c>
      <c r="B18" s="2" t="s">
        <v>1189</v>
      </c>
      <c r="C18" s="4" t="s">
        <v>1190</v>
      </c>
      <c r="E18" s="9">
        <v>42775</v>
      </c>
    </row>
    <row r="19" spans="1:6" x14ac:dyDescent="0.25">
      <c r="A19" s="2" t="s">
        <v>1171</v>
      </c>
      <c r="B19" s="2" t="s">
        <v>1191</v>
      </c>
      <c r="C19" s="4" t="s">
        <v>1192</v>
      </c>
      <c r="E19" s="9">
        <v>42812</v>
      </c>
    </row>
    <row r="20" spans="1:6" x14ac:dyDescent="0.25">
      <c r="A20" s="25"/>
      <c r="B20" s="25" t="s">
        <v>1193</v>
      </c>
      <c r="C20" s="25"/>
      <c r="D20" s="29"/>
      <c r="E20" s="29"/>
      <c r="F20" s="30"/>
    </row>
    <row r="21" spans="1:6" x14ac:dyDescent="0.25">
      <c r="A21" s="2" t="s">
        <v>1194</v>
      </c>
      <c r="B21" s="2" t="s">
        <v>1195</v>
      </c>
      <c r="C21" s="4" t="s">
        <v>1196</v>
      </c>
      <c r="E21" s="9">
        <v>42884</v>
      </c>
    </row>
    <row r="22" spans="1:6" x14ac:dyDescent="0.25">
      <c r="A22" s="2" t="s">
        <v>1197</v>
      </c>
      <c r="B22" s="2" t="s">
        <v>1198</v>
      </c>
      <c r="C22" s="4" t="s">
        <v>1199</v>
      </c>
      <c r="E22" s="9">
        <v>42892</v>
      </c>
    </row>
    <row r="23" spans="1:6" x14ac:dyDescent="0.25">
      <c r="A23" s="2" t="s">
        <v>1200</v>
      </c>
      <c r="B23" s="2" t="s">
        <v>1201</v>
      </c>
      <c r="C23" s="4" t="s">
        <v>1202</v>
      </c>
      <c r="E23" s="9">
        <v>43202</v>
      </c>
    </row>
    <row r="24" spans="1:6" x14ac:dyDescent="0.25">
      <c r="A24" s="2" t="s">
        <v>1203</v>
      </c>
      <c r="B24" s="2" t="s">
        <v>1204</v>
      </c>
      <c r="C24" s="4" t="s">
        <v>1205</v>
      </c>
      <c r="E24" s="9">
        <v>43805</v>
      </c>
    </row>
    <row r="25" spans="1:6" x14ac:dyDescent="0.25">
      <c r="A25" s="2" t="s">
        <v>1203</v>
      </c>
      <c r="B25" s="2" t="s">
        <v>1204</v>
      </c>
      <c r="C25" s="4" t="s">
        <v>1206</v>
      </c>
      <c r="E25" s="9">
        <v>43817</v>
      </c>
    </row>
  </sheetData>
  <hyperlinks>
    <hyperlink ref="I1" location="'Inicio'!A1" tooltip="Regresa a la tabla del inicio" display="Ir al inicio" xr:uid="{1BD6BE08-DC46-4724-B361-A2A3297F1F21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AE25B-4BE0-4CDC-9C74-B1238D06ECE0}">
  <sheetPr codeName="Hoja159"/>
  <dimension ref="A1:I2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683</v>
      </c>
      <c r="H1" s="1" t="s">
        <v>28761</v>
      </c>
      <c r="I1" s="5" t="s">
        <v>14</v>
      </c>
    </row>
    <row r="2" spans="1:9" x14ac:dyDescent="0.25">
      <c r="A2" s="2" t="s">
        <v>1207</v>
      </c>
      <c r="B2" s="2" t="s">
        <v>1208</v>
      </c>
      <c r="C2" s="4" t="s">
        <v>1209</v>
      </c>
      <c r="E2" s="9">
        <v>44673</v>
      </c>
    </row>
  </sheetData>
  <hyperlinks>
    <hyperlink ref="I1" location="'Inicio'!A1" tooltip="Regresa a la tabla del inicio" display="Ir al inicio" xr:uid="{B9DE9EC1-85D9-4714-9513-57012BB18AA6}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48B8A-BB72-45B7-ACD6-21A18101A4A5}">
  <sheetPr codeName="Hoja160"/>
  <dimension ref="A1:I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684</v>
      </c>
      <c r="H1" s="1" t="s">
        <v>28761</v>
      </c>
      <c r="I1" s="5" t="s">
        <v>14</v>
      </c>
    </row>
    <row r="2" spans="1:9" x14ac:dyDescent="0.25">
      <c r="A2" s="2" t="s">
        <v>1210</v>
      </c>
      <c r="B2" s="2" t="s">
        <v>1211</v>
      </c>
      <c r="C2" s="4" t="s">
        <v>1212</v>
      </c>
      <c r="D2" s="9">
        <v>43722</v>
      </c>
      <c r="E2" s="9">
        <v>43729</v>
      </c>
      <c r="F2" s="3">
        <v>7</v>
      </c>
    </row>
    <row r="3" spans="1:9" x14ac:dyDescent="0.25">
      <c r="A3" s="2" t="s">
        <v>1213</v>
      </c>
      <c r="B3" s="2" t="s">
        <v>1214</v>
      </c>
      <c r="C3" s="4" t="s">
        <v>1212</v>
      </c>
      <c r="D3" s="9">
        <v>43722</v>
      </c>
      <c r="E3" s="9">
        <v>43729</v>
      </c>
      <c r="F3" s="3">
        <v>7</v>
      </c>
    </row>
  </sheetData>
  <hyperlinks>
    <hyperlink ref="I1" location="'Inicio'!A1" tooltip="Regresa a la tabla del inicio" display="Ir al inicio" xr:uid="{4CAAB64E-43F5-4DCF-ACAD-D47EB8396506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8881-93B4-436C-AC08-171A77E4C3DA}">
  <sheetPr codeName="Hoja162"/>
  <dimension ref="A1:I183"/>
  <sheetViews>
    <sheetView workbookViewId="0">
      <pane ySplit="1" topLeftCell="A164" activePane="bottomLeft" state="frozenSplit"/>
      <selection pane="bottomLeft" activeCell="G173" sqref="G17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29011</v>
      </c>
      <c r="H1" s="1" t="s">
        <v>29177</v>
      </c>
      <c r="I1" s="5" t="s">
        <v>14</v>
      </c>
    </row>
    <row r="2" spans="1:9" x14ac:dyDescent="0.25">
      <c r="A2" s="2" t="s">
        <v>1215</v>
      </c>
      <c r="B2" s="2" t="s">
        <v>1216</v>
      </c>
      <c r="C2" s="4" t="s">
        <v>1217</v>
      </c>
      <c r="E2" s="9">
        <v>41921</v>
      </c>
    </row>
    <row r="3" spans="1:9" x14ac:dyDescent="0.25">
      <c r="A3" s="2" t="s">
        <v>1218</v>
      </c>
      <c r="B3" s="2" t="s">
        <v>1219</v>
      </c>
      <c r="C3" s="4" t="s">
        <v>1220</v>
      </c>
      <c r="E3" s="9">
        <v>41925</v>
      </c>
    </row>
    <row r="4" spans="1:9" x14ac:dyDescent="0.25">
      <c r="A4" s="2" t="s">
        <v>1221</v>
      </c>
      <c r="B4" s="2" t="s">
        <v>1222</v>
      </c>
      <c r="C4" s="4" t="s">
        <v>1220</v>
      </c>
      <c r="E4" s="9">
        <v>42039</v>
      </c>
    </row>
    <row r="5" spans="1:9" x14ac:dyDescent="0.25">
      <c r="A5" s="2" t="s">
        <v>1223</v>
      </c>
      <c r="B5" s="2" t="s">
        <v>1224</v>
      </c>
      <c r="C5" s="4" t="s">
        <v>1225</v>
      </c>
      <c r="E5" s="9">
        <v>42039</v>
      </c>
    </row>
    <row r="6" spans="1:9" x14ac:dyDescent="0.25">
      <c r="A6" s="25"/>
      <c r="B6" s="25" t="s">
        <v>1226</v>
      </c>
      <c r="C6" s="25"/>
      <c r="D6" s="29"/>
      <c r="E6" s="29"/>
      <c r="F6" s="30"/>
    </row>
    <row r="7" spans="1:9" x14ac:dyDescent="0.25">
      <c r="A7" s="2" t="s">
        <v>1227</v>
      </c>
      <c r="B7" s="2" t="s">
        <v>1228</v>
      </c>
      <c r="C7" s="4" t="s">
        <v>1229</v>
      </c>
      <c r="E7" s="9">
        <v>42122</v>
      </c>
    </row>
    <row r="8" spans="1:9" x14ac:dyDescent="0.25">
      <c r="A8" s="2" t="s">
        <v>1230</v>
      </c>
      <c r="B8" s="2" t="s">
        <v>1231</v>
      </c>
      <c r="C8" s="4" t="s">
        <v>1232</v>
      </c>
      <c r="E8" s="9">
        <v>42122</v>
      </c>
    </row>
    <row r="9" spans="1:9" x14ac:dyDescent="0.25">
      <c r="A9" s="2" t="s">
        <v>1233</v>
      </c>
      <c r="B9" s="2" t="s">
        <v>1234</v>
      </c>
      <c r="C9" s="4" t="s">
        <v>1235</v>
      </c>
      <c r="E9" s="9">
        <v>42135</v>
      </c>
    </row>
    <row r="10" spans="1:9" x14ac:dyDescent="0.25">
      <c r="A10" s="2" t="s">
        <v>1236</v>
      </c>
      <c r="B10" s="2" t="s">
        <v>1237</v>
      </c>
      <c r="C10" s="4" t="s">
        <v>1235</v>
      </c>
      <c r="E10" s="9">
        <v>42142</v>
      </c>
    </row>
    <row r="11" spans="1:9" x14ac:dyDescent="0.25">
      <c r="A11" s="2" t="s">
        <v>1238</v>
      </c>
      <c r="B11" s="2" t="s">
        <v>1239</v>
      </c>
      <c r="C11" s="4" t="s">
        <v>1240</v>
      </c>
      <c r="E11" s="9">
        <v>42142</v>
      </c>
    </row>
    <row r="12" spans="1:9" x14ac:dyDescent="0.25">
      <c r="A12" s="2" t="s">
        <v>1241</v>
      </c>
      <c r="B12" s="2" t="s">
        <v>1242</v>
      </c>
      <c r="C12" s="4" t="s">
        <v>1243</v>
      </c>
      <c r="E12" s="9">
        <v>42150</v>
      </c>
    </row>
    <row r="13" spans="1:9" x14ac:dyDescent="0.25">
      <c r="A13" s="2" t="s">
        <v>1244</v>
      </c>
      <c r="B13" s="2" t="s">
        <v>1245</v>
      </c>
      <c r="C13" s="4" t="s">
        <v>1246</v>
      </c>
      <c r="E13" s="9">
        <v>42158</v>
      </c>
    </row>
    <row r="14" spans="1:9" x14ac:dyDescent="0.25">
      <c r="A14" s="2" t="s">
        <v>1241</v>
      </c>
      <c r="B14" s="2" t="s">
        <v>1247</v>
      </c>
      <c r="C14" s="4" t="s">
        <v>1246</v>
      </c>
      <c r="E14" s="9">
        <v>42151</v>
      </c>
    </row>
    <row r="15" spans="1:9" x14ac:dyDescent="0.25">
      <c r="A15" s="2" t="s">
        <v>1230</v>
      </c>
      <c r="B15" s="2" t="s">
        <v>1248</v>
      </c>
      <c r="C15" s="4" t="s">
        <v>1249</v>
      </c>
      <c r="E15" s="9">
        <v>42158</v>
      </c>
    </row>
    <row r="16" spans="1:9" x14ac:dyDescent="0.25">
      <c r="A16" s="2" t="s">
        <v>1233</v>
      </c>
      <c r="B16" s="2" t="s">
        <v>1234</v>
      </c>
      <c r="C16" s="4" t="s">
        <v>1250</v>
      </c>
      <c r="D16" s="9" t="s">
        <v>1251</v>
      </c>
      <c r="E16" s="9">
        <v>42177</v>
      </c>
    </row>
    <row r="17" spans="1:6" x14ac:dyDescent="0.25">
      <c r="A17" s="2" t="s">
        <v>1241</v>
      </c>
      <c r="B17" s="2" t="s">
        <v>1252</v>
      </c>
      <c r="C17" s="4" t="s">
        <v>1253</v>
      </c>
      <c r="E17" s="9">
        <v>42168</v>
      </c>
    </row>
    <row r="18" spans="1:6" x14ac:dyDescent="0.25">
      <c r="A18" s="2" t="s">
        <v>1254</v>
      </c>
      <c r="B18" s="2" t="s">
        <v>1255</v>
      </c>
      <c r="C18" s="4" t="s">
        <v>1256</v>
      </c>
      <c r="E18" s="9">
        <v>42177</v>
      </c>
    </row>
    <row r="19" spans="1:6" x14ac:dyDescent="0.25">
      <c r="A19" s="2" t="s">
        <v>1257</v>
      </c>
      <c r="B19" s="2" t="s">
        <v>1228</v>
      </c>
      <c r="C19" s="4" t="s">
        <v>1160</v>
      </c>
      <c r="E19" s="9">
        <v>42198</v>
      </c>
    </row>
    <row r="20" spans="1:6" x14ac:dyDescent="0.25">
      <c r="A20" s="2" t="s">
        <v>1258</v>
      </c>
      <c r="B20" s="2" t="s">
        <v>1259</v>
      </c>
      <c r="C20" s="4" t="s">
        <v>1260</v>
      </c>
      <c r="E20" s="9">
        <v>42198</v>
      </c>
    </row>
    <row r="21" spans="1:6" x14ac:dyDescent="0.25">
      <c r="A21" s="2" t="s">
        <v>1261</v>
      </c>
      <c r="B21" s="2" t="s">
        <v>1262</v>
      </c>
      <c r="C21" s="4" t="s">
        <v>1263</v>
      </c>
      <c r="E21" s="9">
        <v>42217</v>
      </c>
      <c r="F21" s="3">
        <v>7</v>
      </c>
    </row>
    <row r="22" spans="1:6" x14ac:dyDescent="0.25">
      <c r="A22" s="2" t="s">
        <v>1264</v>
      </c>
      <c r="B22" s="2" t="s">
        <v>1265</v>
      </c>
      <c r="C22" s="4" t="s">
        <v>1266</v>
      </c>
      <c r="D22" s="9" t="s">
        <v>1267</v>
      </c>
      <c r="E22" s="9">
        <v>42217</v>
      </c>
    </row>
    <row r="23" spans="1:6" x14ac:dyDescent="0.25">
      <c r="A23" s="2" t="s">
        <v>1268</v>
      </c>
      <c r="B23" s="2" t="s">
        <v>1269</v>
      </c>
      <c r="C23" s="4" t="s">
        <v>1270</v>
      </c>
      <c r="D23" s="9" t="s">
        <v>1271</v>
      </c>
      <c r="E23" s="9">
        <v>42237</v>
      </c>
      <c r="F23" s="3">
        <v>4</v>
      </c>
    </row>
    <row r="24" spans="1:6" x14ac:dyDescent="0.25">
      <c r="A24" s="2" t="s">
        <v>1272</v>
      </c>
      <c r="B24" s="2" t="s">
        <v>1273</v>
      </c>
      <c r="C24" s="4" t="s">
        <v>1274</v>
      </c>
      <c r="E24" s="9">
        <v>42245</v>
      </c>
    </row>
    <row r="25" spans="1:6" x14ac:dyDescent="0.25">
      <c r="A25" s="2" t="s">
        <v>1275</v>
      </c>
      <c r="B25" s="2" t="s">
        <v>1276</v>
      </c>
      <c r="C25" s="4" t="s">
        <v>1277</v>
      </c>
      <c r="E25" s="9">
        <v>42261</v>
      </c>
    </row>
    <row r="26" spans="1:6" x14ac:dyDescent="0.25">
      <c r="A26" s="2" t="s">
        <v>1278</v>
      </c>
      <c r="B26" s="2" t="s">
        <v>1279</v>
      </c>
      <c r="C26" s="4" t="s">
        <v>1277</v>
      </c>
      <c r="E26" s="9">
        <v>42261</v>
      </c>
    </row>
    <row r="27" spans="1:6" x14ac:dyDescent="0.25">
      <c r="A27" s="2" t="s">
        <v>1280</v>
      </c>
      <c r="B27" s="2" t="s">
        <v>1281</v>
      </c>
      <c r="C27" s="4" t="s">
        <v>1282</v>
      </c>
      <c r="D27" s="9" t="s">
        <v>1283</v>
      </c>
      <c r="E27" s="9">
        <v>42277</v>
      </c>
    </row>
    <row r="28" spans="1:6" x14ac:dyDescent="0.25">
      <c r="A28" s="2" t="s">
        <v>1284</v>
      </c>
      <c r="B28" s="2" t="s">
        <v>1285</v>
      </c>
      <c r="C28" s="4" t="s">
        <v>1286</v>
      </c>
      <c r="E28" s="9">
        <v>42336</v>
      </c>
      <c r="F28" s="3" t="s">
        <v>1287</v>
      </c>
    </row>
    <row r="29" spans="1:6" x14ac:dyDescent="0.25">
      <c r="A29" s="2" t="s">
        <v>1288</v>
      </c>
      <c r="B29" s="2" t="s">
        <v>1289</v>
      </c>
      <c r="C29" s="4" t="s">
        <v>1290</v>
      </c>
      <c r="D29" s="9" t="s">
        <v>1291</v>
      </c>
      <c r="E29" s="9">
        <v>42367</v>
      </c>
    </row>
    <row r="30" spans="1:6" x14ac:dyDescent="0.25">
      <c r="A30" s="2" t="s">
        <v>1292</v>
      </c>
      <c r="B30" s="2" t="s">
        <v>1293</v>
      </c>
      <c r="C30" s="4" t="s">
        <v>1290</v>
      </c>
      <c r="E30" s="9">
        <v>42345</v>
      </c>
    </row>
    <row r="31" spans="1:6" x14ac:dyDescent="0.25">
      <c r="A31" s="25"/>
      <c r="B31" s="25" t="s">
        <v>1294</v>
      </c>
      <c r="C31" s="25"/>
      <c r="D31" s="29"/>
      <c r="E31" s="29"/>
      <c r="F31" s="30"/>
    </row>
    <row r="32" spans="1:6" x14ac:dyDescent="0.25">
      <c r="A32" s="2" t="s">
        <v>1295</v>
      </c>
      <c r="B32" s="2" t="s">
        <v>1296</v>
      </c>
      <c r="C32" s="4" t="s">
        <v>1297</v>
      </c>
      <c r="E32" s="9">
        <v>42387</v>
      </c>
    </row>
    <row r="33" spans="1:6" x14ac:dyDescent="0.25">
      <c r="A33" s="2" t="s">
        <v>1298</v>
      </c>
      <c r="B33" s="2" t="s">
        <v>1299</v>
      </c>
      <c r="C33" s="4" t="s">
        <v>1297</v>
      </c>
      <c r="D33" s="9" t="s">
        <v>1300</v>
      </c>
      <c r="E33" s="9">
        <v>42399</v>
      </c>
    </row>
    <row r="34" spans="1:6" x14ac:dyDescent="0.25">
      <c r="A34" s="2" t="s">
        <v>1301</v>
      </c>
      <c r="B34" s="2" t="s">
        <v>1302</v>
      </c>
      <c r="C34" s="4" t="s">
        <v>1303</v>
      </c>
      <c r="D34" s="9" t="s">
        <v>1300</v>
      </c>
      <c r="E34" s="9">
        <v>42399</v>
      </c>
    </row>
    <row r="35" spans="1:6" x14ac:dyDescent="0.25">
      <c r="A35" s="2" t="s">
        <v>1304</v>
      </c>
      <c r="B35" s="2" t="s">
        <v>1305</v>
      </c>
      <c r="C35" s="4" t="s">
        <v>1306</v>
      </c>
      <c r="D35" s="9">
        <v>42413</v>
      </c>
      <c r="E35" s="9">
        <v>42415</v>
      </c>
    </row>
    <row r="36" spans="1:6" x14ac:dyDescent="0.25">
      <c r="A36" s="2" t="s">
        <v>1307</v>
      </c>
      <c r="B36" s="2" t="s">
        <v>1308</v>
      </c>
      <c r="C36" s="4" t="s">
        <v>1306</v>
      </c>
      <c r="E36" s="9">
        <v>42406</v>
      </c>
    </row>
    <row r="37" spans="1:6" x14ac:dyDescent="0.25">
      <c r="A37" s="2" t="s">
        <v>1309</v>
      </c>
      <c r="B37" s="2" t="s">
        <v>1310</v>
      </c>
      <c r="C37" s="4" t="s">
        <v>1311</v>
      </c>
      <c r="D37" s="9">
        <v>42422</v>
      </c>
      <c r="E37" s="9">
        <v>42422</v>
      </c>
    </row>
    <row r="38" spans="1:6" x14ac:dyDescent="0.25">
      <c r="A38" s="2" t="s">
        <v>1304</v>
      </c>
      <c r="B38" s="2" t="s">
        <v>1305</v>
      </c>
      <c r="C38" s="4" t="s">
        <v>1312</v>
      </c>
      <c r="D38" s="9">
        <v>42413</v>
      </c>
      <c r="E38" s="9">
        <v>42415</v>
      </c>
    </row>
    <row r="39" spans="1:6" x14ac:dyDescent="0.25">
      <c r="A39" s="2" t="s">
        <v>1304</v>
      </c>
      <c r="B39" s="2" t="s">
        <v>1305</v>
      </c>
      <c r="C39" s="4" t="s">
        <v>1313</v>
      </c>
      <c r="E39" s="9">
        <v>42429</v>
      </c>
    </row>
    <row r="40" spans="1:6" x14ac:dyDescent="0.25">
      <c r="A40" s="2" t="s">
        <v>1309</v>
      </c>
      <c r="B40" s="2" t="s">
        <v>1310</v>
      </c>
      <c r="C40" s="4" t="s">
        <v>1314</v>
      </c>
      <c r="E40" s="9">
        <v>42436</v>
      </c>
    </row>
    <row r="41" spans="1:6" x14ac:dyDescent="0.25">
      <c r="A41" s="2" t="s">
        <v>1315</v>
      </c>
      <c r="B41" s="2" t="s">
        <v>1316</v>
      </c>
      <c r="C41" s="4" t="s">
        <v>1317</v>
      </c>
      <c r="E41" s="9" t="s">
        <v>1318</v>
      </c>
    </row>
    <row r="42" spans="1:6" x14ac:dyDescent="0.25">
      <c r="A42" s="25"/>
      <c r="B42" s="25" t="s">
        <v>1319</v>
      </c>
      <c r="C42" s="25"/>
      <c r="D42" s="29"/>
      <c r="E42" s="29"/>
      <c r="F42" s="30"/>
    </row>
    <row r="43" spans="1:6" x14ac:dyDescent="0.25">
      <c r="A43" s="2" t="s">
        <v>1320</v>
      </c>
      <c r="B43" s="2" t="s">
        <v>1321</v>
      </c>
      <c r="C43" s="4" t="s">
        <v>1322</v>
      </c>
      <c r="E43" s="9">
        <v>42460</v>
      </c>
      <c r="F43" s="3">
        <v>2</v>
      </c>
    </row>
    <row r="44" spans="1:6" x14ac:dyDescent="0.25">
      <c r="A44" s="2" t="s">
        <v>1323</v>
      </c>
      <c r="B44" s="2" t="s">
        <v>1324</v>
      </c>
      <c r="C44" s="4" t="s">
        <v>1322</v>
      </c>
      <c r="E44" s="9">
        <v>42460</v>
      </c>
      <c r="F44" s="3">
        <v>2</v>
      </c>
    </row>
    <row r="45" spans="1:6" x14ac:dyDescent="0.25">
      <c r="A45" s="2" t="s">
        <v>1325</v>
      </c>
      <c r="B45" s="2" t="s">
        <v>1326</v>
      </c>
      <c r="C45" s="4" t="s">
        <v>1327</v>
      </c>
      <c r="E45" s="9">
        <v>42467</v>
      </c>
    </row>
    <row r="46" spans="1:6" x14ac:dyDescent="0.25">
      <c r="A46" s="2" t="s">
        <v>1328</v>
      </c>
      <c r="B46" s="2" t="s">
        <v>1329</v>
      </c>
      <c r="C46" s="4" t="s">
        <v>1330</v>
      </c>
      <c r="D46" s="9">
        <v>42476</v>
      </c>
      <c r="E46" s="9">
        <v>42476</v>
      </c>
    </row>
    <row r="47" spans="1:6" x14ac:dyDescent="0.25">
      <c r="A47" s="2" t="s">
        <v>1331</v>
      </c>
      <c r="B47" s="2" t="s">
        <v>1332</v>
      </c>
      <c r="C47" s="4" t="s">
        <v>1333</v>
      </c>
      <c r="D47" s="9">
        <v>42481</v>
      </c>
      <c r="E47" s="9">
        <v>42479</v>
      </c>
    </row>
    <row r="48" spans="1:6" x14ac:dyDescent="0.25">
      <c r="A48" s="2" t="s">
        <v>1334</v>
      </c>
      <c r="B48" s="2" t="s">
        <v>1335</v>
      </c>
      <c r="C48" s="4" t="s">
        <v>1336</v>
      </c>
      <c r="E48" s="9">
        <v>42483</v>
      </c>
    </row>
    <row r="49" spans="1:6" x14ac:dyDescent="0.25">
      <c r="A49" s="2" t="s">
        <v>1304</v>
      </c>
      <c r="B49" s="2" t="s">
        <v>1337</v>
      </c>
      <c r="C49" s="4" t="s">
        <v>1338</v>
      </c>
      <c r="E49" s="9">
        <v>42489</v>
      </c>
    </row>
    <row r="50" spans="1:6" x14ac:dyDescent="0.25">
      <c r="A50" s="2" t="s">
        <v>1339</v>
      </c>
      <c r="B50" s="2" t="s">
        <v>1340</v>
      </c>
      <c r="C50" s="4" t="s">
        <v>1341</v>
      </c>
      <c r="E50" s="9">
        <v>42497</v>
      </c>
    </row>
    <row r="51" spans="1:6" x14ac:dyDescent="0.25">
      <c r="A51" s="2" t="s">
        <v>1342</v>
      </c>
      <c r="B51" s="2" t="s">
        <v>1343</v>
      </c>
      <c r="C51" s="4" t="s">
        <v>1344</v>
      </c>
      <c r="E51" s="9">
        <v>42497</v>
      </c>
    </row>
    <row r="52" spans="1:6" x14ac:dyDescent="0.25">
      <c r="A52" s="2" t="s">
        <v>1345</v>
      </c>
      <c r="B52" s="2" t="s">
        <v>1346</v>
      </c>
      <c r="C52" s="4" t="s">
        <v>1347</v>
      </c>
      <c r="E52" s="9">
        <v>42507</v>
      </c>
    </row>
    <row r="53" spans="1:6" x14ac:dyDescent="0.25">
      <c r="A53" s="2" t="s">
        <v>1348</v>
      </c>
      <c r="B53" s="2" t="s">
        <v>1349</v>
      </c>
      <c r="C53" s="4" t="s">
        <v>1347</v>
      </c>
      <c r="E53" s="9">
        <v>42507</v>
      </c>
    </row>
    <row r="54" spans="1:6" x14ac:dyDescent="0.25">
      <c r="A54" s="2" t="s">
        <v>1350</v>
      </c>
      <c r="B54" s="2" t="s">
        <v>1351</v>
      </c>
      <c r="C54" s="4" t="s">
        <v>1352</v>
      </c>
      <c r="E54" s="9">
        <v>42523</v>
      </c>
      <c r="F54" s="3" t="s">
        <v>1353</v>
      </c>
    </row>
    <row r="55" spans="1:6" x14ac:dyDescent="0.25">
      <c r="A55" s="2" t="s">
        <v>1354</v>
      </c>
      <c r="B55" s="2" t="s">
        <v>1355</v>
      </c>
      <c r="C55" s="4" t="s">
        <v>1356</v>
      </c>
      <c r="E55" s="9">
        <v>42521</v>
      </c>
    </row>
    <row r="56" spans="1:6" x14ac:dyDescent="0.25">
      <c r="A56" s="2" t="s">
        <v>1357</v>
      </c>
      <c r="B56" s="2" t="s">
        <v>1358</v>
      </c>
      <c r="C56" s="4" t="s">
        <v>1359</v>
      </c>
      <c r="E56" s="9">
        <v>42532</v>
      </c>
    </row>
    <row r="57" spans="1:6" x14ac:dyDescent="0.25">
      <c r="A57" s="2" t="s">
        <v>1339</v>
      </c>
      <c r="B57" s="2" t="s">
        <v>1340</v>
      </c>
      <c r="C57" s="4" t="s">
        <v>1360</v>
      </c>
      <c r="D57" s="9">
        <v>42539</v>
      </c>
      <c r="E57" s="9">
        <v>42539</v>
      </c>
    </row>
    <row r="58" spans="1:6" x14ac:dyDescent="0.25">
      <c r="A58" s="2" t="s">
        <v>1361</v>
      </c>
      <c r="B58" s="2" t="s">
        <v>1362</v>
      </c>
      <c r="C58" s="4" t="s">
        <v>1363</v>
      </c>
      <c r="E58" s="9">
        <v>42546</v>
      </c>
    </row>
    <row r="59" spans="1:6" x14ac:dyDescent="0.25">
      <c r="A59" s="2" t="s">
        <v>1350</v>
      </c>
      <c r="B59" s="2" t="s">
        <v>1364</v>
      </c>
      <c r="C59" s="4" t="s">
        <v>1365</v>
      </c>
      <c r="E59" s="9">
        <v>42523</v>
      </c>
    </row>
    <row r="60" spans="1:6" x14ac:dyDescent="0.25">
      <c r="A60" s="2" t="s">
        <v>1366</v>
      </c>
      <c r="B60" s="2" t="s">
        <v>1367</v>
      </c>
      <c r="C60" s="4" t="s">
        <v>1368</v>
      </c>
      <c r="E60" s="9">
        <v>42567</v>
      </c>
    </row>
    <row r="61" spans="1:6" x14ac:dyDescent="0.25">
      <c r="A61" s="2" t="s">
        <v>1369</v>
      </c>
      <c r="B61" s="2" t="s">
        <v>1370</v>
      </c>
      <c r="C61" s="4" t="s">
        <v>1368</v>
      </c>
      <c r="E61" s="9">
        <v>42567</v>
      </c>
    </row>
    <row r="62" spans="1:6" x14ac:dyDescent="0.25">
      <c r="A62" s="2" t="s">
        <v>1371</v>
      </c>
      <c r="B62" s="2" t="s">
        <v>1372</v>
      </c>
      <c r="C62" s="4" t="s">
        <v>1373</v>
      </c>
      <c r="D62" s="9">
        <v>42581</v>
      </c>
      <c r="E62" s="9">
        <v>42581</v>
      </c>
    </row>
    <row r="63" spans="1:6" x14ac:dyDescent="0.25">
      <c r="A63" s="2" t="s">
        <v>1374</v>
      </c>
      <c r="B63" s="2" t="s">
        <v>1375</v>
      </c>
      <c r="C63" s="4" t="s">
        <v>1373</v>
      </c>
      <c r="D63" s="9">
        <v>42581</v>
      </c>
      <c r="E63" s="9">
        <v>42581</v>
      </c>
    </row>
    <row r="64" spans="1:6" x14ac:dyDescent="0.25">
      <c r="A64" s="2" t="s">
        <v>1376</v>
      </c>
      <c r="B64" s="2" t="s">
        <v>1377</v>
      </c>
      <c r="C64" s="4" t="s">
        <v>1378</v>
      </c>
      <c r="E64" s="9">
        <v>42606</v>
      </c>
    </row>
    <row r="65" spans="1:5" x14ac:dyDescent="0.25">
      <c r="A65" s="2" t="s">
        <v>1379</v>
      </c>
      <c r="B65" s="2" t="s">
        <v>1380</v>
      </c>
      <c r="C65" s="4" t="s">
        <v>1378</v>
      </c>
      <c r="D65" s="9">
        <v>42595</v>
      </c>
      <c r="E65" s="9">
        <v>42592</v>
      </c>
    </row>
    <row r="66" spans="1:5" x14ac:dyDescent="0.25">
      <c r="A66" s="2" t="s">
        <v>1381</v>
      </c>
      <c r="B66" s="2" t="s">
        <v>1382</v>
      </c>
      <c r="C66" s="4" t="s">
        <v>1036</v>
      </c>
      <c r="E66" s="9">
        <v>42592</v>
      </c>
    </row>
    <row r="67" spans="1:5" x14ac:dyDescent="0.25">
      <c r="A67" s="2" t="s">
        <v>1383</v>
      </c>
      <c r="B67" s="2" t="s">
        <v>1384</v>
      </c>
      <c r="C67" s="4" t="s">
        <v>1036</v>
      </c>
      <c r="E67" s="9">
        <v>42606</v>
      </c>
    </row>
    <row r="68" spans="1:5" x14ac:dyDescent="0.25">
      <c r="A68" s="2" t="s">
        <v>1230</v>
      </c>
      <c r="B68" s="2" t="s">
        <v>1385</v>
      </c>
      <c r="C68" s="4" t="s">
        <v>1386</v>
      </c>
      <c r="D68" s="9">
        <v>42655</v>
      </c>
      <c r="E68" s="9">
        <v>42691</v>
      </c>
    </row>
    <row r="69" spans="1:5" x14ac:dyDescent="0.25">
      <c r="A69" s="2" t="s">
        <v>1230</v>
      </c>
      <c r="B69" s="2" t="s">
        <v>1387</v>
      </c>
      <c r="C69" s="4" t="s">
        <v>1386</v>
      </c>
      <c r="E69" s="9">
        <v>42642</v>
      </c>
    </row>
    <row r="70" spans="1:5" x14ac:dyDescent="0.25">
      <c r="A70" s="2" t="s">
        <v>1388</v>
      </c>
      <c r="B70" s="2" t="s">
        <v>1389</v>
      </c>
      <c r="C70" s="4" t="s">
        <v>1390</v>
      </c>
      <c r="E70" s="9">
        <v>42647</v>
      </c>
    </row>
    <row r="71" spans="1:5" x14ac:dyDescent="0.25">
      <c r="A71" s="2" t="s">
        <v>1391</v>
      </c>
      <c r="B71" s="2" t="s">
        <v>1392</v>
      </c>
      <c r="C71" s="4" t="s">
        <v>1393</v>
      </c>
      <c r="D71" s="9">
        <v>42714</v>
      </c>
      <c r="E71" s="9">
        <v>42713</v>
      </c>
    </row>
    <row r="72" spans="1:5" x14ac:dyDescent="0.25">
      <c r="A72" s="2" t="s">
        <v>1394</v>
      </c>
      <c r="B72" s="2" t="s">
        <v>1395</v>
      </c>
      <c r="C72" s="4" t="s">
        <v>1393</v>
      </c>
      <c r="E72" s="9">
        <v>42712</v>
      </c>
    </row>
    <row r="73" spans="1:5" x14ac:dyDescent="0.25">
      <c r="A73" s="2" t="s">
        <v>1396</v>
      </c>
      <c r="B73" s="2" t="s">
        <v>1385</v>
      </c>
      <c r="C73" s="4" t="s">
        <v>1397</v>
      </c>
      <c r="E73" s="9">
        <v>42730</v>
      </c>
    </row>
    <row r="74" spans="1:5" x14ac:dyDescent="0.25">
      <c r="A74" s="2" t="s">
        <v>1398</v>
      </c>
      <c r="B74" s="2" t="s">
        <v>1399</v>
      </c>
      <c r="C74" s="4" t="s">
        <v>1400</v>
      </c>
      <c r="E74" s="9">
        <v>42779</v>
      </c>
    </row>
    <row r="75" spans="1:5" x14ac:dyDescent="0.25">
      <c r="A75" s="2" t="s">
        <v>1401</v>
      </c>
      <c r="B75" s="2" t="s">
        <v>1402</v>
      </c>
      <c r="C75" s="4" t="s">
        <v>1403</v>
      </c>
      <c r="E75" s="9">
        <v>42805</v>
      </c>
    </row>
    <row r="76" spans="1:5" x14ac:dyDescent="0.25">
      <c r="A76" s="2" t="s">
        <v>1404</v>
      </c>
      <c r="B76" s="2" t="s">
        <v>1405</v>
      </c>
      <c r="C76" s="4" t="s">
        <v>1403</v>
      </c>
      <c r="E76" s="9">
        <v>42798</v>
      </c>
    </row>
    <row r="77" spans="1:5" x14ac:dyDescent="0.25">
      <c r="A77" s="2" t="s">
        <v>1406</v>
      </c>
      <c r="B77" s="2" t="s">
        <v>1407</v>
      </c>
      <c r="C77" s="4" t="s">
        <v>1408</v>
      </c>
      <c r="E77" s="9">
        <v>42801</v>
      </c>
    </row>
    <row r="78" spans="1:5" x14ac:dyDescent="0.25">
      <c r="A78" s="2" t="s">
        <v>1350</v>
      </c>
      <c r="B78" s="2" t="s">
        <v>1409</v>
      </c>
      <c r="C78" s="4" t="s">
        <v>1410</v>
      </c>
      <c r="E78" s="9">
        <v>42812</v>
      </c>
    </row>
    <row r="79" spans="1:5" x14ac:dyDescent="0.25">
      <c r="A79" s="2" t="s">
        <v>1350</v>
      </c>
      <c r="B79" s="2" t="s">
        <v>1411</v>
      </c>
      <c r="C79" s="4" t="s">
        <v>1410</v>
      </c>
      <c r="E79" s="9">
        <v>42812</v>
      </c>
    </row>
    <row r="80" spans="1:5" x14ac:dyDescent="0.25">
      <c r="A80" s="2" t="s">
        <v>1412</v>
      </c>
      <c r="B80" s="2" t="s">
        <v>1413</v>
      </c>
      <c r="C80" s="4" t="s">
        <v>1414</v>
      </c>
      <c r="D80" s="9">
        <v>42840</v>
      </c>
      <c r="E80" s="9">
        <v>42836</v>
      </c>
    </row>
    <row r="81" spans="1:6" x14ac:dyDescent="0.25">
      <c r="A81" s="2" t="s">
        <v>1415</v>
      </c>
      <c r="B81" s="2" t="s">
        <v>1416</v>
      </c>
      <c r="C81" s="4" t="s">
        <v>1414</v>
      </c>
      <c r="E81" s="9">
        <v>42833</v>
      </c>
    </row>
    <row r="82" spans="1:6" x14ac:dyDescent="0.25">
      <c r="A82" s="2" t="s">
        <v>1417</v>
      </c>
      <c r="B82" s="2" t="s">
        <v>1418</v>
      </c>
      <c r="C82" s="4" t="s">
        <v>1419</v>
      </c>
      <c r="E82" s="9">
        <v>42836</v>
      </c>
    </row>
    <row r="83" spans="1:6" x14ac:dyDescent="0.25">
      <c r="A83" s="2" t="s">
        <v>1350</v>
      </c>
      <c r="B83" s="2" t="s">
        <v>1411</v>
      </c>
      <c r="C83" s="4" t="s">
        <v>1420</v>
      </c>
      <c r="E83" s="9">
        <v>42843</v>
      </c>
    </row>
    <row r="84" spans="1:6" x14ac:dyDescent="0.25">
      <c r="A84" s="2" t="s">
        <v>1244</v>
      </c>
      <c r="B84" s="2" t="s">
        <v>1421</v>
      </c>
      <c r="C84" s="4" t="s">
        <v>1420</v>
      </c>
      <c r="E84" s="9">
        <v>42843</v>
      </c>
    </row>
    <row r="85" spans="1:6" x14ac:dyDescent="0.25">
      <c r="A85" s="2" t="s">
        <v>1422</v>
      </c>
      <c r="B85" s="2" t="s">
        <v>1423</v>
      </c>
      <c r="C85" s="4" t="s">
        <v>1424</v>
      </c>
      <c r="E85" s="9">
        <v>42852</v>
      </c>
    </row>
    <row r="86" spans="1:6" x14ac:dyDescent="0.25">
      <c r="A86" s="2" t="s">
        <v>1425</v>
      </c>
      <c r="B86" s="2" t="s">
        <v>1426</v>
      </c>
      <c r="C86" s="4" t="s">
        <v>1424</v>
      </c>
      <c r="E86" s="9">
        <v>42852</v>
      </c>
    </row>
    <row r="87" spans="1:6" x14ac:dyDescent="0.25">
      <c r="A87" s="2" t="s">
        <v>1350</v>
      </c>
      <c r="B87" s="2" t="s">
        <v>1409</v>
      </c>
      <c r="C87" s="4" t="s">
        <v>1427</v>
      </c>
      <c r="E87" s="9">
        <v>42854</v>
      </c>
    </row>
    <row r="88" spans="1:6" x14ac:dyDescent="0.25">
      <c r="A88" s="2" t="s">
        <v>1350</v>
      </c>
      <c r="B88" s="2" t="s">
        <v>1411</v>
      </c>
      <c r="C88" s="4" t="s">
        <v>1427</v>
      </c>
      <c r="E88" s="9">
        <v>42854</v>
      </c>
    </row>
    <row r="89" spans="1:6" x14ac:dyDescent="0.25">
      <c r="A89" s="2" t="s">
        <v>1428</v>
      </c>
      <c r="B89" s="2" t="s">
        <v>1429</v>
      </c>
      <c r="C89" s="4" t="s">
        <v>1430</v>
      </c>
      <c r="E89" s="9">
        <v>42868</v>
      </c>
    </row>
    <row r="90" spans="1:6" x14ac:dyDescent="0.25">
      <c r="A90" s="2" t="s">
        <v>1431</v>
      </c>
      <c r="B90" s="2" t="s">
        <v>1432</v>
      </c>
      <c r="C90" s="4" t="s">
        <v>1430</v>
      </c>
      <c r="E90" s="9">
        <v>42863</v>
      </c>
    </row>
    <row r="91" spans="1:6" x14ac:dyDescent="0.25">
      <c r="A91" s="2" t="s">
        <v>1433</v>
      </c>
      <c r="B91" s="2" t="s">
        <v>1434</v>
      </c>
      <c r="C91" s="4" t="s">
        <v>1435</v>
      </c>
      <c r="E91" s="9">
        <v>42875</v>
      </c>
    </row>
    <row r="92" spans="1:6" x14ac:dyDescent="0.25">
      <c r="A92" s="2" t="s">
        <v>1436</v>
      </c>
      <c r="B92" s="2" t="s">
        <v>1437</v>
      </c>
      <c r="C92" s="4" t="s">
        <v>1438</v>
      </c>
      <c r="E92" s="9">
        <v>42875</v>
      </c>
    </row>
    <row r="93" spans="1:6" x14ac:dyDescent="0.25">
      <c r="A93" s="2" t="s">
        <v>1439</v>
      </c>
      <c r="B93" s="2" t="s">
        <v>1440</v>
      </c>
      <c r="C93" s="4" t="s">
        <v>1441</v>
      </c>
      <c r="D93" s="9">
        <v>42889</v>
      </c>
      <c r="E93" s="9">
        <v>42903</v>
      </c>
      <c r="F93" s="3" t="s">
        <v>1442</v>
      </c>
    </row>
    <row r="94" spans="1:6" x14ac:dyDescent="0.25">
      <c r="A94" s="2" t="s">
        <v>1436</v>
      </c>
      <c r="B94" s="2" t="s">
        <v>1443</v>
      </c>
      <c r="C94" s="4" t="s">
        <v>1441</v>
      </c>
      <c r="E94" s="9">
        <v>42889</v>
      </c>
    </row>
    <row r="95" spans="1:6" x14ac:dyDescent="0.25">
      <c r="A95" s="2" t="s">
        <v>1244</v>
      </c>
      <c r="B95" s="2" t="s">
        <v>1444</v>
      </c>
      <c r="C95" s="4" t="s">
        <v>1445</v>
      </c>
      <c r="E95" s="9">
        <v>42903</v>
      </c>
    </row>
    <row r="96" spans="1:6" x14ac:dyDescent="0.25">
      <c r="A96" s="2" t="s">
        <v>1446</v>
      </c>
      <c r="B96" s="2" t="s">
        <v>1447</v>
      </c>
      <c r="C96" s="4" t="s">
        <v>1448</v>
      </c>
      <c r="E96" s="9">
        <v>42890</v>
      </c>
    </row>
    <row r="97" spans="1:6" x14ac:dyDescent="0.25">
      <c r="A97" s="2" t="s">
        <v>1449</v>
      </c>
      <c r="B97" s="2" t="s">
        <v>1450</v>
      </c>
      <c r="C97" s="4" t="s">
        <v>1448</v>
      </c>
      <c r="E97" s="9">
        <v>42916</v>
      </c>
    </row>
    <row r="98" spans="1:6" x14ac:dyDescent="0.25">
      <c r="A98" s="2" t="s">
        <v>1449</v>
      </c>
      <c r="B98" s="2" t="s">
        <v>1450</v>
      </c>
      <c r="C98" s="4" t="s">
        <v>1451</v>
      </c>
      <c r="D98" s="9">
        <v>42935</v>
      </c>
      <c r="E98" s="9">
        <v>42942</v>
      </c>
    </row>
    <row r="99" spans="1:6" x14ac:dyDescent="0.25">
      <c r="A99" s="2" t="s">
        <v>1452</v>
      </c>
      <c r="B99" s="2" t="s">
        <v>1453</v>
      </c>
      <c r="C99" s="4" t="s">
        <v>1451</v>
      </c>
      <c r="D99" s="9">
        <v>42935</v>
      </c>
      <c r="E99" s="9">
        <v>42942</v>
      </c>
    </row>
    <row r="100" spans="1:6" x14ac:dyDescent="0.25">
      <c r="A100" s="2" t="s">
        <v>1454</v>
      </c>
      <c r="B100" s="2" t="s">
        <v>1455</v>
      </c>
      <c r="C100" s="4" t="s">
        <v>1456</v>
      </c>
      <c r="D100" s="9">
        <v>42980</v>
      </c>
      <c r="E100" s="9">
        <v>42985</v>
      </c>
    </row>
    <row r="101" spans="1:6" x14ac:dyDescent="0.25">
      <c r="A101" s="2" t="s">
        <v>1457</v>
      </c>
      <c r="B101" s="2" t="s">
        <v>1458</v>
      </c>
      <c r="C101" s="4" t="s">
        <v>1459</v>
      </c>
      <c r="E101" s="9">
        <v>42987</v>
      </c>
    </row>
    <row r="102" spans="1:6" x14ac:dyDescent="0.25">
      <c r="A102" s="2" t="s">
        <v>1460</v>
      </c>
      <c r="B102" s="2" t="s">
        <v>1461</v>
      </c>
      <c r="C102" s="4" t="s">
        <v>1462</v>
      </c>
      <c r="E102" s="9">
        <v>43022</v>
      </c>
    </row>
    <row r="103" spans="1:6" x14ac:dyDescent="0.25">
      <c r="A103" s="2" t="s">
        <v>1463</v>
      </c>
      <c r="B103" s="2" t="s">
        <v>1464</v>
      </c>
      <c r="C103" s="4" t="s">
        <v>1462</v>
      </c>
      <c r="E103" s="9">
        <v>43022</v>
      </c>
    </row>
    <row r="104" spans="1:6" x14ac:dyDescent="0.25">
      <c r="A104" s="25"/>
      <c r="B104" s="25" t="s">
        <v>1465</v>
      </c>
      <c r="C104" s="25"/>
      <c r="D104" s="29"/>
      <c r="E104" s="29"/>
      <c r="F104" s="30"/>
    </row>
    <row r="105" spans="1:6" x14ac:dyDescent="0.25">
      <c r="A105" s="2" t="s">
        <v>1466</v>
      </c>
      <c r="B105" s="2" t="s">
        <v>1467</v>
      </c>
      <c r="C105" s="4" t="s">
        <v>1468</v>
      </c>
      <c r="E105" s="9">
        <v>43054</v>
      </c>
    </row>
    <row r="106" spans="1:6" x14ac:dyDescent="0.25">
      <c r="A106" s="2" t="s">
        <v>1466</v>
      </c>
      <c r="B106" s="2" t="s">
        <v>1469</v>
      </c>
      <c r="C106" s="4" t="s">
        <v>1468</v>
      </c>
      <c r="E106" s="9">
        <v>43054</v>
      </c>
    </row>
    <row r="107" spans="1:6" x14ac:dyDescent="0.25">
      <c r="A107" s="2" t="s">
        <v>1470</v>
      </c>
      <c r="B107" s="2" t="s">
        <v>1471</v>
      </c>
      <c r="C107" s="4" t="s">
        <v>1472</v>
      </c>
      <c r="E107" s="9">
        <v>43078</v>
      </c>
    </row>
    <row r="108" spans="1:6" x14ac:dyDescent="0.25">
      <c r="A108" s="2" t="s">
        <v>1473</v>
      </c>
      <c r="B108" s="2" t="s">
        <v>1474</v>
      </c>
      <c r="C108" s="4" t="s">
        <v>1472</v>
      </c>
      <c r="E108" s="9">
        <v>43078</v>
      </c>
    </row>
    <row r="109" spans="1:6" x14ac:dyDescent="0.25">
      <c r="A109" s="2" t="s">
        <v>1475</v>
      </c>
      <c r="B109" s="2" t="s">
        <v>1476</v>
      </c>
      <c r="C109" s="4" t="s">
        <v>1477</v>
      </c>
      <c r="E109" s="9">
        <v>42741</v>
      </c>
    </row>
    <row r="110" spans="1:6" x14ac:dyDescent="0.25">
      <c r="A110" s="2" t="s">
        <v>1478</v>
      </c>
      <c r="B110" s="2" t="s">
        <v>1479</v>
      </c>
      <c r="C110" s="4" t="s">
        <v>1480</v>
      </c>
      <c r="E110" s="9">
        <v>43113</v>
      </c>
    </row>
    <row r="111" spans="1:6" x14ac:dyDescent="0.25">
      <c r="A111" s="2" t="s">
        <v>1481</v>
      </c>
      <c r="B111" s="2" t="s">
        <v>1482</v>
      </c>
      <c r="C111" s="4" t="s">
        <v>1480</v>
      </c>
      <c r="E111" s="9">
        <v>43113</v>
      </c>
    </row>
    <row r="112" spans="1:6" x14ac:dyDescent="0.25">
      <c r="A112" s="2" t="s">
        <v>1483</v>
      </c>
      <c r="B112" s="2" t="s">
        <v>1484</v>
      </c>
      <c r="C112" s="4" t="s">
        <v>1485</v>
      </c>
      <c r="E112" s="9">
        <v>43134</v>
      </c>
    </row>
    <row r="113" spans="1:6" x14ac:dyDescent="0.25">
      <c r="A113" s="2" t="s">
        <v>1486</v>
      </c>
      <c r="B113" s="2" t="s">
        <v>1195</v>
      </c>
      <c r="C113" s="4" t="s">
        <v>1487</v>
      </c>
      <c r="E113" s="9">
        <v>43134</v>
      </c>
    </row>
    <row r="114" spans="1:6" x14ac:dyDescent="0.25">
      <c r="A114" s="2" t="s">
        <v>1488</v>
      </c>
      <c r="B114" s="2" t="s">
        <v>1489</v>
      </c>
      <c r="C114" s="4" t="s">
        <v>1490</v>
      </c>
      <c r="E114" s="9">
        <v>43155</v>
      </c>
    </row>
    <row r="115" spans="1:6" x14ac:dyDescent="0.25">
      <c r="A115" s="2" t="s">
        <v>996</v>
      </c>
      <c r="B115" s="2" t="s">
        <v>1491</v>
      </c>
      <c r="C115" s="4" t="s">
        <v>1490</v>
      </c>
      <c r="E115" s="9">
        <v>43155</v>
      </c>
    </row>
    <row r="116" spans="1:6" x14ac:dyDescent="0.25">
      <c r="A116" s="2" t="s">
        <v>1492</v>
      </c>
      <c r="B116" s="2" t="s">
        <v>1493</v>
      </c>
      <c r="C116" s="4" t="s">
        <v>1494</v>
      </c>
      <c r="E116" s="9">
        <v>43169</v>
      </c>
    </row>
    <row r="117" spans="1:6" x14ac:dyDescent="0.25">
      <c r="A117" s="2" t="s">
        <v>1495</v>
      </c>
      <c r="B117" s="2" t="s">
        <v>1496</v>
      </c>
      <c r="C117" s="4" t="s">
        <v>1494</v>
      </c>
      <c r="E117" s="9">
        <v>43169</v>
      </c>
    </row>
    <row r="118" spans="1:6" x14ac:dyDescent="0.25">
      <c r="A118" s="2" t="s">
        <v>1497</v>
      </c>
      <c r="B118" s="2" t="s">
        <v>1498</v>
      </c>
      <c r="C118" s="4" t="s">
        <v>1499</v>
      </c>
      <c r="D118" s="9">
        <v>43183</v>
      </c>
      <c r="E118" s="9">
        <v>43183</v>
      </c>
    </row>
    <row r="119" spans="1:6" x14ac:dyDescent="0.25">
      <c r="A119" s="2" t="s">
        <v>1500</v>
      </c>
      <c r="B119" s="2" t="s">
        <v>1501</v>
      </c>
      <c r="C119" s="4" t="s">
        <v>1499</v>
      </c>
      <c r="D119" s="9">
        <v>43183</v>
      </c>
      <c r="E119" s="9">
        <v>43183</v>
      </c>
    </row>
    <row r="120" spans="1:6" x14ac:dyDescent="0.25">
      <c r="A120" s="2" t="s">
        <v>1502</v>
      </c>
      <c r="B120" s="2" t="s">
        <v>1503</v>
      </c>
      <c r="C120" s="4" t="s">
        <v>1504</v>
      </c>
      <c r="E120" s="9">
        <v>43265</v>
      </c>
    </row>
    <row r="121" spans="1:6" x14ac:dyDescent="0.25">
      <c r="A121" s="2" t="s">
        <v>1218</v>
      </c>
      <c r="B121" s="2" t="s">
        <v>1505</v>
      </c>
      <c r="C121" s="4" t="s">
        <v>1504</v>
      </c>
      <c r="E121" s="9">
        <v>43265</v>
      </c>
    </row>
    <row r="122" spans="1:6" x14ac:dyDescent="0.25">
      <c r="A122" s="25"/>
      <c r="B122" s="25" t="s">
        <v>1506</v>
      </c>
      <c r="C122" s="25"/>
      <c r="D122" s="29"/>
      <c r="E122" s="29"/>
      <c r="F122" s="30"/>
    </row>
    <row r="123" spans="1:6" x14ac:dyDescent="0.25">
      <c r="A123" s="2" t="s">
        <v>1507</v>
      </c>
      <c r="B123" s="2" t="s">
        <v>1508</v>
      </c>
      <c r="C123" s="4" t="s">
        <v>1509</v>
      </c>
      <c r="D123" s="9">
        <v>43281</v>
      </c>
      <c r="E123" s="9">
        <v>43281</v>
      </c>
    </row>
    <row r="124" spans="1:6" x14ac:dyDescent="0.25">
      <c r="A124" s="2" t="s">
        <v>1510</v>
      </c>
      <c r="B124" s="2" t="s">
        <v>1511</v>
      </c>
      <c r="C124" s="4" t="s">
        <v>1509</v>
      </c>
      <c r="D124" s="9">
        <v>43281</v>
      </c>
      <c r="E124" s="9">
        <v>43281</v>
      </c>
    </row>
    <row r="125" spans="1:6" x14ac:dyDescent="0.25">
      <c r="A125" s="2" t="s">
        <v>1512</v>
      </c>
      <c r="B125" s="2" t="s">
        <v>1513</v>
      </c>
      <c r="C125" s="4" t="s">
        <v>1514</v>
      </c>
      <c r="D125" s="9">
        <v>43295</v>
      </c>
      <c r="E125" s="9">
        <v>43295</v>
      </c>
    </row>
    <row r="126" spans="1:6" x14ac:dyDescent="0.25">
      <c r="A126" s="2" t="s">
        <v>1515</v>
      </c>
      <c r="B126" s="2" t="s">
        <v>1516</v>
      </c>
      <c r="C126" s="4" t="s">
        <v>1514</v>
      </c>
      <c r="D126" s="9">
        <v>43295</v>
      </c>
      <c r="E126" s="9">
        <v>43295</v>
      </c>
    </row>
    <row r="127" spans="1:6" x14ac:dyDescent="0.25">
      <c r="A127" s="2" t="s">
        <v>1517</v>
      </c>
      <c r="B127" s="2" t="s">
        <v>1518</v>
      </c>
      <c r="C127" s="4" t="s">
        <v>1519</v>
      </c>
      <c r="D127" s="9">
        <v>43309</v>
      </c>
      <c r="E127" s="9">
        <v>43309</v>
      </c>
    </row>
    <row r="128" spans="1:6" x14ac:dyDescent="0.25">
      <c r="A128" s="2" t="s">
        <v>1520</v>
      </c>
      <c r="B128" s="2" t="s">
        <v>1521</v>
      </c>
      <c r="C128" s="4" t="s">
        <v>1522</v>
      </c>
      <c r="E128" s="9">
        <v>43365</v>
      </c>
      <c r="F128" s="3">
        <v>41</v>
      </c>
    </row>
    <row r="129" spans="1:6" x14ac:dyDescent="0.25">
      <c r="A129" s="25"/>
      <c r="B129" s="25" t="s">
        <v>1523</v>
      </c>
      <c r="C129" s="25" t="s">
        <v>1524</v>
      </c>
      <c r="D129" s="29"/>
      <c r="E129" s="29">
        <v>43428</v>
      </c>
      <c r="F129" s="30"/>
    </row>
    <row r="130" spans="1:6" x14ac:dyDescent="0.25">
      <c r="A130" s="2" t="s">
        <v>1525</v>
      </c>
      <c r="B130" s="2" t="s">
        <v>1526</v>
      </c>
      <c r="C130" s="4" t="s">
        <v>1524</v>
      </c>
      <c r="D130" s="9">
        <v>43428</v>
      </c>
      <c r="E130" s="9">
        <v>43428</v>
      </c>
    </row>
    <row r="131" spans="1:6" x14ac:dyDescent="0.25">
      <c r="A131" s="2" t="s">
        <v>1525</v>
      </c>
      <c r="B131" s="2" t="s">
        <v>1527</v>
      </c>
      <c r="C131" s="4" t="s">
        <v>1524</v>
      </c>
      <c r="D131" s="9">
        <v>43428</v>
      </c>
      <c r="E131" s="9">
        <v>43428</v>
      </c>
    </row>
    <row r="132" spans="1:6" x14ac:dyDescent="0.25">
      <c r="A132" s="2" t="s">
        <v>1528</v>
      </c>
      <c r="B132" s="2" t="s">
        <v>1529</v>
      </c>
      <c r="C132" s="4" t="s">
        <v>1530</v>
      </c>
      <c r="E132" s="9">
        <v>43434</v>
      </c>
    </row>
    <row r="133" spans="1:6" x14ac:dyDescent="0.25">
      <c r="A133" s="2" t="s">
        <v>1531</v>
      </c>
      <c r="B133" s="2" t="s">
        <v>1532</v>
      </c>
      <c r="C133" s="4" t="s">
        <v>1533</v>
      </c>
      <c r="E133" s="9">
        <v>43442</v>
      </c>
    </row>
    <row r="134" spans="1:6" x14ac:dyDescent="0.25">
      <c r="A134" s="2" t="s">
        <v>1534</v>
      </c>
      <c r="B134" s="2" t="s">
        <v>1527</v>
      </c>
      <c r="C134" s="4" t="s">
        <v>1533</v>
      </c>
      <c r="E134" s="9">
        <v>43442</v>
      </c>
    </row>
    <row r="135" spans="1:6" x14ac:dyDescent="0.25">
      <c r="A135" s="2" t="s">
        <v>1535</v>
      </c>
      <c r="B135" s="2" t="s">
        <v>1536</v>
      </c>
      <c r="C135" s="4" t="s">
        <v>1537</v>
      </c>
      <c r="D135" s="9">
        <v>43456</v>
      </c>
      <c r="E135" s="9">
        <v>43463</v>
      </c>
      <c r="F135" s="3">
        <v>7</v>
      </c>
    </row>
    <row r="136" spans="1:6" x14ac:dyDescent="0.25">
      <c r="A136" s="2" t="s">
        <v>1538</v>
      </c>
      <c r="B136" s="2" t="s">
        <v>1539</v>
      </c>
      <c r="C136" s="4" t="s">
        <v>1537</v>
      </c>
      <c r="E136" s="9">
        <v>43463</v>
      </c>
    </row>
    <row r="137" spans="1:6" x14ac:dyDescent="0.25">
      <c r="A137" s="2" t="s">
        <v>1406</v>
      </c>
      <c r="B137" s="2" t="s">
        <v>1540</v>
      </c>
      <c r="C137" s="4" t="s">
        <v>1541</v>
      </c>
      <c r="E137" s="9">
        <v>43488</v>
      </c>
    </row>
    <row r="138" spans="1:6" x14ac:dyDescent="0.25">
      <c r="A138" s="2" t="s">
        <v>1542</v>
      </c>
      <c r="B138" s="2" t="s">
        <v>1543</v>
      </c>
      <c r="C138" s="4" t="s">
        <v>1541</v>
      </c>
      <c r="E138" s="9">
        <v>43488</v>
      </c>
    </row>
    <row r="139" spans="1:6" x14ac:dyDescent="0.25">
      <c r="A139" s="25"/>
      <c r="B139" s="25" t="s">
        <v>1544</v>
      </c>
      <c r="C139" s="25"/>
      <c r="D139" s="29"/>
      <c r="E139" s="29"/>
      <c r="F139" s="30"/>
    </row>
    <row r="140" spans="1:6" x14ac:dyDescent="0.25">
      <c r="A140" s="2" t="s">
        <v>1545</v>
      </c>
      <c r="B140" s="2" t="s">
        <v>1546</v>
      </c>
      <c r="C140" s="4" t="s">
        <v>1547</v>
      </c>
      <c r="D140" s="9">
        <v>43519</v>
      </c>
      <c r="E140" s="9">
        <v>43523</v>
      </c>
    </row>
    <row r="141" spans="1:6" x14ac:dyDescent="0.25">
      <c r="A141" s="2" t="s">
        <v>1548</v>
      </c>
      <c r="B141" s="2" t="s">
        <v>1549</v>
      </c>
      <c r="C141" s="4" t="s">
        <v>1547</v>
      </c>
      <c r="D141" s="9">
        <v>43519</v>
      </c>
      <c r="E141" s="9">
        <v>43523</v>
      </c>
    </row>
    <row r="142" spans="1:6" x14ac:dyDescent="0.25">
      <c r="A142" s="25"/>
      <c r="B142" s="25" t="s">
        <v>1550</v>
      </c>
      <c r="C142" s="25"/>
      <c r="D142" s="29"/>
      <c r="E142" s="29"/>
      <c r="F142" s="30"/>
    </row>
    <row r="143" spans="1:6" x14ac:dyDescent="0.25">
      <c r="A143" s="2" t="s">
        <v>1551</v>
      </c>
      <c r="B143" s="2" t="s">
        <v>1552</v>
      </c>
      <c r="C143" s="4" t="s">
        <v>1553</v>
      </c>
      <c r="D143" s="9">
        <v>43544</v>
      </c>
      <c r="E143" s="9">
        <v>43543</v>
      </c>
    </row>
    <row r="144" spans="1:6" x14ac:dyDescent="0.25">
      <c r="A144" s="2" t="s">
        <v>1554</v>
      </c>
      <c r="B144" s="2" t="s">
        <v>1555</v>
      </c>
      <c r="C144" s="4" t="s">
        <v>1553</v>
      </c>
      <c r="D144" s="9">
        <v>43544</v>
      </c>
      <c r="E144" s="9">
        <v>43543</v>
      </c>
    </row>
    <row r="145" spans="1:6" x14ac:dyDescent="0.25">
      <c r="A145" s="2" t="s">
        <v>1417</v>
      </c>
      <c r="B145" s="2" t="s">
        <v>1556</v>
      </c>
      <c r="C145" s="4" t="s">
        <v>1557</v>
      </c>
      <c r="D145" s="9">
        <v>43561</v>
      </c>
      <c r="E145" s="9">
        <v>43561</v>
      </c>
    </row>
    <row r="146" spans="1:6" x14ac:dyDescent="0.25">
      <c r="A146" s="2" t="s">
        <v>1558</v>
      </c>
      <c r="B146" s="2" t="s">
        <v>1482</v>
      </c>
      <c r="C146" s="4" t="s">
        <v>1557</v>
      </c>
      <c r="D146" s="9">
        <v>43561</v>
      </c>
      <c r="E146" s="9">
        <v>43561</v>
      </c>
    </row>
    <row r="147" spans="1:6" x14ac:dyDescent="0.25">
      <c r="A147" s="2" t="s">
        <v>1559</v>
      </c>
      <c r="B147" s="2" t="s">
        <v>1560</v>
      </c>
      <c r="C147" s="4" t="s">
        <v>1561</v>
      </c>
      <c r="D147" s="9">
        <v>43575</v>
      </c>
      <c r="E147" s="9">
        <v>43582</v>
      </c>
    </row>
    <row r="148" spans="1:6" x14ac:dyDescent="0.25">
      <c r="A148" s="2" t="s">
        <v>1452</v>
      </c>
      <c r="B148" s="2" t="s">
        <v>1453</v>
      </c>
      <c r="C148" s="4" t="s">
        <v>1561</v>
      </c>
      <c r="D148" s="9">
        <v>43575</v>
      </c>
      <c r="E148" s="9">
        <v>43582</v>
      </c>
    </row>
    <row r="149" spans="1:6" x14ac:dyDescent="0.25">
      <c r="A149" s="25"/>
      <c r="B149" s="25" t="s">
        <v>1562</v>
      </c>
      <c r="C149" s="25"/>
      <c r="D149" s="29"/>
      <c r="E149" s="29"/>
      <c r="F149" s="30"/>
    </row>
    <row r="150" spans="1:6" x14ac:dyDescent="0.25">
      <c r="A150" s="2" t="s">
        <v>1563</v>
      </c>
      <c r="B150" s="2" t="s">
        <v>1564</v>
      </c>
      <c r="C150" s="4" t="s">
        <v>1565</v>
      </c>
      <c r="D150" s="9">
        <v>43610</v>
      </c>
      <c r="E150" s="9">
        <v>43610</v>
      </c>
    </row>
    <row r="151" spans="1:6" x14ac:dyDescent="0.25">
      <c r="A151" s="2" t="s">
        <v>1563</v>
      </c>
      <c r="B151" s="2" t="s">
        <v>1566</v>
      </c>
      <c r="C151" s="4" t="s">
        <v>1565</v>
      </c>
      <c r="D151" s="9">
        <v>43610</v>
      </c>
      <c r="E151" s="9">
        <v>43610</v>
      </c>
    </row>
    <row r="152" spans="1:6" x14ac:dyDescent="0.25">
      <c r="A152" s="2" t="s">
        <v>1563</v>
      </c>
      <c r="B152" s="2" t="s">
        <v>1564</v>
      </c>
      <c r="C152" s="4" t="s">
        <v>1567</v>
      </c>
      <c r="E152" s="9">
        <v>43624</v>
      </c>
    </row>
    <row r="153" spans="1:6" x14ac:dyDescent="0.25">
      <c r="A153" s="2" t="s">
        <v>1436</v>
      </c>
      <c r="B153" s="2" t="s">
        <v>1568</v>
      </c>
      <c r="C153" s="4" t="s">
        <v>1567</v>
      </c>
      <c r="E153" s="9">
        <v>43624</v>
      </c>
    </row>
    <row r="154" spans="1:6" x14ac:dyDescent="0.25">
      <c r="A154" s="2" t="s">
        <v>1558</v>
      </c>
      <c r="B154" s="2" t="s">
        <v>1569</v>
      </c>
      <c r="C154" s="4" t="s">
        <v>1570</v>
      </c>
      <c r="E154" s="9">
        <v>43645</v>
      </c>
    </row>
    <row r="155" spans="1:6" x14ac:dyDescent="0.25">
      <c r="A155" s="25"/>
      <c r="B155" s="25" t="s">
        <v>1571</v>
      </c>
      <c r="C155" s="25"/>
      <c r="D155" s="29"/>
      <c r="E155" s="29"/>
      <c r="F155" s="30"/>
    </row>
    <row r="156" spans="1:6" x14ac:dyDescent="0.25">
      <c r="A156" s="2" t="s">
        <v>1572</v>
      </c>
      <c r="B156" s="2" t="s">
        <v>1573</v>
      </c>
      <c r="C156" s="4" t="s">
        <v>1574</v>
      </c>
      <c r="E156" s="9">
        <v>43680</v>
      </c>
    </row>
    <row r="157" spans="1:6" x14ac:dyDescent="0.25">
      <c r="A157" s="2" t="s">
        <v>1575</v>
      </c>
      <c r="B157" s="2" t="s">
        <v>1576</v>
      </c>
      <c r="C157" s="4" t="s">
        <v>1574</v>
      </c>
      <c r="E157" s="9">
        <v>43680</v>
      </c>
    </row>
    <row r="158" spans="1:6" x14ac:dyDescent="0.25">
      <c r="A158" s="25"/>
      <c r="B158" s="25" t="s">
        <v>1577</v>
      </c>
      <c r="C158" s="25"/>
      <c r="D158" s="29"/>
      <c r="E158" s="29"/>
      <c r="F158" s="30"/>
    </row>
    <row r="159" spans="1:6" x14ac:dyDescent="0.25">
      <c r="A159" s="2" t="s">
        <v>1578</v>
      </c>
      <c r="B159" s="2" t="s">
        <v>1579</v>
      </c>
      <c r="C159" s="4" t="s">
        <v>1580</v>
      </c>
      <c r="E159" s="9">
        <v>43708</v>
      </c>
    </row>
    <row r="160" spans="1:6" x14ac:dyDescent="0.25">
      <c r="A160" s="2" t="s">
        <v>1581</v>
      </c>
      <c r="B160" s="2" t="s">
        <v>1582</v>
      </c>
      <c r="C160" s="4" t="s">
        <v>1580</v>
      </c>
      <c r="E160" s="9">
        <v>43708</v>
      </c>
    </row>
    <row r="161" spans="1:5" x14ac:dyDescent="0.25">
      <c r="A161" s="2" t="s">
        <v>1436</v>
      </c>
      <c r="B161" s="2" t="s">
        <v>1583</v>
      </c>
      <c r="C161" s="4" t="s">
        <v>1584</v>
      </c>
      <c r="D161" s="9">
        <v>43722</v>
      </c>
      <c r="E161" s="9">
        <v>43722</v>
      </c>
    </row>
    <row r="162" spans="1:5" x14ac:dyDescent="0.25">
      <c r="A162" s="2" t="s">
        <v>1585</v>
      </c>
      <c r="B162" s="2" t="s">
        <v>1586</v>
      </c>
      <c r="C162" s="4" t="s">
        <v>1584</v>
      </c>
      <c r="D162" s="9">
        <v>43722</v>
      </c>
      <c r="E162" s="9">
        <v>43722</v>
      </c>
    </row>
    <row r="163" spans="1:5" x14ac:dyDescent="0.25">
      <c r="A163" s="2" t="s">
        <v>1559</v>
      </c>
      <c r="B163" s="2" t="s">
        <v>1587</v>
      </c>
      <c r="C163" s="4" t="s">
        <v>1588</v>
      </c>
      <c r="D163" s="9">
        <v>43736</v>
      </c>
      <c r="E163" s="9">
        <v>43736</v>
      </c>
    </row>
    <row r="164" spans="1:5" x14ac:dyDescent="0.25">
      <c r="A164" s="2" t="s">
        <v>1589</v>
      </c>
      <c r="B164" s="2" t="s">
        <v>1590</v>
      </c>
      <c r="C164" s="4" t="s">
        <v>1588</v>
      </c>
      <c r="D164" s="9">
        <v>43736</v>
      </c>
      <c r="E164" s="9">
        <v>43736</v>
      </c>
    </row>
    <row r="165" spans="1:5" x14ac:dyDescent="0.25">
      <c r="A165" s="2" t="s">
        <v>1591</v>
      </c>
      <c r="B165" s="2" t="s">
        <v>1543</v>
      </c>
      <c r="C165" s="4" t="s">
        <v>1592</v>
      </c>
      <c r="D165" s="9">
        <v>43750</v>
      </c>
      <c r="E165" s="9">
        <v>43750</v>
      </c>
    </row>
    <row r="166" spans="1:5" x14ac:dyDescent="0.25">
      <c r="A166" s="2" t="s">
        <v>1593</v>
      </c>
      <c r="B166" s="2" t="s">
        <v>1594</v>
      </c>
      <c r="C166" s="4" t="s">
        <v>1592</v>
      </c>
      <c r="D166" s="9">
        <v>43750</v>
      </c>
      <c r="E166" s="9">
        <v>43750</v>
      </c>
    </row>
    <row r="167" spans="1:5" x14ac:dyDescent="0.25">
      <c r="A167" s="2" t="s">
        <v>1595</v>
      </c>
      <c r="B167" s="2" t="s">
        <v>1596</v>
      </c>
      <c r="C167" s="4" t="s">
        <v>1597</v>
      </c>
      <c r="E167" s="9">
        <v>43757</v>
      </c>
    </row>
    <row r="168" spans="1:5" x14ac:dyDescent="0.25">
      <c r="A168" s="2" t="s">
        <v>1598</v>
      </c>
      <c r="B168" s="2" t="s">
        <v>1599</v>
      </c>
      <c r="C168" s="4" t="s">
        <v>1597</v>
      </c>
      <c r="E168" s="9">
        <v>43757</v>
      </c>
    </row>
    <row r="169" spans="1:5" x14ac:dyDescent="0.25">
      <c r="A169" s="2" t="s">
        <v>1600</v>
      </c>
      <c r="B169" s="2" t="s">
        <v>1601</v>
      </c>
      <c r="C169" s="4" t="s">
        <v>1602</v>
      </c>
      <c r="D169" s="9">
        <v>43771</v>
      </c>
      <c r="E169" s="9">
        <v>43768</v>
      </c>
    </row>
    <row r="170" spans="1:5" x14ac:dyDescent="0.25">
      <c r="A170" s="2" t="s">
        <v>1603</v>
      </c>
      <c r="B170" s="2" t="s">
        <v>1604</v>
      </c>
      <c r="C170" s="4" t="s">
        <v>1602</v>
      </c>
      <c r="D170" s="9">
        <v>43771</v>
      </c>
      <c r="E170" s="9">
        <v>43768</v>
      </c>
    </row>
    <row r="171" spans="1:5" x14ac:dyDescent="0.25">
      <c r="A171" s="2" t="s">
        <v>1425</v>
      </c>
      <c r="B171" s="2" t="s">
        <v>1605</v>
      </c>
      <c r="C171" s="4" t="s">
        <v>1606</v>
      </c>
      <c r="E171" s="9">
        <v>43799</v>
      </c>
    </row>
    <row r="172" spans="1:5" x14ac:dyDescent="0.25">
      <c r="A172" s="2" t="s">
        <v>1607</v>
      </c>
      <c r="B172" s="2" t="s">
        <v>1608</v>
      </c>
      <c r="C172" s="4" t="s">
        <v>1606</v>
      </c>
      <c r="E172" s="9">
        <v>43799</v>
      </c>
    </row>
    <row r="173" spans="1:5" x14ac:dyDescent="0.25">
      <c r="A173" s="2" t="s">
        <v>1609</v>
      </c>
      <c r="B173" s="2" t="s">
        <v>1610</v>
      </c>
      <c r="C173" s="4" t="s">
        <v>1611</v>
      </c>
      <c r="E173" s="9">
        <v>43804</v>
      </c>
    </row>
    <row r="174" spans="1:5" x14ac:dyDescent="0.25">
      <c r="A174" s="2" t="s">
        <v>1612</v>
      </c>
      <c r="B174" s="2" t="s">
        <v>1613</v>
      </c>
      <c r="C174" s="4" t="s">
        <v>1611</v>
      </c>
      <c r="E174" s="9">
        <v>43804</v>
      </c>
    </row>
    <row r="175" spans="1:5" x14ac:dyDescent="0.25">
      <c r="A175" s="2" t="s">
        <v>1614</v>
      </c>
      <c r="B175" s="2" t="s">
        <v>1615</v>
      </c>
      <c r="C175" s="4" t="s">
        <v>1616</v>
      </c>
      <c r="E175" s="9">
        <v>43820</v>
      </c>
    </row>
    <row r="176" spans="1:5" x14ac:dyDescent="0.25">
      <c r="A176" s="2" t="s">
        <v>1617</v>
      </c>
      <c r="B176" s="2" t="s">
        <v>1605</v>
      </c>
      <c r="C176" s="4" t="s">
        <v>1616</v>
      </c>
      <c r="E176" s="9">
        <v>43820</v>
      </c>
    </row>
    <row r="177" spans="1:5" x14ac:dyDescent="0.25">
      <c r="A177" s="2" t="s">
        <v>1618</v>
      </c>
      <c r="B177" s="2" t="s">
        <v>1619</v>
      </c>
      <c r="C177" s="4" t="s">
        <v>1620</v>
      </c>
      <c r="D177" s="9">
        <v>43834</v>
      </c>
      <c r="E177" s="9">
        <v>43834</v>
      </c>
    </row>
    <row r="178" spans="1:5" x14ac:dyDescent="0.25">
      <c r="A178" s="2" t="s">
        <v>1621</v>
      </c>
      <c r="B178" s="2" t="s">
        <v>1622</v>
      </c>
      <c r="C178" s="4" t="s">
        <v>1623</v>
      </c>
      <c r="D178" s="9">
        <v>43848</v>
      </c>
      <c r="E178" s="9">
        <v>43848</v>
      </c>
    </row>
    <row r="179" spans="1:5" x14ac:dyDescent="0.25">
      <c r="A179" s="2" t="s">
        <v>1624</v>
      </c>
      <c r="B179" s="2" t="s">
        <v>1625</v>
      </c>
      <c r="C179" s="4" t="s">
        <v>1623</v>
      </c>
      <c r="E179" s="9">
        <v>43841</v>
      </c>
    </row>
    <row r="180" spans="1:5" x14ac:dyDescent="0.25">
      <c r="A180" s="2" t="s">
        <v>1626</v>
      </c>
      <c r="B180" s="2" t="s">
        <v>1627</v>
      </c>
      <c r="C180" s="4" t="s">
        <v>1628</v>
      </c>
      <c r="D180" s="9">
        <v>43855</v>
      </c>
      <c r="E180" s="9">
        <v>43855</v>
      </c>
    </row>
    <row r="181" spans="1:5" x14ac:dyDescent="0.25">
      <c r="A181" s="2" t="s">
        <v>1629</v>
      </c>
      <c r="B181" s="2" t="s">
        <v>1630</v>
      </c>
      <c r="C181" s="4" t="s">
        <v>1631</v>
      </c>
      <c r="E181" s="9">
        <v>43855</v>
      </c>
    </row>
    <row r="182" spans="1:5" x14ac:dyDescent="0.25">
      <c r="A182" s="2" t="s">
        <v>1632</v>
      </c>
      <c r="B182" s="2" t="s">
        <v>1633</v>
      </c>
      <c r="C182" s="4" t="s">
        <v>1634</v>
      </c>
      <c r="D182" s="9">
        <v>43869</v>
      </c>
      <c r="E182" s="9">
        <v>43869</v>
      </c>
    </row>
    <row r="183" spans="1:5" x14ac:dyDescent="0.25">
      <c r="A183" s="2" t="s">
        <v>1635</v>
      </c>
      <c r="B183" s="2" t="s">
        <v>1636</v>
      </c>
      <c r="C183" s="4" t="s">
        <v>1634</v>
      </c>
      <c r="D183" s="9">
        <v>43869</v>
      </c>
      <c r="E183" s="9">
        <v>43869</v>
      </c>
    </row>
  </sheetData>
  <hyperlinks>
    <hyperlink ref="I1" location="'Inicio'!A1" tooltip="Regresa a la tabla del inicio" display="Ir al inicio" xr:uid="{245F6687-250A-478A-9A20-00A5480396C2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1371-15BA-453A-BE4E-34A33A43E5F5}">
  <sheetPr codeName="Hoja163"/>
  <dimension ref="A1:I235"/>
  <sheetViews>
    <sheetView workbookViewId="0">
      <pane ySplit="1" topLeftCell="A21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685</v>
      </c>
      <c r="H1" s="1" t="s">
        <v>28761</v>
      </c>
      <c r="I1" s="5" t="s">
        <v>14</v>
      </c>
    </row>
    <row r="2" spans="1:9" x14ac:dyDescent="0.25">
      <c r="A2" s="2" t="s">
        <v>1637</v>
      </c>
      <c r="B2" s="2" t="s">
        <v>1638</v>
      </c>
      <c r="C2" s="4" t="s">
        <v>1639</v>
      </c>
      <c r="E2" s="9">
        <v>40130</v>
      </c>
      <c r="F2" s="3" t="s">
        <v>1640</v>
      </c>
    </row>
    <row r="3" spans="1:9" x14ac:dyDescent="0.25">
      <c r="A3" s="2" t="s">
        <v>1641</v>
      </c>
      <c r="B3" s="2" t="s">
        <v>1642</v>
      </c>
      <c r="C3" s="4" t="s">
        <v>1643</v>
      </c>
      <c r="E3" s="9">
        <v>40142</v>
      </c>
      <c r="F3" s="3">
        <v>7</v>
      </c>
    </row>
    <row r="4" spans="1:9" x14ac:dyDescent="0.25">
      <c r="A4" s="2" t="s">
        <v>1641</v>
      </c>
      <c r="B4" s="2" t="s">
        <v>1644</v>
      </c>
      <c r="C4" s="4" t="s">
        <v>1643</v>
      </c>
      <c r="E4" s="9">
        <v>40142</v>
      </c>
      <c r="F4" s="3">
        <v>7</v>
      </c>
    </row>
    <row r="5" spans="1:9" x14ac:dyDescent="0.25">
      <c r="A5" s="2" t="s">
        <v>1645</v>
      </c>
      <c r="B5" s="2" t="s">
        <v>1646</v>
      </c>
      <c r="C5" s="4" t="s">
        <v>1647</v>
      </c>
      <c r="D5" s="9" t="s">
        <v>1648</v>
      </c>
      <c r="E5" s="9">
        <v>40180</v>
      </c>
      <c r="F5" s="3">
        <v>13</v>
      </c>
    </row>
    <row r="6" spans="1:9" x14ac:dyDescent="0.25">
      <c r="A6" s="2" t="s">
        <v>1649</v>
      </c>
      <c r="B6" s="2" t="s">
        <v>1650</v>
      </c>
      <c r="C6" s="4" t="s">
        <v>1651</v>
      </c>
      <c r="E6" s="9">
        <v>40180</v>
      </c>
      <c r="F6" s="3">
        <v>8</v>
      </c>
    </row>
    <row r="7" spans="1:9" x14ac:dyDescent="0.25">
      <c r="A7" s="2" t="s">
        <v>1652</v>
      </c>
      <c r="B7" s="2" t="s">
        <v>1653</v>
      </c>
      <c r="C7" s="4" t="s">
        <v>1654</v>
      </c>
      <c r="E7" s="9">
        <v>40204</v>
      </c>
      <c r="F7" s="3">
        <v>6</v>
      </c>
    </row>
    <row r="8" spans="1:9" x14ac:dyDescent="0.25">
      <c r="A8" s="2" t="s">
        <v>1655</v>
      </c>
      <c r="B8" s="2" t="s">
        <v>1656</v>
      </c>
      <c r="C8" s="4" t="s">
        <v>1654</v>
      </c>
      <c r="E8" s="9">
        <v>40204</v>
      </c>
      <c r="F8" s="3">
        <v>6</v>
      </c>
    </row>
    <row r="9" spans="1:9" x14ac:dyDescent="0.25">
      <c r="A9" s="2" t="s">
        <v>1657</v>
      </c>
      <c r="B9" s="2" t="s">
        <v>1658</v>
      </c>
      <c r="C9" s="4" t="s">
        <v>1659</v>
      </c>
      <c r="E9" s="9">
        <v>40206</v>
      </c>
      <c r="F9" s="3" t="s">
        <v>1660</v>
      </c>
    </row>
    <row r="10" spans="1:9" x14ac:dyDescent="0.25">
      <c r="A10" s="2" t="s">
        <v>1661</v>
      </c>
      <c r="B10" s="2" t="s">
        <v>1662</v>
      </c>
      <c r="C10" s="4" t="s">
        <v>1663</v>
      </c>
      <c r="E10" s="9">
        <v>40211</v>
      </c>
      <c r="F10" s="3" t="s">
        <v>1664</v>
      </c>
    </row>
    <row r="11" spans="1:9" x14ac:dyDescent="0.25">
      <c r="A11" s="2" t="s">
        <v>862</v>
      </c>
      <c r="B11" s="2" t="s">
        <v>1665</v>
      </c>
      <c r="C11" s="4" t="s">
        <v>1663</v>
      </c>
      <c r="E11" s="9">
        <v>40208</v>
      </c>
      <c r="F11" s="3" t="s">
        <v>1660</v>
      </c>
    </row>
    <row r="12" spans="1:9" x14ac:dyDescent="0.25">
      <c r="A12" s="2" t="s">
        <v>862</v>
      </c>
      <c r="B12" s="2" t="s">
        <v>1666</v>
      </c>
      <c r="C12" s="4" t="s">
        <v>1667</v>
      </c>
      <c r="D12" s="9" t="s">
        <v>1668</v>
      </c>
      <c r="E12" s="9">
        <v>40225</v>
      </c>
      <c r="F12" s="3" t="s">
        <v>1664</v>
      </c>
    </row>
    <row r="13" spans="1:9" x14ac:dyDescent="0.25">
      <c r="A13" s="2" t="s">
        <v>1669</v>
      </c>
      <c r="B13" s="2" t="s">
        <v>1670</v>
      </c>
      <c r="C13" s="4" t="s">
        <v>1667</v>
      </c>
      <c r="D13" s="9" t="s">
        <v>1668</v>
      </c>
      <c r="E13" s="9">
        <v>40274</v>
      </c>
      <c r="F13" s="3" t="s">
        <v>1671</v>
      </c>
    </row>
    <row r="14" spans="1:9" x14ac:dyDescent="0.25">
      <c r="A14" s="2" t="s">
        <v>1672</v>
      </c>
      <c r="B14" s="2" t="s">
        <v>1673</v>
      </c>
      <c r="C14" s="4" t="s">
        <v>1674</v>
      </c>
      <c r="D14" s="9" t="s">
        <v>1675</v>
      </c>
      <c r="E14" s="9">
        <v>40310</v>
      </c>
      <c r="F14" s="3" t="s">
        <v>1664</v>
      </c>
    </row>
    <row r="15" spans="1:9" x14ac:dyDescent="0.25">
      <c r="A15" s="2" t="s">
        <v>862</v>
      </c>
      <c r="B15" s="2" t="s">
        <v>1676</v>
      </c>
      <c r="C15" s="4" t="s">
        <v>1677</v>
      </c>
      <c r="E15" s="9">
        <v>40337</v>
      </c>
      <c r="F15" s="3" t="s">
        <v>866</v>
      </c>
    </row>
    <row r="16" spans="1:9" x14ac:dyDescent="0.25">
      <c r="A16" s="2" t="s">
        <v>1678</v>
      </c>
      <c r="B16" s="2" t="s">
        <v>1679</v>
      </c>
      <c r="C16" s="4" t="s">
        <v>1677</v>
      </c>
      <c r="E16" s="9">
        <v>40337</v>
      </c>
      <c r="F16" s="3" t="s">
        <v>1680</v>
      </c>
    </row>
    <row r="17" spans="1:6" x14ac:dyDescent="0.25">
      <c r="A17" s="2" t="s">
        <v>1681</v>
      </c>
      <c r="B17" s="2" t="s">
        <v>1682</v>
      </c>
      <c r="C17" s="4" t="s">
        <v>1683</v>
      </c>
      <c r="E17" s="9">
        <v>40351</v>
      </c>
      <c r="F17" s="3">
        <v>7</v>
      </c>
    </row>
    <row r="18" spans="1:6" x14ac:dyDescent="0.25">
      <c r="A18" s="2" t="s">
        <v>1684</v>
      </c>
      <c r="B18" s="2" t="s">
        <v>1685</v>
      </c>
      <c r="C18" s="4" t="s">
        <v>1683</v>
      </c>
      <c r="E18" s="9">
        <v>40351</v>
      </c>
      <c r="F18" s="3">
        <v>7</v>
      </c>
    </row>
    <row r="19" spans="1:6" x14ac:dyDescent="0.25">
      <c r="A19" s="2" t="s">
        <v>1686</v>
      </c>
      <c r="B19" s="2" t="s">
        <v>1687</v>
      </c>
      <c r="C19" s="4" t="s">
        <v>1688</v>
      </c>
      <c r="E19" s="9">
        <v>40360</v>
      </c>
      <c r="F19" s="3">
        <v>1</v>
      </c>
    </row>
    <row r="20" spans="1:6" x14ac:dyDescent="0.25">
      <c r="A20" s="2" t="s">
        <v>1689</v>
      </c>
      <c r="B20" s="2" t="s">
        <v>1690</v>
      </c>
      <c r="C20" s="4" t="s">
        <v>1688</v>
      </c>
      <c r="E20" s="9">
        <v>40360</v>
      </c>
      <c r="F20" s="3">
        <v>1</v>
      </c>
    </row>
    <row r="21" spans="1:6" x14ac:dyDescent="0.25">
      <c r="A21" s="2" t="s">
        <v>1280</v>
      </c>
      <c r="B21" s="2" t="s">
        <v>1691</v>
      </c>
      <c r="C21" s="4" t="s">
        <v>1692</v>
      </c>
      <c r="E21" s="9">
        <v>40379</v>
      </c>
      <c r="F21" s="3">
        <v>12</v>
      </c>
    </row>
    <row r="22" spans="1:6" x14ac:dyDescent="0.25">
      <c r="A22" s="2" t="s">
        <v>1693</v>
      </c>
      <c r="B22" s="2" t="s">
        <v>1694</v>
      </c>
      <c r="C22" s="4" t="s">
        <v>1695</v>
      </c>
      <c r="D22" s="9">
        <v>40403</v>
      </c>
      <c r="E22" s="9">
        <v>40400</v>
      </c>
      <c r="F22" s="3" t="s">
        <v>1680</v>
      </c>
    </row>
    <row r="23" spans="1:6" x14ac:dyDescent="0.25">
      <c r="A23" s="2" t="s">
        <v>1696</v>
      </c>
      <c r="B23" s="2" t="s">
        <v>1697</v>
      </c>
      <c r="C23" s="4" t="s">
        <v>1698</v>
      </c>
      <c r="D23" s="9">
        <v>40403</v>
      </c>
      <c r="E23" s="9">
        <v>40400</v>
      </c>
      <c r="F23" s="3" t="s">
        <v>1699</v>
      </c>
    </row>
    <row r="24" spans="1:6" x14ac:dyDescent="0.25">
      <c r="A24" s="2" t="s">
        <v>1700</v>
      </c>
      <c r="B24" s="2" t="s">
        <v>1701</v>
      </c>
      <c r="C24" s="4" t="s">
        <v>1702</v>
      </c>
      <c r="D24" s="9">
        <v>40422</v>
      </c>
      <c r="E24" s="9">
        <v>40423</v>
      </c>
      <c r="F24" s="3">
        <v>1</v>
      </c>
    </row>
    <row r="25" spans="1:6" x14ac:dyDescent="0.25">
      <c r="A25" s="2" t="s">
        <v>1703</v>
      </c>
      <c r="B25" s="2" t="s">
        <v>1704</v>
      </c>
      <c r="C25" s="4" t="s">
        <v>1702</v>
      </c>
      <c r="D25" s="9">
        <v>40422</v>
      </c>
      <c r="E25" s="9">
        <v>40423</v>
      </c>
      <c r="F25" s="3">
        <v>1</v>
      </c>
    </row>
    <row r="26" spans="1:6" x14ac:dyDescent="0.25">
      <c r="B26" s="2" t="s">
        <v>1705</v>
      </c>
      <c r="C26" s="4" t="s">
        <v>1706</v>
      </c>
      <c r="D26" s="9" t="s">
        <v>1707</v>
      </c>
      <c r="E26" s="9">
        <v>40589</v>
      </c>
      <c r="F26" s="3">
        <v>21</v>
      </c>
    </row>
    <row r="27" spans="1:6" x14ac:dyDescent="0.25">
      <c r="A27" s="2" t="s">
        <v>862</v>
      </c>
      <c r="B27" s="2" t="s">
        <v>1708</v>
      </c>
      <c r="C27" s="4" t="s">
        <v>939</v>
      </c>
      <c r="E27" s="9">
        <v>40602</v>
      </c>
    </row>
    <row r="28" spans="1:6" x14ac:dyDescent="0.25">
      <c r="A28" s="2" t="s">
        <v>1709</v>
      </c>
      <c r="B28" s="2" t="s">
        <v>1710</v>
      </c>
      <c r="C28" s="4" t="s">
        <v>939</v>
      </c>
      <c r="E28" s="9">
        <v>40595</v>
      </c>
    </row>
    <row r="29" spans="1:6" x14ac:dyDescent="0.25">
      <c r="A29" s="2" t="s">
        <v>1711</v>
      </c>
      <c r="B29" s="2" t="s">
        <v>1712</v>
      </c>
      <c r="C29" s="4" t="s">
        <v>1713</v>
      </c>
      <c r="D29" s="9" t="s">
        <v>1714</v>
      </c>
      <c r="E29" s="9">
        <v>40610</v>
      </c>
    </row>
    <row r="30" spans="1:6" x14ac:dyDescent="0.25">
      <c r="A30" s="2" t="s">
        <v>1715</v>
      </c>
      <c r="B30" s="2" t="s">
        <v>1716</v>
      </c>
      <c r="C30" s="4" t="s">
        <v>1717</v>
      </c>
      <c r="E30" s="9">
        <v>40610</v>
      </c>
    </row>
    <row r="31" spans="1:6" x14ac:dyDescent="0.25">
      <c r="A31" s="2" t="s">
        <v>1718</v>
      </c>
      <c r="B31" s="2" t="s">
        <v>1719</v>
      </c>
      <c r="C31" s="4" t="s">
        <v>1720</v>
      </c>
      <c r="E31" s="9">
        <v>40627</v>
      </c>
    </row>
    <row r="32" spans="1:6" x14ac:dyDescent="0.25">
      <c r="A32" s="2" t="s">
        <v>1718</v>
      </c>
      <c r="B32" s="2" t="s">
        <v>1721</v>
      </c>
      <c r="C32" s="4" t="s">
        <v>1720</v>
      </c>
      <c r="E32" s="9">
        <v>40618</v>
      </c>
    </row>
    <row r="33" spans="1:6" x14ac:dyDescent="0.25">
      <c r="A33" s="2" t="s">
        <v>1703</v>
      </c>
      <c r="B33" s="2" t="s">
        <v>1704</v>
      </c>
      <c r="C33" s="4" t="s">
        <v>1722</v>
      </c>
      <c r="E33" s="9">
        <v>40627</v>
      </c>
    </row>
    <row r="34" spans="1:6" x14ac:dyDescent="0.25">
      <c r="A34" s="2" t="s">
        <v>1723</v>
      </c>
      <c r="B34" s="2" t="s">
        <v>1724</v>
      </c>
      <c r="C34" s="4" t="s">
        <v>1725</v>
      </c>
      <c r="E34" s="9">
        <v>40686</v>
      </c>
      <c r="F34" s="3">
        <v>20</v>
      </c>
    </row>
    <row r="35" spans="1:6" x14ac:dyDescent="0.25">
      <c r="A35" s="2" t="s">
        <v>1726</v>
      </c>
      <c r="B35" s="2" t="s">
        <v>1727</v>
      </c>
      <c r="C35" s="4" t="s">
        <v>1728</v>
      </c>
      <c r="E35" s="9">
        <v>40694</v>
      </c>
    </row>
    <row r="36" spans="1:6" x14ac:dyDescent="0.25">
      <c r="A36" s="2" t="s">
        <v>1729</v>
      </c>
      <c r="B36" s="2" t="s">
        <v>1730</v>
      </c>
      <c r="C36" s="4" t="s">
        <v>1731</v>
      </c>
      <c r="E36" s="9">
        <v>40697</v>
      </c>
    </row>
    <row r="37" spans="1:6" x14ac:dyDescent="0.25">
      <c r="A37" s="2" t="s">
        <v>1709</v>
      </c>
      <c r="B37" s="2" t="s">
        <v>1732</v>
      </c>
      <c r="C37" s="4" t="s">
        <v>1733</v>
      </c>
      <c r="E37" s="9">
        <v>40702</v>
      </c>
    </row>
    <row r="38" spans="1:6" x14ac:dyDescent="0.25">
      <c r="A38" s="2" t="s">
        <v>1734</v>
      </c>
      <c r="B38" s="2" t="s">
        <v>1735</v>
      </c>
      <c r="C38" s="4" t="s">
        <v>1736</v>
      </c>
      <c r="E38" s="9">
        <v>40712</v>
      </c>
    </row>
    <row r="39" spans="1:6" x14ac:dyDescent="0.25">
      <c r="A39" s="2" t="s">
        <v>1737</v>
      </c>
      <c r="B39" s="2" t="s">
        <v>1738</v>
      </c>
      <c r="C39" s="4" t="s">
        <v>951</v>
      </c>
      <c r="E39" s="9">
        <v>40749</v>
      </c>
    </row>
    <row r="40" spans="1:6" x14ac:dyDescent="0.25">
      <c r="A40" s="2" t="s">
        <v>1739</v>
      </c>
      <c r="B40" s="2" t="s">
        <v>1740</v>
      </c>
      <c r="C40" s="4" t="s">
        <v>951</v>
      </c>
      <c r="E40" s="9">
        <v>40726</v>
      </c>
    </row>
    <row r="41" spans="1:6" x14ac:dyDescent="0.25">
      <c r="A41" s="2" t="s">
        <v>1741</v>
      </c>
      <c r="B41" s="2" t="s">
        <v>1742</v>
      </c>
      <c r="C41" s="4" t="s">
        <v>1743</v>
      </c>
      <c r="E41" s="9" t="s">
        <v>956</v>
      </c>
    </row>
    <row r="42" spans="1:6" x14ac:dyDescent="0.25">
      <c r="A42" s="2" t="s">
        <v>1744</v>
      </c>
      <c r="B42" s="2" t="s">
        <v>1745</v>
      </c>
      <c r="C42" s="4" t="s">
        <v>1746</v>
      </c>
      <c r="E42" s="9">
        <v>40778</v>
      </c>
    </row>
    <row r="43" spans="1:6" x14ac:dyDescent="0.25">
      <c r="A43" s="2" t="s">
        <v>1678</v>
      </c>
      <c r="B43" s="2" t="s">
        <v>1705</v>
      </c>
      <c r="C43" s="4" t="s">
        <v>1746</v>
      </c>
      <c r="E43" s="9">
        <v>40778</v>
      </c>
    </row>
    <row r="44" spans="1:6" x14ac:dyDescent="0.25">
      <c r="A44" s="2" t="s">
        <v>1747</v>
      </c>
      <c r="B44" s="2" t="s">
        <v>1748</v>
      </c>
      <c r="C44" s="4" t="s">
        <v>1749</v>
      </c>
      <c r="E44" s="9">
        <v>40785</v>
      </c>
    </row>
    <row r="45" spans="1:6" x14ac:dyDescent="0.25">
      <c r="A45" s="2" t="s">
        <v>906</v>
      </c>
      <c r="B45" s="2" t="s">
        <v>1750</v>
      </c>
      <c r="C45" s="4" t="s">
        <v>1749</v>
      </c>
      <c r="E45" s="9">
        <v>40785</v>
      </c>
    </row>
    <row r="46" spans="1:6" x14ac:dyDescent="0.25">
      <c r="A46" s="2" t="s">
        <v>1715</v>
      </c>
      <c r="B46" s="2" t="s">
        <v>1751</v>
      </c>
      <c r="C46" s="4" t="s">
        <v>1752</v>
      </c>
      <c r="E46" s="9">
        <v>40820</v>
      </c>
    </row>
    <row r="47" spans="1:6" x14ac:dyDescent="0.25">
      <c r="A47" s="2" t="s">
        <v>1753</v>
      </c>
      <c r="B47" s="2" t="s">
        <v>1754</v>
      </c>
      <c r="C47" s="4" t="s">
        <v>1755</v>
      </c>
      <c r="E47" s="9">
        <v>40841</v>
      </c>
    </row>
    <row r="48" spans="1:6" x14ac:dyDescent="0.25">
      <c r="A48" s="2" t="s">
        <v>1756</v>
      </c>
      <c r="B48" s="2" t="s">
        <v>1757</v>
      </c>
      <c r="C48" s="4" t="s">
        <v>1758</v>
      </c>
      <c r="E48" s="9" t="s">
        <v>1759</v>
      </c>
    </row>
    <row r="49" spans="1:6" x14ac:dyDescent="0.25">
      <c r="A49" s="2" t="s">
        <v>1760</v>
      </c>
      <c r="B49" s="2" t="s">
        <v>1761</v>
      </c>
      <c r="C49" s="4" t="s">
        <v>1762</v>
      </c>
      <c r="E49" s="9">
        <v>40850</v>
      </c>
    </row>
    <row r="50" spans="1:6" x14ac:dyDescent="0.25">
      <c r="A50" s="2" t="s">
        <v>1763</v>
      </c>
      <c r="B50" s="2" t="s">
        <v>1764</v>
      </c>
      <c r="C50" s="4" t="s">
        <v>1765</v>
      </c>
      <c r="E50" s="9">
        <v>40891</v>
      </c>
    </row>
    <row r="51" spans="1:6" x14ac:dyDescent="0.25">
      <c r="A51" s="2" t="s">
        <v>1766</v>
      </c>
      <c r="B51" s="2" t="s">
        <v>1767</v>
      </c>
      <c r="C51" s="4" t="s">
        <v>1768</v>
      </c>
      <c r="E51" s="9">
        <v>40928</v>
      </c>
    </row>
    <row r="52" spans="1:6" x14ac:dyDescent="0.25">
      <c r="A52" s="2" t="s">
        <v>1769</v>
      </c>
      <c r="B52" s="2" t="s">
        <v>1770</v>
      </c>
      <c r="C52" s="4" t="s">
        <v>1771</v>
      </c>
      <c r="E52" s="9">
        <v>40985</v>
      </c>
    </row>
    <row r="53" spans="1:6" x14ac:dyDescent="0.25">
      <c r="A53" s="2" t="s">
        <v>1763</v>
      </c>
      <c r="B53" s="2" t="s">
        <v>1772</v>
      </c>
      <c r="C53" s="4" t="s">
        <v>1773</v>
      </c>
      <c r="E53" s="9">
        <v>40985</v>
      </c>
    </row>
    <row r="54" spans="1:6" x14ac:dyDescent="0.25">
      <c r="A54" s="2" t="s">
        <v>1774</v>
      </c>
      <c r="B54" s="2" t="s">
        <v>1775</v>
      </c>
      <c r="C54" s="4" t="s">
        <v>1776</v>
      </c>
      <c r="E54" s="9" t="s">
        <v>1777</v>
      </c>
      <c r="F54" s="3">
        <v>30</v>
      </c>
    </row>
    <row r="55" spans="1:6" x14ac:dyDescent="0.25">
      <c r="A55" s="2" t="s">
        <v>1778</v>
      </c>
      <c r="B55" s="2" t="s">
        <v>1779</v>
      </c>
      <c r="C55" s="4" t="s">
        <v>1780</v>
      </c>
      <c r="E55" s="9" t="s">
        <v>1777</v>
      </c>
      <c r="F55" s="3">
        <v>30</v>
      </c>
    </row>
    <row r="56" spans="1:6" x14ac:dyDescent="0.25">
      <c r="A56" s="2" t="s">
        <v>1781</v>
      </c>
      <c r="B56" s="2" t="s">
        <v>1782</v>
      </c>
      <c r="C56" s="4" t="s">
        <v>1783</v>
      </c>
      <c r="E56" s="9">
        <v>41046</v>
      </c>
    </row>
    <row r="57" spans="1:6" x14ac:dyDescent="0.25">
      <c r="A57" s="2" t="s">
        <v>1784</v>
      </c>
      <c r="B57" s="2" t="s">
        <v>1785</v>
      </c>
      <c r="C57" s="4" t="s">
        <v>1783</v>
      </c>
      <c r="E57" s="9" t="s">
        <v>2194</v>
      </c>
    </row>
    <row r="58" spans="1:6" x14ac:dyDescent="0.25">
      <c r="A58" s="2" t="s">
        <v>1786</v>
      </c>
      <c r="B58" s="2" t="s">
        <v>1787</v>
      </c>
      <c r="C58" s="4" t="s">
        <v>1788</v>
      </c>
      <c r="E58" s="9">
        <v>41064</v>
      </c>
      <c r="F58" s="3">
        <v>7</v>
      </c>
    </row>
    <row r="59" spans="1:6" x14ac:dyDescent="0.25">
      <c r="A59" s="2" t="s">
        <v>1784</v>
      </c>
      <c r="B59" s="2" t="s">
        <v>1785</v>
      </c>
      <c r="C59" s="4" t="s">
        <v>1788</v>
      </c>
      <c r="E59" s="9">
        <v>41106</v>
      </c>
      <c r="F59" s="3">
        <v>47</v>
      </c>
    </row>
    <row r="60" spans="1:6" x14ac:dyDescent="0.25">
      <c r="A60" s="2" t="s">
        <v>1789</v>
      </c>
      <c r="B60" s="2" t="s">
        <v>1790</v>
      </c>
      <c r="C60" s="4" t="s">
        <v>1791</v>
      </c>
      <c r="E60" s="9">
        <v>41106</v>
      </c>
      <c r="F60" s="3">
        <v>35</v>
      </c>
    </row>
    <row r="61" spans="1:6" x14ac:dyDescent="0.25">
      <c r="A61" s="2" t="s">
        <v>1054</v>
      </c>
      <c r="B61" s="2" t="s">
        <v>1792</v>
      </c>
      <c r="C61" s="4" t="s">
        <v>1793</v>
      </c>
      <c r="E61" s="9">
        <v>41114</v>
      </c>
      <c r="F61" s="3">
        <v>1</v>
      </c>
    </row>
    <row r="62" spans="1:6" x14ac:dyDescent="0.25">
      <c r="A62" s="2" t="s">
        <v>1794</v>
      </c>
      <c r="B62" s="2" t="s">
        <v>1795</v>
      </c>
      <c r="C62" s="4" t="s">
        <v>1796</v>
      </c>
      <c r="E62" s="9">
        <v>41124</v>
      </c>
      <c r="F62" s="3">
        <v>3</v>
      </c>
    </row>
    <row r="63" spans="1:6" x14ac:dyDescent="0.25">
      <c r="A63" s="2" t="s">
        <v>1774</v>
      </c>
      <c r="B63" s="2" t="s">
        <v>1797</v>
      </c>
      <c r="C63" s="4" t="s">
        <v>1796</v>
      </c>
      <c r="E63" s="9">
        <v>41124</v>
      </c>
      <c r="F63" s="3">
        <v>3</v>
      </c>
    </row>
    <row r="64" spans="1:6" x14ac:dyDescent="0.25">
      <c r="A64" s="2" t="s">
        <v>1798</v>
      </c>
      <c r="B64" s="2" t="s">
        <v>1799</v>
      </c>
      <c r="C64" s="4" t="s">
        <v>1800</v>
      </c>
      <c r="D64" s="9" t="s">
        <v>1801</v>
      </c>
      <c r="E64" s="9">
        <v>41149</v>
      </c>
    </row>
    <row r="65" spans="1:6" x14ac:dyDescent="0.25">
      <c r="A65" s="2" t="s">
        <v>1802</v>
      </c>
      <c r="B65" s="2" t="s">
        <v>1803</v>
      </c>
      <c r="C65" s="4" t="s">
        <v>1804</v>
      </c>
      <c r="E65" s="9">
        <v>41158</v>
      </c>
      <c r="F65" s="3">
        <v>2</v>
      </c>
    </row>
    <row r="66" spans="1:6" x14ac:dyDescent="0.25">
      <c r="B66" s="2" t="s">
        <v>1805</v>
      </c>
      <c r="C66" s="4" t="s">
        <v>1804</v>
      </c>
      <c r="E66" s="9">
        <v>41158</v>
      </c>
      <c r="F66" s="3">
        <v>2</v>
      </c>
    </row>
    <row r="67" spans="1:6" x14ac:dyDescent="0.25">
      <c r="A67" s="2" t="s">
        <v>1806</v>
      </c>
      <c r="B67" s="2" t="s">
        <v>1807</v>
      </c>
      <c r="C67" s="4" t="s">
        <v>1808</v>
      </c>
      <c r="D67" s="9" t="s">
        <v>1809</v>
      </c>
      <c r="E67" s="9">
        <v>41207</v>
      </c>
    </row>
    <row r="68" spans="1:6" x14ac:dyDescent="0.25">
      <c r="A68" s="2" t="s">
        <v>1810</v>
      </c>
      <c r="B68" s="2" t="s">
        <v>1811</v>
      </c>
      <c r="C68" s="4" t="s">
        <v>1812</v>
      </c>
      <c r="E68" s="9">
        <v>41207</v>
      </c>
      <c r="F68" s="3">
        <v>1</v>
      </c>
    </row>
    <row r="69" spans="1:6" x14ac:dyDescent="0.25">
      <c r="A69" s="2" t="s">
        <v>1813</v>
      </c>
      <c r="B69" s="2" t="s">
        <v>1814</v>
      </c>
      <c r="C69" s="4" t="s">
        <v>1815</v>
      </c>
      <c r="E69" s="9">
        <v>41228</v>
      </c>
    </row>
    <row r="70" spans="1:6" x14ac:dyDescent="0.25">
      <c r="A70" s="2" t="s">
        <v>1813</v>
      </c>
      <c r="B70" s="2" t="s">
        <v>1814</v>
      </c>
      <c r="C70" s="4" t="s">
        <v>1816</v>
      </c>
      <c r="D70" s="9" t="s">
        <v>1817</v>
      </c>
      <c r="E70" s="9">
        <v>41248</v>
      </c>
    </row>
    <row r="71" spans="1:6" x14ac:dyDescent="0.25">
      <c r="A71" s="2" t="s">
        <v>1818</v>
      </c>
      <c r="B71" s="2" t="s">
        <v>1819</v>
      </c>
      <c r="C71" s="4" t="s">
        <v>1820</v>
      </c>
      <c r="E71" s="9">
        <v>41274</v>
      </c>
    </row>
    <row r="72" spans="1:6" x14ac:dyDescent="0.25">
      <c r="A72" s="2" t="s">
        <v>1821</v>
      </c>
      <c r="B72" s="2" t="s">
        <v>1822</v>
      </c>
      <c r="C72" s="4" t="s">
        <v>1823</v>
      </c>
      <c r="E72" s="9">
        <v>41313</v>
      </c>
    </row>
    <row r="73" spans="1:6" x14ac:dyDescent="0.25">
      <c r="A73" s="2" t="s">
        <v>1824</v>
      </c>
      <c r="B73" s="2" t="s">
        <v>1825</v>
      </c>
      <c r="C73" s="4" t="s">
        <v>1826</v>
      </c>
      <c r="D73" s="9" t="s">
        <v>1827</v>
      </c>
      <c r="E73" s="9">
        <v>41331</v>
      </c>
      <c r="F73" s="3">
        <v>4</v>
      </c>
    </row>
    <row r="74" spans="1:6" x14ac:dyDescent="0.25">
      <c r="A74" s="2" t="s">
        <v>1824</v>
      </c>
      <c r="B74" s="2" t="s">
        <v>1828</v>
      </c>
      <c r="C74" s="4" t="s">
        <v>1829</v>
      </c>
      <c r="D74" s="9" t="s">
        <v>1830</v>
      </c>
      <c r="E74" s="9" t="s">
        <v>1831</v>
      </c>
    </row>
    <row r="75" spans="1:6" x14ac:dyDescent="0.25">
      <c r="A75" s="2" t="s">
        <v>1824</v>
      </c>
      <c r="B75" s="2" t="s">
        <v>1832</v>
      </c>
      <c r="C75" s="4" t="s">
        <v>1829</v>
      </c>
      <c r="D75" s="9" t="s">
        <v>1830</v>
      </c>
      <c r="E75" s="9" t="s">
        <v>1831</v>
      </c>
    </row>
    <row r="76" spans="1:6" x14ac:dyDescent="0.25">
      <c r="A76" s="2" t="s">
        <v>1824</v>
      </c>
      <c r="B76" s="2" t="s">
        <v>1828</v>
      </c>
      <c r="C76" s="4" t="s">
        <v>1833</v>
      </c>
      <c r="E76" s="9" t="s">
        <v>1834</v>
      </c>
    </row>
    <row r="77" spans="1:6" x14ac:dyDescent="0.25">
      <c r="A77" s="2" t="s">
        <v>1835</v>
      </c>
      <c r="B77" s="2" t="s">
        <v>1836</v>
      </c>
      <c r="C77" s="4" t="s">
        <v>1833</v>
      </c>
      <c r="E77" s="9" t="s">
        <v>1834</v>
      </c>
    </row>
    <row r="78" spans="1:6" x14ac:dyDescent="0.25">
      <c r="A78" s="2" t="s">
        <v>1837</v>
      </c>
      <c r="B78" s="2" t="s">
        <v>1838</v>
      </c>
      <c r="C78" s="4" t="s">
        <v>1839</v>
      </c>
      <c r="E78" s="9">
        <v>41365</v>
      </c>
    </row>
    <row r="79" spans="1:6" x14ac:dyDescent="0.25">
      <c r="A79" s="2" t="s">
        <v>1840</v>
      </c>
      <c r="B79" s="2" t="s">
        <v>1841</v>
      </c>
      <c r="C79" s="4" t="s">
        <v>1842</v>
      </c>
      <c r="D79" s="9" t="s">
        <v>1843</v>
      </c>
      <c r="E79" s="9">
        <v>41393</v>
      </c>
      <c r="F79" s="3">
        <v>3</v>
      </c>
    </row>
    <row r="80" spans="1:6" x14ac:dyDescent="0.25">
      <c r="A80" s="2" t="s">
        <v>1824</v>
      </c>
      <c r="B80" s="2" t="s">
        <v>1844</v>
      </c>
      <c r="C80" s="4" t="s">
        <v>1845</v>
      </c>
      <c r="D80" s="9" t="s">
        <v>1846</v>
      </c>
      <c r="E80" s="9">
        <v>41410</v>
      </c>
    </row>
    <row r="81" spans="1:5" x14ac:dyDescent="0.25">
      <c r="A81" s="2" t="s">
        <v>1847</v>
      </c>
      <c r="B81" s="2" t="s">
        <v>1848</v>
      </c>
      <c r="C81" s="4" t="s">
        <v>1849</v>
      </c>
      <c r="E81" s="9">
        <v>41410</v>
      </c>
    </row>
    <row r="82" spans="1:5" x14ac:dyDescent="0.25">
      <c r="A82" s="2" t="s">
        <v>1850</v>
      </c>
      <c r="B82" s="2" t="s">
        <v>1851</v>
      </c>
      <c r="C82" s="4" t="s">
        <v>1852</v>
      </c>
      <c r="E82" s="9">
        <v>41423</v>
      </c>
    </row>
    <row r="83" spans="1:5" x14ac:dyDescent="0.25">
      <c r="A83" s="2" t="s">
        <v>1853</v>
      </c>
      <c r="B83" s="2" t="s">
        <v>1854</v>
      </c>
      <c r="C83" s="4" t="s">
        <v>1852</v>
      </c>
      <c r="E83" s="9">
        <v>41423</v>
      </c>
    </row>
    <row r="84" spans="1:5" x14ac:dyDescent="0.25">
      <c r="A84" s="2" t="s">
        <v>1855</v>
      </c>
      <c r="B84" s="2" t="s">
        <v>1856</v>
      </c>
      <c r="C84" s="4" t="s">
        <v>1857</v>
      </c>
      <c r="E84" s="9">
        <v>41594</v>
      </c>
    </row>
    <row r="85" spans="1:5" x14ac:dyDescent="0.25">
      <c r="A85" s="2" t="s">
        <v>1858</v>
      </c>
      <c r="B85" s="2" t="s">
        <v>1859</v>
      </c>
      <c r="C85" s="4" t="s">
        <v>1857</v>
      </c>
      <c r="E85" s="9">
        <v>41594</v>
      </c>
    </row>
    <row r="86" spans="1:5" x14ac:dyDescent="0.25">
      <c r="A86" s="2" t="s">
        <v>1860</v>
      </c>
      <c r="B86" s="2" t="s">
        <v>1861</v>
      </c>
      <c r="C86" s="4" t="s">
        <v>1862</v>
      </c>
      <c r="E86" s="9">
        <v>41618</v>
      </c>
    </row>
    <row r="87" spans="1:5" x14ac:dyDescent="0.25">
      <c r="A87" s="2" t="s">
        <v>1863</v>
      </c>
      <c r="B87" s="2" t="s">
        <v>1864</v>
      </c>
      <c r="C87" s="4" t="s">
        <v>1865</v>
      </c>
      <c r="D87" s="9" t="s">
        <v>1866</v>
      </c>
      <c r="E87" s="9">
        <v>41680</v>
      </c>
    </row>
    <row r="88" spans="1:5" x14ac:dyDescent="0.25">
      <c r="A88" s="2" t="s">
        <v>1867</v>
      </c>
      <c r="B88" s="2" t="s">
        <v>1868</v>
      </c>
      <c r="C88" s="4" t="s">
        <v>1869</v>
      </c>
      <c r="E88" s="9">
        <v>41716</v>
      </c>
    </row>
    <row r="89" spans="1:5" x14ac:dyDescent="0.25">
      <c r="A89" s="2" t="s">
        <v>1870</v>
      </c>
      <c r="B89" s="2" t="s">
        <v>1871</v>
      </c>
      <c r="C89" s="4" t="s">
        <v>1872</v>
      </c>
      <c r="E89" s="9">
        <v>41731</v>
      </c>
    </row>
    <row r="90" spans="1:5" x14ac:dyDescent="0.25">
      <c r="A90" s="2" t="s">
        <v>1786</v>
      </c>
      <c r="B90" s="2" t="s">
        <v>1873</v>
      </c>
      <c r="C90" s="4" t="s">
        <v>1872</v>
      </c>
      <c r="E90" s="9">
        <v>41731</v>
      </c>
    </row>
    <row r="91" spans="1:5" x14ac:dyDescent="0.25">
      <c r="A91" s="2" t="s">
        <v>1874</v>
      </c>
      <c r="B91" s="2" t="s">
        <v>1875</v>
      </c>
      <c r="C91" s="4" t="s">
        <v>1876</v>
      </c>
      <c r="D91" s="9">
        <v>41870</v>
      </c>
      <c r="E91" s="9">
        <v>41880</v>
      </c>
    </row>
    <row r="92" spans="1:5" x14ac:dyDescent="0.25">
      <c r="A92" s="2" t="s">
        <v>1877</v>
      </c>
      <c r="B92" s="2" t="s">
        <v>1878</v>
      </c>
      <c r="C92" s="4" t="s">
        <v>1876</v>
      </c>
      <c r="E92" s="9">
        <v>41863</v>
      </c>
    </row>
    <row r="93" spans="1:5" x14ac:dyDescent="0.25">
      <c r="A93" s="2" t="s">
        <v>1769</v>
      </c>
      <c r="B93" s="2" t="s">
        <v>1879</v>
      </c>
      <c r="C93" s="4" t="s">
        <v>1880</v>
      </c>
      <c r="D93" s="9" t="s">
        <v>1881</v>
      </c>
      <c r="E93" s="9">
        <v>41965</v>
      </c>
    </row>
    <row r="94" spans="1:5" x14ac:dyDescent="0.25">
      <c r="A94" s="2" t="s">
        <v>1882</v>
      </c>
      <c r="B94" s="2" t="s">
        <v>1883</v>
      </c>
      <c r="C94" s="4" t="s">
        <v>1880</v>
      </c>
      <c r="D94" s="9">
        <v>41937</v>
      </c>
      <c r="E94" s="9">
        <v>41932</v>
      </c>
    </row>
    <row r="95" spans="1:5" x14ac:dyDescent="0.25">
      <c r="A95" s="2" t="s">
        <v>1884</v>
      </c>
      <c r="B95" s="2" t="s">
        <v>1885</v>
      </c>
      <c r="C95" s="4" t="s">
        <v>1886</v>
      </c>
      <c r="D95" s="9">
        <v>41944</v>
      </c>
      <c r="E95" s="9">
        <v>41965</v>
      </c>
    </row>
    <row r="96" spans="1:5" x14ac:dyDescent="0.25">
      <c r="A96" s="2" t="s">
        <v>1887</v>
      </c>
      <c r="B96" s="2" t="s">
        <v>1888</v>
      </c>
      <c r="C96" s="4" t="s">
        <v>1889</v>
      </c>
      <c r="E96" s="9">
        <v>41978</v>
      </c>
    </row>
    <row r="97" spans="1:6" x14ac:dyDescent="0.25">
      <c r="A97" s="2" t="s">
        <v>1890</v>
      </c>
      <c r="B97" s="2" t="s">
        <v>1891</v>
      </c>
      <c r="C97" s="4" t="s">
        <v>1889</v>
      </c>
      <c r="E97" s="9">
        <v>42031</v>
      </c>
    </row>
    <row r="98" spans="1:6" x14ac:dyDescent="0.25">
      <c r="A98" s="2" t="s">
        <v>1892</v>
      </c>
      <c r="B98" s="2" t="s">
        <v>1893</v>
      </c>
      <c r="C98" s="4" t="s">
        <v>1894</v>
      </c>
      <c r="E98" s="9">
        <v>41999</v>
      </c>
    </row>
    <row r="99" spans="1:6" x14ac:dyDescent="0.25">
      <c r="A99" s="2" t="s">
        <v>1860</v>
      </c>
      <c r="B99" s="2" t="s">
        <v>1861</v>
      </c>
      <c r="C99" s="4" t="s">
        <v>1895</v>
      </c>
      <c r="E99" s="9">
        <v>42031</v>
      </c>
    </row>
    <row r="100" spans="1:6" x14ac:dyDescent="0.25">
      <c r="A100" s="2" t="s">
        <v>1896</v>
      </c>
      <c r="B100" s="2" t="s">
        <v>1897</v>
      </c>
      <c r="C100" s="4" t="s">
        <v>1898</v>
      </c>
      <c r="E100" s="9">
        <v>42118</v>
      </c>
    </row>
    <row r="101" spans="1:6" x14ac:dyDescent="0.25">
      <c r="A101" s="2" t="s">
        <v>1899</v>
      </c>
      <c r="B101" s="2" t="s">
        <v>1900</v>
      </c>
      <c r="C101" s="4" t="s">
        <v>1898</v>
      </c>
      <c r="E101" s="9">
        <v>42100</v>
      </c>
    </row>
    <row r="102" spans="1:6" x14ac:dyDescent="0.25">
      <c r="A102" s="2" t="s">
        <v>1901</v>
      </c>
      <c r="B102" s="2" t="s">
        <v>1902</v>
      </c>
      <c r="C102" s="4" t="s">
        <v>1903</v>
      </c>
      <c r="E102" s="9">
        <v>42121</v>
      </c>
    </row>
    <row r="103" spans="1:6" x14ac:dyDescent="0.25">
      <c r="A103" s="2" t="s">
        <v>1904</v>
      </c>
      <c r="B103" s="2" t="s">
        <v>1905</v>
      </c>
      <c r="C103" s="4" t="s">
        <v>1906</v>
      </c>
      <c r="E103" s="9">
        <v>42147</v>
      </c>
    </row>
    <row r="104" spans="1:6" x14ac:dyDescent="0.25">
      <c r="A104" s="2" t="s">
        <v>1907</v>
      </c>
      <c r="B104" s="2" t="s">
        <v>1908</v>
      </c>
      <c r="C104" s="4" t="s">
        <v>1909</v>
      </c>
      <c r="D104" s="9">
        <v>42164</v>
      </c>
      <c r="E104" s="9">
        <v>42165</v>
      </c>
    </row>
    <row r="105" spans="1:6" x14ac:dyDescent="0.25">
      <c r="A105" s="2" t="s">
        <v>1910</v>
      </c>
      <c r="B105" s="2" t="s">
        <v>1911</v>
      </c>
      <c r="C105" s="4" t="s">
        <v>1909</v>
      </c>
      <c r="E105" s="9">
        <v>42157</v>
      </c>
    </row>
    <row r="106" spans="1:6" x14ac:dyDescent="0.25">
      <c r="A106" s="2" t="s">
        <v>1904</v>
      </c>
      <c r="B106" s="2" t="s">
        <v>1912</v>
      </c>
      <c r="C106" s="4" t="s">
        <v>1913</v>
      </c>
      <c r="E106" s="9">
        <v>42160</v>
      </c>
    </row>
    <row r="107" spans="1:6" x14ac:dyDescent="0.25">
      <c r="A107" s="2" t="s">
        <v>1904</v>
      </c>
      <c r="B107" s="2" t="s">
        <v>1914</v>
      </c>
      <c r="C107" s="4" t="s">
        <v>1915</v>
      </c>
      <c r="E107" s="9">
        <v>42191</v>
      </c>
    </row>
    <row r="108" spans="1:6" x14ac:dyDescent="0.25">
      <c r="A108" s="2" t="s">
        <v>1901</v>
      </c>
      <c r="B108" s="2" t="s">
        <v>1916</v>
      </c>
      <c r="C108" s="4" t="s">
        <v>1917</v>
      </c>
      <c r="E108" s="9">
        <v>42170</v>
      </c>
    </row>
    <row r="109" spans="1:6" x14ac:dyDescent="0.25">
      <c r="A109" s="2" t="s">
        <v>1918</v>
      </c>
      <c r="B109" s="2" t="s">
        <v>1919</v>
      </c>
      <c r="C109" s="4" t="s">
        <v>1920</v>
      </c>
      <c r="E109" s="9">
        <v>42191</v>
      </c>
    </row>
    <row r="110" spans="1:6" x14ac:dyDescent="0.25">
      <c r="A110" s="2" t="s">
        <v>1918</v>
      </c>
      <c r="B110" s="2" t="s">
        <v>1919</v>
      </c>
      <c r="C110" s="4" t="s">
        <v>1921</v>
      </c>
      <c r="E110" s="9">
        <v>42210</v>
      </c>
    </row>
    <row r="111" spans="1:6" x14ac:dyDescent="0.25">
      <c r="A111" s="2" t="s">
        <v>1904</v>
      </c>
      <c r="B111" s="2" t="s">
        <v>1922</v>
      </c>
      <c r="C111" s="4" t="s">
        <v>1923</v>
      </c>
      <c r="E111" s="9">
        <v>42219</v>
      </c>
    </row>
    <row r="112" spans="1:6" x14ac:dyDescent="0.25">
      <c r="A112" s="2" t="s">
        <v>1924</v>
      </c>
      <c r="B112" s="2" t="s">
        <v>1925</v>
      </c>
      <c r="C112" s="4" t="s">
        <v>1923</v>
      </c>
      <c r="D112" s="9" t="s">
        <v>1926</v>
      </c>
      <c r="E112" s="9">
        <v>42235</v>
      </c>
      <c r="F112" s="3">
        <v>9</v>
      </c>
    </row>
    <row r="113" spans="1:6" x14ac:dyDescent="0.25">
      <c r="A113" s="2" t="s">
        <v>1927</v>
      </c>
      <c r="B113" s="2" t="s">
        <v>1928</v>
      </c>
      <c r="C113" s="4" t="s">
        <v>1929</v>
      </c>
      <c r="E113" s="9">
        <v>42235</v>
      </c>
      <c r="F113" s="3">
        <v>2</v>
      </c>
    </row>
    <row r="114" spans="1:6" x14ac:dyDescent="0.25">
      <c r="A114" s="2" t="s">
        <v>1930</v>
      </c>
      <c r="B114" s="2" t="s">
        <v>1931</v>
      </c>
      <c r="C114" s="4" t="s">
        <v>1932</v>
      </c>
      <c r="E114" s="9">
        <v>42240</v>
      </c>
    </row>
    <row r="115" spans="1:6" x14ac:dyDescent="0.25">
      <c r="A115" s="2" t="s">
        <v>1933</v>
      </c>
      <c r="B115" s="2" t="s">
        <v>1934</v>
      </c>
      <c r="C115" s="4" t="s">
        <v>1932</v>
      </c>
      <c r="E115" s="9">
        <v>42240</v>
      </c>
    </row>
    <row r="116" spans="1:6" x14ac:dyDescent="0.25">
      <c r="A116" s="2" t="s">
        <v>1933</v>
      </c>
      <c r="B116" s="2" t="s">
        <v>1935</v>
      </c>
      <c r="C116" s="4" t="s">
        <v>1274</v>
      </c>
      <c r="E116" s="9">
        <v>42250</v>
      </c>
    </row>
    <row r="117" spans="1:6" x14ac:dyDescent="0.25">
      <c r="A117" s="2" t="s">
        <v>1904</v>
      </c>
      <c r="B117" s="2" t="s">
        <v>1936</v>
      </c>
      <c r="C117" s="4" t="s">
        <v>1274</v>
      </c>
      <c r="E117" s="9">
        <v>42250</v>
      </c>
    </row>
    <row r="118" spans="1:6" x14ac:dyDescent="0.25">
      <c r="A118" s="2" t="s">
        <v>1937</v>
      </c>
      <c r="B118" s="2" t="s">
        <v>1938</v>
      </c>
      <c r="C118" s="4" t="s">
        <v>1939</v>
      </c>
      <c r="D118" s="9" t="s">
        <v>1940</v>
      </c>
      <c r="E118" s="9">
        <v>42294</v>
      </c>
    </row>
    <row r="119" spans="1:6" x14ac:dyDescent="0.25">
      <c r="A119" s="2" t="s">
        <v>1941</v>
      </c>
      <c r="B119" s="2" t="s">
        <v>1942</v>
      </c>
      <c r="C119" s="4" t="s">
        <v>1943</v>
      </c>
      <c r="D119" s="9">
        <v>42333</v>
      </c>
      <c r="E119" s="9">
        <v>42333</v>
      </c>
    </row>
    <row r="120" spans="1:6" x14ac:dyDescent="0.25">
      <c r="A120" s="2" t="s">
        <v>1944</v>
      </c>
      <c r="B120" s="2" t="s">
        <v>1945</v>
      </c>
      <c r="C120" s="4" t="s">
        <v>1943</v>
      </c>
      <c r="D120" s="9">
        <v>42333</v>
      </c>
      <c r="E120" s="9">
        <v>42333</v>
      </c>
    </row>
    <row r="121" spans="1:6" x14ac:dyDescent="0.25">
      <c r="A121" s="2" t="s">
        <v>1946</v>
      </c>
      <c r="B121" s="2" t="s">
        <v>1947</v>
      </c>
      <c r="C121" s="4" t="s">
        <v>1948</v>
      </c>
      <c r="E121" s="9">
        <v>42354</v>
      </c>
    </row>
    <row r="122" spans="1:6" x14ac:dyDescent="0.25">
      <c r="A122" s="2" t="s">
        <v>1946</v>
      </c>
      <c r="B122" s="2" t="s">
        <v>1949</v>
      </c>
      <c r="C122" s="4" t="s">
        <v>1950</v>
      </c>
      <c r="D122" s="9">
        <v>42373</v>
      </c>
      <c r="E122" s="9">
        <v>42382</v>
      </c>
      <c r="F122" s="3">
        <v>9</v>
      </c>
    </row>
    <row r="123" spans="1:6" x14ac:dyDescent="0.25">
      <c r="A123" s="25"/>
      <c r="B123" s="25" t="s">
        <v>1951</v>
      </c>
      <c r="C123" s="25"/>
      <c r="D123" s="29"/>
      <c r="E123" s="29"/>
      <c r="F123" s="30"/>
    </row>
    <row r="124" spans="1:6" x14ac:dyDescent="0.25">
      <c r="A124" s="2" t="s">
        <v>1952</v>
      </c>
      <c r="B124" s="2" t="s">
        <v>1953</v>
      </c>
      <c r="C124" s="4" t="s">
        <v>1954</v>
      </c>
      <c r="D124" s="9">
        <v>42409</v>
      </c>
      <c r="E124" s="9">
        <v>42441</v>
      </c>
      <c r="F124" s="3">
        <v>32</v>
      </c>
    </row>
    <row r="125" spans="1:6" x14ac:dyDescent="0.25">
      <c r="A125" s="25"/>
      <c r="B125" s="25" t="s">
        <v>1955</v>
      </c>
      <c r="C125" s="25"/>
      <c r="D125" s="29"/>
      <c r="E125" s="29">
        <v>42473</v>
      </c>
      <c r="F125" s="30"/>
    </row>
    <row r="126" spans="1:6" x14ac:dyDescent="0.25">
      <c r="A126" s="2" t="s">
        <v>1956</v>
      </c>
      <c r="B126" s="2" t="s">
        <v>1957</v>
      </c>
      <c r="C126" s="4" t="s">
        <v>1958</v>
      </c>
      <c r="D126" s="9">
        <v>42509</v>
      </c>
      <c r="E126" s="9">
        <v>42516</v>
      </c>
      <c r="F126" s="3">
        <v>7</v>
      </c>
    </row>
    <row r="127" spans="1:6" x14ac:dyDescent="0.25">
      <c r="A127" s="25"/>
      <c r="B127" s="25" t="s">
        <v>1959</v>
      </c>
      <c r="C127" s="25"/>
      <c r="D127" s="29"/>
      <c r="E127" s="29"/>
      <c r="F127" s="30"/>
    </row>
    <row r="128" spans="1:6" x14ac:dyDescent="0.25">
      <c r="A128" s="2" t="s">
        <v>1960</v>
      </c>
      <c r="B128" s="2" t="s">
        <v>1335</v>
      </c>
      <c r="C128" s="4" t="s">
        <v>1961</v>
      </c>
      <c r="E128" s="9">
        <v>42541</v>
      </c>
    </row>
    <row r="129" spans="1:6" x14ac:dyDescent="0.25">
      <c r="A129" s="25"/>
      <c r="B129" s="25" t="s">
        <v>1962</v>
      </c>
      <c r="C129" s="25"/>
      <c r="D129" s="29"/>
      <c r="E129" s="29"/>
      <c r="F129" s="30"/>
    </row>
    <row r="130" spans="1:6" x14ac:dyDescent="0.25">
      <c r="A130" s="2" t="s">
        <v>1963</v>
      </c>
      <c r="B130" s="2" t="s">
        <v>1964</v>
      </c>
      <c r="C130" s="4" t="s">
        <v>1965</v>
      </c>
      <c r="E130" s="9">
        <v>42564</v>
      </c>
    </row>
    <row r="131" spans="1:6" x14ac:dyDescent="0.25">
      <c r="A131" s="2" t="s">
        <v>1910</v>
      </c>
      <c r="B131" s="2" t="s">
        <v>1966</v>
      </c>
      <c r="C131" s="4" t="s">
        <v>1965</v>
      </c>
      <c r="E131" s="9">
        <v>42564</v>
      </c>
    </row>
    <row r="132" spans="1:6" x14ac:dyDescent="0.25">
      <c r="A132" s="2" t="s">
        <v>1870</v>
      </c>
      <c r="B132" s="2" t="s">
        <v>1967</v>
      </c>
      <c r="C132" s="4" t="s">
        <v>1968</v>
      </c>
      <c r="D132" s="9">
        <v>42600</v>
      </c>
      <c r="E132" s="9">
        <v>42606</v>
      </c>
    </row>
    <row r="133" spans="1:6" x14ac:dyDescent="0.25">
      <c r="A133" s="2" t="s">
        <v>1870</v>
      </c>
      <c r="B133" s="2" t="s">
        <v>1969</v>
      </c>
      <c r="C133" s="4" t="s">
        <v>1970</v>
      </c>
      <c r="E133" s="9">
        <v>42622</v>
      </c>
    </row>
    <row r="134" spans="1:6" x14ac:dyDescent="0.25">
      <c r="A134" s="2" t="s">
        <v>1870</v>
      </c>
      <c r="B134" s="2" t="s">
        <v>1969</v>
      </c>
      <c r="C134" s="4" t="s">
        <v>1971</v>
      </c>
      <c r="E134" s="9">
        <v>42655</v>
      </c>
    </row>
    <row r="135" spans="1:6" x14ac:dyDescent="0.25">
      <c r="A135" s="2" t="s">
        <v>1972</v>
      </c>
      <c r="B135" s="2" t="s">
        <v>1973</v>
      </c>
      <c r="C135" s="4" t="s">
        <v>1974</v>
      </c>
      <c r="E135" s="9">
        <v>42713</v>
      </c>
    </row>
    <row r="136" spans="1:6" x14ac:dyDescent="0.25">
      <c r="A136" s="2" t="s">
        <v>1870</v>
      </c>
      <c r="B136" s="2" t="s">
        <v>1975</v>
      </c>
      <c r="C136" s="4" t="s">
        <v>1974</v>
      </c>
      <c r="E136" s="9">
        <v>42713</v>
      </c>
    </row>
    <row r="137" spans="1:6" x14ac:dyDescent="0.25">
      <c r="A137" s="2" t="s">
        <v>1976</v>
      </c>
      <c r="B137" s="2" t="s">
        <v>1977</v>
      </c>
      <c r="C137" s="4" t="s">
        <v>1978</v>
      </c>
      <c r="D137" s="9">
        <v>42758</v>
      </c>
      <c r="E137" s="9">
        <v>42759</v>
      </c>
    </row>
    <row r="138" spans="1:6" x14ac:dyDescent="0.25">
      <c r="A138" s="2" t="s">
        <v>1979</v>
      </c>
      <c r="B138" s="2" t="s">
        <v>1980</v>
      </c>
      <c r="C138" s="4" t="s">
        <v>1981</v>
      </c>
      <c r="E138" s="9">
        <v>42773</v>
      </c>
    </row>
    <row r="139" spans="1:6" x14ac:dyDescent="0.25">
      <c r="A139" s="2" t="s">
        <v>1860</v>
      </c>
      <c r="B139" s="2" t="s">
        <v>1982</v>
      </c>
      <c r="C139" s="4" t="s">
        <v>1983</v>
      </c>
      <c r="E139" s="9">
        <v>42811</v>
      </c>
    </row>
    <row r="140" spans="1:6" x14ac:dyDescent="0.25">
      <c r="A140" s="2" t="s">
        <v>1703</v>
      </c>
      <c r="B140" s="2" t="s">
        <v>1984</v>
      </c>
      <c r="C140" s="4" t="s">
        <v>1983</v>
      </c>
      <c r="E140" s="9">
        <v>42811</v>
      </c>
    </row>
    <row r="141" spans="1:6" x14ac:dyDescent="0.25">
      <c r="A141" s="2" t="s">
        <v>1371</v>
      </c>
      <c r="B141" s="2" t="s">
        <v>1985</v>
      </c>
      <c r="C141" s="4" t="s">
        <v>1986</v>
      </c>
      <c r="E141" s="9">
        <v>42814</v>
      </c>
    </row>
    <row r="142" spans="1:6" x14ac:dyDescent="0.25">
      <c r="A142" s="2" t="s">
        <v>1798</v>
      </c>
      <c r="B142" s="2" t="s">
        <v>1987</v>
      </c>
      <c r="C142" s="4" t="s">
        <v>1988</v>
      </c>
      <c r="D142" s="9">
        <v>42902</v>
      </c>
      <c r="E142" s="9">
        <v>42902</v>
      </c>
    </row>
    <row r="143" spans="1:6" x14ac:dyDescent="0.25">
      <c r="A143" s="2" t="s">
        <v>1870</v>
      </c>
      <c r="B143" s="2" t="s">
        <v>1989</v>
      </c>
      <c r="C143" s="4" t="s">
        <v>1990</v>
      </c>
      <c r="D143" s="9">
        <v>42902</v>
      </c>
      <c r="E143" s="9">
        <v>42902</v>
      </c>
    </row>
    <row r="144" spans="1:6" x14ac:dyDescent="0.25">
      <c r="A144" s="2" t="s">
        <v>1672</v>
      </c>
      <c r="B144" s="2" t="s">
        <v>1991</v>
      </c>
      <c r="C144" s="4" t="s">
        <v>1992</v>
      </c>
      <c r="D144" s="9">
        <v>42928</v>
      </c>
      <c r="E144" s="9">
        <v>42930</v>
      </c>
    </row>
    <row r="145" spans="1:5" x14ac:dyDescent="0.25">
      <c r="A145" s="2" t="s">
        <v>1993</v>
      </c>
      <c r="B145" s="2" t="s">
        <v>1994</v>
      </c>
      <c r="C145" s="4" t="s">
        <v>1995</v>
      </c>
      <c r="D145" s="9">
        <v>42957</v>
      </c>
      <c r="E145" s="9">
        <v>42955</v>
      </c>
    </row>
    <row r="146" spans="1:5" x14ac:dyDescent="0.25">
      <c r="A146" s="2" t="s">
        <v>1996</v>
      </c>
      <c r="B146" s="2" t="s">
        <v>1997</v>
      </c>
      <c r="C146" s="4" t="s">
        <v>1998</v>
      </c>
      <c r="D146" s="9">
        <v>42970</v>
      </c>
      <c r="E146" s="9">
        <v>42970</v>
      </c>
    </row>
    <row r="147" spans="1:5" x14ac:dyDescent="0.25">
      <c r="A147" s="2" t="s">
        <v>1999</v>
      </c>
      <c r="B147" s="2" t="s">
        <v>2000</v>
      </c>
      <c r="C147" s="4" t="s">
        <v>1998</v>
      </c>
      <c r="D147" s="9">
        <v>42970</v>
      </c>
      <c r="E147" s="9">
        <v>42970</v>
      </c>
    </row>
    <row r="148" spans="1:5" x14ac:dyDescent="0.25">
      <c r="A148" s="2" t="s">
        <v>1976</v>
      </c>
      <c r="B148" s="2" t="s">
        <v>2001</v>
      </c>
      <c r="C148" s="4" t="s">
        <v>2002</v>
      </c>
      <c r="D148" s="9">
        <v>42986</v>
      </c>
      <c r="E148" s="9">
        <v>42986</v>
      </c>
    </row>
    <row r="149" spans="1:5" x14ac:dyDescent="0.25">
      <c r="A149" s="2" t="s">
        <v>1999</v>
      </c>
      <c r="B149" s="2" t="s">
        <v>2000</v>
      </c>
      <c r="C149" s="4" t="s">
        <v>2002</v>
      </c>
      <c r="D149" s="9">
        <v>42986</v>
      </c>
      <c r="E149" s="9">
        <v>42986</v>
      </c>
    </row>
    <row r="150" spans="1:5" x14ac:dyDescent="0.25">
      <c r="A150" s="2" t="s">
        <v>2003</v>
      </c>
      <c r="B150" s="2" t="s">
        <v>2004</v>
      </c>
      <c r="C150" s="4" t="s">
        <v>2005</v>
      </c>
      <c r="D150" s="9">
        <v>43000</v>
      </c>
      <c r="E150" s="9">
        <v>43005</v>
      </c>
    </row>
    <row r="151" spans="1:5" x14ac:dyDescent="0.25">
      <c r="B151" s="2" t="s">
        <v>2006</v>
      </c>
      <c r="C151" s="4" t="s">
        <v>2007</v>
      </c>
      <c r="D151" s="9">
        <v>43000</v>
      </c>
      <c r="E151" s="9">
        <v>43005</v>
      </c>
    </row>
    <row r="152" spans="1:5" x14ac:dyDescent="0.25">
      <c r="A152" s="2" t="s">
        <v>2008</v>
      </c>
      <c r="B152" s="2" t="s">
        <v>2009</v>
      </c>
      <c r="C152" s="4" t="s">
        <v>2010</v>
      </c>
      <c r="D152" s="9">
        <v>43042</v>
      </c>
      <c r="E152" s="9">
        <v>43038</v>
      </c>
    </row>
    <row r="153" spans="1:5" x14ac:dyDescent="0.25">
      <c r="A153" s="2" t="s">
        <v>1860</v>
      </c>
      <c r="B153" s="2" t="s">
        <v>2011</v>
      </c>
      <c r="C153" s="4" t="s">
        <v>2012</v>
      </c>
      <c r="E153" s="9">
        <v>43054</v>
      </c>
    </row>
    <row r="154" spans="1:5" x14ac:dyDescent="0.25">
      <c r="A154" s="2" t="s">
        <v>1956</v>
      </c>
      <c r="B154" s="2" t="s">
        <v>2013</v>
      </c>
      <c r="C154" s="4" t="s">
        <v>2012</v>
      </c>
      <c r="E154" s="9">
        <v>43054</v>
      </c>
    </row>
    <row r="155" spans="1:5" x14ac:dyDescent="0.25">
      <c r="A155" s="2" t="s">
        <v>1301</v>
      </c>
      <c r="B155" s="2" t="s">
        <v>2014</v>
      </c>
      <c r="C155" s="4" t="s">
        <v>2015</v>
      </c>
      <c r="E155" s="9">
        <v>43090</v>
      </c>
    </row>
    <row r="156" spans="1:5" x14ac:dyDescent="0.25">
      <c r="A156" s="2" t="s">
        <v>1884</v>
      </c>
      <c r="B156" s="2" t="s">
        <v>1679</v>
      </c>
      <c r="C156" s="4" t="s">
        <v>2015</v>
      </c>
      <c r="E156" s="9">
        <v>43090</v>
      </c>
    </row>
    <row r="157" spans="1:5" x14ac:dyDescent="0.25">
      <c r="A157" s="2" t="s">
        <v>1802</v>
      </c>
      <c r="B157" s="2" t="s">
        <v>1803</v>
      </c>
      <c r="C157" s="4" t="s">
        <v>2016</v>
      </c>
      <c r="E157" s="9">
        <v>43117</v>
      </c>
    </row>
    <row r="158" spans="1:5" x14ac:dyDescent="0.25">
      <c r="A158" s="2" t="s">
        <v>2017</v>
      </c>
      <c r="B158" s="2" t="s">
        <v>1564</v>
      </c>
      <c r="C158" s="4" t="s">
        <v>2018</v>
      </c>
      <c r="E158" s="9">
        <v>43155</v>
      </c>
    </row>
    <row r="159" spans="1:5" x14ac:dyDescent="0.25">
      <c r="A159" s="2" t="s">
        <v>2019</v>
      </c>
      <c r="B159" s="2" t="s">
        <v>2020</v>
      </c>
      <c r="C159" s="4" t="s">
        <v>2018</v>
      </c>
      <c r="E159" s="9">
        <v>43155</v>
      </c>
    </row>
    <row r="160" spans="1:5" x14ac:dyDescent="0.25">
      <c r="A160" s="2" t="s">
        <v>2021</v>
      </c>
      <c r="B160" s="2" t="s">
        <v>2022</v>
      </c>
      <c r="C160" s="4" t="s">
        <v>2023</v>
      </c>
      <c r="D160" s="9">
        <v>43209</v>
      </c>
      <c r="E160" s="9">
        <v>43209</v>
      </c>
    </row>
    <row r="161" spans="1:5" x14ac:dyDescent="0.25">
      <c r="A161" s="2" t="s">
        <v>2024</v>
      </c>
      <c r="B161" s="2" t="s">
        <v>2025</v>
      </c>
      <c r="C161" s="4" t="s">
        <v>2023</v>
      </c>
      <c r="D161" s="9">
        <v>43209</v>
      </c>
      <c r="E161" s="9">
        <v>43209</v>
      </c>
    </row>
    <row r="162" spans="1:5" x14ac:dyDescent="0.25">
      <c r="A162" s="2" t="s">
        <v>2026</v>
      </c>
      <c r="B162" s="2" t="s">
        <v>2027</v>
      </c>
      <c r="C162" s="4" t="s">
        <v>2028</v>
      </c>
      <c r="E162" s="9">
        <v>43224</v>
      </c>
    </row>
    <row r="163" spans="1:5" x14ac:dyDescent="0.25">
      <c r="A163" s="2" t="s">
        <v>2029</v>
      </c>
      <c r="B163" s="2" t="s">
        <v>2030</v>
      </c>
      <c r="C163" s="4" t="s">
        <v>2028</v>
      </c>
      <c r="D163" s="9">
        <v>43224</v>
      </c>
      <c r="E163" s="9">
        <v>43224</v>
      </c>
    </row>
    <row r="164" spans="1:5" x14ac:dyDescent="0.25">
      <c r="A164" s="2" t="s">
        <v>2029</v>
      </c>
      <c r="B164" s="2" t="s">
        <v>2030</v>
      </c>
      <c r="C164" s="4" t="s">
        <v>2031</v>
      </c>
      <c r="E164" s="9">
        <v>43248</v>
      </c>
    </row>
    <row r="165" spans="1:5" x14ac:dyDescent="0.25">
      <c r="A165" s="2" t="s">
        <v>1860</v>
      </c>
      <c r="B165" s="2" t="s">
        <v>2032</v>
      </c>
      <c r="C165" s="4" t="s">
        <v>2031</v>
      </c>
      <c r="E165" s="9">
        <v>43242</v>
      </c>
    </row>
    <row r="166" spans="1:5" x14ac:dyDescent="0.25">
      <c r="A166" s="2" t="s">
        <v>2033</v>
      </c>
      <c r="B166" s="2" t="s">
        <v>2034</v>
      </c>
      <c r="C166" s="4" t="s">
        <v>2035</v>
      </c>
      <c r="D166" s="9">
        <v>43257</v>
      </c>
      <c r="E166" s="9">
        <v>43253</v>
      </c>
    </row>
    <row r="167" spans="1:5" x14ac:dyDescent="0.25">
      <c r="A167" s="2" t="s">
        <v>2033</v>
      </c>
      <c r="B167" s="2" t="s">
        <v>2036</v>
      </c>
      <c r="C167" s="4" t="s">
        <v>2037</v>
      </c>
      <c r="E167" s="9">
        <v>43267</v>
      </c>
    </row>
    <row r="168" spans="1:5" x14ac:dyDescent="0.25">
      <c r="A168" s="2" t="s">
        <v>2033</v>
      </c>
      <c r="B168" s="2" t="s">
        <v>2038</v>
      </c>
      <c r="C168" s="4" t="s">
        <v>2037</v>
      </c>
      <c r="E168" s="9">
        <v>43262</v>
      </c>
    </row>
    <row r="169" spans="1:5" x14ac:dyDescent="0.25">
      <c r="A169" s="2" t="s">
        <v>2039</v>
      </c>
      <c r="B169" s="2" t="s">
        <v>2040</v>
      </c>
      <c r="C169" s="4" t="s">
        <v>2041</v>
      </c>
      <c r="E169" s="9">
        <v>43274</v>
      </c>
    </row>
    <row r="170" spans="1:5" x14ac:dyDescent="0.25">
      <c r="A170" s="2" t="s">
        <v>2042</v>
      </c>
      <c r="B170" s="2" t="s">
        <v>2043</v>
      </c>
      <c r="C170" s="4" t="s">
        <v>2044</v>
      </c>
      <c r="E170" s="9">
        <v>43302</v>
      </c>
    </row>
    <row r="171" spans="1:5" x14ac:dyDescent="0.25">
      <c r="A171" s="2" t="s">
        <v>2045</v>
      </c>
      <c r="B171" s="2" t="s">
        <v>2046</v>
      </c>
      <c r="C171" s="4" t="s">
        <v>2047</v>
      </c>
      <c r="E171" s="9">
        <v>43305</v>
      </c>
    </row>
    <row r="172" spans="1:5" x14ac:dyDescent="0.25">
      <c r="A172" s="2" t="s">
        <v>2048</v>
      </c>
      <c r="B172" s="2" t="s">
        <v>2049</v>
      </c>
      <c r="C172" s="4" t="s">
        <v>2050</v>
      </c>
      <c r="D172" s="9">
        <v>43319</v>
      </c>
      <c r="E172" s="9">
        <v>43319</v>
      </c>
    </row>
    <row r="173" spans="1:5" x14ac:dyDescent="0.25">
      <c r="A173" s="2" t="s">
        <v>1593</v>
      </c>
      <c r="B173" s="2" t="s">
        <v>2051</v>
      </c>
      <c r="C173" s="4" t="s">
        <v>2050</v>
      </c>
      <c r="D173" s="9">
        <v>43319</v>
      </c>
      <c r="E173" s="9">
        <v>43319</v>
      </c>
    </row>
    <row r="174" spans="1:5" x14ac:dyDescent="0.25">
      <c r="A174" s="2" t="s">
        <v>2052</v>
      </c>
      <c r="B174" s="2" t="s">
        <v>2053</v>
      </c>
      <c r="C174" s="4" t="s">
        <v>2054</v>
      </c>
      <c r="D174" s="9">
        <v>43333</v>
      </c>
      <c r="E174" s="9">
        <v>43327</v>
      </c>
    </row>
    <row r="175" spans="1:5" x14ac:dyDescent="0.25">
      <c r="A175" s="2" t="s">
        <v>2052</v>
      </c>
      <c r="B175" s="2" t="s">
        <v>2055</v>
      </c>
      <c r="C175" s="4" t="s">
        <v>2056</v>
      </c>
      <c r="E175" s="9">
        <v>43336</v>
      </c>
    </row>
    <row r="176" spans="1:5" x14ac:dyDescent="0.25">
      <c r="A176" s="2" t="s">
        <v>2057</v>
      </c>
      <c r="B176" s="2" t="s">
        <v>2058</v>
      </c>
      <c r="C176" s="4" t="s">
        <v>2059</v>
      </c>
      <c r="E176" s="9">
        <v>43319</v>
      </c>
    </row>
    <row r="177" spans="1:5" x14ac:dyDescent="0.25">
      <c r="A177" s="2" t="s">
        <v>2060</v>
      </c>
      <c r="B177" s="2" t="s">
        <v>2061</v>
      </c>
      <c r="C177" s="4" t="s">
        <v>2062</v>
      </c>
      <c r="E177" s="9">
        <v>43364</v>
      </c>
    </row>
    <row r="178" spans="1:5" x14ac:dyDescent="0.25">
      <c r="A178" s="2" t="s">
        <v>2063</v>
      </c>
      <c r="B178" s="2" t="s">
        <v>2064</v>
      </c>
      <c r="C178" s="4" t="s">
        <v>2065</v>
      </c>
      <c r="E178" s="9">
        <v>43376</v>
      </c>
    </row>
    <row r="179" spans="1:5" x14ac:dyDescent="0.25">
      <c r="A179" s="2" t="s">
        <v>2066</v>
      </c>
      <c r="B179" s="2" t="s">
        <v>2067</v>
      </c>
      <c r="C179" s="4" t="s">
        <v>2065</v>
      </c>
      <c r="D179" s="9">
        <v>43383</v>
      </c>
      <c r="E179" s="9">
        <v>43383</v>
      </c>
    </row>
    <row r="180" spans="1:5" x14ac:dyDescent="0.25">
      <c r="A180" s="2" t="s">
        <v>2068</v>
      </c>
      <c r="B180" s="2" t="s">
        <v>2069</v>
      </c>
      <c r="C180" s="4" t="s">
        <v>2070</v>
      </c>
      <c r="E180" s="9">
        <v>43383</v>
      </c>
    </row>
    <row r="181" spans="1:5" x14ac:dyDescent="0.25">
      <c r="A181" s="2" t="s">
        <v>1877</v>
      </c>
      <c r="B181" s="2" t="s">
        <v>2071</v>
      </c>
      <c r="C181" s="4" t="s">
        <v>2072</v>
      </c>
      <c r="E181" s="9">
        <v>43396</v>
      </c>
    </row>
    <row r="182" spans="1:5" x14ac:dyDescent="0.25">
      <c r="A182" s="2" t="s">
        <v>2073</v>
      </c>
      <c r="B182" s="2" t="s">
        <v>2074</v>
      </c>
      <c r="C182" s="4" t="s">
        <v>2075</v>
      </c>
      <c r="D182" s="9">
        <v>43410</v>
      </c>
      <c r="E182" s="9">
        <v>43411</v>
      </c>
    </row>
    <row r="183" spans="1:5" x14ac:dyDescent="0.25">
      <c r="A183" s="2" t="s">
        <v>934</v>
      </c>
      <c r="B183" s="2" t="s">
        <v>2076</v>
      </c>
      <c r="C183" s="4" t="s">
        <v>2077</v>
      </c>
      <c r="E183" s="9">
        <v>43427</v>
      </c>
    </row>
    <row r="184" spans="1:5" x14ac:dyDescent="0.25">
      <c r="A184" s="2" t="s">
        <v>2033</v>
      </c>
      <c r="B184" s="2" t="s">
        <v>2078</v>
      </c>
      <c r="C184" s="4" t="s">
        <v>2079</v>
      </c>
      <c r="D184" s="9">
        <v>43441</v>
      </c>
      <c r="E184" s="9">
        <v>43441</v>
      </c>
    </row>
    <row r="185" spans="1:5" x14ac:dyDescent="0.25">
      <c r="A185" s="2" t="s">
        <v>2080</v>
      </c>
      <c r="B185" s="2" t="s">
        <v>2081</v>
      </c>
      <c r="C185" s="4" t="s">
        <v>2079</v>
      </c>
      <c r="D185" s="9">
        <v>43441</v>
      </c>
      <c r="E185" s="9">
        <v>43441</v>
      </c>
    </row>
    <row r="186" spans="1:5" x14ac:dyDescent="0.25">
      <c r="A186" s="2" t="s">
        <v>2082</v>
      </c>
      <c r="B186" s="2" t="s">
        <v>2083</v>
      </c>
      <c r="C186" s="4" t="s">
        <v>2084</v>
      </c>
      <c r="E186" s="9">
        <v>43460</v>
      </c>
    </row>
    <row r="187" spans="1:5" x14ac:dyDescent="0.25">
      <c r="A187" s="2" t="s">
        <v>2085</v>
      </c>
      <c r="B187" s="2" t="s">
        <v>2086</v>
      </c>
      <c r="C187" s="4" t="s">
        <v>2084</v>
      </c>
      <c r="E187" s="9">
        <v>43460</v>
      </c>
    </row>
    <row r="188" spans="1:5" x14ac:dyDescent="0.25">
      <c r="A188" s="2" t="s">
        <v>2087</v>
      </c>
      <c r="B188" s="2" t="s">
        <v>2088</v>
      </c>
      <c r="C188" s="4" t="s">
        <v>2089</v>
      </c>
      <c r="E188" s="9">
        <v>43475</v>
      </c>
    </row>
    <row r="189" spans="1:5" x14ac:dyDescent="0.25">
      <c r="A189" s="2" t="s">
        <v>2090</v>
      </c>
      <c r="B189" s="2" t="s">
        <v>2091</v>
      </c>
      <c r="C189" s="4" t="s">
        <v>2092</v>
      </c>
      <c r="D189" s="9">
        <v>43489</v>
      </c>
      <c r="E189" s="9">
        <v>43487</v>
      </c>
    </row>
    <row r="190" spans="1:5" x14ac:dyDescent="0.25">
      <c r="A190" s="2" t="s">
        <v>2093</v>
      </c>
      <c r="B190" s="2" t="s">
        <v>2094</v>
      </c>
      <c r="C190" s="4" t="s">
        <v>2092</v>
      </c>
      <c r="E190" s="9">
        <v>43114</v>
      </c>
    </row>
    <row r="191" spans="1:5" x14ac:dyDescent="0.25">
      <c r="A191" s="2" t="s">
        <v>2093</v>
      </c>
      <c r="B191" s="2" t="s">
        <v>2095</v>
      </c>
      <c r="C191" s="4" t="s">
        <v>2096</v>
      </c>
      <c r="E191" s="9">
        <v>43487</v>
      </c>
    </row>
    <row r="192" spans="1:5" x14ac:dyDescent="0.25">
      <c r="A192" s="2" t="s">
        <v>2093</v>
      </c>
      <c r="B192" s="2" t="s">
        <v>2097</v>
      </c>
      <c r="C192" s="4" t="s">
        <v>1082</v>
      </c>
      <c r="D192" s="9">
        <v>43501</v>
      </c>
      <c r="E192" s="9">
        <v>43496</v>
      </c>
    </row>
    <row r="193" spans="1:5" x14ac:dyDescent="0.25">
      <c r="A193" s="2" t="s">
        <v>2093</v>
      </c>
      <c r="B193" s="2" t="s">
        <v>2098</v>
      </c>
      <c r="C193" s="4" t="s">
        <v>2099</v>
      </c>
      <c r="E193" s="9">
        <v>43503</v>
      </c>
    </row>
    <row r="194" spans="1:5" x14ac:dyDescent="0.25">
      <c r="A194" s="2" t="s">
        <v>2100</v>
      </c>
      <c r="B194" s="2" t="s">
        <v>2101</v>
      </c>
      <c r="C194" s="4" t="s">
        <v>2099</v>
      </c>
      <c r="D194" s="9">
        <v>43510</v>
      </c>
      <c r="E194" s="9">
        <v>43510</v>
      </c>
    </row>
    <row r="195" spans="1:5" x14ac:dyDescent="0.25">
      <c r="A195" s="2" t="s">
        <v>884</v>
      </c>
      <c r="B195" s="2" t="s">
        <v>2102</v>
      </c>
      <c r="C195" s="4" t="s">
        <v>2103</v>
      </c>
      <c r="D195" s="9">
        <v>43524</v>
      </c>
      <c r="E195" s="9">
        <v>43524</v>
      </c>
    </row>
    <row r="196" spans="1:5" x14ac:dyDescent="0.25">
      <c r="A196" s="2" t="s">
        <v>2104</v>
      </c>
      <c r="B196" s="2" t="s">
        <v>2105</v>
      </c>
      <c r="C196" s="4" t="s">
        <v>2103</v>
      </c>
      <c r="D196" s="9">
        <v>43524</v>
      </c>
      <c r="E196" s="9">
        <v>43524</v>
      </c>
    </row>
    <row r="197" spans="1:5" x14ac:dyDescent="0.25">
      <c r="A197" s="2" t="s">
        <v>2106</v>
      </c>
      <c r="B197" s="2" t="s">
        <v>2107</v>
      </c>
      <c r="C197" s="4" t="s">
        <v>2108</v>
      </c>
      <c r="D197" s="9">
        <v>43539</v>
      </c>
      <c r="E197" s="9">
        <v>43539</v>
      </c>
    </row>
    <row r="198" spans="1:5" x14ac:dyDescent="0.25">
      <c r="A198" s="2" t="s">
        <v>2109</v>
      </c>
      <c r="B198" s="2" t="s">
        <v>2110</v>
      </c>
      <c r="C198" s="4" t="s">
        <v>2111</v>
      </c>
      <c r="D198" s="9">
        <v>43546</v>
      </c>
      <c r="E198" s="9">
        <v>43546</v>
      </c>
    </row>
    <row r="199" spans="1:5" x14ac:dyDescent="0.25">
      <c r="A199" s="2" t="s">
        <v>2112</v>
      </c>
      <c r="B199" s="2" t="s">
        <v>2113</v>
      </c>
      <c r="C199" s="4" t="s">
        <v>2114</v>
      </c>
      <c r="E199" s="9">
        <v>43551</v>
      </c>
    </row>
    <row r="200" spans="1:5" x14ac:dyDescent="0.25">
      <c r="A200" s="2" t="s">
        <v>2115</v>
      </c>
      <c r="B200" s="2" t="s">
        <v>2116</v>
      </c>
      <c r="C200" s="4" t="s">
        <v>2117</v>
      </c>
      <c r="D200" s="9">
        <v>43575</v>
      </c>
      <c r="E200" s="9">
        <v>43575</v>
      </c>
    </row>
    <row r="201" spans="1:5" x14ac:dyDescent="0.25">
      <c r="A201" s="2" t="s">
        <v>2115</v>
      </c>
      <c r="B201" s="2" t="s">
        <v>2118</v>
      </c>
      <c r="C201" s="4" t="s">
        <v>2119</v>
      </c>
      <c r="D201" s="9">
        <v>43595</v>
      </c>
      <c r="E201" s="9">
        <v>43591</v>
      </c>
    </row>
    <row r="202" spans="1:5" x14ac:dyDescent="0.25">
      <c r="A202" s="2" t="s">
        <v>2093</v>
      </c>
      <c r="B202" s="2" t="s">
        <v>2120</v>
      </c>
      <c r="C202" s="4" t="s">
        <v>2121</v>
      </c>
      <c r="D202" s="9">
        <v>43605</v>
      </c>
      <c r="E202" s="9">
        <v>43603</v>
      </c>
    </row>
    <row r="203" spans="1:5" x14ac:dyDescent="0.25">
      <c r="A203" s="2" t="s">
        <v>2115</v>
      </c>
      <c r="B203" s="2" t="s">
        <v>2122</v>
      </c>
      <c r="C203" s="4" t="s">
        <v>2123</v>
      </c>
      <c r="E203" s="9">
        <v>43609</v>
      </c>
    </row>
    <row r="204" spans="1:5" x14ac:dyDescent="0.25">
      <c r="A204" s="2" t="s">
        <v>884</v>
      </c>
      <c r="B204" s="2" t="s">
        <v>2124</v>
      </c>
      <c r="C204" s="4" t="s">
        <v>2123</v>
      </c>
      <c r="E204" s="9">
        <v>43609</v>
      </c>
    </row>
    <row r="205" spans="1:5" x14ac:dyDescent="0.25">
      <c r="A205" s="2" t="s">
        <v>2125</v>
      </c>
      <c r="B205" s="2" t="s">
        <v>2126</v>
      </c>
      <c r="C205" s="4" t="s">
        <v>2127</v>
      </c>
      <c r="D205" s="9">
        <v>43623</v>
      </c>
      <c r="E205" s="9">
        <v>43622</v>
      </c>
    </row>
    <row r="206" spans="1:5" x14ac:dyDescent="0.25">
      <c r="A206" s="2" t="s">
        <v>2125</v>
      </c>
      <c r="B206" s="2" t="s">
        <v>2128</v>
      </c>
      <c r="C206" s="4" t="s">
        <v>2129</v>
      </c>
      <c r="E206" s="9">
        <v>43636</v>
      </c>
    </row>
    <row r="207" spans="1:5" x14ac:dyDescent="0.25">
      <c r="A207" s="2" t="s">
        <v>2130</v>
      </c>
      <c r="B207" s="2" t="s">
        <v>2131</v>
      </c>
      <c r="C207" s="4" t="s">
        <v>2132</v>
      </c>
      <c r="D207" s="9">
        <v>43622</v>
      </c>
      <c r="E207" s="9">
        <v>43622</v>
      </c>
    </row>
    <row r="208" spans="1:5" x14ac:dyDescent="0.25">
      <c r="A208" s="2" t="s">
        <v>2133</v>
      </c>
      <c r="B208" s="2" t="s">
        <v>2134</v>
      </c>
      <c r="C208" s="4" t="s">
        <v>2135</v>
      </c>
      <c r="E208" s="9">
        <v>43661</v>
      </c>
    </row>
    <row r="209" spans="1:6" x14ac:dyDescent="0.25">
      <c r="A209" s="2" t="s">
        <v>2136</v>
      </c>
      <c r="B209" s="2" t="s">
        <v>2137</v>
      </c>
      <c r="C209" s="4" t="s">
        <v>2135</v>
      </c>
      <c r="E209" s="9">
        <v>43661</v>
      </c>
    </row>
    <row r="210" spans="1:6" x14ac:dyDescent="0.25">
      <c r="A210" s="2" t="s">
        <v>2133</v>
      </c>
      <c r="B210" s="2" t="s">
        <v>2138</v>
      </c>
      <c r="C210" s="4" t="s">
        <v>2139</v>
      </c>
      <c r="D210" s="9">
        <v>43685</v>
      </c>
      <c r="E210" s="9">
        <v>43684</v>
      </c>
    </row>
    <row r="211" spans="1:6" x14ac:dyDescent="0.25">
      <c r="A211" s="2" t="s">
        <v>2140</v>
      </c>
      <c r="B211" s="2" t="s">
        <v>2141</v>
      </c>
      <c r="C211" s="4" t="s">
        <v>2142</v>
      </c>
      <c r="D211" s="9">
        <v>43685</v>
      </c>
      <c r="E211" s="9">
        <v>43684</v>
      </c>
    </row>
    <row r="212" spans="1:6" x14ac:dyDescent="0.25">
      <c r="A212" s="2" t="s">
        <v>2143</v>
      </c>
      <c r="B212" s="2" t="s">
        <v>2144</v>
      </c>
      <c r="C212" s="4" t="s">
        <v>2145</v>
      </c>
      <c r="D212" s="9">
        <v>43706</v>
      </c>
      <c r="E212" s="9">
        <v>43708</v>
      </c>
    </row>
    <row r="213" spans="1:6" x14ac:dyDescent="0.25">
      <c r="A213" s="2" t="s">
        <v>910</v>
      </c>
      <c r="B213" s="2" t="s">
        <v>2146</v>
      </c>
      <c r="C213" s="4" t="s">
        <v>1091</v>
      </c>
      <c r="E213" s="9">
        <v>43715</v>
      </c>
    </row>
    <row r="214" spans="1:6" x14ac:dyDescent="0.25">
      <c r="A214" s="2" t="s">
        <v>2147</v>
      </c>
      <c r="B214" s="2" t="s">
        <v>2148</v>
      </c>
      <c r="C214" s="4" t="s">
        <v>2149</v>
      </c>
      <c r="D214" s="9">
        <v>43729</v>
      </c>
      <c r="E214" s="9">
        <v>43729</v>
      </c>
    </row>
    <row r="215" spans="1:6" x14ac:dyDescent="0.25">
      <c r="A215" s="2" t="s">
        <v>2150</v>
      </c>
      <c r="B215" s="2" t="s">
        <v>2151</v>
      </c>
      <c r="C215" s="4" t="s">
        <v>2149</v>
      </c>
      <c r="D215" s="9">
        <v>43729</v>
      </c>
      <c r="E215" s="9">
        <v>43729</v>
      </c>
    </row>
    <row r="216" spans="1:6" x14ac:dyDescent="0.25">
      <c r="A216" s="2" t="s">
        <v>2152</v>
      </c>
      <c r="B216" s="2" t="s">
        <v>2153</v>
      </c>
      <c r="C216" s="4" t="s">
        <v>2154</v>
      </c>
      <c r="D216" s="9">
        <v>43752</v>
      </c>
      <c r="E216" s="9">
        <v>43753</v>
      </c>
      <c r="F216" s="3">
        <v>1</v>
      </c>
    </row>
    <row r="217" spans="1:6" x14ac:dyDescent="0.25">
      <c r="A217" s="2" t="s">
        <v>2155</v>
      </c>
      <c r="B217" s="2" t="s">
        <v>2156</v>
      </c>
      <c r="C217" s="4" t="s">
        <v>2157</v>
      </c>
      <c r="E217" s="9">
        <v>43753</v>
      </c>
      <c r="F217" s="3">
        <v>1</v>
      </c>
    </row>
    <row r="218" spans="1:6" x14ac:dyDescent="0.25">
      <c r="A218" s="2" t="s">
        <v>2158</v>
      </c>
      <c r="B218" s="2" t="s">
        <v>2159</v>
      </c>
      <c r="C218" s="4" t="s">
        <v>2160</v>
      </c>
      <c r="D218" s="9">
        <v>43773</v>
      </c>
      <c r="E218" s="9">
        <v>43773</v>
      </c>
    </row>
    <row r="219" spans="1:6" x14ac:dyDescent="0.25">
      <c r="A219" s="2" t="s">
        <v>2161</v>
      </c>
      <c r="B219" s="2" t="s">
        <v>2162</v>
      </c>
      <c r="C219" s="4" t="s">
        <v>2163</v>
      </c>
      <c r="D219" s="9">
        <v>43773</v>
      </c>
      <c r="E219" s="9">
        <v>43773</v>
      </c>
    </row>
    <row r="220" spans="1:6" x14ac:dyDescent="0.25">
      <c r="A220" s="2" t="s">
        <v>2164</v>
      </c>
      <c r="B220" s="2" t="s">
        <v>2165</v>
      </c>
      <c r="C220" s="4" t="s">
        <v>2166</v>
      </c>
      <c r="D220" s="9">
        <v>43792</v>
      </c>
      <c r="E220" s="9">
        <v>43792</v>
      </c>
    </row>
    <row r="221" spans="1:6" x14ac:dyDescent="0.25">
      <c r="A221" s="2" t="s">
        <v>2167</v>
      </c>
      <c r="B221" s="2" t="s">
        <v>2168</v>
      </c>
      <c r="C221" s="4" t="s">
        <v>2166</v>
      </c>
      <c r="D221" s="9">
        <v>43792</v>
      </c>
      <c r="E221" s="9">
        <v>43792</v>
      </c>
    </row>
    <row r="222" spans="1:6" x14ac:dyDescent="0.25">
      <c r="A222" s="2" t="s">
        <v>2150</v>
      </c>
      <c r="B222" s="2" t="s">
        <v>2169</v>
      </c>
      <c r="C222" s="4" t="s">
        <v>2170</v>
      </c>
      <c r="D222" s="9">
        <v>43806</v>
      </c>
      <c r="E222" s="9">
        <v>43806</v>
      </c>
    </row>
    <row r="223" spans="1:6" x14ac:dyDescent="0.25">
      <c r="A223" s="2" t="s">
        <v>2161</v>
      </c>
      <c r="B223" s="2" t="s">
        <v>2171</v>
      </c>
      <c r="C223" s="4" t="s">
        <v>2170</v>
      </c>
      <c r="D223" s="9">
        <v>43806</v>
      </c>
      <c r="E223" s="9">
        <v>43806</v>
      </c>
    </row>
    <row r="224" spans="1:6" x14ac:dyDescent="0.25">
      <c r="A224" s="2" t="s">
        <v>2172</v>
      </c>
      <c r="B224" s="2" t="s">
        <v>2173</v>
      </c>
      <c r="C224" s="4" t="s">
        <v>2174</v>
      </c>
      <c r="D224" s="9">
        <v>43820</v>
      </c>
      <c r="E224" s="9">
        <v>43820</v>
      </c>
    </row>
    <row r="225" spans="1:6" x14ac:dyDescent="0.25">
      <c r="A225" s="2" t="s">
        <v>2175</v>
      </c>
      <c r="B225" s="2" t="s">
        <v>2176</v>
      </c>
      <c r="C225" s="4" t="s">
        <v>2174</v>
      </c>
      <c r="D225" s="9">
        <v>43820</v>
      </c>
      <c r="E225" s="9">
        <v>43820</v>
      </c>
    </row>
    <row r="226" spans="1:6" x14ac:dyDescent="0.25">
      <c r="A226" s="2" t="s">
        <v>2172</v>
      </c>
      <c r="B226" s="2" t="s">
        <v>2177</v>
      </c>
      <c r="C226" s="4" t="s">
        <v>1620</v>
      </c>
      <c r="E226" s="9">
        <v>43829</v>
      </c>
      <c r="F226" s="3">
        <v>2</v>
      </c>
    </row>
    <row r="227" spans="1:6" x14ac:dyDescent="0.25">
      <c r="A227" s="2" t="s">
        <v>2178</v>
      </c>
      <c r="B227" s="2" t="s">
        <v>2179</v>
      </c>
      <c r="C227" s="4" t="s">
        <v>2180</v>
      </c>
      <c r="D227" s="9">
        <v>43848</v>
      </c>
      <c r="E227" s="9">
        <v>43848</v>
      </c>
    </row>
    <row r="228" spans="1:6" x14ac:dyDescent="0.25">
      <c r="A228" s="2" t="s">
        <v>2181</v>
      </c>
      <c r="B228" s="2" t="s">
        <v>2182</v>
      </c>
      <c r="C228" s="4" t="s">
        <v>2183</v>
      </c>
      <c r="D228" s="9">
        <v>43862</v>
      </c>
      <c r="E228" s="9">
        <v>43865</v>
      </c>
      <c r="F228" s="3">
        <v>2</v>
      </c>
    </row>
    <row r="229" spans="1:6" x14ac:dyDescent="0.25">
      <c r="A229" s="2" t="s">
        <v>1016</v>
      </c>
      <c r="B229" s="2" t="s">
        <v>2173</v>
      </c>
      <c r="C229" s="4" t="s">
        <v>2183</v>
      </c>
      <c r="D229" s="9">
        <v>43862</v>
      </c>
      <c r="E229" s="9">
        <v>43865</v>
      </c>
      <c r="F229" s="3">
        <v>2</v>
      </c>
    </row>
    <row r="230" spans="1:6" x14ac:dyDescent="0.25">
      <c r="A230" s="25"/>
      <c r="B230" s="25" t="s">
        <v>2184</v>
      </c>
      <c r="C230" s="25"/>
      <c r="D230" s="29"/>
      <c r="E230" s="29"/>
      <c r="F230" s="30"/>
    </row>
    <row r="231" spans="1:6" x14ac:dyDescent="0.25">
      <c r="A231" s="2" t="s">
        <v>2185</v>
      </c>
      <c r="B231" s="2" t="s">
        <v>2186</v>
      </c>
      <c r="C231" s="4" t="s">
        <v>2187</v>
      </c>
      <c r="D231" s="9">
        <v>43894</v>
      </c>
      <c r="E231" s="9">
        <v>43894</v>
      </c>
    </row>
    <row r="232" spans="1:6" x14ac:dyDescent="0.25">
      <c r="A232" s="2" t="s">
        <v>2140</v>
      </c>
      <c r="B232" s="2" t="s">
        <v>2188</v>
      </c>
      <c r="C232" s="4" t="s">
        <v>2187</v>
      </c>
      <c r="D232" s="9">
        <v>43894</v>
      </c>
      <c r="E232" s="9">
        <v>43894</v>
      </c>
    </row>
    <row r="233" spans="1:6" x14ac:dyDescent="0.25">
      <c r="A233" s="2" t="s">
        <v>2178</v>
      </c>
      <c r="B233" s="2" t="s">
        <v>2189</v>
      </c>
      <c r="C233" s="4" t="s">
        <v>2190</v>
      </c>
      <c r="D233" s="9">
        <v>43908</v>
      </c>
      <c r="E233" s="9">
        <v>43904</v>
      </c>
    </row>
    <row r="234" spans="1:6" x14ac:dyDescent="0.25">
      <c r="A234" s="2" t="s">
        <v>2191</v>
      </c>
      <c r="B234" s="2" t="s">
        <v>2192</v>
      </c>
      <c r="C234" s="4" t="s">
        <v>2193</v>
      </c>
      <c r="E234" s="9">
        <v>43911</v>
      </c>
    </row>
    <row r="235" spans="1:6" x14ac:dyDescent="0.25">
      <c r="A235" s="2" t="s">
        <v>2195</v>
      </c>
      <c r="B235" s="2" t="s">
        <v>2196</v>
      </c>
      <c r="C235" s="4" t="s">
        <v>2193</v>
      </c>
      <c r="E235" s="9">
        <v>43911</v>
      </c>
    </row>
  </sheetData>
  <hyperlinks>
    <hyperlink ref="I1" location="'Inicio'!A1" tooltip="Regresa a la tabla del inicio" display="Ir al inicio" xr:uid="{E6EA128C-B0BD-475B-B080-2E27580EE1A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CB1B3-ED4F-47FA-89BF-2216ADBE25F8}">
  <sheetPr codeName="Hoja164"/>
  <dimension ref="A1:I58"/>
  <sheetViews>
    <sheetView workbookViewId="0">
      <pane ySplit="1" topLeftCell="A41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686</v>
      </c>
      <c r="H1" s="1" t="s">
        <v>28761</v>
      </c>
      <c r="I1" s="5" t="s">
        <v>14</v>
      </c>
    </row>
    <row r="2" spans="1:9" x14ac:dyDescent="0.25">
      <c r="A2" t="s">
        <v>2333</v>
      </c>
      <c r="B2" t="s">
        <v>2198</v>
      </c>
      <c r="C2" s="20" t="s">
        <v>2199</v>
      </c>
      <c r="D2" s="18"/>
      <c r="E2" s="21">
        <v>40319</v>
      </c>
    </row>
    <row r="3" spans="1:9" x14ac:dyDescent="0.25">
      <c r="A3" t="s">
        <v>2200</v>
      </c>
      <c r="B3" t="s">
        <v>2201</v>
      </c>
      <c r="C3" s="20" t="s">
        <v>2202</v>
      </c>
      <c r="D3" s="18"/>
      <c r="E3" s="21">
        <v>40399</v>
      </c>
    </row>
    <row r="4" spans="1:9" x14ac:dyDescent="0.25">
      <c r="A4" t="s">
        <v>2203</v>
      </c>
      <c r="B4" t="s">
        <v>2204</v>
      </c>
      <c r="C4" s="20" t="s">
        <v>2202</v>
      </c>
      <c r="D4" s="18"/>
      <c r="E4" s="21">
        <v>40399</v>
      </c>
    </row>
    <row r="5" spans="1:9" x14ac:dyDescent="0.25">
      <c r="A5" t="s">
        <v>906</v>
      </c>
      <c r="B5" t="s">
        <v>2205</v>
      </c>
      <c r="C5" s="20" t="s">
        <v>2206</v>
      </c>
      <c r="D5" s="18"/>
      <c r="E5" s="21">
        <v>40399</v>
      </c>
    </row>
    <row r="6" spans="1:9" x14ac:dyDescent="0.25">
      <c r="A6" t="s">
        <v>2207</v>
      </c>
      <c r="B6" t="s">
        <v>2208</v>
      </c>
      <c r="C6" s="20" t="s">
        <v>2209</v>
      </c>
      <c r="D6" s="18"/>
      <c r="E6" s="21" t="s">
        <v>2210</v>
      </c>
    </row>
    <row r="7" spans="1:9" x14ac:dyDescent="0.25">
      <c r="A7" t="s">
        <v>2197</v>
      </c>
      <c r="B7" t="s">
        <v>2211</v>
      </c>
      <c r="C7" s="20" t="s">
        <v>2212</v>
      </c>
      <c r="D7" s="18" t="s">
        <v>2213</v>
      </c>
      <c r="E7" s="21">
        <v>40432</v>
      </c>
    </row>
    <row r="8" spans="1:9" x14ac:dyDescent="0.25">
      <c r="A8" t="s">
        <v>2214</v>
      </c>
      <c r="B8" t="s">
        <v>2215</v>
      </c>
      <c r="C8" s="20" t="s">
        <v>2216</v>
      </c>
      <c r="D8" s="18"/>
      <c r="E8" s="21">
        <v>40446</v>
      </c>
    </row>
    <row r="9" spans="1:9" x14ac:dyDescent="0.25">
      <c r="A9" t="s">
        <v>2217</v>
      </c>
      <c r="B9" t="s">
        <v>2218</v>
      </c>
      <c r="C9" s="20" t="s">
        <v>2219</v>
      </c>
      <c r="D9" s="18" t="s">
        <v>2220</v>
      </c>
      <c r="E9" s="21"/>
    </row>
    <row r="10" spans="1:9" x14ac:dyDescent="0.25">
      <c r="A10" t="s">
        <v>906</v>
      </c>
      <c r="B10" t="s">
        <v>2221</v>
      </c>
      <c r="C10" s="20" t="s">
        <v>2222</v>
      </c>
      <c r="D10" s="18"/>
      <c r="E10" s="21">
        <v>40476</v>
      </c>
    </row>
    <row r="11" spans="1:9" x14ac:dyDescent="0.25">
      <c r="A11" t="s">
        <v>2200</v>
      </c>
      <c r="B11" t="s">
        <v>2223</v>
      </c>
      <c r="C11" s="20" t="s">
        <v>2224</v>
      </c>
      <c r="D11" s="18" t="s">
        <v>2220</v>
      </c>
      <c r="E11" s="21">
        <v>40509</v>
      </c>
    </row>
    <row r="12" spans="1:9" x14ac:dyDescent="0.25">
      <c r="A12" t="s">
        <v>906</v>
      </c>
      <c r="B12" t="s">
        <v>2225</v>
      </c>
      <c r="C12" s="20" t="s">
        <v>2226</v>
      </c>
      <c r="D12" s="18" t="s">
        <v>2220</v>
      </c>
      <c r="E12" s="21">
        <v>40536</v>
      </c>
    </row>
    <row r="13" spans="1:9" x14ac:dyDescent="0.25">
      <c r="A13" t="s">
        <v>2197</v>
      </c>
      <c r="B13" t="s">
        <v>2211</v>
      </c>
      <c r="C13" s="20" t="s">
        <v>2227</v>
      </c>
      <c r="D13" s="18"/>
      <c r="E13" s="22">
        <v>40509</v>
      </c>
    </row>
    <row r="14" spans="1:9" x14ac:dyDescent="0.25">
      <c r="A14" t="s">
        <v>2228</v>
      </c>
      <c r="B14" t="s">
        <v>2229</v>
      </c>
      <c r="C14" s="20" t="s">
        <v>2227</v>
      </c>
      <c r="D14" s="18"/>
      <c r="E14" s="21">
        <v>40509</v>
      </c>
    </row>
    <row r="15" spans="1:9" x14ac:dyDescent="0.25">
      <c r="A15" t="s">
        <v>2197</v>
      </c>
      <c r="B15" t="s">
        <v>2230</v>
      </c>
      <c r="C15" s="20" t="s">
        <v>2231</v>
      </c>
      <c r="D15" s="18"/>
      <c r="E15" s="21">
        <v>40536</v>
      </c>
    </row>
    <row r="16" spans="1:9" x14ac:dyDescent="0.25">
      <c r="A16" t="s">
        <v>2232</v>
      </c>
      <c r="B16" t="s">
        <v>2233</v>
      </c>
      <c r="C16" s="20" t="s">
        <v>2234</v>
      </c>
      <c r="D16" s="18"/>
      <c r="E16" s="21">
        <v>40638</v>
      </c>
    </row>
    <row r="17" spans="1:5" x14ac:dyDescent="0.25">
      <c r="A17" t="s">
        <v>2235</v>
      </c>
      <c r="B17" t="s">
        <v>2236</v>
      </c>
      <c r="C17" s="20" t="s">
        <v>2237</v>
      </c>
      <c r="D17" s="18"/>
      <c r="E17" s="21">
        <v>40761</v>
      </c>
    </row>
    <row r="18" spans="1:5" x14ac:dyDescent="0.25">
      <c r="A18" t="s">
        <v>2197</v>
      </c>
      <c r="B18" t="s">
        <v>2238</v>
      </c>
      <c r="C18" s="20" t="s">
        <v>2239</v>
      </c>
      <c r="D18" s="18"/>
      <c r="E18" s="21">
        <v>40761</v>
      </c>
    </row>
    <row r="19" spans="1:5" x14ac:dyDescent="0.25">
      <c r="A19" t="s">
        <v>2240</v>
      </c>
      <c r="B19" t="s">
        <v>2241</v>
      </c>
      <c r="C19" s="20" t="s">
        <v>2242</v>
      </c>
      <c r="D19" s="18"/>
      <c r="E19" s="21">
        <v>40904</v>
      </c>
    </row>
    <row r="20" spans="1:5" x14ac:dyDescent="0.25">
      <c r="A20" t="s">
        <v>862</v>
      </c>
      <c r="B20" t="s">
        <v>2243</v>
      </c>
      <c r="C20" s="20" t="s">
        <v>2244</v>
      </c>
      <c r="D20" s="18"/>
      <c r="E20" s="20" t="s">
        <v>956</v>
      </c>
    </row>
    <row r="21" spans="1:5" x14ac:dyDescent="0.25">
      <c r="A21" t="s">
        <v>2245</v>
      </c>
      <c r="B21" t="s">
        <v>2246</v>
      </c>
      <c r="C21" s="20" t="s">
        <v>2247</v>
      </c>
      <c r="D21" s="18"/>
      <c r="E21" s="20" t="s">
        <v>956</v>
      </c>
    </row>
    <row r="22" spans="1:5" x14ac:dyDescent="0.25">
      <c r="A22" t="s">
        <v>2248</v>
      </c>
      <c r="B22" t="s">
        <v>2249</v>
      </c>
      <c r="C22" s="20" t="s">
        <v>2247</v>
      </c>
      <c r="D22" s="18"/>
      <c r="E22" s="20" t="s">
        <v>956</v>
      </c>
    </row>
    <row r="23" spans="1:5" x14ac:dyDescent="0.25">
      <c r="A23" t="s">
        <v>2250</v>
      </c>
      <c r="B23" t="s">
        <v>2251</v>
      </c>
      <c r="C23" s="20" t="s">
        <v>2252</v>
      </c>
      <c r="D23" s="18"/>
      <c r="E23" s="21">
        <v>40900</v>
      </c>
    </row>
    <row r="24" spans="1:5" x14ac:dyDescent="0.25">
      <c r="A24" t="s">
        <v>2253</v>
      </c>
      <c r="B24" t="s">
        <v>2254</v>
      </c>
      <c r="C24" s="20" t="s">
        <v>2255</v>
      </c>
      <c r="D24" s="18"/>
      <c r="E24" s="21">
        <v>40900</v>
      </c>
    </row>
    <row r="25" spans="1:5" x14ac:dyDescent="0.25">
      <c r="A25" t="s">
        <v>2256</v>
      </c>
      <c r="B25" t="s">
        <v>2257</v>
      </c>
      <c r="C25" s="20" t="s">
        <v>2258</v>
      </c>
      <c r="D25" s="18"/>
      <c r="E25" s="24">
        <v>40994</v>
      </c>
    </row>
    <row r="26" spans="1:5" x14ac:dyDescent="0.25">
      <c r="A26"/>
      <c r="B26" t="s">
        <v>2259</v>
      </c>
      <c r="C26" s="20" t="s">
        <v>2260</v>
      </c>
      <c r="D26" s="18"/>
      <c r="E26" s="21">
        <v>41109</v>
      </c>
    </row>
    <row r="27" spans="1:5" x14ac:dyDescent="0.25">
      <c r="A27" t="s">
        <v>2261</v>
      </c>
      <c r="B27" t="s">
        <v>2262</v>
      </c>
      <c r="C27" s="20" t="s">
        <v>2263</v>
      </c>
      <c r="D27" s="18"/>
      <c r="E27" s="21">
        <v>40966</v>
      </c>
    </row>
    <row r="28" spans="1:5" x14ac:dyDescent="0.25">
      <c r="A28" t="s">
        <v>2264</v>
      </c>
      <c r="B28" t="s">
        <v>2265</v>
      </c>
      <c r="C28" s="20" t="s">
        <v>2266</v>
      </c>
      <c r="D28" s="18"/>
      <c r="E28" s="21">
        <v>41043</v>
      </c>
    </row>
    <row r="29" spans="1:5" x14ac:dyDescent="0.25">
      <c r="A29" t="s">
        <v>2267</v>
      </c>
      <c r="B29" t="s">
        <v>2268</v>
      </c>
      <c r="C29" s="20" t="s">
        <v>2269</v>
      </c>
      <c r="D29" s="18"/>
      <c r="E29" s="21">
        <v>41109</v>
      </c>
    </row>
    <row r="30" spans="1:5" x14ac:dyDescent="0.25">
      <c r="A30" t="s">
        <v>2256</v>
      </c>
      <c r="B30" t="s">
        <v>2257</v>
      </c>
      <c r="C30" s="20" t="s">
        <v>2270</v>
      </c>
      <c r="D30" s="18"/>
      <c r="E30" s="21">
        <v>41117</v>
      </c>
    </row>
    <row r="31" spans="1:5" x14ac:dyDescent="0.25">
      <c r="A31" t="s">
        <v>2256</v>
      </c>
      <c r="B31" t="s">
        <v>2257</v>
      </c>
      <c r="C31" t="s">
        <v>2271</v>
      </c>
      <c r="D31" s="18"/>
      <c r="E31" s="21">
        <v>41134</v>
      </c>
    </row>
    <row r="32" spans="1:5" x14ac:dyDescent="0.25">
      <c r="A32" t="s">
        <v>2256</v>
      </c>
      <c r="B32" t="s">
        <v>2257</v>
      </c>
      <c r="C32" s="20" t="s">
        <v>2272</v>
      </c>
      <c r="D32" s="18"/>
      <c r="E32" s="26" t="s">
        <v>1834</v>
      </c>
    </row>
    <row r="33" spans="1:5" x14ac:dyDescent="0.25">
      <c r="A33" t="s">
        <v>2256</v>
      </c>
      <c r="B33" t="s">
        <v>2273</v>
      </c>
      <c r="C33" s="20" t="s">
        <v>2274</v>
      </c>
      <c r="D33" s="18"/>
      <c r="E33" s="21">
        <v>41365</v>
      </c>
    </row>
    <row r="34" spans="1:5" x14ac:dyDescent="0.25">
      <c r="A34" t="s">
        <v>2256</v>
      </c>
      <c r="B34" t="s">
        <v>2275</v>
      </c>
      <c r="C34" s="20" t="s">
        <v>2274</v>
      </c>
      <c r="D34" s="18"/>
      <c r="E34" s="21">
        <v>41365</v>
      </c>
    </row>
    <row r="35" spans="1:5" x14ac:dyDescent="0.25">
      <c r="A35" t="s">
        <v>2276</v>
      </c>
      <c r="B35" t="s">
        <v>2277</v>
      </c>
      <c r="C35" s="20" t="s">
        <v>2278</v>
      </c>
      <c r="D35" s="18"/>
      <c r="E35" s="21">
        <v>41543</v>
      </c>
    </row>
    <row r="36" spans="1:5" x14ac:dyDescent="0.25">
      <c r="A36" t="s">
        <v>2276</v>
      </c>
      <c r="B36" t="s">
        <v>2277</v>
      </c>
      <c r="C36" s="20" t="s">
        <v>2279</v>
      </c>
      <c r="D36" s="18"/>
      <c r="E36" s="21">
        <v>41601</v>
      </c>
    </row>
    <row r="37" spans="1:5" x14ac:dyDescent="0.25">
      <c r="A37" t="s">
        <v>2280</v>
      </c>
      <c r="B37" t="s">
        <v>2281</v>
      </c>
      <c r="C37" s="20" t="s">
        <v>2282</v>
      </c>
      <c r="D37" s="18"/>
      <c r="E37" s="21">
        <v>41685</v>
      </c>
    </row>
    <row r="38" spans="1:5" x14ac:dyDescent="0.25">
      <c r="A38" t="s">
        <v>2283</v>
      </c>
      <c r="B38" t="s">
        <v>2284</v>
      </c>
      <c r="C38" s="20" t="s">
        <v>2285</v>
      </c>
      <c r="D38" s="18"/>
      <c r="E38" s="21">
        <v>41692</v>
      </c>
    </row>
    <row r="39" spans="1:5" x14ac:dyDescent="0.25">
      <c r="A39" t="s">
        <v>2286</v>
      </c>
      <c r="B39" t="s">
        <v>2287</v>
      </c>
      <c r="C39" s="20" t="s">
        <v>2285</v>
      </c>
      <c r="D39" s="18"/>
      <c r="E39" s="21">
        <v>41692</v>
      </c>
    </row>
    <row r="40" spans="1:5" x14ac:dyDescent="0.25">
      <c r="A40" t="s">
        <v>2280</v>
      </c>
      <c r="B40" t="s">
        <v>2281</v>
      </c>
      <c r="C40" s="20" t="s">
        <v>2288</v>
      </c>
      <c r="D40" s="18"/>
      <c r="E40" s="21">
        <v>41699</v>
      </c>
    </row>
    <row r="41" spans="1:5" x14ac:dyDescent="0.25">
      <c r="A41" t="s">
        <v>2289</v>
      </c>
      <c r="B41" t="s">
        <v>2290</v>
      </c>
      <c r="C41" s="20" t="s">
        <v>2291</v>
      </c>
      <c r="D41" s="18"/>
      <c r="E41" s="21">
        <v>41718</v>
      </c>
    </row>
    <row r="42" spans="1:5" x14ac:dyDescent="0.25">
      <c r="A42" t="s">
        <v>2292</v>
      </c>
      <c r="B42" t="s">
        <v>2293</v>
      </c>
      <c r="C42" s="20" t="s">
        <v>2294</v>
      </c>
      <c r="D42" s="18"/>
      <c r="E42" s="21">
        <v>41806</v>
      </c>
    </row>
    <row r="43" spans="1:5" x14ac:dyDescent="0.25">
      <c r="A43" t="s">
        <v>2295</v>
      </c>
      <c r="B43" t="s">
        <v>2296</v>
      </c>
      <c r="C43" s="20" t="s">
        <v>2297</v>
      </c>
      <c r="D43" s="19">
        <v>41804</v>
      </c>
      <c r="E43" s="21">
        <v>41806</v>
      </c>
    </row>
    <row r="44" spans="1:5" x14ac:dyDescent="0.25">
      <c r="A44" t="s">
        <v>2292</v>
      </c>
      <c r="B44" t="s">
        <v>2293</v>
      </c>
      <c r="C44" s="20" t="s">
        <v>2298</v>
      </c>
      <c r="D44" s="18"/>
      <c r="E44" s="21">
        <v>41822</v>
      </c>
    </row>
    <row r="45" spans="1:5" x14ac:dyDescent="0.25">
      <c r="A45" t="s">
        <v>1870</v>
      </c>
      <c r="B45" t="s">
        <v>2299</v>
      </c>
      <c r="C45" s="20" t="s">
        <v>2300</v>
      </c>
      <c r="D45" s="18"/>
      <c r="E45" s="21">
        <v>41904</v>
      </c>
    </row>
    <row r="46" spans="1:5" x14ac:dyDescent="0.25">
      <c r="A46" t="s">
        <v>2301</v>
      </c>
      <c r="B46" t="s">
        <v>2302</v>
      </c>
      <c r="C46" s="20" t="s">
        <v>2300</v>
      </c>
      <c r="D46" s="18"/>
      <c r="E46" s="21">
        <v>41904</v>
      </c>
    </row>
    <row r="47" spans="1:5" x14ac:dyDescent="0.25">
      <c r="A47" t="s">
        <v>1486</v>
      </c>
      <c r="B47" t="s">
        <v>2303</v>
      </c>
      <c r="C47" s="20" t="s">
        <v>2304</v>
      </c>
      <c r="D47" s="18"/>
      <c r="E47" s="21">
        <v>42642</v>
      </c>
    </row>
    <row r="48" spans="1:5" x14ac:dyDescent="0.25">
      <c r="A48" t="s">
        <v>2280</v>
      </c>
      <c r="B48" t="s">
        <v>2305</v>
      </c>
      <c r="C48" s="20" t="s">
        <v>2306</v>
      </c>
      <c r="D48" s="19">
        <v>43486</v>
      </c>
      <c r="E48" s="21">
        <v>43486</v>
      </c>
    </row>
    <row r="49" spans="1:5" x14ac:dyDescent="0.25">
      <c r="A49" t="s">
        <v>2292</v>
      </c>
      <c r="B49" t="s">
        <v>2307</v>
      </c>
      <c r="C49" s="20" t="s">
        <v>2096</v>
      </c>
      <c r="D49" s="19">
        <v>43493</v>
      </c>
      <c r="E49" s="21">
        <v>43493</v>
      </c>
    </row>
    <row r="50" spans="1:5" x14ac:dyDescent="0.25">
      <c r="A50" t="s">
        <v>2308</v>
      </c>
      <c r="B50" t="s">
        <v>2309</v>
      </c>
      <c r="C50" s="20" t="s">
        <v>2310</v>
      </c>
      <c r="D50" s="19">
        <v>43507</v>
      </c>
      <c r="E50" s="21">
        <v>43508</v>
      </c>
    </row>
    <row r="51" spans="1:5" x14ac:dyDescent="0.25">
      <c r="A51" t="s">
        <v>2311</v>
      </c>
      <c r="B51" t="s">
        <v>2312</v>
      </c>
      <c r="C51" s="20" t="s">
        <v>2313</v>
      </c>
      <c r="D51" s="18"/>
      <c r="E51" s="21">
        <v>43628</v>
      </c>
    </row>
    <row r="52" spans="1:5" x14ac:dyDescent="0.25">
      <c r="A52" t="s">
        <v>1439</v>
      </c>
      <c r="B52" t="s">
        <v>2314</v>
      </c>
      <c r="C52" s="20" t="s">
        <v>2313</v>
      </c>
      <c r="D52" s="18"/>
      <c r="E52" s="21">
        <v>43628</v>
      </c>
    </row>
    <row r="53" spans="1:5" x14ac:dyDescent="0.25">
      <c r="A53" t="s">
        <v>2315</v>
      </c>
      <c r="B53" t="s">
        <v>2316</v>
      </c>
      <c r="C53" s="20" t="s">
        <v>2317</v>
      </c>
      <c r="D53" s="18" t="s">
        <v>2318</v>
      </c>
      <c r="E53" s="21">
        <v>43750</v>
      </c>
    </row>
    <row r="54" spans="1:5" x14ac:dyDescent="0.25">
      <c r="A54" s="27" t="s">
        <v>2319</v>
      </c>
      <c r="B54" s="23" t="s">
        <v>2320</v>
      </c>
      <c r="C54" s="21" t="s">
        <v>2321</v>
      </c>
      <c r="D54" s="18"/>
      <c r="E54" s="21">
        <v>44600</v>
      </c>
    </row>
    <row r="55" spans="1:5" x14ac:dyDescent="0.25">
      <c r="A55" s="27" t="s">
        <v>2322</v>
      </c>
      <c r="B55" s="28" t="s">
        <v>2323</v>
      </c>
      <c r="C55" s="20" t="s">
        <v>2321</v>
      </c>
      <c r="D55" s="18"/>
      <c r="E55" s="21">
        <v>44600</v>
      </c>
    </row>
    <row r="56" spans="1:5" x14ac:dyDescent="0.25">
      <c r="A56" s="17" t="s">
        <v>2324</v>
      </c>
      <c r="B56" t="s">
        <v>2325</v>
      </c>
      <c r="C56" s="20" t="s">
        <v>2326</v>
      </c>
      <c r="D56" s="18" t="s">
        <v>2327</v>
      </c>
      <c r="E56" s="21">
        <v>44713</v>
      </c>
    </row>
    <row r="57" spans="1:5" x14ac:dyDescent="0.25">
      <c r="A57" t="s">
        <v>2319</v>
      </c>
      <c r="B57" t="s">
        <v>2328</v>
      </c>
      <c r="C57" s="20" t="s">
        <v>2329</v>
      </c>
      <c r="D57" s="18" t="s">
        <v>2327</v>
      </c>
      <c r="E57" s="21">
        <v>44713</v>
      </c>
    </row>
    <row r="58" spans="1:5" x14ac:dyDescent="0.25">
      <c r="A58" t="s">
        <v>2330</v>
      </c>
      <c r="B58" t="s">
        <v>2331</v>
      </c>
      <c r="C58" s="20" t="s">
        <v>2332</v>
      </c>
      <c r="D58" s="18" t="s">
        <v>2327</v>
      </c>
      <c r="E58" s="21">
        <v>44713</v>
      </c>
    </row>
  </sheetData>
  <hyperlinks>
    <hyperlink ref="I1" location="'Inicio'!A1" tooltip="Regresa a la tabla del inicio" display="Ir al inicio" xr:uid="{15A77CBA-1369-4E40-921E-7FB323724987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7BE9D-318A-4B3B-9350-2649C64C8D89}">
  <sheetPr codeName="Hoja166"/>
  <dimension ref="A1:I34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687</v>
      </c>
      <c r="H1" s="1" t="s">
        <v>28761</v>
      </c>
      <c r="I1" s="5" t="s">
        <v>14</v>
      </c>
    </row>
    <row r="2" spans="1:9" x14ac:dyDescent="0.25">
      <c r="A2" s="2" t="s">
        <v>2334</v>
      </c>
      <c r="B2" s="2" t="s">
        <v>2335</v>
      </c>
      <c r="C2" s="4" t="s">
        <v>2336</v>
      </c>
      <c r="E2" s="9">
        <v>40894</v>
      </c>
    </row>
    <row r="3" spans="1:9" x14ac:dyDescent="0.25">
      <c r="A3" s="2" t="s">
        <v>2334</v>
      </c>
      <c r="B3" s="2" t="s">
        <v>2337</v>
      </c>
      <c r="C3" s="4" t="s">
        <v>2338</v>
      </c>
      <c r="E3" s="9">
        <v>40935</v>
      </c>
    </row>
    <row r="4" spans="1:9" x14ac:dyDescent="0.25">
      <c r="A4" s="2" t="s">
        <v>2339</v>
      </c>
      <c r="B4" s="2" t="s">
        <v>2340</v>
      </c>
      <c r="C4" s="4" t="s">
        <v>2341</v>
      </c>
      <c r="E4" s="9">
        <v>41069</v>
      </c>
    </row>
    <row r="5" spans="1:9" x14ac:dyDescent="0.25">
      <c r="A5" s="2" t="s">
        <v>2334</v>
      </c>
      <c r="B5" s="2" t="s">
        <v>2342</v>
      </c>
      <c r="C5" s="4" t="s">
        <v>2343</v>
      </c>
      <c r="E5" s="9">
        <v>41097</v>
      </c>
      <c r="F5" s="3">
        <v>4</v>
      </c>
    </row>
    <row r="6" spans="1:9" x14ac:dyDescent="0.25">
      <c r="A6" s="2" t="s">
        <v>2240</v>
      </c>
      <c r="B6" s="2" t="s">
        <v>2344</v>
      </c>
      <c r="C6" s="4" t="s">
        <v>2343</v>
      </c>
      <c r="E6" s="9">
        <v>41097</v>
      </c>
      <c r="F6" s="3">
        <v>4</v>
      </c>
    </row>
    <row r="7" spans="1:9" x14ac:dyDescent="0.25">
      <c r="A7" s="2" t="s">
        <v>2339</v>
      </c>
      <c r="B7" s="2" t="s">
        <v>2345</v>
      </c>
      <c r="C7" s="4" t="s">
        <v>2346</v>
      </c>
      <c r="D7" s="9" t="s">
        <v>2347</v>
      </c>
      <c r="E7" s="9">
        <v>41187</v>
      </c>
      <c r="F7" s="3">
        <v>2</v>
      </c>
    </row>
    <row r="8" spans="1:9" x14ac:dyDescent="0.25">
      <c r="A8" s="2" t="s">
        <v>2348</v>
      </c>
      <c r="B8" s="2" t="s">
        <v>2349</v>
      </c>
      <c r="C8" s="4" t="s">
        <v>2346</v>
      </c>
      <c r="D8" s="9" t="s">
        <v>2347</v>
      </c>
      <c r="E8" s="9">
        <v>41187</v>
      </c>
      <c r="F8" s="3">
        <v>2</v>
      </c>
    </row>
    <row r="9" spans="1:9" x14ac:dyDescent="0.25">
      <c r="A9" s="2" t="s">
        <v>2334</v>
      </c>
      <c r="B9" s="2" t="s">
        <v>2337</v>
      </c>
      <c r="C9" s="4" t="s">
        <v>2350</v>
      </c>
      <c r="E9" s="9">
        <v>41200</v>
      </c>
      <c r="F9" s="3">
        <v>3</v>
      </c>
    </row>
    <row r="10" spans="1:9" x14ac:dyDescent="0.25">
      <c r="A10" s="2" t="s">
        <v>2351</v>
      </c>
      <c r="B10" s="2" t="s">
        <v>2352</v>
      </c>
      <c r="C10" s="4" t="s">
        <v>2353</v>
      </c>
      <c r="E10" s="9">
        <v>41486</v>
      </c>
    </row>
    <row r="11" spans="1:9" x14ac:dyDescent="0.25">
      <c r="A11" s="2" t="s">
        <v>2354</v>
      </c>
      <c r="B11" s="2" t="s">
        <v>2355</v>
      </c>
      <c r="C11" s="4" t="s">
        <v>2356</v>
      </c>
      <c r="D11" s="9" t="s">
        <v>2357</v>
      </c>
      <c r="E11" s="9">
        <v>41499</v>
      </c>
    </row>
    <row r="12" spans="1:9" x14ac:dyDescent="0.25">
      <c r="A12" s="2" t="s">
        <v>2334</v>
      </c>
      <c r="B12" s="2" t="s">
        <v>2358</v>
      </c>
      <c r="C12" s="4" t="s">
        <v>2356</v>
      </c>
      <c r="D12" s="9" t="s">
        <v>2357</v>
      </c>
      <c r="E12" s="9">
        <v>41499</v>
      </c>
    </row>
    <row r="13" spans="1:9" x14ac:dyDescent="0.25">
      <c r="A13" s="2" t="s">
        <v>1910</v>
      </c>
      <c r="B13" s="2" t="s">
        <v>2359</v>
      </c>
      <c r="C13" s="4" t="s">
        <v>2360</v>
      </c>
      <c r="D13" s="9">
        <v>41513</v>
      </c>
      <c r="E13" s="9">
        <v>41513</v>
      </c>
    </row>
    <row r="14" spans="1:9" x14ac:dyDescent="0.25">
      <c r="A14" s="2" t="s">
        <v>2348</v>
      </c>
      <c r="B14" s="2" t="s">
        <v>2361</v>
      </c>
      <c r="C14" s="4" t="s">
        <v>2362</v>
      </c>
      <c r="E14" s="9">
        <v>41547</v>
      </c>
    </row>
    <row r="15" spans="1:9" x14ac:dyDescent="0.25">
      <c r="A15" s="2" t="s">
        <v>2363</v>
      </c>
      <c r="B15" s="2" t="s">
        <v>2364</v>
      </c>
      <c r="C15" s="4" t="s">
        <v>2362</v>
      </c>
      <c r="E15" s="9">
        <v>41547</v>
      </c>
    </row>
    <row r="16" spans="1:9" x14ac:dyDescent="0.25">
      <c r="A16" s="2" t="s">
        <v>2365</v>
      </c>
      <c r="B16" s="2" t="s">
        <v>2366</v>
      </c>
      <c r="C16" s="4" t="s">
        <v>2367</v>
      </c>
      <c r="D16" s="9" t="s">
        <v>2368</v>
      </c>
      <c r="E16" s="9">
        <v>41702</v>
      </c>
    </row>
    <row r="17" spans="1:5" x14ac:dyDescent="0.25">
      <c r="A17" s="2" t="s">
        <v>2369</v>
      </c>
      <c r="B17" s="2" t="s">
        <v>2370</v>
      </c>
      <c r="C17" s="4" t="s">
        <v>2367</v>
      </c>
      <c r="E17" s="9">
        <v>41697</v>
      </c>
    </row>
    <row r="18" spans="1:5" x14ac:dyDescent="0.25">
      <c r="A18" s="2" t="s">
        <v>1383</v>
      </c>
      <c r="B18" s="2" t="s">
        <v>2371</v>
      </c>
      <c r="C18" s="4" t="s">
        <v>2372</v>
      </c>
      <c r="E18" s="9">
        <v>41716</v>
      </c>
    </row>
    <row r="19" spans="1:5" x14ac:dyDescent="0.25">
      <c r="A19" s="2" t="s">
        <v>2373</v>
      </c>
      <c r="B19" s="2" t="s">
        <v>2374</v>
      </c>
      <c r="C19" s="4" t="s">
        <v>2375</v>
      </c>
      <c r="E19" s="9">
        <v>41716</v>
      </c>
    </row>
    <row r="20" spans="1:5" x14ac:dyDescent="0.25">
      <c r="A20" s="2" t="s">
        <v>1236</v>
      </c>
      <c r="B20" s="2" t="s">
        <v>2376</v>
      </c>
      <c r="C20" s="4" t="s">
        <v>2377</v>
      </c>
      <c r="D20" s="9">
        <v>41732</v>
      </c>
      <c r="E20" s="9">
        <v>41725</v>
      </c>
    </row>
    <row r="21" spans="1:5" x14ac:dyDescent="0.25">
      <c r="A21" s="2" t="s">
        <v>2373</v>
      </c>
      <c r="B21" s="2" t="s">
        <v>2374</v>
      </c>
      <c r="C21" s="4" t="s">
        <v>2378</v>
      </c>
      <c r="E21" s="9">
        <v>41732</v>
      </c>
    </row>
    <row r="22" spans="1:5" x14ac:dyDescent="0.25">
      <c r="A22" s="2" t="s">
        <v>2379</v>
      </c>
      <c r="B22" s="2" t="s">
        <v>2380</v>
      </c>
      <c r="C22" s="4" t="s">
        <v>2381</v>
      </c>
      <c r="E22" s="9">
        <v>41732</v>
      </c>
    </row>
    <row r="23" spans="1:5" x14ac:dyDescent="0.25">
      <c r="A23" s="2" t="s">
        <v>2369</v>
      </c>
      <c r="B23" s="2" t="s">
        <v>2382</v>
      </c>
      <c r="C23" s="4" t="s">
        <v>2383</v>
      </c>
      <c r="E23" s="9">
        <v>41738</v>
      </c>
    </row>
    <row r="24" spans="1:5" x14ac:dyDescent="0.25">
      <c r="A24" s="2" t="s">
        <v>1019</v>
      </c>
      <c r="B24" s="2" t="s">
        <v>2384</v>
      </c>
      <c r="C24" s="4" t="s">
        <v>2383</v>
      </c>
      <c r="E24" s="9">
        <v>41732</v>
      </c>
    </row>
    <row r="25" spans="1:5" x14ac:dyDescent="0.25">
      <c r="A25" s="2" t="s">
        <v>2385</v>
      </c>
      <c r="B25" s="2" t="s">
        <v>2386</v>
      </c>
      <c r="C25" s="4" t="s">
        <v>2383</v>
      </c>
      <c r="E25" s="9">
        <v>41738</v>
      </c>
    </row>
    <row r="26" spans="1:5" x14ac:dyDescent="0.25">
      <c r="B26" s="2" t="s">
        <v>2387</v>
      </c>
      <c r="C26" s="4" t="s">
        <v>2388</v>
      </c>
      <c r="E26" s="9">
        <v>41830</v>
      </c>
    </row>
    <row r="27" spans="1:5" x14ac:dyDescent="0.25">
      <c r="A27" s="2" t="s">
        <v>2389</v>
      </c>
      <c r="B27" s="2" t="s">
        <v>2390</v>
      </c>
      <c r="C27" s="4" t="s">
        <v>2391</v>
      </c>
      <c r="E27" s="9">
        <v>41857</v>
      </c>
    </row>
    <row r="28" spans="1:5" x14ac:dyDescent="0.25">
      <c r="A28" s="2" t="s">
        <v>2392</v>
      </c>
      <c r="B28" s="2" t="s">
        <v>2393</v>
      </c>
      <c r="C28" s="4" t="s">
        <v>2394</v>
      </c>
      <c r="E28" s="9">
        <v>41862</v>
      </c>
    </row>
    <row r="29" spans="1:5" x14ac:dyDescent="0.25">
      <c r="A29" s="2" t="s">
        <v>2395</v>
      </c>
      <c r="B29" s="2" t="s">
        <v>2396</v>
      </c>
      <c r="C29" s="4" t="s">
        <v>2397</v>
      </c>
      <c r="E29" s="9">
        <v>42021</v>
      </c>
    </row>
    <row r="30" spans="1:5" x14ac:dyDescent="0.25">
      <c r="A30" s="2" t="s">
        <v>2398</v>
      </c>
      <c r="B30" s="2" t="s">
        <v>2399</v>
      </c>
      <c r="C30" s="4" t="s">
        <v>2397</v>
      </c>
      <c r="E30" s="9">
        <v>42021</v>
      </c>
    </row>
    <row r="31" spans="1:5" x14ac:dyDescent="0.25">
      <c r="A31" s="2" t="s">
        <v>2400</v>
      </c>
      <c r="B31" s="2" t="s">
        <v>2401</v>
      </c>
      <c r="C31" s="4" t="s">
        <v>2402</v>
      </c>
      <c r="E31" s="9">
        <v>42122</v>
      </c>
    </row>
    <row r="32" spans="1:5" x14ac:dyDescent="0.25">
      <c r="A32" s="2" t="s">
        <v>2403</v>
      </c>
      <c r="B32" s="2" t="s">
        <v>2404</v>
      </c>
      <c r="C32" s="4" t="s">
        <v>2402</v>
      </c>
      <c r="E32" s="9">
        <v>42122</v>
      </c>
    </row>
    <row r="33" spans="1:5" x14ac:dyDescent="0.25">
      <c r="A33" s="2" t="s">
        <v>2405</v>
      </c>
      <c r="B33" s="2" t="s">
        <v>2406</v>
      </c>
      <c r="C33" s="4" t="s">
        <v>2407</v>
      </c>
      <c r="E33" s="9">
        <v>42126</v>
      </c>
    </row>
    <row r="34" spans="1:5" x14ac:dyDescent="0.25">
      <c r="A34" s="2" t="s">
        <v>2408</v>
      </c>
      <c r="B34" s="2" t="s">
        <v>2409</v>
      </c>
      <c r="C34" s="4" t="s">
        <v>2410</v>
      </c>
      <c r="D34" s="9">
        <v>43578</v>
      </c>
      <c r="E34" s="9">
        <v>43578</v>
      </c>
    </row>
  </sheetData>
  <hyperlinks>
    <hyperlink ref="I1" location="'Inicio'!A1" tooltip="Regresa a la tabla del inicio" display="Ir al inicio" xr:uid="{EBB8308C-821B-404F-A6A2-8EDACCC3211E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8446-76E2-4545-805E-A8F2E4003295}">
  <sheetPr codeName="Hoja169"/>
  <dimension ref="A1:I378"/>
  <sheetViews>
    <sheetView workbookViewId="0">
      <pane ySplit="1" topLeftCell="A365" activePane="bottomLeft" state="frozenSplit"/>
      <selection pane="bottomLeft" activeCell="H391" sqref="H39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29007</v>
      </c>
      <c r="H1" s="1" t="s">
        <v>29177</v>
      </c>
      <c r="I1" s="5" t="s">
        <v>14</v>
      </c>
    </row>
    <row r="2" spans="1:9" x14ac:dyDescent="0.25">
      <c r="A2" s="2" t="s">
        <v>1295</v>
      </c>
      <c r="B2" s="2" t="s">
        <v>2411</v>
      </c>
      <c r="C2" s="4" t="s">
        <v>2412</v>
      </c>
      <c r="E2" s="9">
        <v>40130</v>
      </c>
      <c r="F2" s="3">
        <v>15</v>
      </c>
    </row>
    <row r="3" spans="1:9" x14ac:dyDescent="0.25">
      <c r="A3" s="2" t="s">
        <v>2413</v>
      </c>
      <c r="B3" s="2" t="s">
        <v>2414</v>
      </c>
      <c r="C3" s="4" t="s">
        <v>2415</v>
      </c>
      <c r="E3" s="9">
        <v>40130</v>
      </c>
      <c r="F3" s="3">
        <v>3</v>
      </c>
    </row>
    <row r="4" spans="1:9" x14ac:dyDescent="0.25">
      <c r="A4" s="2" t="s">
        <v>2416</v>
      </c>
      <c r="B4" s="2" t="s">
        <v>2417</v>
      </c>
      <c r="C4" s="4" t="s">
        <v>2418</v>
      </c>
      <c r="E4" s="9">
        <v>40134</v>
      </c>
      <c r="F4" s="3">
        <v>18</v>
      </c>
    </row>
    <row r="5" spans="1:9" x14ac:dyDescent="0.25">
      <c r="A5" s="2" t="s">
        <v>2419</v>
      </c>
      <c r="B5" s="2" t="s">
        <v>2420</v>
      </c>
      <c r="C5" s="4" t="s">
        <v>2421</v>
      </c>
      <c r="E5" s="9">
        <v>40134</v>
      </c>
      <c r="F5" s="3" t="s">
        <v>1680</v>
      </c>
    </row>
    <row r="6" spans="1:9" x14ac:dyDescent="0.25">
      <c r="A6" s="2" t="s">
        <v>2422</v>
      </c>
      <c r="B6" s="2" t="s">
        <v>2423</v>
      </c>
      <c r="C6" s="4" t="s">
        <v>2424</v>
      </c>
      <c r="E6" s="9">
        <v>40138</v>
      </c>
      <c r="F6" s="3" t="s">
        <v>1680</v>
      </c>
    </row>
    <row r="7" spans="1:9" x14ac:dyDescent="0.25">
      <c r="A7" s="2" t="s">
        <v>1258</v>
      </c>
      <c r="B7" s="2" t="s">
        <v>2425</v>
      </c>
      <c r="C7" s="4" t="s">
        <v>2426</v>
      </c>
      <c r="E7" s="9">
        <v>40147</v>
      </c>
      <c r="F7" s="3" t="s">
        <v>880</v>
      </c>
    </row>
    <row r="8" spans="1:9" x14ac:dyDescent="0.25">
      <c r="A8" s="2" t="s">
        <v>1258</v>
      </c>
      <c r="B8" s="2" t="s">
        <v>2425</v>
      </c>
      <c r="C8" s="4" t="s">
        <v>2427</v>
      </c>
      <c r="E8" s="9">
        <v>40149</v>
      </c>
      <c r="F8" s="3" t="s">
        <v>1664</v>
      </c>
    </row>
    <row r="9" spans="1:9" x14ac:dyDescent="0.25">
      <c r="A9" s="2" t="s">
        <v>2428</v>
      </c>
      <c r="B9" s="2" t="s">
        <v>2429</v>
      </c>
      <c r="C9" s="4" t="s">
        <v>2427</v>
      </c>
      <c r="E9" s="9">
        <v>40168</v>
      </c>
      <c r="F9" s="3">
        <v>14</v>
      </c>
    </row>
    <row r="10" spans="1:9" x14ac:dyDescent="0.25">
      <c r="A10" s="2" t="s">
        <v>2430</v>
      </c>
      <c r="B10" s="2" t="s">
        <v>2431</v>
      </c>
      <c r="C10" s="4" t="s">
        <v>2432</v>
      </c>
      <c r="E10" s="9">
        <v>40166</v>
      </c>
      <c r="F10" s="3">
        <v>10</v>
      </c>
    </row>
    <row r="11" spans="1:9" x14ac:dyDescent="0.25">
      <c r="A11" s="2" t="s">
        <v>2433</v>
      </c>
      <c r="B11" s="2" t="s">
        <v>2434</v>
      </c>
      <c r="C11" s="4" t="s">
        <v>2432</v>
      </c>
      <c r="E11" s="9">
        <v>40154</v>
      </c>
      <c r="F11" s="3" t="s">
        <v>866</v>
      </c>
    </row>
    <row r="12" spans="1:9" x14ac:dyDescent="0.25">
      <c r="A12" s="2" t="s">
        <v>2435</v>
      </c>
      <c r="B12" s="2" t="s">
        <v>2436</v>
      </c>
      <c r="C12" s="4" t="s">
        <v>2437</v>
      </c>
      <c r="E12" s="9">
        <v>40170</v>
      </c>
      <c r="F12" s="3">
        <v>8</v>
      </c>
    </row>
    <row r="13" spans="1:9" x14ac:dyDescent="0.25">
      <c r="A13" s="2" t="s">
        <v>2438</v>
      </c>
      <c r="B13" s="2" t="s">
        <v>2439</v>
      </c>
      <c r="C13" s="4" t="s">
        <v>2437</v>
      </c>
      <c r="E13" s="9">
        <v>40162</v>
      </c>
      <c r="F13" s="3" t="s">
        <v>866</v>
      </c>
    </row>
    <row r="14" spans="1:9" x14ac:dyDescent="0.25">
      <c r="A14" s="2" t="s">
        <v>2440</v>
      </c>
      <c r="B14" s="2" t="s">
        <v>2441</v>
      </c>
      <c r="C14" s="4" t="s">
        <v>2442</v>
      </c>
      <c r="E14" s="9">
        <v>40168</v>
      </c>
      <c r="F14" s="3">
        <v>2</v>
      </c>
    </row>
    <row r="15" spans="1:9" x14ac:dyDescent="0.25">
      <c r="A15" s="2" t="s">
        <v>2443</v>
      </c>
      <c r="B15" s="2" t="s">
        <v>2444</v>
      </c>
      <c r="C15" s="4" t="s">
        <v>2445</v>
      </c>
      <c r="E15" s="9">
        <v>40174</v>
      </c>
      <c r="F15" s="3">
        <v>2</v>
      </c>
    </row>
    <row r="16" spans="1:9" x14ac:dyDescent="0.25">
      <c r="A16" s="2" t="s">
        <v>1924</v>
      </c>
      <c r="B16" s="2" t="s">
        <v>2446</v>
      </c>
      <c r="C16" s="4" t="s">
        <v>2447</v>
      </c>
      <c r="E16" s="9">
        <v>40173</v>
      </c>
      <c r="F16" s="3" t="s">
        <v>1699</v>
      </c>
    </row>
    <row r="17" spans="1:6" x14ac:dyDescent="0.25">
      <c r="A17" s="2" t="s">
        <v>2448</v>
      </c>
      <c r="B17" s="2" t="s">
        <v>2449</v>
      </c>
      <c r="C17" s="4" t="s">
        <v>2450</v>
      </c>
      <c r="E17" s="9">
        <v>40173</v>
      </c>
      <c r="F17" s="3" t="s">
        <v>880</v>
      </c>
    </row>
    <row r="18" spans="1:6" x14ac:dyDescent="0.25">
      <c r="A18" s="2" t="s">
        <v>1425</v>
      </c>
      <c r="B18" s="2" t="s">
        <v>2451</v>
      </c>
      <c r="C18" s="4" t="s">
        <v>2452</v>
      </c>
      <c r="E18" s="9">
        <v>40184</v>
      </c>
      <c r="F18" s="3">
        <v>7</v>
      </c>
    </row>
    <row r="19" spans="1:6" x14ac:dyDescent="0.25">
      <c r="A19" s="2" t="s">
        <v>884</v>
      </c>
      <c r="B19" s="2" t="s">
        <v>2453</v>
      </c>
      <c r="C19" s="4" t="s">
        <v>2454</v>
      </c>
      <c r="E19" s="9">
        <v>40184</v>
      </c>
      <c r="F19" s="3">
        <v>4</v>
      </c>
    </row>
    <row r="20" spans="1:6" x14ac:dyDescent="0.25">
      <c r="A20" s="2" t="s">
        <v>2455</v>
      </c>
      <c r="B20" s="2" t="s">
        <v>2456</v>
      </c>
      <c r="C20" s="4" t="s">
        <v>2457</v>
      </c>
      <c r="E20" s="9">
        <v>39815</v>
      </c>
      <c r="F20" s="3" t="s">
        <v>880</v>
      </c>
    </row>
    <row r="21" spans="1:6" x14ac:dyDescent="0.25">
      <c r="A21" s="2" t="s">
        <v>2458</v>
      </c>
      <c r="B21" s="2" t="s">
        <v>2459</v>
      </c>
      <c r="C21" s="4" t="s">
        <v>2460</v>
      </c>
      <c r="E21" s="9">
        <v>40184</v>
      </c>
      <c r="F21" s="3" t="s">
        <v>1680</v>
      </c>
    </row>
    <row r="22" spans="1:6" x14ac:dyDescent="0.25">
      <c r="A22" s="2" t="s">
        <v>2461</v>
      </c>
      <c r="B22" s="2" t="s">
        <v>2462</v>
      </c>
      <c r="C22" s="4" t="s">
        <v>2463</v>
      </c>
      <c r="E22" s="9">
        <v>40198</v>
      </c>
      <c r="F22" s="3">
        <v>2</v>
      </c>
    </row>
    <row r="23" spans="1:6" x14ac:dyDescent="0.25">
      <c r="A23" s="2" t="s">
        <v>2464</v>
      </c>
      <c r="B23" s="2" t="s">
        <v>2465</v>
      </c>
      <c r="C23" s="4" t="s">
        <v>2463</v>
      </c>
      <c r="E23" s="9">
        <v>40198</v>
      </c>
      <c r="F23" s="3">
        <v>2</v>
      </c>
    </row>
    <row r="24" spans="1:6" x14ac:dyDescent="0.25">
      <c r="A24" s="2" t="s">
        <v>1726</v>
      </c>
      <c r="B24" s="2" t="s">
        <v>2466</v>
      </c>
      <c r="C24" s="4" t="s">
        <v>2467</v>
      </c>
      <c r="E24" s="9">
        <v>40208</v>
      </c>
      <c r="F24" s="3">
        <v>3</v>
      </c>
    </row>
    <row r="25" spans="1:6" x14ac:dyDescent="0.25">
      <c r="A25" s="2" t="s">
        <v>1726</v>
      </c>
      <c r="B25" s="2" t="s">
        <v>2462</v>
      </c>
      <c r="C25" s="4" t="s">
        <v>2467</v>
      </c>
      <c r="E25" s="9">
        <v>40208</v>
      </c>
      <c r="F25" s="3">
        <v>3</v>
      </c>
    </row>
    <row r="26" spans="1:6" x14ac:dyDescent="0.25">
      <c r="B26" s="2" t="s">
        <v>2468</v>
      </c>
      <c r="C26" s="4" t="s">
        <v>2469</v>
      </c>
      <c r="E26" s="9">
        <v>40208</v>
      </c>
      <c r="F26" s="3">
        <v>3</v>
      </c>
    </row>
    <row r="27" spans="1:6" x14ac:dyDescent="0.25">
      <c r="A27" s="2" t="s">
        <v>2470</v>
      </c>
      <c r="B27" s="2" t="s">
        <v>2471</v>
      </c>
      <c r="C27" s="4" t="s">
        <v>2472</v>
      </c>
      <c r="E27" s="9">
        <v>40225</v>
      </c>
      <c r="F27" s="3">
        <v>10</v>
      </c>
    </row>
    <row r="28" spans="1:6" x14ac:dyDescent="0.25">
      <c r="A28" s="2" t="s">
        <v>2024</v>
      </c>
      <c r="B28" s="2" t="s">
        <v>2473</v>
      </c>
      <c r="C28" s="4" t="s">
        <v>2474</v>
      </c>
      <c r="E28" s="9">
        <v>40261</v>
      </c>
      <c r="F28" s="3">
        <v>6</v>
      </c>
    </row>
    <row r="29" spans="1:6" x14ac:dyDescent="0.25">
      <c r="A29" s="2" t="s">
        <v>2475</v>
      </c>
      <c r="B29" s="2" t="s">
        <v>2476</v>
      </c>
      <c r="C29" s="4" t="s">
        <v>2477</v>
      </c>
      <c r="E29" s="9">
        <v>40264</v>
      </c>
      <c r="F29" s="3">
        <v>18</v>
      </c>
    </row>
    <row r="30" spans="1:6" x14ac:dyDescent="0.25">
      <c r="A30" s="2" t="s">
        <v>2440</v>
      </c>
      <c r="B30" s="2" t="s">
        <v>2478</v>
      </c>
      <c r="C30" s="4" t="s">
        <v>2479</v>
      </c>
      <c r="E30" s="9">
        <v>40254</v>
      </c>
      <c r="F30" s="3">
        <v>4</v>
      </c>
    </row>
    <row r="31" spans="1:6" x14ac:dyDescent="0.25">
      <c r="A31" s="2" t="s">
        <v>2480</v>
      </c>
      <c r="B31" s="2" t="s">
        <v>2481</v>
      </c>
      <c r="C31" s="4" t="s">
        <v>2482</v>
      </c>
      <c r="D31" s="9" t="s">
        <v>2483</v>
      </c>
      <c r="E31" s="9">
        <v>40276</v>
      </c>
      <c r="F31" s="3" t="s">
        <v>1680</v>
      </c>
    </row>
    <row r="32" spans="1:6" x14ac:dyDescent="0.25">
      <c r="A32" s="2" t="s">
        <v>2484</v>
      </c>
      <c r="B32" s="2" t="s">
        <v>2485</v>
      </c>
      <c r="C32" s="4" t="s">
        <v>2486</v>
      </c>
      <c r="D32" s="9" t="s">
        <v>2487</v>
      </c>
      <c r="E32" s="9">
        <v>40287</v>
      </c>
      <c r="F32" s="3" t="s">
        <v>1680</v>
      </c>
    </row>
    <row r="33" spans="1:6" x14ac:dyDescent="0.25">
      <c r="A33" s="2" t="s">
        <v>2488</v>
      </c>
      <c r="B33" s="2" t="s">
        <v>2489</v>
      </c>
      <c r="C33" s="4" t="s">
        <v>2490</v>
      </c>
      <c r="E33" s="9">
        <v>40318</v>
      </c>
      <c r="F33" s="3">
        <v>31</v>
      </c>
    </row>
    <row r="34" spans="1:6" x14ac:dyDescent="0.25">
      <c r="A34" s="2" t="s">
        <v>2491</v>
      </c>
      <c r="B34" s="2" t="s">
        <v>2492</v>
      </c>
      <c r="C34" s="4" t="s">
        <v>2493</v>
      </c>
      <c r="E34" s="9">
        <v>40292</v>
      </c>
      <c r="F34" s="3" t="s">
        <v>1699</v>
      </c>
    </row>
    <row r="35" spans="1:6" x14ac:dyDescent="0.25">
      <c r="A35" s="2" t="s">
        <v>2494</v>
      </c>
      <c r="B35" s="2" t="s">
        <v>2495</v>
      </c>
      <c r="C35" s="4" t="s">
        <v>2493</v>
      </c>
      <c r="E35" s="9">
        <v>40325</v>
      </c>
      <c r="F35" s="3">
        <v>30</v>
      </c>
    </row>
    <row r="36" spans="1:6" x14ac:dyDescent="0.25">
      <c r="A36" s="2" t="s">
        <v>2496</v>
      </c>
      <c r="E36" s="9">
        <v>40292</v>
      </c>
      <c r="F36" s="3" t="s">
        <v>880</v>
      </c>
    </row>
    <row r="37" spans="1:6" x14ac:dyDescent="0.25">
      <c r="A37" s="2" t="s">
        <v>2497</v>
      </c>
      <c r="B37" s="2" t="s">
        <v>2498</v>
      </c>
      <c r="C37" s="4" t="s">
        <v>2499</v>
      </c>
      <c r="E37" s="9">
        <v>40292</v>
      </c>
      <c r="F37" s="3" t="s">
        <v>1699</v>
      </c>
    </row>
    <row r="38" spans="1:6" x14ac:dyDescent="0.25">
      <c r="A38" s="2" t="s">
        <v>2497</v>
      </c>
      <c r="B38" s="2" t="s">
        <v>2500</v>
      </c>
      <c r="C38" s="4" t="s">
        <v>2501</v>
      </c>
      <c r="E38" s="9">
        <v>40304</v>
      </c>
      <c r="F38" s="3">
        <v>5</v>
      </c>
    </row>
    <row r="39" spans="1:6" x14ac:dyDescent="0.25">
      <c r="A39" s="2" t="s">
        <v>2502</v>
      </c>
      <c r="B39" s="2" t="s">
        <v>2503</v>
      </c>
      <c r="C39" s="4" t="s">
        <v>2504</v>
      </c>
      <c r="E39" s="9">
        <v>40317</v>
      </c>
      <c r="F39" s="3">
        <v>5</v>
      </c>
    </row>
    <row r="40" spans="1:6" x14ac:dyDescent="0.25">
      <c r="A40" s="2" t="s">
        <v>2505</v>
      </c>
      <c r="B40" s="2" t="s">
        <v>2506</v>
      </c>
      <c r="C40" s="4" t="s">
        <v>2507</v>
      </c>
      <c r="E40" s="9">
        <v>40312</v>
      </c>
      <c r="F40" s="3" t="s">
        <v>1680</v>
      </c>
    </row>
    <row r="41" spans="1:6" x14ac:dyDescent="0.25">
      <c r="A41" s="2" t="s">
        <v>2508</v>
      </c>
      <c r="B41" s="2" t="s">
        <v>2509</v>
      </c>
      <c r="C41" s="4" t="s">
        <v>2510</v>
      </c>
      <c r="E41" s="9">
        <v>40325</v>
      </c>
      <c r="F41" s="3">
        <v>9</v>
      </c>
    </row>
    <row r="42" spans="1:6" x14ac:dyDescent="0.25">
      <c r="A42" s="2" t="s">
        <v>2511</v>
      </c>
      <c r="B42" s="2" t="s">
        <v>2512</v>
      </c>
      <c r="C42" s="4" t="s">
        <v>2513</v>
      </c>
      <c r="E42" s="9">
        <v>40339</v>
      </c>
      <c r="F42" s="3">
        <v>10</v>
      </c>
    </row>
    <row r="43" spans="1:6" x14ac:dyDescent="0.25">
      <c r="A43" s="2" t="s">
        <v>2514</v>
      </c>
      <c r="B43" s="2" t="s">
        <v>2515</v>
      </c>
      <c r="C43" s="4" t="s">
        <v>2516</v>
      </c>
      <c r="E43" s="9" t="s">
        <v>2517</v>
      </c>
    </row>
    <row r="44" spans="1:6" x14ac:dyDescent="0.25">
      <c r="A44" s="2" t="s">
        <v>1684</v>
      </c>
      <c r="B44" s="2" t="s">
        <v>2518</v>
      </c>
      <c r="C44" s="4" t="s">
        <v>2519</v>
      </c>
      <c r="E44" s="9">
        <v>40337</v>
      </c>
      <c r="F44" s="3" t="s">
        <v>1699</v>
      </c>
    </row>
    <row r="45" spans="1:6" x14ac:dyDescent="0.25">
      <c r="A45" s="2" t="s">
        <v>2520</v>
      </c>
      <c r="B45" s="2" t="s">
        <v>2521</v>
      </c>
      <c r="C45" s="4" t="s">
        <v>2522</v>
      </c>
      <c r="E45" s="9">
        <v>40337</v>
      </c>
      <c r="F45" s="3" t="s">
        <v>866</v>
      </c>
    </row>
    <row r="46" spans="1:6" x14ac:dyDescent="0.25">
      <c r="A46" s="2" t="s">
        <v>2523</v>
      </c>
      <c r="B46" s="2" t="s">
        <v>2524</v>
      </c>
      <c r="C46" s="4" t="s">
        <v>2519</v>
      </c>
      <c r="E46" s="9">
        <v>40337</v>
      </c>
      <c r="F46" s="3" t="s">
        <v>1680</v>
      </c>
    </row>
    <row r="47" spans="1:6" x14ac:dyDescent="0.25">
      <c r="A47" s="2" t="s">
        <v>2039</v>
      </c>
      <c r="B47" s="2" t="s">
        <v>2525</v>
      </c>
      <c r="C47" s="4" t="s">
        <v>2526</v>
      </c>
      <c r="E47" s="9" t="s">
        <v>2517</v>
      </c>
    </row>
    <row r="48" spans="1:6" x14ac:dyDescent="0.25">
      <c r="A48" s="2" t="s">
        <v>2484</v>
      </c>
      <c r="B48" s="2" t="s">
        <v>2527</v>
      </c>
      <c r="C48" s="4" t="s">
        <v>2528</v>
      </c>
      <c r="E48" s="9">
        <v>40364</v>
      </c>
      <c r="F48" s="3">
        <v>0</v>
      </c>
    </row>
    <row r="49" spans="1:6" x14ac:dyDescent="0.25">
      <c r="A49" s="2" t="s">
        <v>2529</v>
      </c>
      <c r="B49" s="2" t="s">
        <v>2530</v>
      </c>
      <c r="C49" s="4" t="s">
        <v>878</v>
      </c>
      <c r="E49" s="9">
        <v>40332</v>
      </c>
      <c r="F49" s="3">
        <v>4</v>
      </c>
    </row>
    <row r="50" spans="1:6" x14ac:dyDescent="0.25">
      <c r="A50" s="2" t="s">
        <v>2531</v>
      </c>
      <c r="B50" s="2" t="s">
        <v>2532</v>
      </c>
      <c r="C50" s="4" t="s">
        <v>2533</v>
      </c>
      <c r="E50" s="9">
        <v>40372</v>
      </c>
    </row>
    <row r="51" spans="1:6" x14ac:dyDescent="0.25">
      <c r="A51" s="2" t="s">
        <v>941</v>
      </c>
      <c r="B51" s="2" t="s">
        <v>2534</v>
      </c>
      <c r="C51" s="4" t="s">
        <v>2533</v>
      </c>
      <c r="E51" s="9">
        <v>40376</v>
      </c>
      <c r="F51" s="3">
        <v>3</v>
      </c>
    </row>
    <row r="52" spans="1:6" x14ac:dyDescent="0.25">
      <c r="A52" s="2" t="s">
        <v>2535</v>
      </c>
      <c r="B52" s="2" t="s">
        <v>2536</v>
      </c>
      <c r="C52" s="4" t="s">
        <v>2537</v>
      </c>
      <c r="E52" s="9">
        <v>40372</v>
      </c>
    </row>
    <row r="53" spans="1:6" x14ac:dyDescent="0.25">
      <c r="A53" s="2" t="s">
        <v>2538</v>
      </c>
      <c r="B53" s="2" t="s">
        <v>2539</v>
      </c>
      <c r="C53" s="4" t="s">
        <v>2540</v>
      </c>
      <c r="E53" s="9">
        <v>40404</v>
      </c>
      <c r="F53" s="3">
        <v>24</v>
      </c>
    </row>
    <row r="54" spans="1:6" x14ac:dyDescent="0.25">
      <c r="A54" s="2" t="s">
        <v>2538</v>
      </c>
      <c r="B54" s="2" t="s">
        <v>2541</v>
      </c>
      <c r="C54" s="4">
        <v>40373</v>
      </c>
      <c r="E54" s="9">
        <v>40404</v>
      </c>
      <c r="F54" s="3">
        <v>30</v>
      </c>
    </row>
    <row r="55" spans="1:6" x14ac:dyDescent="0.25">
      <c r="A55" s="2" t="s">
        <v>2538</v>
      </c>
      <c r="B55" s="2" t="s">
        <v>2542</v>
      </c>
      <c r="C55" s="4" t="s">
        <v>2212</v>
      </c>
      <c r="E55" s="9">
        <v>40404</v>
      </c>
      <c r="F55" s="3">
        <v>22</v>
      </c>
    </row>
    <row r="56" spans="1:6" x14ac:dyDescent="0.25">
      <c r="A56" s="2" t="s">
        <v>2543</v>
      </c>
      <c r="B56" s="2" t="s">
        <v>2544</v>
      </c>
      <c r="C56" s="4" t="s">
        <v>2212</v>
      </c>
      <c r="E56" s="9">
        <v>40404</v>
      </c>
      <c r="F56" s="3">
        <v>22</v>
      </c>
    </row>
    <row r="57" spans="1:6" x14ac:dyDescent="0.25">
      <c r="A57" s="2" t="s">
        <v>2115</v>
      </c>
      <c r="B57" s="2" t="s">
        <v>2545</v>
      </c>
      <c r="C57" s="4" t="s">
        <v>2546</v>
      </c>
      <c r="E57" s="9">
        <v>40388</v>
      </c>
      <c r="F57" s="3" t="s">
        <v>880</v>
      </c>
    </row>
    <row r="58" spans="1:6" x14ac:dyDescent="0.25">
      <c r="A58" s="2" t="s">
        <v>2547</v>
      </c>
      <c r="B58" s="2" t="s">
        <v>2548</v>
      </c>
      <c r="C58" s="4" t="s">
        <v>2549</v>
      </c>
      <c r="E58" s="9">
        <v>40404</v>
      </c>
      <c r="F58" s="3">
        <v>5</v>
      </c>
    </row>
    <row r="59" spans="1:6" x14ac:dyDescent="0.25">
      <c r="A59" s="2" t="s">
        <v>2339</v>
      </c>
      <c r="B59" s="2" t="s">
        <v>2550</v>
      </c>
      <c r="C59" s="4" t="s">
        <v>2551</v>
      </c>
      <c r="E59" s="9">
        <v>40404</v>
      </c>
      <c r="F59" s="3" t="s">
        <v>1699</v>
      </c>
    </row>
    <row r="60" spans="1:6" x14ac:dyDescent="0.25">
      <c r="A60" s="2" t="s">
        <v>2552</v>
      </c>
      <c r="B60" s="2" t="s">
        <v>2553</v>
      </c>
      <c r="C60" s="4" t="s">
        <v>2554</v>
      </c>
      <c r="E60" s="9">
        <v>40466</v>
      </c>
      <c r="F60" s="3">
        <v>24</v>
      </c>
    </row>
    <row r="61" spans="1:6" x14ac:dyDescent="0.25">
      <c r="A61" s="2" t="s">
        <v>2555</v>
      </c>
      <c r="B61" s="2" t="s">
        <v>2556</v>
      </c>
      <c r="C61" s="4" t="s">
        <v>2554</v>
      </c>
      <c r="E61" s="9">
        <v>40415</v>
      </c>
      <c r="F61" s="3">
        <v>-4</v>
      </c>
    </row>
    <row r="62" spans="1:6" x14ac:dyDescent="0.25">
      <c r="A62" s="2" t="s">
        <v>1295</v>
      </c>
      <c r="B62" s="2" t="s">
        <v>2557</v>
      </c>
      <c r="C62" s="4" t="s">
        <v>2558</v>
      </c>
      <c r="E62" s="9" t="s">
        <v>2559</v>
      </c>
      <c r="F62" s="3">
        <v>1</v>
      </c>
    </row>
    <row r="63" spans="1:6" x14ac:dyDescent="0.25">
      <c r="A63" s="2" t="s">
        <v>1295</v>
      </c>
      <c r="B63" s="2" t="s">
        <v>2560</v>
      </c>
      <c r="C63" s="4" t="s">
        <v>2558</v>
      </c>
      <c r="E63" s="9" t="s">
        <v>2561</v>
      </c>
      <c r="F63" s="3">
        <v>2</v>
      </c>
    </row>
    <row r="64" spans="1:6" x14ac:dyDescent="0.25">
      <c r="A64" s="2" t="s">
        <v>2562</v>
      </c>
      <c r="B64" s="2" t="s">
        <v>2563</v>
      </c>
      <c r="C64" s="4" t="s">
        <v>2564</v>
      </c>
      <c r="E64" s="9">
        <v>40415</v>
      </c>
      <c r="F64" s="3">
        <v>-4</v>
      </c>
    </row>
    <row r="65" spans="1:6" x14ac:dyDescent="0.25">
      <c r="A65" s="2" t="s">
        <v>2565</v>
      </c>
      <c r="B65" s="2" t="s">
        <v>2566</v>
      </c>
      <c r="C65" s="4" t="s">
        <v>2564</v>
      </c>
      <c r="E65" s="9">
        <v>40420</v>
      </c>
      <c r="F65" s="3" t="s">
        <v>1680</v>
      </c>
    </row>
    <row r="66" spans="1:6" x14ac:dyDescent="0.25">
      <c r="A66" s="2" t="s">
        <v>2475</v>
      </c>
      <c r="B66" s="2" t="s">
        <v>2567</v>
      </c>
      <c r="C66" s="4" t="s">
        <v>2568</v>
      </c>
      <c r="E66" s="9">
        <v>40585</v>
      </c>
    </row>
    <row r="67" spans="1:6" x14ac:dyDescent="0.25">
      <c r="A67" s="2" t="s">
        <v>2475</v>
      </c>
      <c r="B67" s="2" t="s">
        <v>2569</v>
      </c>
      <c r="C67" s="4" t="s">
        <v>2568</v>
      </c>
      <c r="E67" s="9">
        <v>40429</v>
      </c>
      <c r="F67" s="3">
        <v>-2</v>
      </c>
    </row>
    <row r="68" spans="1:6" x14ac:dyDescent="0.25">
      <c r="A68" s="2" t="s">
        <v>2475</v>
      </c>
      <c r="B68" s="2" t="s">
        <v>2570</v>
      </c>
      <c r="C68" s="4" t="s">
        <v>2571</v>
      </c>
      <c r="E68" s="9">
        <v>40597</v>
      </c>
    </row>
    <row r="69" spans="1:6" x14ac:dyDescent="0.25">
      <c r="A69" s="2" t="s">
        <v>2572</v>
      </c>
      <c r="B69" s="2" t="s">
        <v>2573</v>
      </c>
      <c r="C69" s="4" t="s">
        <v>2574</v>
      </c>
      <c r="E69" s="9">
        <v>40453</v>
      </c>
      <c r="F69" s="3" t="s">
        <v>1699</v>
      </c>
    </row>
    <row r="70" spans="1:6" x14ac:dyDescent="0.25">
      <c r="A70" s="2" t="s">
        <v>2529</v>
      </c>
      <c r="B70" s="2" t="s">
        <v>2575</v>
      </c>
      <c r="C70" s="4" t="s">
        <v>2576</v>
      </c>
      <c r="E70" s="9">
        <v>40462</v>
      </c>
    </row>
    <row r="71" spans="1:6" x14ac:dyDescent="0.25">
      <c r="A71" s="2" t="s">
        <v>2520</v>
      </c>
      <c r="B71" s="2" t="s">
        <v>2521</v>
      </c>
      <c r="C71" s="4" t="s">
        <v>2577</v>
      </c>
      <c r="E71" s="9" t="s">
        <v>2578</v>
      </c>
    </row>
    <row r="72" spans="1:6" x14ac:dyDescent="0.25">
      <c r="A72" s="2" t="s">
        <v>2579</v>
      </c>
      <c r="B72" s="2" t="s">
        <v>2580</v>
      </c>
      <c r="C72" s="4" t="s">
        <v>2581</v>
      </c>
      <c r="E72" s="9">
        <v>40484</v>
      </c>
    </row>
    <row r="73" spans="1:6" x14ac:dyDescent="0.25">
      <c r="A73" s="2" t="s">
        <v>2582</v>
      </c>
      <c r="B73" s="2" t="s">
        <v>2583</v>
      </c>
      <c r="E73" s="9">
        <v>40520</v>
      </c>
    </row>
    <row r="74" spans="1:6" x14ac:dyDescent="0.25">
      <c r="A74" s="2" t="s">
        <v>2584</v>
      </c>
      <c r="B74" s="2" t="s">
        <v>2585</v>
      </c>
      <c r="C74" s="4" t="s">
        <v>2586</v>
      </c>
      <c r="E74" s="9">
        <v>40520</v>
      </c>
    </row>
    <row r="75" spans="1:6" x14ac:dyDescent="0.25">
      <c r="A75" s="2" t="s">
        <v>2587</v>
      </c>
      <c r="B75" s="2" t="s">
        <v>2588</v>
      </c>
      <c r="C75" s="4" t="s">
        <v>2589</v>
      </c>
      <c r="E75" s="9">
        <v>40520</v>
      </c>
    </row>
    <row r="76" spans="1:6" x14ac:dyDescent="0.25">
      <c r="A76" s="2" t="s">
        <v>2475</v>
      </c>
      <c r="B76" s="2" t="s">
        <v>2590</v>
      </c>
      <c r="C76" s="4" t="s">
        <v>2591</v>
      </c>
      <c r="E76" s="9">
        <v>40605</v>
      </c>
    </row>
    <row r="77" spans="1:6" x14ac:dyDescent="0.25">
      <c r="A77" s="2" t="s">
        <v>2475</v>
      </c>
      <c r="B77" s="2" t="s">
        <v>2569</v>
      </c>
      <c r="C77" s="4" t="s">
        <v>2592</v>
      </c>
      <c r="E77" s="9">
        <v>40605</v>
      </c>
    </row>
    <row r="78" spans="1:6" x14ac:dyDescent="0.25">
      <c r="A78" s="2" t="s">
        <v>2593</v>
      </c>
      <c r="B78" s="2" t="s">
        <v>2594</v>
      </c>
      <c r="C78" s="4" t="s">
        <v>2595</v>
      </c>
      <c r="E78" s="9">
        <v>40539</v>
      </c>
      <c r="F78" s="3">
        <v>5</v>
      </c>
    </row>
    <row r="79" spans="1:6" x14ac:dyDescent="0.25">
      <c r="A79" s="2" t="s">
        <v>2596</v>
      </c>
      <c r="B79" s="2" t="s">
        <v>2597</v>
      </c>
      <c r="C79" s="4" t="s">
        <v>2598</v>
      </c>
      <c r="E79" s="9">
        <v>40583</v>
      </c>
    </row>
    <row r="80" spans="1:6" x14ac:dyDescent="0.25">
      <c r="A80" s="2" t="s">
        <v>2599</v>
      </c>
      <c r="B80" s="2" t="s">
        <v>2600</v>
      </c>
      <c r="C80" s="4" t="s">
        <v>2601</v>
      </c>
      <c r="E80" s="9">
        <v>40583</v>
      </c>
    </row>
    <row r="81" spans="1:5" x14ac:dyDescent="0.25">
      <c r="A81" s="2" t="s">
        <v>941</v>
      </c>
      <c r="B81" s="2" t="s">
        <v>2602</v>
      </c>
      <c r="C81" s="4" t="s">
        <v>2603</v>
      </c>
      <c r="E81" s="9">
        <v>40658</v>
      </c>
    </row>
    <row r="82" spans="1:5" x14ac:dyDescent="0.25">
      <c r="A82" s="2" t="s">
        <v>2520</v>
      </c>
      <c r="B82" s="2" t="s">
        <v>2521</v>
      </c>
      <c r="C82" s="4" t="s">
        <v>2604</v>
      </c>
      <c r="E82" s="9">
        <v>40749</v>
      </c>
    </row>
    <row r="83" spans="1:5" x14ac:dyDescent="0.25">
      <c r="A83" s="2" t="s">
        <v>2605</v>
      </c>
      <c r="B83" s="2" t="s">
        <v>2606</v>
      </c>
      <c r="C83" s="4" t="s">
        <v>2607</v>
      </c>
      <c r="E83" s="9">
        <v>40617</v>
      </c>
    </row>
    <row r="84" spans="1:5" x14ac:dyDescent="0.25">
      <c r="A84" s="2" t="s">
        <v>2605</v>
      </c>
      <c r="B84" s="2" t="s">
        <v>2608</v>
      </c>
      <c r="C84" s="4" t="s">
        <v>2609</v>
      </c>
      <c r="E84" s="9">
        <v>40617</v>
      </c>
    </row>
    <row r="85" spans="1:5" x14ac:dyDescent="0.25">
      <c r="A85" s="2" t="s">
        <v>1425</v>
      </c>
      <c r="B85" s="2" t="s">
        <v>2610</v>
      </c>
      <c r="C85" s="4" t="s">
        <v>2611</v>
      </c>
      <c r="E85" s="9">
        <v>40616</v>
      </c>
    </row>
    <row r="86" spans="1:5" x14ac:dyDescent="0.25">
      <c r="A86" s="2" t="s">
        <v>2612</v>
      </c>
      <c r="B86" s="2" t="s">
        <v>2613</v>
      </c>
      <c r="C86" s="4" t="s">
        <v>2614</v>
      </c>
      <c r="E86" s="9">
        <v>40623</v>
      </c>
    </row>
    <row r="87" spans="1:5" x14ac:dyDescent="0.25">
      <c r="A87" s="2" t="s">
        <v>2615</v>
      </c>
      <c r="B87" s="2" t="s">
        <v>2616</v>
      </c>
      <c r="C87" s="4" t="s">
        <v>2617</v>
      </c>
      <c r="E87" s="9">
        <v>40658</v>
      </c>
    </row>
    <row r="88" spans="1:5" x14ac:dyDescent="0.25">
      <c r="A88" s="2" t="s">
        <v>2618</v>
      </c>
      <c r="B88" s="2" t="s">
        <v>2619</v>
      </c>
      <c r="C88" s="4" t="s">
        <v>2620</v>
      </c>
      <c r="E88" s="9">
        <v>40658</v>
      </c>
    </row>
    <row r="89" spans="1:5" x14ac:dyDescent="0.25">
      <c r="A89" s="2" t="s">
        <v>2438</v>
      </c>
      <c r="B89" s="2" t="s">
        <v>2621</v>
      </c>
      <c r="C89" s="4" t="s">
        <v>2622</v>
      </c>
      <c r="E89" s="9">
        <v>40658</v>
      </c>
    </row>
    <row r="90" spans="1:5" x14ac:dyDescent="0.25">
      <c r="A90" s="2" t="s">
        <v>2547</v>
      </c>
      <c r="B90" s="2" t="s">
        <v>2623</v>
      </c>
      <c r="C90" s="4" t="s">
        <v>2624</v>
      </c>
      <c r="E90" s="9">
        <v>40697</v>
      </c>
    </row>
    <row r="91" spans="1:5" x14ac:dyDescent="0.25">
      <c r="A91" s="2" t="s">
        <v>1726</v>
      </c>
      <c r="B91" s="2" t="s">
        <v>2625</v>
      </c>
      <c r="C91" s="4" t="s">
        <v>1725</v>
      </c>
      <c r="E91" s="9">
        <v>40744</v>
      </c>
    </row>
    <row r="92" spans="1:5" x14ac:dyDescent="0.25">
      <c r="A92" s="2" t="s">
        <v>2626</v>
      </c>
      <c r="B92" s="2" t="s">
        <v>2627</v>
      </c>
      <c r="C92" s="4" t="s">
        <v>2628</v>
      </c>
      <c r="E92" s="9">
        <v>40670</v>
      </c>
    </row>
    <row r="93" spans="1:5" x14ac:dyDescent="0.25">
      <c r="A93" s="2" t="s">
        <v>906</v>
      </c>
      <c r="B93" s="2" t="s">
        <v>2629</v>
      </c>
      <c r="C93" s="4" t="s">
        <v>2630</v>
      </c>
      <c r="E93" s="9">
        <v>40687</v>
      </c>
    </row>
    <row r="94" spans="1:5" x14ac:dyDescent="0.25">
      <c r="A94" s="2" t="s">
        <v>2631</v>
      </c>
      <c r="B94" s="2" t="s">
        <v>2632</v>
      </c>
      <c r="C94" s="4" t="s">
        <v>2633</v>
      </c>
      <c r="E94" s="9">
        <v>40689</v>
      </c>
    </row>
    <row r="95" spans="1:5" x14ac:dyDescent="0.25">
      <c r="A95" s="2" t="s">
        <v>2480</v>
      </c>
      <c r="B95" s="2" t="s">
        <v>2634</v>
      </c>
      <c r="C95" s="4" t="s">
        <v>2635</v>
      </c>
      <c r="E95" s="9">
        <v>40749</v>
      </c>
    </row>
    <row r="96" spans="1:5" x14ac:dyDescent="0.25">
      <c r="A96" s="2" t="s">
        <v>2636</v>
      </c>
      <c r="B96" s="2" t="s">
        <v>2637</v>
      </c>
      <c r="C96" s="4" t="s">
        <v>2638</v>
      </c>
      <c r="E96" s="9">
        <v>40744</v>
      </c>
    </row>
    <row r="97" spans="1:5" x14ac:dyDescent="0.25">
      <c r="A97" s="2" t="s">
        <v>2039</v>
      </c>
      <c r="B97" s="2" t="s">
        <v>2525</v>
      </c>
      <c r="C97" s="4" t="s">
        <v>2639</v>
      </c>
      <c r="E97" s="9" t="s">
        <v>2640</v>
      </c>
    </row>
    <row r="98" spans="1:5" x14ac:dyDescent="0.25">
      <c r="A98" s="2" t="s">
        <v>2264</v>
      </c>
      <c r="B98" s="2" t="s">
        <v>2641</v>
      </c>
      <c r="C98" s="4" t="s">
        <v>2642</v>
      </c>
      <c r="E98" s="9">
        <v>40744</v>
      </c>
    </row>
    <row r="99" spans="1:5" x14ac:dyDescent="0.25">
      <c r="A99" s="2" t="s">
        <v>2643</v>
      </c>
      <c r="B99" s="2" t="s">
        <v>2644</v>
      </c>
      <c r="C99" s="4" t="s">
        <v>2645</v>
      </c>
      <c r="E99" s="9">
        <v>40751</v>
      </c>
    </row>
    <row r="100" spans="1:5" x14ac:dyDescent="0.25">
      <c r="A100" s="2" t="s">
        <v>2584</v>
      </c>
      <c r="B100" s="2" t="s">
        <v>2585</v>
      </c>
      <c r="C100" s="4" t="s">
        <v>2646</v>
      </c>
      <c r="E100" s="9">
        <v>40751</v>
      </c>
    </row>
    <row r="101" spans="1:5" x14ac:dyDescent="0.25">
      <c r="A101" s="2" t="s">
        <v>2461</v>
      </c>
      <c r="B101" s="2" t="s">
        <v>2647</v>
      </c>
      <c r="C101" s="4" t="s">
        <v>2646</v>
      </c>
      <c r="E101" s="9">
        <v>40890</v>
      </c>
    </row>
    <row r="102" spans="1:5" x14ac:dyDescent="0.25">
      <c r="A102" s="2" t="s">
        <v>1436</v>
      </c>
      <c r="B102" s="2" t="s">
        <v>2648</v>
      </c>
      <c r="C102" s="4" t="s">
        <v>2649</v>
      </c>
      <c r="E102" s="9">
        <v>40792</v>
      </c>
    </row>
    <row r="103" spans="1:5" x14ac:dyDescent="0.25">
      <c r="A103" s="2" t="s">
        <v>2562</v>
      </c>
      <c r="B103" s="2" t="s">
        <v>2563</v>
      </c>
      <c r="C103" s="4" t="s">
        <v>2650</v>
      </c>
      <c r="E103" s="9">
        <v>40792</v>
      </c>
    </row>
    <row r="104" spans="1:5" x14ac:dyDescent="0.25">
      <c r="A104" s="2" t="s">
        <v>2651</v>
      </c>
      <c r="B104" s="2" t="s">
        <v>2652</v>
      </c>
      <c r="C104" s="4" t="s">
        <v>2653</v>
      </c>
      <c r="E104" s="9" t="s">
        <v>956</v>
      </c>
    </row>
    <row r="105" spans="1:5" x14ac:dyDescent="0.25">
      <c r="A105" s="2" t="s">
        <v>1726</v>
      </c>
      <c r="B105" s="2" t="s">
        <v>2654</v>
      </c>
      <c r="C105" s="4" t="s">
        <v>2655</v>
      </c>
      <c r="E105" s="9" t="s">
        <v>956</v>
      </c>
    </row>
    <row r="106" spans="1:5" x14ac:dyDescent="0.25">
      <c r="A106" s="2" t="s">
        <v>1726</v>
      </c>
      <c r="B106" s="2" t="s">
        <v>2656</v>
      </c>
      <c r="C106" s="4" t="s">
        <v>2655</v>
      </c>
      <c r="E106" s="9" t="s">
        <v>956</v>
      </c>
    </row>
    <row r="107" spans="1:5" x14ac:dyDescent="0.25">
      <c r="A107" s="2" t="s">
        <v>2547</v>
      </c>
      <c r="B107" s="2" t="s">
        <v>2657</v>
      </c>
      <c r="E107" s="9">
        <v>40845</v>
      </c>
    </row>
    <row r="108" spans="1:5" x14ac:dyDescent="0.25">
      <c r="A108" s="2" t="s">
        <v>2658</v>
      </c>
      <c r="B108" s="2" t="s">
        <v>2659</v>
      </c>
      <c r="C108" s="4" t="s">
        <v>2660</v>
      </c>
      <c r="E108" s="9">
        <v>40845</v>
      </c>
    </row>
    <row r="109" spans="1:5" x14ac:dyDescent="0.25">
      <c r="A109" s="2" t="s">
        <v>2661</v>
      </c>
      <c r="B109" s="2" t="s">
        <v>2662</v>
      </c>
      <c r="C109" s="4" t="s">
        <v>2663</v>
      </c>
      <c r="E109" s="9">
        <v>40890</v>
      </c>
    </row>
    <row r="110" spans="1:5" x14ac:dyDescent="0.25">
      <c r="A110" s="2" t="s">
        <v>2664</v>
      </c>
      <c r="B110" s="2" t="s">
        <v>2665</v>
      </c>
      <c r="C110" s="4" t="s">
        <v>2663</v>
      </c>
      <c r="E110" s="9">
        <v>40890</v>
      </c>
    </row>
    <row r="111" spans="1:5" x14ac:dyDescent="0.25">
      <c r="A111" s="2" t="s">
        <v>2666</v>
      </c>
      <c r="B111" s="2" t="s">
        <v>2667</v>
      </c>
      <c r="C111" s="4" t="s">
        <v>2668</v>
      </c>
      <c r="E111" s="9" t="s">
        <v>956</v>
      </c>
    </row>
    <row r="112" spans="1:5" x14ac:dyDescent="0.25">
      <c r="A112" s="2" t="s">
        <v>2669</v>
      </c>
      <c r="B112" s="2" t="s">
        <v>2670</v>
      </c>
      <c r="E112" s="9">
        <v>40890</v>
      </c>
    </row>
    <row r="113" spans="1:5" x14ac:dyDescent="0.25">
      <c r="A113" s="2" t="s">
        <v>2671</v>
      </c>
      <c r="B113" s="2" t="s">
        <v>2672</v>
      </c>
      <c r="C113" s="4" t="s">
        <v>2673</v>
      </c>
      <c r="E113" s="9">
        <v>40930</v>
      </c>
    </row>
    <row r="114" spans="1:5" x14ac:dyDescent="0.25">
      <c r="A114" s="2" t="s">
        <v>2671</v>
      </c>
      <c r="B114" s="2" t="s">
        <v>2674</v>
      </c>
      <c r="C114" s="4" t="s">
        <v>2673</v>
      </c>
      <c r="E114" s="9">
        <v>40930</v>
      </c>
    </row>
    <row r="115" spans="1:5" x14ac:dyDescent="0.25">
      <c r="A115" s="2" t="s">
        <v>2675</v>
      </c>
      <c r="B115" s="2" t="s">
        <v>2676</v>
      </c>
      <c r="C115" s="4" t="s">
        <v>2677</v>
      </c>
      <c r="E115" s="9">
        <v>40930</v>
      </c>
    </row>
    <row r="116" spans="1:5" x14ac:dyDescent="0.25">
      <c r="A116" s="2" t="s">
        <v>2626</v>
      </c>
      <c r="B116" s="2" t="s">
        <v>2678</v>
      </c>
      <c r="C116" s="4" t="s">
        <v>2679</v>
      </c>
      <c r="E116" s="9">
        <v>40961</v>
      </c>
    </row>
    <row r="117" spans="1:5" x14ac:dyDescent="0.25">
      <c r="A117" s="2" t="s">
        <v>2443</v>
      </c>
      <c r="B117" s="2" t="s">
        <v>2680</v>
      </c>
      <c r="C117" s="4" t="s">
        <v>2679</v>
      </c>
      <c r="E117" s="9">
        <v>40950</v>
      </c>
    </row>
    <row r="118" spans="1:5" x14ac:dyDescent="0.25">
      <c r="A118" s="2" t="s">
        <v>2584</v>
      </c>
      <c r="B118" s="2" t="s">
        <v>2681</v>
      </c>
      <c r="C118" s="4" t="s">
        <v>2679</v>
      </c>
      <c r="E118" s="9">
        <v>40950</v>
      </c>
    </row>
    <row r="119" spans="1:5" x14ac:dyDescent="0.25">
      <c r="A119" s="2" t="s">
        <v>2443</v>
      </c>
      <c r="B119" s="2" t="s">
        <v>2682</v>
      </c>
      <c r="C119" s="4" t="s">
        <v>2683</v>
      </c>
      <c r="E119" s="9">
        <v>40961</v>
      </c>
    </row>
    <row r="120" spans="1:5" x14ac:dyDescent="0.25">
      <c r="A120" s="2" t="s">
        <v>2684</v>
      </c>
      <c r="B120" s="2" t="s">
        <v>2685</v>
      </c>
      <c r="C120" s="4" t="s">
        <v>2686</v>
      </c>
      <c r="E120" s="9" t="s">
        <v>2687</v>
      </c>
    </row>
    <row r="121" spans="1:5" x14ac:dyDescent="0.25">
      <c r="A121" s="2" t="s">
        <v>2438</v>
      </c>
      <c r="B121" s="2" t="s">
        <v>2621</v>
      </c>
      <c r="C121" s="4" t="s">
        <v>2688</v>
      </c>
      <c r="E121" s="9" t="s">
        <v>956</v>
      </c>
    </row>
    <row r="122" spans="1:5" x14ac:dyDescent="0.25">
      <c r="A122" s="2" t="s">
        <v>2438</v>
      </c>
      <c r="B122" s="2" t="s">
        <v>2689</v>
      </c>
      <c r="C122" s="4" t="s">
        <v>2690</v>
      </c>
      <c r="E122" s="9">
        <v>40961</v>
      </c>
    </row>
    <row r="123" spans="1:5" x14ac:dyDescent="0.25">
      <c r="A123" s="2" t="s">
        <v>2691</v>
      </c>
      <c r="B123" s="2" t="s">
        <v>2692</v>
      </c>
      <c r="C123" s="4" t="s">
        <v>2690</v>
      </c>
      <c r="E123" s="9">
        <v>40961</v>
      </c>
    </row>
    <row r="124" spans="1:5" x14ac:dyDescent="0.25">
      <c r="A124" s="2" t="s">
        <v>2547</v>
      </c>
      <c r="B124" s="2" t="s">
        <v>2693</v>
      </c>
      <c r="C124" s="4" t="s">
        <v>2694</v>
      </c>
      <c r="E124" s="9" t="s">
        <v>956</v>
      </c>
    </row>
    <row r="125" spans="1:5" x14ac:dyDescent="0.25">
      <c r="A125" s="2" t="s">
        <v>2695</v>
      </c>
      <c r="B125" s="2" t="s">
        <v>2696</v>
      </c>
      <c r="C125" s="4" t="s">
        <v>2697</v>
      </c>
      <c r="E125" s="9">
        <v>40978</v>
      </c>
    </row>
    <row r="126" spans="1:5" x14ac:dyDescent="0.25">
      <c r="A126" s="2" t="s">
        <v>2666</v>
      </c>
      <c r="B126" s="2" t="s">
        <v>2698</v>
      </c>
      <c r="C126" s="4" t="s">
        <v>2699</v>
      </c>
      <c r="E126" s="9" t="s">
        <v>956</v>
      </c>
    </row>
    <row r="127" spans="1:5" x14ac:dyDescent="0.25">
      <c r="A127" s="2" t="s">
        <v>2605</v>
      </c>
      <c r="B127" s="2" t="s">
        <v>2700</v>
      </c>
      <c r="C127" s="4" t="s">
        <v>2699</v>
      </c>
      <c r="E127" s="9" t="s">
        <v>956</v>
      </c>
    </row>
    <row r="128" spans="1:5" x14ac:dyDescent="0.25">
      <c r="B128" s="2" t="s">
        <v>2701</v>
      </c>
      <c r="C128" s="4" t="s">
        <v>2702</v>
      </c>
      <c r="E128" s="9" t="s">
        <v>956</v>
      </c>
    </row>
    <row r="129" spans="1:6" x14ac:dyDescent="0.25">
      <c r="A129" s="2" t="s">
        <v>1233</v>
      </c>
      <c r="B129" s="2" t="s">
        <v>2703</v>
      </c>
      <c r="C129" s="4" t="s">
        <v>2704</v>
      </c>
      <c r="E129" s="9" t="s">
        <v>956</v>
      </c>
    </row>
    <row r="130" spans="1:6" x14ac:dyDescent="0.25">
      <c r="A130" s="2" t="s">
        <v>2705</v>
      </c>
      <c r="B130" s="2" t="s">
        <v>2706</v>
      </c>
      <c r="C130" s="4" t="s">
        <v>2707</v>
      </c>
      <c r="E130" s="9">
        <v>41114</v>
      </c>
      <c r="F130" s="3">
        <v>30</v>
      </c>
    </row>
    <row r="131" spans="1:6" x14ac:dyDescent="0.25">
      <c r="A131" s="2" t="s">
        <v>2705</v>
      </c>
      <c r="B131" s="2" t="s">
        <v>2708</v>
      </c>
      <c r="C131" s="4" t="s">
        <v>2707</v>
      </c>
      <c r="E131" s="9">
        <v>41114</v>
      </c>
      <c r="F131" s="3">
        <v>30</v>
      </c>
    </row>
    <row r="132" spans="1:6" x14ac:dyDescent="0.25">
      <c r="A132" s="2" t="s">
        <v>2705</v>
      </c>
      <c r="B132" s="2" t="s">
        <v>2709</v>
      </c>
      <c r="C132" s="4" t="s">
        <v>2710</v>
      </c>
      <c r="E132" s="9">
        <v>41106</v>
      </c>
    </row>
    <row r="133" spans="1:6" x14ac:dyDescent="0.25">
      <c r="A133" s="2" t="s">
        <v>2711</v>
      </c>
      <c r="B133" s="2" t="s">
        <v>2712</v>
      </c>
      <c r="C133" s="4" t="s">
        <v>2710</v>
      </c>
      <c r="E133" s="9">
        <v>41106</v>
      </c>
    </row>
    <row r="134" spans="1:6" x14ac:dyDescent="0.25">
      <c r="A134" s="2" t="s">
        <v>2713</v>
      </c>
      <c r="B134" s="2" t="s">
        <v>2714</v>
      </c>
      <c r="C134" s="4" t="s">
        <v>1796</v>
      </c>
      <c r="E134" s="9">
        <v>41118</v>
      </c>
    </row>
    <row r="135" spans="1:6" x14ac:dyDescent="0.25">
      <c r="A135" s="2" t="s">
        <v>2475</v>
      </c>
      <c r="B135" s="2" t="s">
        <v>2570</v>
      </c>
      <c r="C135" s="4" t="s">
        <v>1796</v>
      </c>
      <c r="D135" s="9" t="s">
        <v>2715</v>
      </c>
      <c r="E135" s="9">
        <v>41131</v>
      </c>
      <c r="F135" s="3">
        <v>6</v>
      </c>
    </row>
    <row r="136" spans="1:6" x14ac:dyDescent="0.25">
      <c r="A136" s="2" t="s">
        <v>2475</v>
      </c>
      <c r="B136" s="2" t="s">
        <v>2567</v>
      </c>
      <c r="C136" s="4" t="s">
        <v>1796</v>
      </c>
      <c r="D136" s="9" t="s">
        <v>2715</v>
      </c>
      <c r="E136" s="9">
        <v>41131</v>
      </c>
      <c r="F136" s="3">
        <v>6</v>
      </c>
    </row>
    <row r="137" spans="1:6" x14ac:dyDescent="0.25">
      <c r="A137" s="2" t="s">
        <v>2475</v>
      </c>
      <c r="B137" s="2" t="s">
        <v>2716</v>
      </c>
      <c r="C137" s="4" t="s">
        <v>2717</v>
      </c>
      <c r="D137" s="9" t="s">
        <v>2718</v>
      </c>
      <c r="E137" s="9">
        <v>41131</v>
      </c>
    </row>
    <row r="138" spans="1:6" x14ac:dyDescent="0.25">
      <c r="A138" s="2" t="s">
        <v>1049</v>
      </c>
      <c r="B138" s="2" t="s">
        <v>2719</v>
      </c>
      <c r="C138" s="4" t="s">
        <v>2720</v>
      </c>
      <c r="D138" s="9" t="s">
        <v>2721</v>
      </c>
      <c r="E138" s="9">
        <v>41144</v>
      </c>
    </row>
    <row r="139" spans="1:6" x14ac:dyDescent="0.25">
      <c r="A139" s="2" t="s">
        <v>2722</v>
      </c>
      <c r="B139" s="2" t="s">
        <v>2723</v>
      </c>
      <c r="C139" s="4" t="s">
        <v>2724</v>
      </c>
      <c r="E139" s="9">
        <v>41167</v>
      </c>
      <c r="F139" s="3">
        <v>21</v>
      </c>
    </row>
    <row r="140" spans="1:6" x14ac:dyDescent="0.25">
      <c r="A140" s="2" t="s">
        <v>2725</v>
      </c>
      <c r="B140" s="2" t="s">
        <v>2726</v>
      </c>
      <c r="C140" s="4" t="s">
        <v>2727</v>
      </c>
      <c r="E140" s="9">
        <v>41167</v>
      </c>
      <c r="F140" s="3">
        <v>16</v>
      </c>
    </row>
    <row r="141" spans="1:6" x14ac:dyDescent="0.25">
      <c r="A141" s="2" t="s">
        <v>2728</v>
      </c>
      <c r="B141" s="2" t="s">
        <v>2729</v>
      </c>
      <c r="C141" s="4" t="s">
        <v>2727</v>
      </c>
      <c r="E141" s="9">
        <v>41151</v>
      </c>
    </row>
    <row r="142" spans="1:6" x14ac:dyDescent="0.25">
      <c r="A142" s="2" t="s">
        <v>2728</v>
      </c>
      <c r="B142" s="2" t="s">
        <v>2730</v>
      </c>
      <c r="C142" s="4" t="s">
        <v>2731</v>
      </c>
      <c r="E142" s="9">
        <v>41151</v>
      </c>
    </row>
    <row r="143" spans="1:6" x14ac:dyDescent="0.25">
      <c r="A143" s="2" t="s">
        <v>2115</v>
      </c>
      <c r="B143" s="2" t="s">
        <v>2732</v>
      </c>
      <c r="C143" s="4" t="s">
        <v>2733</v>
      </c>
      <c r="D143" s="9" t="s">
        <v>2734</v>
      </c>
      <c r="E143" s="9">
        <v>41212</v>
      </c>
    </row>
    <row r="144" spans="1:6" x14ac:dyDescent="0.25">
      <c r="A144" s="2" t="s">
        <v>862</v>
      </c>
      <c r="B144" s="2" t="s">
        <v>2735</v>
      </c>
      <c r="C144" s="4" t="s">
        <v>2736</v>
      </c>
      <c r="E144" s="9">
        <v>41207</v>
      </c>
    </row>
    <row r="145" spans="1:6" x14ac:dyDescent="0.25">
      <c r="A145" s="2" t="s">
        <v>2737</v>
      </c>
      <c r="B145" s="2" t="s">
        <v>2738</v>
      </c>
      <c r="C145" s="4" t="s">
        <v>2739</v>
      </c>
      <c r="E145" s="9">
        <v>41222</v>
      </c>
      <c r="F145" s="3">
        <v>2</v>
      </c>
    </row>
    <row r="146" spans="1:6" x14ac:dyDescent="0.25">
      <c r="A146" s="2" t="s">
        <v>2691</v>
      </c>
      <c r="B146" s="2" t="s">
        <v>2740</v>
      </c>
      <c r="C146" s="4" t="s">
        <v>2741</v>
      </c>
      <c r="E146" s="9">
        <v>41233</v>
      </c>
    </row>
    <row r="147" spans="1:6" x14ac:dyDescent="0.25">
      <c r="A147" s="2" t="s">
        <v>1726</v>
      </c>
      <c r="B147" s="2" t="s">
        <v>2742</v>
      </c>
      <c r="C147" s="4" t="s">
        <v>2743</v>
      </c>
      <c r="D147" s="9" t="s">
        <v>2744</v>
      </c>
      <c r="E147" s="9">
        <v>41253</v>
      </c>
      <c r="F147" s="3">
        <v>6</v>
      </c>
    </row>
    <row r="148" spans="1:6" x14ac:dyDescent="0.25">
      <c r="A148" s="2" t="s">
        <v>1726</v>
      </c>
      <c r="B148" s="2" t="s">
        <v>2745</v>
      </c>
      <c r="C148" s="4" t="s">
        <v>2743</v>
      </c>
      <c r="D148" s="9" t="s">
        <v>2744</v>
      </c>
      <c r="E148" s="9">
        <v>41246</v>
      </c>
    </row>
    <row r="149" spans="1:6" x14ac:dyDescent="0.25">
      <c r="A149" s="2" t="s">
        <v>1726</v>
      </c>
      <c r="B149" s="2" t="s">
        <v>2746</v>
      </c>
      <c r="C149" s="4" t="s">
        <v>2747</v>
      </c>
      <c r="D149" s="9" t="s">
        <v>2748</v>
      </c>
      <c r="E149" s="9">
        <v>41256</v>
      </c>
    </row>
    <row r="150" spans="1:6" x14ac:dyDescent="0.25">
      <c r="A150" s="2" t="s">
        <v>1726</v>
      </c>
      <c r="B150" s="2" t="s">
        <v>2466</v>
      </c>
      <c r="C150" s="4" t="s">
        <v>2749</v>
      </c>
      <c r="E150" s="9">
        <v>41271</v>
      </c>
      <c r="F150" s="3">
        <v>8</v>
      </c>
    </row>
    <row r="151" spans="1:6" x14ac:dyDescent="0.25">
      <c r="A151" s="2" t="s">
        <v>1726</v>
      </c>
      <c r="B151" s="2" t="s">
        <v>2750</v>
      </c>
      <c r="C151" s="4" t="s">
        <v>2749</v>
      </c>
      <c r="E151" s="9">
        <v>41271</v>
      </c>
      <c r="F151" s="3">
        <v>8</v>
      </c>
    </row>
    <row r="152" spans="1:6" x14ac:dyDescent="0.25">
      <c r="A152" s="2" t="s">
        <v>2547</v>
      </c>
      <c r="B152" s="2" t="s">
        <v>2751</v>
      </c>
      <c r="C152" s="4" t="s">
        <v>2272</v>
      </c>
      <c r="E152" s="9">
        <v>41286</v>
      </c>
    </row>
    <row r="153" spans="1:6" x14ac:dyDescent="0.25">
      <c r="A153" s="2" t="s">
        <v>2752</v>
      </c>
      <c r="B153" s="2" t="s">
        <v>2753</v>
      </c>
      <c r="C153" s="4" t="s">
        <v>2272</v>
      </c>
      <c r="D153" s="9" t="s">
        <v>2754</v>
      </c>
      <c r="E153" s="9">
        <v>41293</v>
      </c>
    </row>
    <row r="154" spans="1:6" x14ac:dyDescent="0.25">
      <c r="A154" s="2" t="s">
        <v>2755</v>
      </c>
      <c r="B154" s="2" t="s">
        <v>2756</v>
      </c>
      <c r="C154" s="4" t="s">
        <v>2757</v>
      </c>
      <c r="D154" s="9" t="s">
        <v>2758</v>
      </c>
      <c r="E154" s="9">
        <v>41302</v>
      </c>
      <c r="F154" s="3">
        <v>2</v>
      </c>
    </row>
    <row r="155" spans="1:6" x14ac:dyDescent="0.25">
      <c r="A155" s="2" t="s">
        <v>2523</v>
      </c>
      <c r="B155" s="2" t="s">
        <v>2759</v>
      </c>
      <c r="C155" s="4" t="s">
        <v>2760</v>
      </c>
      <c r="E155" s="9">
        <v>41302</v>
      </c>
    </row>
    <row r="156" spans="1:6" x14ac:dyDescent="0.25">
      <c r="A156" s="2" t="s">
        <v>2599</v>
      </c>
      <c r="B156" s="2" t="s">
        <v>2761</v>
      </c>
      <c r="C156" s="4" t="s">
        <v>2762</v>
      </c>
      <c r="E156" s="9">
        <v>41323</v>
      </c>
    </row>
    <row r="157" spans="1:6" x14ac:dyDescent="0.25">
      <c r="A157" s="2" t="s">
        <v>2763</v>
      </c>
      <c r="B157" s="2" t="s">
        <v>2764</v>
      </c>
      <c r="C157" s="4" t="s">
        <v>2762</v>
      </c>
      <c r="E157" s="9">
        <v>41323</v>
      </c>
    </row>
    <row r="158" spans="1:6" x14ac:dyDescent="0.25">
      <c r="A158" s="2" t="s">
        <v>2765</v>
      </c>
      <c r="B158" s="2" t="s">
        <v>2766</v>
      </c>
      <c r="C158" s="4" t="s">
        <v>2767</v>
      </c>
      <c r="E158" s="9">
        <v>41328</v>
      </c>
    </row>
    <row r="159" spans="1:6" x14ac:dyDescent="0.25">
      <c r="A159" s="2" t="s">
        <v>1258</v>
      </c>
      <c r="B159" s="2" t="s">
        <v>2768</v>
      </c>
      <c r="C159" s="4" t="s">
        <v>2767</v>
      </c>
      <c r="D159" s="9" t="s">
        <v>2769</v>
      </c>
      <c r="E159" s="9">
        <v>41335</v>
      </c>
    </row>
    <row r="160" spans="1:6" x14ac:dyDescent="0.25">
      <c r="A160" s="2" t="s">
        <v>2770</v>
      </c>
      <c r="B160" s="2" t="s">
        <v>2771</v>
      </c>
      <c r="C160" s="4" t="s">
        <v>2772</v>
      </c>
      <c r="D160" s="9" t="s">
        <v>2773</v>
      </c>
      <c r="E160" s="9">
        <v>41349</v>
      </c>
      <c r="F160" s="3">
        <v>7</v>
      </c>
    </row>
    <row r="161" spans="1:6" x14ac:dyDescent="0.25">
      <c r="A161" s="2" t="s">
        <v>2774</v>
      </c>
      <c r="B161" s="2" t="s">
        <v>2775</v>
      </c>
      <c r="C161" s="4" t="s">
        <v>2776</v>
      </c>
      <c r="E161" s="9">
        <v>41349</v>
      </c>
    </row>
    <row r="162" spans="1:6" x14ac:dyDescent="0.25">
      <c r="A162" s="2" t="s">
        <v>2777</v>
      </c>
      <c r="B162" s="2" t="s">
        <v>2778</v>
      </c>
      <c r="C162" s="4" t="s">
        <v>2779</v>
      </c>
      <c r="D162" s="9" t="s">
        <v>2780</v>
      </c>
      <c r="E162" s="9">
        <v>41373</v>
      </c>
    </row>
    <row r="163" spans="1:6" x14ac:dyDescent="0.25">
      <c r="A163" s="2" t="s">
        <v>2339</v>
      </c>
      <c r="B163" s="2" t="s">
        <v>2781</v>
      </c>
      <c r="C163" s="4" t="s">
        <v>2779</v>
      </c>
      <c r="D163" s="9" t="s">
        <v>2780</v>
      </c>
      <c r="E163" s="9">
        <v>41373</v>
      </c>
    </row>
    <row r="164" spans="1:6" x14ac:dyDescent="0.25">
      <c r="A164" s="2" t="s">
        <v>2782</v>
      </c>
      <c r="B164" s="2" t="s">
        <v>2783</v>
      </c>
      <c r="C164" s="4" t="s">
        <v>2784</v>
      </c>
      <c r="E164" s="9">
        <v>41405</v>
      </c>
      <c r="F164" s="3">
        <v>5</v>
      </c>
    </row>
    <row r="165" spans="1:6" x14ac:dyDescent="0.25">
      <c r="A165" s="2" t="s">
        <v>2785</v>
      </c>
      <c r="B165" s="2" t="s">
        <v>2786</v>
      </c>
      <c r="C165" s="4" t="s">
        <v>2787</v>
      </c>
      <c r="E165" s="9">
        <v>41423</v>
      </c>
      <c r="F165" s="3">
        <v>2</v>
      </c>
    </row>
    <row r="166" spans="1:6" x14ac:dyDescent="0.25">
      <c r="A166" s="2" t="s">
        <v>2788</v>
      </c>
      <c r="B166" s="2" t="s">
        <v>2789</v>
      </c>
      <c r="C166" s="4" t="s">
        <v>2790</v>
      </c>
      <c r="D166" s="9">
        <v>41440</v>
      </c>
      <c r="E166" s="9">
        <v>41447</v>
      </c>
      <c r="F166" s="3">
        <v>7</v>
      </c>
    </row>
    <row r="167" spans="1:6" x14ac:dyDescent="0.25">
      <c r="A167" s="2" t="s">
        <v>2791</v>
      </c>
      <c r="B167" s="2" t="s">
        <v>2792</v>
      </c>
      <c r="C167" s="4" t="s">
        <v>2790</v>
      </c>
      <c r="D167" s="9">
        <v>41440</v>
      </c>
      <c r="E167" s="9">
        <v>41436</v>
      </c>
    </row>
    <row r="168" spans="1:6" x14ac:dyDescent="0.25">
      <c r="A168" s="2" t="s">
        <v>2666</v>
      </c>
      <c r="B168" s="2" t="s">
        <v>2793</v>
      </c>
      <c r="C168" s="4" t="s">
        <v>2794</v>
      </c>
      <c r="E168" s="9">
        <v>41447</v>
      </c>
    </row>
    <row r="169" spans="1:6" x14ac:dyDescent="0.25">
      <c r="A169" s="2" t="s">
        <v>2795</v>
      </c>
      <c r="B169" s="2" t="s">
        <v>2796</v>
      </c>
      <c r="C169" s="4" t="s">
        <v>2797</v>
      </c>
      <c r="E169" s="9">
        <v>41461</v>
      </c>
      <c r="F169" s="3">
        <v>6</v>
      </c>
    </row>
    <row r="170" spans="1:6" x14ac:dyDescent="0.25">
      <c r="A170" s="2" t="s">
        <v>2798</v>
      </c>
      <c r="B170" s="2" t="s">
        <v>2799</v>
      </c>
      <c r="C170" s="4" t="s">
        <v>2797</v>
      </c>
      <c r="E170" s="9">
        <v>41461</v>
      </c>
      <c r="F170" s="3">
        <v>6</v>
      </c>
    </row>
    <row r="171" spans="1:6" x14ac:dyDescent="0.25">
      <c r="A171" s="2" t="s">
        <v>1369</v>
      </c>
      <c r="B171" s="2" t="s">
        <v>2800</v>
      </c>
      <c r="C171" s="4" t="s">
        <v>2801</v>
      </c>
      <c r="D171" s="9">
        <v>41475</v>
      </c>
      <c r="E171" s="9">
        <v>41477</v>
      </c>
      <c r="F171" s="3">
        <v>2</v>
      </c>
    </row>
    <row r="172" spans="1:6" x14ac:dyDescent="0.25">
      <c r="A172" s="2" t="s">
        <v>2802</v>
      </c>
      <c r="B172" s="2" t="s">
        <v>2803</v>
      </c>
      <c r="C172" s="4" t="s">
        <v>2804</v>
      </c>
      <c r="E172" s="9">
        <v>41482</v>
      </c>
    </row>
    <row r="173" spans="1:6" x14ac:dyDescent="0.25">
      <c r="A173" s="2" t="s">
        <v>2240</v>
      </c>
      <c r="B173" s="2" t="s">
        <v>2805</v>
      </c>
      <c r="C173" s="4" t="s">
        <v>2804</v>
      </c>
      <c r="E173" s="9">
        <v>41482</v>
      </c>
    </row>
    <row r="174" spans="1:6" x14ac:dyDescent="0.25">
      <c r="A174" s="2" t="s">
        <v>2806</v>
      </c>
      <c r="B174" s="2" t="s">
        <v>2807</v>
      </c>
      <c r="C174" s="4" t="s">
        <v>2808</v>
      </c>
      <c r="E174" s="9">
        <v>41489</v>
      </c>
    </row>
    <row r="175" spans="1:6" x14ac:dyDescent="0.25">
      <c r="A175" s="2" t="s">
        <v>2809</v>
      </c>
      <c r="B175" s="2" t="s">
        <v>2810</v>
      </c>
      <c r="C175" s="4" t="s">
        <v>2811</v>
      </c>
      <c r="E175" s="9">
        <v>41489</v>
      </c>
    </row>
    <row r="176" spans="1:6" x14ac:dyDescent="0.25">
      <c r="A176" s="2" t="s">
        <v>2782</v>
      </c>
      <c r="B176" s="2" t="s">
        <v>2812</v>
      </c>
      <c r="C176" s="4" t="s">
        <v>2813</v>
      </c>
      <c r="D176" s="9" t="s">
        <v>2814</v>
      </c>
      <c r="E176" s="9">
        <v>41565</v>
      </c>
      <c r="F176" s="3">
        <v>61</v>
      </c>
    </row>
    <row r="177" spans="1:6" x14ac:dyDescent="0.25">
      <c r="A177" s="2" t="s">
        <v>2782</v>
      </c>
      <c r="B177" s="2" t="s">
        <v>2815</v>
      </c>
      <c r="C177" s="4" t="s">
        <v>2813</v>
      </c>
      <c r="D177" s="9" t="s">
        <v>2814</v>
      </c>
      <c r="E177" s="9">
        <v>41565</v>
      </c>
      <c r="F177" s="3">
        <v>61</v>
      </c>
    </row>
    <row r="178" spans="1:6" x14ac:dyDescent="0.25">
      <c r="A178" s="25"/>
      <c r="B178" s="25" t="s">
        <v>2816</v>
      </c>
      <c r="C178" s="25"/>
      <c r="D178" s="29"/>
      <c r="E178" s="29"/>
      <c r="F178" s="30"/>
    </row>
    <row r="179" spans="1:6" x14ac:dyDescent="0.25">
      <c r="A179" s="2" t="s">
        <v>2817</v>
      </c>
      <c r="B179" s="2" t="s">
        <v>2818</v>
      </c>
      <c r="C179" s="4" t="s">
        <v>2819</v>
      </c>
      <c r="E179" s="9">
        <v>41655</v>
      </c>
    </row>
    <row r="180" spans="1:6" x14ac:dyDescent="0.25">
      <c r="A180" s="2" t="s">
        <v>2820</v>
      </c>
      <c r="B180" s="2" t="s">
        <v>2821</v>
      </c>
      <c r="C180" s="4" t="s">
        <v>2822</v>
      </c>
      <c r="E180" s="9">
        <v>41662</v>
      </c>
    </row>
    <row r="181" spans="1:6" x14ac:dyDescent="0.25">
      <c r="A181" s="2" t="s">
        <v>2823</v>
      </c>
      <c r="B181" s="2" t="s">
        <v>2824</v>
      </c>
      <c r="C181" s="4" t="s">
        <v>2822</v>
      </c>
      <c r="E181" s="9">
        <v>41662</v>
      </c>
    </row>
    <row r="182" spans="1:6" x14ac:dyDescent="0.25">
      <c r="A182" s="2" t="s">
        <v>2825</v>
      </c>
      <c r="B182" s="2" t="s">
        <v>2826</v>
      </c>
      <c r="C182" s="4" t="s">
        <v>2827</v>
      </c>
      <c r="D182" s="9" t="s">
        <v>2828</v>
      </c>
      <c r="E182" s="9">
        <v>41675</v>
      </c>
    </row>
    <row r="183" spans="1:6" x14ac:dyDescent="0.25">
      <c r="A183" s="2" t="s">
        <v>2829</v>
      </c>
      <c r="B183" s="2" t="s">
        <v>2830</v>
      </c>
      <c r="C183" s="4" t="s">
        <v>2827</v>
      </c>
      <c r="D183" s="9" t="s">
        <v>2828</v>
      </c>
      <c r="E183" s="9">
        <v>41675</v>
      </c>
    </row>
    <row r="184" spans="1:6" x14ac:dyDescent="0.25">
      <c r="A184" s="2" t="s">
        <v>2831</v>
      </c>
      <c r="B184" s="2" t="s">
        <v>2832</v>
      </c>
      <c r="C184" s="4" t="s">
        <v>2833</v>
      </c>
      <c r="E184" s="9">
        <v>41680</v>
      </c>
    </row>
    <row r="185" spans="1:6" x14ac:dyDescent="0.25">
      <c r="A185" s="2" t="s">
        <v>2834</v>
      </c>
      <c r="B185" s="2" t="s">
        <v>2835</v>
      </c>
      <c r="C185" s="4" t="s">
        <v>2833</v>
      </c>
      <c r="E185" s="9">
        <v>41706</v>
      </c>
    </row>
    <row r="186" spans="1:6" x14ac:dyDescent="0.25">
      <c r="A186" s="2" t="s">
        <v>2829</v>
      </c>
      <c r="B186" s="2" t="s">
        <v>2830</v>
      </c>
      <c r="C186" s="4" t="s">
        <v>2836</v>
      </c>
      <c r="E186" s="9">
        <v>41706</v>
      </c>
    </row>
    <row r="187" spans="1:6" x14ac:dyDescent="0.25">
      <c r="A187" s="25"/>
      <c r="B187" s="25" t="s">
        <v>2837</v>
      </c>
      <c r="C187" s="25"/>
      <c r="D187" s="29"/>
      <c r="E187" s="29"/>
      <c r="F187" s="30"/>
    </row>
    <row r="188" spans="1:6" x14ac:dyDescent="0.25">
      <c r="A188" s="2" t="s">
        <v>2809</v>
      </c>
      <c r="B188" s="2" t="s">
        <v>2838</v>
      </c>
      <c r="C188" s="4" t="s">
        <v>2839</v>
      </c>
      <c r="E188" s="9">
        <v>41743</v>
      </c>
    </row>
    <row r="189" spans="1:6" x14ac:dyDescent="0.25">
      <c r="A189" s="2" t="s">
        <v>2791</v>
      </c>
      <c r="B189" s="2" t="s">
        <v>2840</v>
      </c>
      <c r="C189" s="4" t="s">
        <v>2841</v>
      </c>
      <c r="D189" s="9">
        <v>41757</v>
      </c>
      <c r="E189" s="9">
        <v>41751</v>
      </c>
    </row>
    <row r="190" spans="1:6" x14ac:dyDescent="0.25">
      <c r="A190" s="2" t="s">
        <v>1439</v>
      </c>
      <c r="B190" s="2" t="s">
        <v>2842</v>
      </c>
      <c r="C190" s="4" t="s">
        <v>2843</v>
      </c>
      <c r="D190" s="9">
        <v>41757</v>
      </c>
      <c r="E190" s="9">
        <v>41757</v>
      </c>
    </row>
    <row r="191" spans="1:6" x14ac:dyDescent="0.25">
      <c r="A191" s="2" t="s">
        <v>2844</v>
      </c>
      <c r="B191" s="2" t="s">
        <v>2845</v>
      </c>
      <c r="C191" s="4" t="s">
        <v>2846</v>
      </c>
      <c r="E191" s="9">
        <v>41757</v>
      </c>
    </row>
    <row r="192" spans="1:6" x14ac:dyDescent="0.25">
      <c r="A192" s="2" t="s">
        <v>2847</v>
      </c>
      <c r="B192" s="2" t="s">
        <v>2848</v>
      </c>
      <c r="C192" s="4" t="s">
        <v>2849</v>
      </c>
      <c r="E192" s="9">
        <v>41765</v>
      </c>
    </row>
    <row r="193" spans="1:5" x14ac:dyDescent="0.25">
      <c r="A193" s="2" t="s">
        <v>2791</v>
      </c>
      <c r="B193" s="2" t="s">
        <v>2850</v>
      </c>
      <c r="C193" s="4" t="s">
        <v>2849</v>
      </c>
      <c r="E193" s="9">
        <v>41769</v>
      </c>
    </row>
    <row r="194" spans="1:5" x14ac:dyDescent="0.25">
      <c r="A194" s="2" t="s">
        <v>2851</v>
      </c>
      <c r="B194" s="2" t="s">
        <v>2852</v>
      </c>
      <c r="C194" s="4" t="s">
        <v>2853</v>
      </c>
      <c r="E194" s="9">
        <v>41829</v>
      </c>
    </row>
    <row r="195" spans="1:5" x14ac:dyDescent="0.25">
      <c r="A195" s="2" t="s">
        <v>2851</v>
      </c>
      <c r="B195" s="2" t="s">
        <v>2854</v>
      </c>
      <c r="C195" s="4" t="s">
        <v>2853</v>
      </c>
      <c r="D195" s="9" t="s">
        <v>2855</v>
      </c>
      <c r="E195" s="9">
        <v>41842</v>
      </c>
    </row>
    <row r="196" spans="1:5" x14ac:dyDescent="0.25">
      <c r="A196" s="2" t="s">
        <v>2856</v>
      </c>
      <c r="B196" s="2" t="s">
        <v>2857</v>
      </c>
      <c r="C196" s="4" t="s">
        <v>2858</v>
      </c>
      <c r="E196" s="9">
        <v>41834</v>
      </c>
    </row>
    <row r="197" spans="1:5" x14ac:dyDescent="0.25">
      <c r="A197" s="2" t="s">
        <v>1161</v>
      </c>
      <c r="B197" s="2" t="s">
        <v>2859</v>
      </c>
      <c r="C197" s="4" t="s">
        <v>2860</v>
      </c>
      <c r="E197" s="9">
        <v>41839</v>
      </c>
    </row>
    <row r="198" spans="1:5" x14ac:dyDescent="0.25">
      <c r="A198" s="2" t="s">
        <v>2851</v>
      </c>
      <c r="B198" s="2" t="s">
        <v>2852</v>
      </c>
      <c r="C198" s="4" t="s">
        <v>2861</v>
      </c>
      <c r="E198" s="9">
        <v>41851</v>
      </c>
    </row>
    <row r="199" spans="1:5" x14ac:dyDescent="0.25">
      <c r="A199" s="2" t="s">
        <v>2862</v>
      </c>
      <c r="B199" s="2" t="s">
        <v>2863</v>
      </c>
      <c r="C199" s="4" t="s">
        <v>2864</v>
      </c>
      <c r="E199" s="9">
        <v>41851</v>
      </c>
    </row>
    <row r="200" spans="1:5" x14ac:dyDescent="0.25">
      <c r="A200" s="2" t="s">
        <v>2865</v>
      </c>
      <c r="B200" s="2" t="s">
        <v>2866</v>
      </c>
      <c r="C200" s="4" t="s">
        <v>2867</v>
      </c>
      <c r="D200" s="9" t="s">
        <v>2868</v>
      </c>
      <c r="E200" s="9">
        <v>41872</v>
      </c>
    </row>
    <row r="201" spans="1:5" x14ac:dyDescent="0.25">
      <c r="A201" s="2" t="s">
        <v>1425</v>
      </c>
      <c r="B201" s="2" t="s">
        <v>2869</v>
      </c>
      <c r="C201" s="4" t="s">
        <v>2870</v>
      </c>
      <c r="D201" s="9" t="s">
        <v>2871</v>
      </c>
      <c r="E201" s="9">
        <v>41872</v>
      </c>
    </row>
    <row r="202" spans="1:5" x14ac:dyDescent="0.25">
      <c r="A202" s="2" t="s">
        <v>1244</v>
      </c>
      <c r="B202" s="2" t="s">
        <v>2872</v>
      </c>
      <c r="C202" s="4" t="s">
        <v>2873</v>
      </c>
      <c r="E202" s="9">
        <v>41888</v>
      </c>
    </row>
    <row r="203" spans="1:5" x14ac:dyDescent="0.25">
      <c r="A203" s="2" t="s">
        <v>2874</v>
      </c>
      <c r="B203" s="2" t="s">
        <v>2875</v>
      </c>
      <c r="C203" s="4" t="s">
        <v>2873</v>
      </c>
      <c r="E203" s="9">
        <v>41888</v>
      </c>
    </row>
    <row r="204" spans="1:5" x14ac:dyDescent="0.25">
      <c r="A204" s="2" t="s">
        <v>2806</v>
      </c>
      <c r="B204" s="2" t="s">
        <v>2876</v>
      </c>
      <c r="C204" s="4" t="s">
        <v>2877</v>
      </c>
      <c r="E204" s="9">
        <v>41907</v>
      </c>
    </row>
    <row r="205" spans="1:5" x14ac:dyDescent="0.25">
      <c r="A205" s="2" t="s">
        <v>1391</v>
      </c>
      <c r="B205" s="2" t="s">
        <v>2878</v>
      </c>
      <c r="C205" s="4" t="s">
        <v>2877</v>
      </c>
      <c r="E205" s="9">
        <v>41907</v>
      </c>
    </row>
    <row r="206" spans="1:5" x14ac:dyDescent="0.25">
      <c r="A206" s="2" t="s">
        <v>2879</v>
      </c>
      <c r="B206" s="2" t="s">
        <v>2880</v>
      </c>
      <c r="C206" s="4" t="s">
        <v>2881</v>
      </c>
      <c r="E206" s="9">
        <v>41921</v>
      </c>
    </row>
    <row r="207" spans="1:5" x14ac:dyDescent="0.25">
      <c r="A207" s="2" t="s">
        <v>2882</v>
      </c>
      <c r="B207" s="2" t="s">
        <v>2883</v>
      </c>
      <c r="C207" s="4" t="s">
        <v>2881</v>
      </c>
      <c r="E207" s="9">
        <v>41929</v>
      </c>
    </row>
    <row r="208" spans="1:5" x14ac:dyDescent="0.25">
      <c r="A208" s="2" t="s">
        <v>2497</v>
      </c>
      <c r="B208" s="2" t="s">
        <v>2500</v>
      </c>
      <c r="C208" s="4" t="s">
        <v>2884</v>
      </c>
      <c r="E208" s="9">
        <v>42039</v>
      </c>
    </row>
    <row r="209" spans="1:6" x14ac:dyDescent="0.25">
      <c r="A209" s="2" t="s">
        <v>2885</v>
      </c>
      <c r="B209" s="2" t="s">
        <v>2886</v>
      </c>
      <c r="C209" s="4" t="s">
        <v>2884</v>
      </c>
      <c r="E209" s="9">
        <v>42039</v>
      </c>
    </row>
    <row r="210" spans="1:6" x14ac:dyDescent="0.25">
      <c r="A210" s="25"/>
      <c r="B210" s="25" t="s">
        <v>1226</v>
      </c>
      <c r="C210" s="25"/>
      <c r="D210" s="29"/>
      <c r="E210" s="29"/>
      <c r="F210" s="30"/>
    </row>
    <row r="211" spans="1:6" x14ac:dyDescent="0.25">
      <c r="A211" s="2" t="s">
        <v>1244</v>
      </c>
      <c r="B211" s="2" t="s">
        <v>2887</v>
      </c>
      <c r="C211" s="4" t="s">
        <v>2888</v>
      </c>
      <c r="D211" s="9">
        <v>42142</v>
      </c>
      <c r="E211" s="9">
        <v>42143</v>
      </c>
    </row>
    <row r="212" spans="1:6" x14ac:dyDescent="0.25">
      <c r="A212" s="2" t="s">
        <v>2889</v>
      </c>
      <c r="B212" s="2" t="s">
        <v>2890</v>
      </c>
      <c r="C212" s="4" t="s">
        <v>2888</v>
      </c>
      <c r="E212" s="9">
        <v>42130</v>
      </c>
    </row>
    <row r="213" spans="1:6" x14ac:dyDescent="0.25">
      <c r="A213" s="2" t="s">
        <v>2891</v>
      </c>
      <c r="B213" s="2" t="s">
        <v>2892</v>
      </c>
      <c r="C213" s="4" t="s">
        <v>2893</v>
      </c>
      <c r="D213" s="9">
        <v>42150</v>
      </c>
      <c r="E213" s="9">
        <v>42149</v>
      </c>
    </row>
    <row r="214" spans="1:6" x14ac:dyDescent="0.25">
      <c r="A214" s="2" t="s">
        <v>2891</v>
      </c>
      <c r="B214" s="2" t="s">
        <v>2892</v>
      </c>
      <c r="C214" s="4" t="s">
        <v>2894</v>
      </c>
      <c r="E214" s="9">
        <v>42158</v>
      </c>
    </row>
    <row r="215" spans="1:6" x14ac:dyDescent="0.25">
      <c r="A215" s="2" t="s">
        <v>2885</v>
      </c>
      <c r="B215" s="2" t="s">
        <v>2895</v>
      </c>
      <c r="C215" s="4" t="s">
        <v>2896</v>
      </c>
      <c r="E215" s="9">
        <v>42158</v>
      </c>
    </row>
    <row r="216" spans="1:6" x14ac:dyDescent="0.25">
      <c r="A216" s="2" t="s">
        <v>2897</v>
      </c>
      <c r="B216" s="2" t="s">
        <v>2898</v>
      </c>
      <c r="C216" s="4" t="s">
        <v>1917</v>
      </c>
      <c r="E216" s="9">
        <v>42167</v>
      </c>
    </row>
    <row r="217" spans="1:6" x14ac:dyDescent="0.25">
      <c r="A217" s="2" t="s">
        <v>2899</v>
      </c>
      <c r="B217" s="2" t="s">
        <v>2900</v>
      </c>
      <c r="C217" s="4" t="s">
        <v>2901</v>
      </c>
      <c r="E217" s="9">
        <v>42177</v>
      </c>
    </row>
    <row r="218" spans="1:6" x14ac:dyDescent="0.25">
      <c r="A218" s="2" t="s">
        <v>2891</v>
      </c>
      <c r="B218" s="2" t="s">
        <v>2892</v>
      </c>
      <c r="C218" s="4" t="s">
        <v>2901</v>
      </c>
      <c r="E218" s="9">
        <v>42177</v>
      </c>
    </row>
    <row r="219" spans="1:6" x14ac:dyDescent="0.25">
      <c r="A219" s="2" t="s">
        <v>1391</v>
      </c>
      <c r="B219" s="2" t="s">
        <v>2878</v>
      </c>
      <c r="C219" s="4" t="s">
        <v>2902</v>
      </c>
      <c r="D219" s="9">
        <v>42193</v>
      </c>
      <c r="E219" s="9">
        <v>42198</v>
      </c>
    </row>
    <row r="220" spans="1:6" x14ac:dyDescent="0.25">
      <c r="A220" s="2" t="s">
        <v>2885</v>
      </c>
      <c r="B220" s="2" t="s">
        <v>2895</v>
      </c>
      <c r="C220" s="4" t="s">
        <v>2902</v>
      </c>
      <c r="E220" s="9">
        <v>42186</v>
      </c>
    </row>
    <row r="221" spans="1:6" x14ac:dyDescent="0.25">
      <c r="A221" s="2" t="s">
        <v>2891</v>
      </c>
      <c r="B221" s="2" t="s">
        <v>2892</v>
      </c>
      <c r="C221" s="4" t="s">
        <v>1160</v>
      </c>
      <c r="E221" s="9">
        <v>42193</v>
      </c>
    </row>
    <row r="222" spans="1:6" x14ac:dyDescent="0.25">
      <c r="A222" s="2" t="s">
        <v>2903</v>
      </c>
      <c r="B222" s="2" t="s">
        <v>2904</v>
      </c>
      <c r="C222" s="4" t="s">
        <v>2905</v>
      </c>
      <c r="E222" s="9">
        <v>42217</v>
      </c>
      <c r="F222" s="3">
        <v>15</v>
      </c>
    </row>
    <row r="223" spans="1:6" x14ac:dyDescent="0.25">
      <c r="A223" s="2" t="s">
        <v>1268</v>
      </c>
      <c r="B223" s="2" t="s">
        <v>1269</v>
      </c>
      <c r="C223" s="4" t="s">
        <v>2906</v>
      </c>
      <c r="E223" s="9">
        <v>42217</v>
      </c>
      <c r="F223" s="3">
        <v>12</v>
      </c>
    </row>
    <row r="224" spans="1:6" x14ac:dyDescent="0.25">
      <c r="A224" s="2" t="s">
        <v>2907</v>
      </c>
      <c r="B224" s="2" t="s">
        <v>2908</v>
      </c>
      <c r="C224" s="4" t="s">
        <v>2909</v>
      </c>
      <c r="E224" s="9">
        <v>42258</v>
      </c>
    </row>
    <row r="225" spans="1:5" x14ac:dyDescent="0.25">
      <c r="A225" s="2" t="s">
        <v>2907</v>
      </c>
      <c r="B225" s="2" t="s">
        <v>2910</v>
      </c>
      <c r="C225" s="4" t="s">
        <v>2909</v>
      </c>
      <c r="E225" s="9">
        <v>42258</v>
      </c>
    </row>
    <row r="226" spans="1:5" x14ac:dyDescent="0.25">
      <c r="A226" s="2" t="s">
        <v>2911</v>
      </c>
      <c r="B226" s="2" t="s">
        <v>2912</v>
      </c>
      <c r="C226" s="4" t="s">
        <v>2913</v>
      </c>
      <c r="E226" s="9">
        <v>42277</v>
      </c>
    </row>
    <row r="227" spans="1:5" x14ac:dyDescent="0.25">
      <c r="A227" s="2" t="s">
        <v>1309</v>
      </c>
      <c r="B227" s="2" t="s">
        <v>1310</v>
      </c>
      <c r="C227" s="4" t="s">
        <v>1282</v>
      </c>
      <c r="E227" s="9">
        <v>42277</v>
      </c>
    </row>
    <row r="228" spans="1:5" x14ac:dyDescent="0.25">
      <c r="A228" s="2" t="s">
        <v>2914</v>
      </c>
      <c r="B228" s="2" t="s">
        <v>2915</v>
      </c>
      <c r="C228" s="4" t="s">
        <v>2916</v>
      </c>
      <c r="E228" s="9">
        <v>42296</v>
      </c>
    </row>
    <row r="229" spans="1:5" x14ac:dyDescent="0.25">
      <c r="A229" s="2" t="s">
        <v>1309</v>
      </c>
      <c r="B229" s="2" t="s">
        <v>1310</v>
      </c>
      <c r="C229" s="4" t="s">
        <v>2916</v>
      </c>
      <c r="E229" s="9">
        <v>42296</v>
      </c>
    </row>
    <row r="230" spans="1:5" x14ac:dyDescent="0.25">
      <c r="A230" s="2" t="s">
        <v>2917</v>
      </c>
      <c r="B230" s="2" t="s">
        <v>1564</v>
      </c>
      <c r="C230" s="4" t="s">
        <v>2918</v>
      </c>
      <c r="E230" s="9">
        <v>42322</v>
      </c>
    </row>
    <row r="231" spans="1:5" x14ac:dyDescent="0.25">
      <c r="A231" s="2" t="s">
        <v>1417</v>
      </c>
      <c r="B231" s="2" t="s">
        <v>2919</v>
      </c>
      <c r="C231" s="4" t="s">
        <v>2918</v>
      </c>
      <c r="E231" s="9">
        <v>42322</v>
      </c>
    </row>
    <row r="232" spans="1:5" x14ac:dyDescent="0.25">
      <c r="A232" s="2" t="s">
        <v>2920</v>
      </c>
      <c r="B232" s="2" t="s">
        <v>2921</v>
      </c>
      <c r="C232" s="4" t="s">
        <v>2922</v>
      </c>
      <c r="D232" s="9">
        <v>42339</v>
      </c>
      <c r="E232" s="9">
        <v>42336</v>
      </c>
    </row>
    <row r="233" spans="1:5" x14ac:dyDescent="0.25">
      <c r="A233" s="2" t="s">
        <v>2923</v>
      </c>
      <c r="B233" s="2" t="s">
        <v>2924</v>
      </c>
      <c r="C233" s="4" t="s">
        <v>2922</v>
      </c>
      <c r="E233" s="9">
        <v>42332</v>
      </c>
    </row>
    <row r="234" spans="1:5" x14ac:dyDescent="0.25">
      <c r="A234" s="2" t="s">
        <v>2925</v>
      </c>
      <c r="B234" s="2" t="s">
        <v>2926</v>
      </c>
      <c r="C234" s="4" t="s">
        <v>2927</v>
      </c>
      <c r="E234" s="9">
        <v>42345</v>
      </c>
    </row>
    <row r="235" spans="1:5" x14ac:dyDescent="0.25">
      <c r="A235" s="2" t="s">
        <v>2928</v>
      </c>
      <c r="B235" s="2" t="s">
        <v>2929</v>
      </c>
      <c r="C235" s="4" t="s">
        <v>2927</v>
      </c>
      <c r="E235" s="9">
        <v>42338</v>
      </c>
    </row>
    <row r="236" spans="1:5" x14ac:dyDescent="0.25">
      <c r="A236" s="2" t="s">
        <v>2930</v>
      </c>
      <c r="B236" s="2" t="s">
        <v>2931</v>
      </c>
      <c r="C236" s="4" t="s">
        <v>1290</v>
      </c>
      <c r="E236" s="9">
        <v>42345</v>
      </c>
    </row>
    <row r="237" spans="1:5" x14ac:dyDescent="0.25">
      <c r="A237" s="2" t="s">
        <v>2932</v>
      </c>
      <c r="B237" s="2" t="s">
        <v>2933</v>
      </c>
      <c r="C237" s="4" t="s">
        <v>2934</v>
      </c>
      <c r="E237" s="9">
        <v>42367</v>
      </c>
    </row>
    <row r="238" spans="1:5" x14ac:dyDescent="0.25">
      <c r="A238" s="2" t="s">
        <v>2935</v>
      </c>
      <c r="B238" s="2" t="s">
        <v>2936</v>
      </c>
      <c r="C238" s="4" t="s">
        <v>2934</v>
      </c>
      <c r="D238" s="9">
        <v>42374</v>
      </c>
      <c r="E238" s="9">
        <v>42051</v>
      </c>
    </row>
    <row r="239" spans="1:5" x14ac:dyDescent="0.25">
      <c r="A239" s="2" t="s">
        <v>2937</v>
      </c>
      <c r="B239" s="2" t="s">
        <v>2938</v>
      </c>
      <c r="C239" s="4" t="s">
        <v>2939</v>
      </c>
      <c r="E239" s="9">
        <v>42374</v>
      </c>
    </row>
    <row r="240" spans="1:5" x14ac:dyDescent="0.25">
      <c r="A240" s="2" t="s">
        <v>2940</v>
      </c>
      <c r="B240" s="2" t="s">
        <v>2941</v>
      </c>
      <c r="C240" s="4" t="s">
        <v>2942</v>
      </c>
      <c r="E240" s="9">
        <v>42416</v>
      </c>
    </row>
    <row r="241" spans="1:6" x14ac:dyDescent="0.25">
      <c r="A241" s="25"/>
      <c r="B241" s="25" t="s">
        <v>2943</v>
      </c>
      <c r="C241" s="25"/>
      <c r="D241" s="29"/>
      <c r="E241" s="29"/>
      <c r="F241" s="30"/>
    </row>
    <row r="242" spans="1:6" x14ac:dyDescent="0.25">
      <c r="A242" s="2" t="s">
        <v>1454</v>
      </c>
      <c r="B242" s="2" t="s">
        <v>2944</v>
      </c>
      <c r="C242" s="4" t="s">
        <v>1327</v>
      </c>
      <c r="D242" s="9">
        <v>42474</v>
      </c>
      <c r="E242" s="9">
        <v>42474</v>
      </c>
    </row>
    <row r="243" spans="1:6" x14ac:dyDescent="0.25">
      <c r="A243" s="2" t="s">
        <v>2945</v>
      </c>
      <c r="B243" s="2" t="s">
        <v>2946</v>
      </c>
      <c r="C243" s="4" t="s">
        <v>1327</v>
      </c>
      <c r="E243" s="9">
        <v>42471</v>
      </c>
    </row>
    <row r="244" spans="1:6" x14ac:dyDescent="0.25">
      <c r="A244" s="2" t="s">
        <v>1244</v>
      </c>
      <c r="B244" s="2" t="s">
        <v>2947</v>
      </c>
      <c r="C244" s="4" t="s">
        <v>2948</v>
      </c>
      <c r="D244" s="9">
        <v>42483</v>
      </c>
      <c r="E244" s="9">
        <v>42483</v>
      </c>
    </row>
    <row r="245" spans="1:6" x14ac:dyDescent="0.25">
      <c r="A245" s="2" t="s">
        <v>1230</v>
      </c>
      <c r="B245" s="2" t="s">
        <v>2949</v>
      </c>
      <c r="C245" s="4" t="s">
        <v>2950</v>
      </c>
      <c r="E245" s="9">
        <v>42497</v>
      </c>
    </row>
    <row r="246" spans="1:6" x14ac:dyDescent="0.25">
      <c r="A246" s="2" t="s">
        <v>2951</v>
      </c>
      <c r="B246" s="2" t="s">
        <v>2952</v>
      </c>
      <c r="C246" s="4" t="s">
        <v>1344</v>
      </c>
      <c r="E246" s="9">
        <v>42497</v>
      </c>
    </row>
    <row r="247" spans="1:6" x14ac:dyDescent="0.25">
      <c r="A247" s="2" t="s">
        <v>1233</v>
      </c>
      <c r="B247" s="2" t="s">
        <v>2953</v>
      </c>
      <c r="C247" s="4" t="s">
        <v>1347</v>
      </c>
      <c r="E247" s="9">
        <v>42507</v>
      </c>
    </row>
    <row r="248" spans="1:6" x14ac:dyDescent="0.25">
      <c r="A248" s="2" t="s">
        <v>2954</v>
      </c>
      <c r="B248" s="2" t="s">
        <v>2955</v>
      </c>
      <c r="C248" s="4" t="s">
        <v>1347</v>
      </c>
      <c r="E248" s="9">
        <v>42507</v>
      </c>
    </row>
    <row r="249" spans="1:6" x14ac:dyDescent="0.25">
      <c r="A249" s="2" t="s">
        <v>1350</v>
      </c>
      <c r="B249" s="2" t="s">
        <v>2956</v>
      </c>
      <c r="C249" s="4" t="s">
        <v>1352</v>
      </c>
      <c r="E249" s="9">
        <v>42521</v>
      </c>
    </row>
    <row r="250" spans="1:6" x14ac:dyDescent="0.25">
      <c r="A250" s="2" t="s">
        <v>1350</v>
      </c>
      <c r="B250" s="2" t="s">
        <v>2957</v>
      </c>
      <c r="C250" s="4" t="s">
        <v>1352</v>
      </c>
      <c r="E250" s="9">
        <v>42523</v>
      </c>
      <c r="F250" s="3" t="s">
        <v>1353</v>
      </c>
    </row>
    <row r="251" spans="1:6" x14ac:dyDescent="0.25">
      <c r="A251" s="2" t="s">
        <v>2958</v>
      </c>
      <c r="B251" s="2" t="s">
        <v>2959</v>
      </c>
      <c r="C251" s="4" t="s">
        <v>1359</v>
      </c>
      <c r="E251" s="9">
        <v>42532</v>
      </c>
    </row>
    <row r="252" spans="1:6" x14ac:dyDescent="0.25">
      <c r="A252" s="2" t="s">
        <v>2960</v>
      </c>
      <c r="B252" s="2" t="s">
        <v>2961</v>
      </c>
      <c r="C252" s="4" t="s">
        <v>2962</v>
      </c>
      <c r="D252" s="9">
        <v>42542</v>
      </c>
      <c r="E252" s="9">
        <v>42546</v>
      </c>
    </row>
    <row r="253" spans="1:6" x14ac:dyDescent="0.25">
      <c r="A253" s="25"/>
      <c r="B253" s="25" t="s">
        <v>2963</v>
      </c>
      <c r="C253" s="25"/>
      <c r="D253" s="29"/>
      <c r="E253" s="29"/>
      <c r="F253" s="30"/>
    </row>
    <row r="254" spans="1:6" x14ac:dyDescent="0.25">
      <c r="A254" s="2" t="s">
        <v>2964</v>
      </c>
      <c r="B254" s="2" t="s">
        <v>1375</v>
      </c>
      <c r="C254" s="4" t="s">
        <v>2965</v>
      </c>
      <c r="D254" s="9">
        <v>42567</v>
      </c>
      <c r="E254" s="9">
        <v>42567</v>
      </c>
    </row>
    <row r="255" spans="1:6" x14ac:dyDescent="0.25">
      <c r="A255" s="2" t="s">
        <v>1244</v>
      </c>
      <c r="B255" s="2" t="s">
        <v>2966</v>
      </c>
      <c r="C255" s="4" t="s">
        <v>2965</v>
      </c>
      <c r="D255" s="9">
        <v>42567</v>
      </c>
      <c r="E255" s="9">
        <v>42567</v>
      </c>
    </row>
    <row r="256" spans="1:6" x14ac:dyDescent="0.25">
      <c r="A256" s="2" t="s">
        <v>2443</v>
      </c>
      <c r="B256" s="2" t="s">
        <v>2967</v>
      </c>
      <c r="C256" s="4" t="s">
        <v>2968</v>
      </c>
      <c r="E256" s="9">
        <v>42567</v>
      </c>
    </row>
    <row r="257" spans="1:5" x14ac:dyDescent="0.25">
      <c r="A257" s="2" t="s">
        <v>2438</v>
      </c>
      <c r="B257" s="2" t="s">
        <v>2969</v>
      </c>
      <c r="C257" s="4" t="s">
        <v>1373</v>
      </c>
      <c r="D257" s="9">
        <v>42574</v>
      </c>
      <c r="E257" s="9">
        <v>42574</v>
      </c>
    </row>
    <row r="258" spans="1:5" x14ac:dyDescent="0.25">
      <c r="A258" s="2" t="s">
        <v>2438</v>
      </c>
      <c r="B258" s="2" t="s">
        <v>2970</v>
      </c>
      <c r="C258" s="4" t="s">
        <v>1373</v>
      </c>
      <c r="E258" s="9">
        <v>42581</v>
      </c>
    </row>
    <row r="259" spans="1:5" x14ac:dyDescent="0.25">
      <c r="A259" s="2" t="s">
        <v>1309</v>
      </c>
      <c r="B259" s="2" t="s">
        <v>1310</v>
      </c>
      <c r="C259" s="4" t="s">
        <v>2971</v>
      </c>
      <c r="E259" s="9">
        <v>42581</v>
      </c>
    </row>
    <row r="260" spans="1:5" x14ac:dyDescent="0.25">
      <c r="A260" s="2" t="s">
        <v>2547</v>
      </c>
      <c r="B260" s="2" t="s">
        <v>2972</v>
      </c>
      <c r="C260" s="4" t="s">
        <v>2971</v>
      </c>
      <c r="E260" s="9">
        <v>42592</v>
      </c>
    </row>
    <row r="261" spans="1:5" x14ac:dyDescent="0.25">
      <c r="A261" s="2" t="s">
        <v>2973</v>
      </c>
      <c r="B261" s="2" t="s">
        <v>2974</v>
      </c>
      <c r="C261" s="4" t="s">
        <v>1378</v>
      </c>
      <c r="E261" s="9">
        <v>42592</v>
      </c>
    </row>
    <row r="262" spans="1:5" x14ac:dyDescent="0.25">
      <c r="A262" s="2" t="s">
        <v>1230</v>
      </c>
      <c r="B262" s="2" t="s">
        <v>2975</v>
      </c>
      <c r="C262" s="4" t="s">
        <v>2976</v>
      </c>
      <c r="E262" s="9">
        <v>42616</v>
      </c>
    </row>
    <row r="263" spans="1:5" x14ac:dyDescent="0.25">
      <c r="A263" s="2" t="s">
        <v>1391</v>
      </c>
      <c r="B263" s="2" t="s">
        <v>2878</v>
      </c>
      <c r="C263" s="4" t="s">
        <v>2977</v>
      </c>
      <c r="E263" s="9">
        <v>42647</v>
      </c>
    </row>
    <row r="264" spans="1:5" x14ac:dyDescent="0.25">
      <c r="A264" s="2" t="s">
        <v>1789</v>
      </c>
      <c r="B264" s="2" t="s">
        <v>2978</v>
      </c>
      <c r="C264" s="4" t="s">
        <v>2977</v>
      </c>
      <c r="E264" s="9">
        <v>42647</v>
      </c>
    </row>
    <row r="265" spans="1:5" x14ac:dyDescent="0.25">
      <c r="A265" s="2" t="s">
        <v>2979</v>
      </c>
      <c r="B265" s="2" t="s">
        <v>2766</v>
      </c>
      <c r="C265" s="4" t="s">
        <v>2980</v>
      </c>
      <c r="D265" s="9">
        <v>42661</v>
      </c>
      <c r="E265" s="9">
        <v>42667</v>
      </c>
    </row>
    <row r="266" spans="1:5" x14ac:dyDescent="0.25">
      <c r="A266" s="2" t="s">
        <v>2981</v>
      </c>
      <c r="B266" s="2" t="s">
        <v>2941</v>
      </c>
      <c r="C266" s="4" t="s">
        <v>2980</v>
      </c>
      <c r="D266" s="9">
        <v>42661</v>
      </c>
      <c r="E266" s="9">
        <v>42667</v>
      </c>
    </row>
    <row r="267" spans="1:5" x14ac:dyDescent="0.25">
      <c r="A267" s="2" t="s">
        <v>2982</v>
      </c>
      <c r="B267" s="2" t="s">
        <v>2983</v>
      </c>
      <c r="C267" s="4" t="s">
        <v>2984</v>
      </c>
      <c r="E267" s="9">
        <v>42679</v>
      </c>
    </row>
    <row r="268" spans="1:5" x14ac:dyDescent="0.25">
      <c r="A268" s="2" t="s">
        <v>2985</v>
      </c>
      <c r="B268" s="2" t="s">
        <v>2986</v>
      </c>
      <c r="C268" s="4" t="s">
        <v>2984</v>
      </c>
      <c r="E268" s="9">
        <v>42679</v>
      </c>
    </row>
    <row r="269" spans="1:5" x14ac:dyDescent="0.25">
      <c r="A269" s="2" t="s">
        <v>2987</v>
      </c>
      <c r="B269" s="2" t="s">
        <v>2988</v>
      </c>
      <c r="C269" s="4" t="s">
        <v>2989</v>
      </c>
      <c r="E269" s="9">
        <v>42692</v>
      </c>
    </row>
    <row r="270" spans="1:5" x14ac:dyDescent="0.25">
      <c r="A270" s="2" t="s">
        <v>2438</v>
      </c>
      <c r="B270" s="2" t="s">
        <v>2970</v>
      </c>
      <c r="C270" s="4" t="s">
        <v>2989</v>
      </c>
      <c r="E270" s="9">
        <v>42686</v>
      </c>
    </row>
    <row r="271" spans="1:5" x14ac:dyDescent="0.25">
      <c r="A271" s="2" t="s">
        <v>2438</v>
      </c>
      <c r="B271" s="2" t="s">
        <v>2990</v>
      </c>
      <c r="C271" s="4" t="s">
        <v>2989</v>
      </c>
      <c r="E271" s="9">
        <v>42686</v>
      </c>
    </row>
    <row r="272" spans="1:5" x14ac:dyDescent="0.25">
      <c r="A272" s="2" t="s">
        <v>1309</v>
      </c>
      <c r="B272" s="2" t="s">
        <v>2991</v>
      </c>
      <c r="C272" s="4" t="s">
        <v>2992</v>
      </c>
      <c r="E272" s="9">
        <v>42700</v>
      </c>
    </row>
    <row r="273" spans="1:5" x14ac:dyDescent="0.25">
      <c r="A273" s="2" t="s">
        <v>1309</v>
      </c>
      <c r="B273" s="2" t="s">
        <v>2993</v>
      </c>
      <c r="C273" s="4" t="s">
        <v>2992</v>
      </c>
      <c r="E273" s="9">
        <v>42700</v>
      </c>
    </row>
    <row r="274" spans="1:5" x14ac:dyDescent="0.25">
      <c r="A274" s="2" t="s">
        <v>1391</v>
      </c>
      <c r="B274" s="2" t="s">
        <v>2994</v>
      </c>
      <c r="C274" s="4" t="s">
        <v>2995</v>
      </c>
      <c r="E274" s="9">
        <v>42700</v>
      </c>
    </row>
    <row r="275" spans="1:5" x14ac:dyDescent="0.25">
      <c r="A275" s="2" t="s">
        <v>1309</v>
      </c>
      <c r="B275" s="2" t="s">
        <v>2991</v>
      </c>
      <c r="C275" s="4" t="s">
        <v>2996</v>
      </c>
      <c r="E275" s="9">
        <v>42712</v>
      </c>
    </row>
    <row r="276" spans="1:5" x14ac:dyDescent="0.25">
      <c r="A276" s="2" t="s">
        <v>1309</v>
      </c>
      <c r="B276" s="2" t="s">
        <v>2993</v>
      </c>
      <c r="C276" s="4" t="s">
        <v>2996</v>
      </c>
      <c r="E276" s="9">
        <v>42712</v>
      </c>
    </row>
    <row r="277" spans="1:5" x14ac:dyDescent="0.25">
      <c r="A277" s="2" t="s">
        <v>2831</v>
      </c>
      <c r="B277" s="2" t="s">
        <v>2997</v>
      </c>
      <c r="C277" s="4" t="s">
        <v>1397</v>
      </c>
      <c r="E277" s="9">
        <v>42730</v>
      </c>
    </row>
    <row r="278" spans="1:5" x14ac:dyDescent="0.25">
      <c r="A278" s="2" t="s">
        <v>1244</v>
      </c>
      <c r="B278" s="2" t="s">
        <v>2998</v>
      </c>
      <c r="C278" s="4" t="s">
        <v>1397</v>
      </c>
      <c r="E278" s="9">
        <v>42730</v>
      </c>
    </row>
    <row r="279" spans="1:5" x14ac:dyDescent="0.25">
      <c r="A279" s="2" t="s">
        <v>1230</v>
      </c>
      <c r="B279" s="2" t="s">
        <v>2999</v>
      </c>
      <c r="C279" s="4" t="s">
        <v>3000</v>
      </c>
      <c r="E279" s="9" t="s">
        <v>3001</v>
      </c>
    </row>
    <row r="280" spans="1:5" x14ac:dyDescent="0.25">
      <c r="A280" s="2" t="s">
        <v>3002</v>
      </c>
      <c r="B280" s="2" t="s">
        <v>3003</v>
      </c>
      <c r="C280" s="4" t="s">
        <v>3004</v>
      </c>
      <c r="E280" s="9">
        <v>42779</v>
      </c>
    </row>
    <row r="281" spans="1:5" x14ac:dyDescent="0.25">
      <c r="A281" s="2" t="s">
        <v>2618</v>
      </c>
      <c r="B281" s="2" t="s">
        <v>3005</v>
      </c>
      <c r="C281" s="4" t="s">
        <v>3004</v>
      </c>
      <c r="E281" s="9">
        <v>42779</v>
      </c>
    </row>
    <row r="282" spans="1:5" x14ac:dyDescent="0.25">
      <c r="A282" s="2" t="s">
        <v>1391</v>
      </c>
      <c r="B282" s="2" t="s">
        <v>1392</v>
      </c>
      <c r="C282" s="4" t="s">
        <v>3006</v>
      </c>
      <c r="E282" s="9">
        <v>42791</v>
      </c>
    </row>
    <row r="283" spans="1:5" x14ac:dyDescent="0.25">
      <c r="A283" s="2" t="s">
        <v>3007</v>
      </c>
      <c r="B283" s="2" t="s">
        <v>3008</v>
      </c>
      <c r="C283" s="4" t="s">
        <v>3006</v>
      </c>
      <c r="E283" s="9">
        <v>42791</v>
      </c>
    </row>
    <row r="284" spans="1:5" x14ac:dyDescent="0.25">
      <c r="A284" s="2" t="s">
        <v>1031</v>
      </c>
      <c r="B284" s="2" t="s">
        <v>3009</v>
      </c>
      <c r="C284" s="4" t="s">
        <v>3010</v>
      </c>
      <c r="D284" s="9">
        <v>42805</v>
      </c>
      <c r="E284" s="9">
        <v>42801</v>
      </c>
    </row>
    <row r="285" spans="1:5" x14ac:dyDescent="0.25">
      <c r="A285" s="2" t="s">
        <v>1417</v>
      </c>
      <c r="B285" s="2" t="s">
        <v>3011</v>
      </c>
      <c r="C285" s="4" t="s">
        <v>3010</v>
      </c>
      <c r="D285" s="9">
        <v>42805</v>
      </c>
      <c r="E285" s="9">
        <v>42805</v>
      </c>
    </row>
    <row r="286" spans="1:5" x14ac:dyDescent="0.25">
      <c r="A286" s="2" t="s">
        <v>1422</v>
      </c>
      <c r="B286" s="2" t="s">
        <v>1423</v>
      </c>
      <c r="C286" s="4" t="s">
        <v>1410</v>
      </c>
      <c r="E286" s="9">
        <v>42812</v>
      </c>
    </row>
    <row r="287" spans="1:5" x14ac:dyDescent="0.25">
      <c r="A287" s="2" t="s">
        <v>1412</v>
      </c>
      <c r="B287" s="2" t="s">
        <v>3012</v>
      </c>
      <c r="C287" s="4" t="s">
        <v>1414</v>
      </c>
      <c r="E287" s="9">
        <v>42836</v>
      </c>
    </row>
    <row r="288" spans="1:5" x14ac:dyDescent="0.25">
      <c r="A288" s="2" t="s">
        <v>3013</v>
      </c>
      <c r="B288" s="2" t="s">
        <v>3014</v>
      </c>
      <c r="C288" s="4" t="s">
        <v>1414</v>
      </c>
      <c r="E288" s="9">
        <v>42836</v>
      </c>
    </row>
    <row r="289" spans="1:6" x14ac:dyDescent="0.25">
      <c r="A289" s="2" t="s">
        <v>1350</v>
      </c>
      <c r="B289" s="2" t="s">
        <v>1409</v>
      </c>
      <c r="C289" s="4" t="s">
        <v>1420</v>
      </c>
      <c r="E289" s="9">
        <v>42843</v>
      </c>
    </row>
    <row r="290" spans="1:6" x14ac:dyDescent="0.25">
      <c r="A290" s="2" t="s">
        <v>3015</v>
      </c>
      <c r="B290" s="2" t="s">
        <v>2854</v>
      </c>
      <c r="C290" s="4" t="s">
        <v>1420</v>
      </c>
      <c r="E290" s="9">
        <v>42843</v>
      </c>
    </row>
    <row r="291" spans="1:6" x14ac:dyDescent="0.25">
      <c r="A291" s="2" t="s">
        <v>3016</v>
      </c>
      <c r="B291" s="2" t="s">
        <v>3017</v>
      </c>
      <c r="C291" s="4" t="s">
        <v>1424</v>
      </c>
      <c r="E291" s="9">
        <v>42852</v>
      </c>
    </row>
    <row r="292" spans="1:6" x14ac:dyDescent="0.25">
      <c r="A292" s="2" t="s">
        <v>2879</v>
      </c>
      <c r="B292" s="2" t="s">
        <v>3018</v>
      </c>
      <c r="C292" s="4" t="s">
        <v>1424</v>
      </c>
      <c r="E292" s="9">
        <v>42852</v>
      </c>
    </row>
    <row r="293" spans="1:6" x14ac:dyDescent="0.25">
      <c r="A293" s="2" t="s">
        <v>2806</v>
      </c>
      <c r="B293" s="2" t="s">
        <v>3019</v>
      </c>
      <c r="C293" s="4" t="s">
        <v>1427</v>
      </c>
      <c r="E293" s="9">
        <v>42868</v>
      </c>
    </row>
    <row r="294" spans="1:6" x14ac:dyDescent="0.25">
      <c r="A294" s="2" t="s">
        <v>2666</v>
      </c>
      <c r="B294" s="2" t="s">
        <v>3020</v>
      </c>
      <c r="C294" s="4" t="s">
        <v>1427</v>
      </c>
      <c r="E294" s="9">
        <v>42868</v>
      </c>
    </row>
    <row r="295" spans="1:6" x14ac:dyDescent="0.25">
      <c r="A295" s="2" t="s">
        <v>3021</v>
      </c>
      <c r="B295" s="2" t="s">
        <v>3022</v>
      </c>
      <c r="C295" s="4" t="s">
        <v>1430</v>
      </c>
      <c r="E295" s="9">
        <v>42868</v>
      </c>
    </row>
    <row r="296" spans="1:6" x14ac:dyDescent="0.25">
      <c r="A296" s="2" t="s">
        <v>1304</v>
      </c>
      <c r="B296" s="2" t="s">
        <v>3023</v>
      </c>
      <c r="C296" s="4" t="s">
        <v>1438</v>
      </c>
      <c r="D296" s="9">
        <v>42882</v>
      </c>
      <c r="E296" s="9" t="s">
        <v>3024</v>
      </c>
    </row>
    <row r="297" spans="1:6" x14ac:dyDescent="0.25">
      <c r="A297" s="2" t="s">
        <v>3025</v>
      </c>
      <c r="B297" s="2" t="s">
        <v>3026</v>
      </c>
      <c r="C297" s="4" t="s">
        <v>1438</v>
      </c>
      <c r="D297" s="9">
        <v>42882</v>
      </c>
      <c r="E297" s="9">
        <v>42885</v>
      </c>
    </row>
    <row r="298" spans="1:6" x14ac:dyDescent="0.25">
      <c r="A298" s="2" t="s">
        <v>1436</v>
      </c>
      <c r="B298" s="2" t="s">
        <v>3026</v>
      </c>
      <c r="C298" s="4" t="s">
        <v>3027</v>
      </c>
      <c r="E298" s="9">
        <v>42903</v>
      </c>
      <c r="F298" s="3" t="s">
        <v>3028</v>
      </c>
    </row>
    <row r="299" spans="1:6" x14ac:dyDescent="0.25">
      <c r="A299" s="2" t="s">
        <v>1244</v>
      </c>
      <c r="B299" s="2" t="s">
        <v>3029</v>
      </c>
      <c r="C299" s="4" t="s">
        <v>3027</v>
      </c>
      <c r="E299" s="9">
        <v>42903</v>
      </c>
      <c r="F299" s="3" t="s">
        <v>3028</v>
      </c>
    </row>
    <row r="300" spans="1:6" x14ac:dyDescent="0.25">
      <c r="A300" s="2" t="s">
        <v>3030</v>
      </c>
      <c r="B300" s="2" t="s">
        <v>3031</v>
      </c>
      <c r="C300" s="4" t="s">
        <v>3032</v>
      </c>
      <c r="E300" s="9">
        <v>42946</v>
      </c>
    </row>
    <row r="301" spans="1:6" x14ac:dyDescent="0.25">
      <c r="A301" s="2" t="s">
        <v>2930</v>
      </c>
      <c r="B301" s="2" t="s">
        <v>3033</v>
      </c>
      <c r="C301" s="4" t="s">
        <v>3032</v>
      </c>
      <c r="E301" s="9">
        <v>42946</v>
      </c>
    </row>
    <row r="302" spans="1:6" x14ac:dyDescent="0.25">
      <c r="A302" s="2" t="s">
        <v>3030</v>
      </c>
      <c r="B302" s="2" t="s">
        <v>3034</v>
      </c>
      <c r="C302" s="4" t="s">
        <v>3035</v>
      </c>
      <c r="D302" s="9">
        <v>42930</v>
      </c>
      <c r="E302" s="9">
        <v>42928</v>
      </c>
    </row>
    <row r="303" spans="1:6" x14ac:dyDescent="0.25">
      <c r="A303" s="2" t="s">
        <v>3030</v>
      </c>
      <c r="B303" s="2" t="s">
        <v>3036</v>
      </c>
      <c r="C303" s="4" t="s">
        <v>3035</v>
      </c>
      <c r="D303" s="9">
        <v>42930</v>
      </c>
      <c r="E303" s="9">
        <v>42928</v>
      </c>
    </row>
    <row r="304" spans="1:6" x14ac:dyDescent="0.25">
      <c r="A304" s="2" t="s">
        <v>1406</v>
      </c>
      <c r="B304" s="2" t="s">
        <v>3037</v>
      </c>
      <c r="C304" s="4" t="s">
        <v>3038</v>
      </c>
      <c r="E304" s="9">
        <v>42945</v>
      </c>
    </row>
    <row r="305" spans="1:5" x14ac:dyDescent="0.25">
      <c r="A305" s="2" t="s">
        <v>1230</v>
      </c>
      <c r="B305" s="2" t="s">
        <v>3039</v>
      </c>
      <c r="C305" s="4" t="s">
        <v>3038</v>
      </c>
      <c r="E305" s="9">
        <v>42942</v>
      </c>
    </row>
    <row r="306" spans="1:5" x14ac:dyDescent="0.25">
      <c r="A306" s="2" t="s">
        <v>3040</v>
      </c>
      <c r="B306" s="2" t="s">
        <v>3041</v>
      </c>
      <c r="C306" s="4" t="s">
        <v>3042</v>
      </c>
      <c r="E306" s="9">
        <v>42959</v>
      </c>
    </row>
    <row r="307" spans="1:5" x14ac:dyDescent="0.25">
      <c r="A307" s="2" t="s">
        <v>3043</v>
      </c>
      <c r="B307" s="2" t="s">
        <v>3044</v>
      </c>
      <c r="C307" s="4" t="s">
        <v>3042</v>
      </c>
      <c r="E307" s="9">
        <v>42959</v>
      </c>
    </row>
    <row r="308" spans="1:5" x14ac:dyDescent="0.25">
      <c r="A308" s="2" t="s">
        <v>3045</v>
      </c>
      <c r="B308" s="2" t="s">
        <v>3046</v>
      </c>
      <c r="C308" s="4" t="s">
        <v>3047</v>
      </c>
      <c r="E308" s="9">
        <v>42966</v>
      </c>
    </row>
    <row r="309" spans="1:5" x14ac:dyDescent="0.25">
      <c r="A309" s="2" t="s">
        <v>3048</v>
      </c>
      <c r="B309" s="2" t="s">
        <v>3049</v>
      </c>
      <c r="C309" s="4" t="s">
        <v>3047</v>
      </c>
      <c r="E309" s="9">
        <v>42966</v>
      </c>
    </row>
    <row r="310" spans="1:5" x14ac:dyDescent="0.25">
      <c r="A310" s="2" t="s">
        <v>3050</v>
      </c>
      <c r="B310" s="2" t="s">
        <v>3051</v>
      </c>
      <c r="C310" s="4" t="s">
        <v>1456</v>
      </c>
      <c r="D310" s="9">
        <v>42980</v>
      </c>
      <c r="E310" s="9">
        <v>42980</v>
      </c>
    </row>
    <row r="311" spans="1:5" x14ac:dyDescent="0.25">
      <c r="A311" s="2" t="s">
        <v>3048</v>
      </c>
      <c r="B311" s="2" t="s">
        <v>3052</v>
      </c>
      <c r="C311" s="4" t="s">
        <v>1456</v>
      </c>
      <c r="D311" s="9">
        <v>42980</v>
      </c>
      <c r="E311" s="9">
        <v>42980</v>
      </c>
    </row>
    <row r="312" spans="1:5" x14ac:dyDescent="0.25">
      <c r="A312" s="2" t="s">
        <v>3050</v>
      </c>
      <c r="B312" s="2" t="s">
        <v>3053</v>
      </c>
      <c r="C312" s="4" t="s">
        <v>3054</v>
      </c>
      <c r="E312" s="9">
        <v>42985</v>
      </c>
    </row>
    <row r="313" spans="1:5" x14ac:dyDescent="0.25">
      <c r="A313" s="2" t="s">
        <v>2584</v>
      </c>
      <c r="B313" s="2" t="s">
        <v>3055</v>
      </c>
      <c r="C313" s="4" t="s">
        <v>3054</v>
      </c>
      <c r="E313" s="9">
        <v>42987</v>
      </c>
    </row>
    <row r="314" spans="1:5" x14ac:dyDescent="0.25">
      <c r="A314" s="2" t="s">
        <v>1457</v>
      </c>
      <c r="B314" s="2" t="s">
        <v>3056</v>
      </c>
      <c r="C314" s="4" t="s">
        <v>1459</v>
      </c>
      <c r="E314" s="9">
        <v>42987</v>
      </c>
    </row>
    <row r="315" spans="1:5" x14ac:dyDescent="0.25">
      <c r="A315" s="2" t="s">
        <v>3040</v>
      </c>
      <c r="B315" s="2" t="s">
        <v>3057</v>
      </c>
      <c r="C315" s="4" t="s">
        <v>1462</v>
      </c>
      <c r="E315" s="9">
        <v>43008</v>
      </c>
    </row>
    <row r="316" spans="1:5" x14ac:dyDescent="0.25">
      <c r="A316" s="2" t="s">
        <v>906</v>
      </c>
      <c r="B316" s="2" t="s">
        <v>3058</v>
      </c>
      <c r="C316" s="4" t="s">
        <v>1462</v>
      </c>
      <c r="E316" s="9">
        <v>43008</v>
      </c>
    </row>
    <row r="317" spans="1:5" x14ac:dyDescent="0.25">
      <c r="A317" s="2" t="s">
        <v>3043</v>
      </c>
      <c r="B317" s="2" t="s">
        <v>3059</v>
      </c>
      <c r="C317" s="4" t="s">
        <v>3060</v>
      </c>
      <c r="D317" s="9">
        <v>43022</v>
      </c>
      <c r="E317" s="9">
        <v>43022</v>
      </c>
    </row>
    <row r="318" spans="1:5" x14ac:dyDescent="0.25">
      <c r="A318" s="2" t="s">
        <v>1436</v>
      </c>
      <c r="B318" s="2" t="s">
        <v>3061</v>
      </c>
      <c r="C318" s="4" t="s">
        <v>3060</v>
      </c>
      <c r="D318" s="9">
        <v>43022</v>
      </c>
      <c r="E318" s="9">
        <v>43022</v>
      </c>
    </row>
    <row r="319" spans="1:5" x14ac:dyDescent="0.25">
      <c r="A319" s="2" t="s">
        <v>3062</v>
      </c>
      <c r="B319" s="2" t="s">
        <v>3063</v>
      </c>
      <c r="C319" s="4" t="s">
        <v>3064</v>
      </c>
      <c r="E319" s="9">
        <v>43029</v>
      </c>
    </row>
    <row r="320" spans="1:5" x14ac:dyDescent="0.25">
      <c r="A320" s="2" t="s">
        <v>3065</v>
      </c>
      <c r="B320" s="2" t="s">
        <v>3066</v>
      </c>
      <c r="C320" s="4" t="s">
        <v>3064</v>
      </c>
      <c r="E320" s="9">
        <v>43029</v>
      </c>
    </row>
    <row r="321" spans="1:6" x14ac:dyDescent="0.25">
      <c r="A321" s="2" t="s">
        <v>3016</v>
      </c>
      <c r="B321" s="2" t="s">
        <v>1619</v>
      </c>
      <c r="C321" s="4" t="s">
        <v>3067</v>
      </c>
      <c r="E321" s="9">
        <v>43035</v>
      </c>
    </row>
    <row r="322" spans="1:6" x14ac:dyDescent="0.25">
      <c r="A322" s="2" t="s">
        <v>3068</v>
      </c>
      <c r="B322" s="2" t="s">
        <v>3069</v>
      </c>
      <c r="C322" s="4" t="s">
        <v>3067</v>
      </c>
      <c r="E322" s="9">
        <v>43035</v>
      </c>
    </row>
    <row r="323" spans="1:6" x14ac:dyDescent="0.25">
      <c r="A323" s="25"/>
      <c r="B323" s="25" t="s">
        <v>3070</v>
      </c>
      <c r="C323" s="25"/>
      <c r="D323" s="29"/>
      <c r="E323" s="29"/>
      <c r="F323" s="30"/>
    </row>
    <row r="324" spans="1:6" x14ac:dyDescent="0.25">
      <c r="A324" s="2" t="s">
        <v>1478</v>
      </c>
      <c r="B324" s="2" t="s">
        <v>3071</v>
      </c>
      <c r="C324" s="4" t="s">
        <v>3072</v>
      </c>
      <c r="E324" s="9">
        <v>43077</v>
      </c>
    </row>
    <row r="325" spans="1:6" x14ac:dyDescent="0.25">
      <c r="A325" s="2" t="s">
        <v>3073</v>
      </c>
      <c r="B325" s="2" t="s">
        <v>3074</v>
      </c>
      <c r="C325" s="4" t="s">
        <v>3072</v>
      </c>
      <c r="E325" s="9">
        <v>43077</v>
      </c>
    </row>
    <row r="326" spans="1:6" x14ac:dyDescent="0.25">
      <c r="A326" s="2" t="s">
        <v>3075</v>
      </c>
      <c r="B326" s="2" t="s">
        <v>3076</v>
      </c>
      <c r="C326" s="4" t="s">
        <v>3077</v>
      </c>
      <c r="E326" s="9">
        <v>43134</v>
      </c>
    </row>
    <row r="327" spans="1:6" x14ac:dyDescent="0.25">
      <c r="A327" s="2" t="s">
        <v>3078</v>
      </c>
      <c r="B327" s="2" t="s">
        <v>3079</v>
      </c>
      <c r="C327" s="4" t="s">
        <v>3080</v>
      </c>
      <c r="E327" s="9">
        <v>43134</v>
      </c>
    </row>
    <row r="328" spans="1:6" x14ac:dyDescent="0.25">
      <c r="A328" s="2" t="s">
        <v>3081</v>
      </c>
      <c r="B328" s="2" t="s">
        <v>3082</v>
      </c>
      <c r="C328" s="4" t="s">
        <v>1490</v>
      </c>
      <c r="E328" s="9">
        <v>43148</v>
      </c>
    </row>
    <row r="329" spans="1:6" x14ac:dyDescent="0.25">
      <c r="A329" s="2" t="s">
        <v>3083</v>
      </c>
      <c r="B329" s="2" t="s">
        <v>3084</v>
      </c>
      <c r="C329" s="4" t="s">
        <v>1490</v>
      </c>
      <c r="E329" s="9">
        <v>43148</v>
      </c>
    </row>
    <row r="330" spans="1:6" x14ac:dyDescent="0.25">
      <c r="A330" s="2" t="s">
        <v>3085</v>
      </c>
      <c r="B330" s="2" t="s">
        <v>3086</v>
      </c>
      <c r="C330" s="4" t="s">
        <v>3087</v>
      </c>
      <c r="E330" s="9">
        <v>43155</v>
      </c>
    </row>
    <row r="331" spans="1:6" x14ac:dyDescent="0.25">
      <c r="A331" s="2" t="s">
        <v>3088</v>
      </c>
      <c r="B331" s="2" t="s">
        <v>3089</v>
      </c>
      <c r="C331" s="4" t="s">
        <v>3087</v>
      </c>
      <c r="E331" s="9">
        <v>43155</v>
      </c>
    </row>
    <row r="332" spans="1:6" x14ac:dyDescent="0.25">
      <c r="A332" s="2" t="s">
        <v>3090</v>
      </c>
      <c r="B332" s="2" t="s">
        <v>3091</v>
      </c>
      <c r="C332" s="4" t="s">
        <v>1494</v>
      </c>
      <c r="D332" s="9">
        <v>43169</v>
      </c>
      <c r="E332" s="9">
        <v>43169</v>
      </c>
    </row>
    <row r="333" spans="1:6" x14ac:dyDescent="0.25">
      <c r="A333" s="2" t="s">
        <v>3030</v>
      </c>
      <c r="B333" s="2" t="s">
        <v>3092</v>
      </c>
      <c r="C333" s="4" t="s">
        <v>1494</v>
      </c>
      <c r="D333" s="9">
        <v>43169</v>
      </c>
      <c r="E333" s="9">
        <v>43169</v>
      </c>
    </row>
    <row r="334" spans="1:6" x14ac:dyDescent="0.25">
      <c r="A334" s="2" t="s">
        <v>3093</v>
      </c>
      <c r="B334" s="2" t="s">
        <v>3094</v>
      </c>
      <c r="C334" s="4" t="s">
        <v>1494</v>
      </c>
      <c r="E334" s="9">
        <v>43162</v>
      </c>
    </row>
    <row r="335" spans="1:6" x14ac:dyDescent="0.25">
      <c r="A335" s="2" t="s">
        <v>884</v>
      </c>
      <c r="B335" s="2" t="s">
        <v>3095</v>
      </c>
      <c r="C335" s="4" t="s">
        <v>3096</v>
      </c>
      <c r="D335" s="9">
        <v>43176</v>
      </c>
      <c r="E335" s="9">
        <v>43176</v>
      </c>
    </row>
    <row r="336" spans="1:6" x14ac:dyDescent="0.25">
      <c r="A336" s="2" t="s">
        <v>3097</v>
      </c>
      <c r="B336" s="2" t="s">
        <v>3098</v>
      </c>
      <c r="C336" s="4" t="s">
        <v>1499</v>
      </c>
      <c r="D336" s="9">
        <v>43183</v>
      </c>
      <c r="E336" s="9">
        <v>43183</v>
      </c>
    </row>
    <row r="337" spans="1:6" x14ac:dyDescent="0.25">
      <c r="A337" s="2" t="s">
        <v>3099</v>
      </c>
      <c r="B337" s="2" t="s">
        <v>3100</v>
      </c>
      <c r="C337" s="4" t="s">
        <v>1499</v>
      </c>
      <c r="D337" s="9">
        <v>43190</v>
      </c>
      <c r="E337" s="9">
        <v>43232</v>
      </c>
    </row>
    <row r="338" spans="1:6" x14ac:dyDescent="0.25">
      <c r="A338" s="2" t="s">
        <v>1218</v>
      </c>
      <c r="B338" s="2" t="s">
        <v>1505</v>
      </c>
      <c r="C338" s="4" t="s">
        <v>1499</v>
      </c>
      <c r="E338" s="9">
        <v>43183</v>
      </c>
    </row>
    <row r="339" spans="1:6" x14ac:dyDescent="0.25">
      <c r="A339" s="2" t="s">
        <v>3101</v>
      </c>
      <c r="B339" s="2" t="s">
        <v>3102</v>
      </c>
      <c r="C339" s="4" t="s">
        <v>3103</v>
      </c>
      <c r="E339" s="9">
        <v>43232</v>
      </c>
    </row>
    <row r="340" spans="1:6" x14ac:dyDescent="0.25">
      <c r="A340" s="25"/>
      <c r="B340" s="25" t="s">
        <v>3104</v>
      </c>
      <c r="C340" s="25"/>
      <c r="D340" s="29"/>
      <c r="E340" s="29"/>
      <c r="F340" s="30"/>
    </row>
    <row r="341" spans="1:6" x14ac:dyDescent="0.25">
      <c r="A341" s="2" t="s">
        <v>3105</v>
      </c>
      <c r="B341" s="2" t="s">
        <v>3106</v>
      </c>
      <c r="C341" s="4" t="s">
        <v>1509</v>
      </c>
      <c r="D341" s="9">
        <v>43281</v>
      </c>
      <c r="E341" s="9">
        <v>43281</v>
      </c>
    </row>
    <row r="342" spans="1:6" x14ac:dyDescent="0.25">
      <c r="A342" s="2" t="s">
        <v>1452</v>
      </c>
      <c r="B342" s="2" t="s">
        <v>1453</v>
      </c>
      <c r="C342" s="4" t="s">
        <v>1509</v>
      </c>
      <c r="D342" s="9">
        <v>43281</v>
      </c>
      <c r="E342" s="9">
        <v>43281</v>
      </c>
    </row>
    <row r="343" spans="1:6" x14ac:dyDescent="0.25">
      <c r="A343" s="2" t="s">
        <v>3107</v>
      </c>
      <c r="B343" s="2" t="s">
        <v>3108</v>
      </c>
      <c r="C343" s="4" t="s">
        <v>1509</v>
      </c>
      <c r="D343" s="9">
        <v>43281</v>
      </c>
      <c r="E343" s="9">
        <v>43288</v>
      </c>
    </row>
    <row r="344" spans="1:6" x14ac:dyDescent="0.25">
      <c r="A344" s="2" t="s">
        <v>3109</v>
      </c>
      <c r="B344" s="2" t="s">
        <v>3110</v>
      </c>
      <c r="C344" s="4" t="s">
        <v>3111</v>
      </c>
      <c r="E344" s="9">
        <v>43365</v>
      </c>
      <c r="F344" s="3">
        <v>34</v>
      </c>
    </row>
    <row r="345" spans="1:6" x14ac:dyDescent="0.25">
      <c r="A345" s="2" t="s">
        <v>1031</v>
      </c>
      <c r="B345" s="2" t="s">
        <v>1491</v>
      </c>
      <c r="C345" s="4" t="s">
        <v>3111</v>
      </c>
      <c r="E345" s="9">
        <v>43365</v>
      </c>
      <c r="F345" s="3">
        <v>34</v>
      </c>
    </row>
    <row r="346" spans="1:6" x14ac:dyDescent="0.25">
      <c r="A346" s="25"/>
      <c r="B346" s="25" t="s">
        <v>3112</v>
      </c>
      <c r="C346" s="25"/>
      <c r="D346" s="29"/>
      <c r="E346" s="29"/>
      <c r="F346" s="30"/>
    </row>
    <row r="347" spans="1:6" x14ac:dyDescent="0.25">
      <c r="A347" s="2" t="s">
        <v>3113</v>
      </c>
      <c r="B347" s="2" t="s">
        <v>3114</v>
      </c>
      <c r="C347" s="4" t="s">
        <v>1524</v>
      </c>
      <c r="E347" s="9">
        <v>43421</v>
      </c>
    </row>
    <row r="348" spans="1:6" x14ac:dyDescent="0.25">
      <c r="A348" s="2" t="s">
        <v>3030</v>
      </c>
      <c r="B348" s="2" t="s">
        <v>3115</v>
      </c>
      <c r="C348" s="4" t="s">
        <v>1524</v>
      </c>
      <c r="D348" s="9">
        <v>43428</v>
      </c>
      <c r="E348" s="9">
        <v>43428</v>
      </c>
    </row>
    <row r="349" spans="1:6" x14ac:dyDescent="0.25">
      <c r="A349" s="2" t="s">
        <v>3116</v>
      </c>
      <c r="B349" s="2" t="s">
        <v>1310</v>
      </c>
      <c r="C349" s="4" t="s">
        <v>3117</v>
      </c>
      <c r="D349" s="9">
        <v>43442</v>
      </c>
      <c r="E349" s="9">
        <v>43442</v>
      </c>
    </row>
    <row r="350" spans="1:6" x14ac:dyDescent="0.25">
      <c r="A350" s="2" t="s">
        <v>2945</v>
      </c>
      <c r="B350" s="2" t="s">
        <v>3118</v>
      </c>
      <c r="C350" s="4" t="s">
        <v>3117</v>
      </c>
      <c r="D350" s="9">
        <v>43442</v>
      </c>
      <c r="E350" s="9">
        <v>43442</v>
      </c>
    </row>
    <row r="351" spans="1:6" x14ac:dyDescent="0.25">
      <c r="A351" s="2" t="s">
        <v>3119</v>
      </c>
      <c r="B351" s="2" t="s">
        <v>3120</v>
      </c>
      <c r="C351" s="4" t="s">
        <v>1537</v>
      </c>
      <c r="D351" s="9">
        <v>43456</v>
      </c>
      <c r="E351" s="9">
        <v>43463</v>
      </c>
      <c r="F351" s="3">
        <v>7</v>
      </c>
    </row>
    <row r="352" spans="1:6" x14ac:dyDescent="0.25">
      <c r="A352" s="2" t="s">
        <v>3121</v>
      </c>
      <c r="B352" s="2" t="s">
        <v>3122</v>
      </c>
      <c r="C352" s="4" t="s">
        <v>1537</v>
      </c>
      <c r="D352" s="9">
        <v>43456</v>
      </c>
      <c r="E352" s="9">
        <v>43463</v>
      </c>
      <c r="F352" s="3">
        <v>7</v>
      </c>
    </row>
    <row r="353" spans="1:6" x14ac:dyDescent="0.25">
      <c r="A353" s="2" t="s">
        <v>2903</v>
      </c>
      <c r="B353" s="2" t="s">
        <v>3123</v>
      </c>
      <c r="C353" s="4" t="s">
        <v>3124</v>
      </c>
      <c r="E353" s="9">
        <v>43463</v>
      </c>
      <c r="F353" s="3">
        <v>7</v>
      </c>
    </row>
    <row r="354" spans="1:6" x14ac:dyDescent="0.25">
      <c r="A354" s="25"/>
      <c r="B354" s="25" t="s">
        <v>3125</v>
      </c>
      <c r="C354" s="25"/>
      <c r="D354" s="29"/>
      <c r="E354" s="29"/>
      <c r="F354" s="30"/>
    </row>
    <row r="355" spans="1:6" x14ac:dyDescent="0.25">
      <c r="A355" s="2" t="s">
        <v>3126</v>
      </c>
      <c r="B355" s="2" t="s">
        <v>3127</v>
      </c>
      <c r="C355" s="4" t="s">
        <v>3128</v>
      </c>
      <c r="D355" s="9">
        <v>43491</v>
      </c>
      <c r="E355" s="9">
        <v>43488</v>
      </c>
    </row>
    <row r="356" spans="1:6" x14ac:dyDescent="0.25">
      <c r="A356" s="2" t="s">
        <v>3107</v>
      </c>
      <c r="B356" s="2" t="s">
        <v>3129</v>
      </c>
      <c r="C356" s="4" t="s">
        <v>3128</v>
      </c>
      <c r="D356" s="9">
        <v>43491</v>
      </c>
      <c r="E356" s="9">
        <v>43533</v>
      </c>
    </row>
    <row r="357" spans="1:6" x14ac:dyDescent="0.25">
      <c r="A357" s="25"/>
      <c r="B357" s="25" t="s">
        <v>3130</v>
      </c>
      <c r="C357" s="25"/>
      <c r="D357" s="29"/>
      <c r="E357" s="29"/>
      <c r="F357" s="30"/>
    </row>
    <row r="358" spans="1:6" x14ac:dyDescent="0.25">
      <c r="A358" s="2" t="s">
        <v>2666</v>
      </c>
      <c r="B358" s="2" t="s">
        <v>3131</v>
      </c>
      <c r="C358" s="4" t="s">
        <v>3132</v>
      </c>
      <c r="E358" s="9">
        <v>43596</v>
      </c>
    </row>
    <row r="359" spans="1:6" x14ac:dyDescent="0.25">
      <c r="A359" s="2" t="s">
        <v>3133</v>
      </c>
      <c r="B359" s="2" t="s">
        <v>3134</v>
      </c>
      <c r="C359" s="4" t="s">
        <v>3132</v>
      </c>
      <c r="E359" s="9">
        <v>43596</v>
      </c>
    </row>
    <row r="360" spans="1:6" x14ac:dyDescent="0.25">
      <c r="A360" s="25"/>
      <c r="B360" s="25" t="s">
        <v>3135</v>
      </c>
      <c r="C360" s="25"/>
      <c r="D360" s="29"/>
      <c r="E360" s="29"/>
      <c r="F360" s="30"/>
    </row>
    <row r="361" spans="1:6" x14ac:dyDescent="0.25">
      <c r="A361" s="2" t="s">
        <v>3136</v>
      </c>
      <c r="B361" s="2" t="s">
        <v>3137</v>
      </c>
      <c r="C361" s="4" t="s">
        <v>3138</v>
      </c>
      <c r="D361" s="9">
        <v>43622</v>
      </c>
      <c r="E361" s="9">
        <v>43680</v>
      </c>
    </row>
    <row r="362" spans="1:6" x14ac:dyDescent="0.25">
      <c r="A362" s="2" t="s">
        <v>3139</v>
      </c>
      <c r="B362" s="2" t="s">
        <v>3140</v>
      </c>
      <c r="C362" s="4" t="s">
        <v>3138</v>
      </c>
      <c r="D362" s="9">
        <v>43622</v>
      </c>
      <c r="E362" s="9">
        <v>43680</v>
      </c>
    </row>
    <row r="363" spans="1:6" x14ac:dyDescent="0.25">
      <c r="A363" s="25"/>
      <c r="B363" s="25" t="s">
        <v>3141</v>
      </c>
      <c r="C363" s="25"/>
      <c r="D363" s="29"/>
      <c r="E363" s="29"/>
      <c r="F363" s="30" t="s">
        <v>3142</v>
      </c>
    </row>
    <row r="364" spans="1:6" x14ac:dyDescent="0.25">
      <c r="A364" s="2" t="s">
        <v>3143</v>
      </c>
      <c r="B364" s="2" t="s">
        <v>3144</v>
      </c>
      <c r="C364" s="4" t="s">
        <v>1597</v>
      </c>
      <c r="D364" s="9">
        <v>43764</v>
      </c>
      <c r="E364" s="9">
        <v>43764</v>
      </c>
    </row>
    <row r="365" spans="1:6" x14ac:dyDescent="0.25">
      <c r="A365" s="2" t="s">
        <v>3145</v>
      </c>
      <c r="B365" s="2" t="s">
        <v>3146</v>
      </c>
      <c r="C365" s="4" t="s">
        <v>3147</v>
      </c>
      <c r="E365" s="9">
        <v>43768</v>
      </c>
    </row>
    <row r="366" spans="1:6" x14ac:dyDescent="0.25">
      <c r="A366" s="2" t="s">
        <v>3148</v>
      </c>
      <c r="B366" s="2" t="s">
        <v>3149</v>
      </c>
      <c r="C366" s="4" t="s">
        <v>1606</v>
      </c>
      <c r="E366" s="9">
        <v>43799</v>
      </c>
    </row>
    <row r="367" spans="1:6" x14ac:dyDescent="0.25">
      <c r="A367" s="2" t="s">
        <v>3150</v>
      </c>
      <c r="B367" s="2" t="s">
        <v>1453</v>
      </c>
      <c r="C367" s="4" t="s">
        <v>1611</v>
      </c>
      <c r="E367" s="9">
        <v>43804</v>
      </c>
    </row>
    <row r="368" spans="1:6" x14ac:dyDescent="0.25">
      <c r="A368" s="2" t="s">
        <v>1031</v>
      </c>
      <c r="B368" s="2" t="s">
        <v>3151</v>
      </c>
      <c r="C368" s="4" t="s">
        <v>1620</v>
      </c>
      <c r="D368" s="9">
        <v>43834</v>
      </c>
      <c r="E368" s="9">
        <v>43834</v>
      </c>
    </row>
    <row r="369" spans="1:5" x14ac:dyDescent="0.25">
      <c r="A369" s="2" t="s">
        <v>3152</v>
      </c>
      <c r="B369" s="2" t="s">
        <v>3153</v>
      </c>
      <c r="C369" s="4" t="s">
        <v>1620</v>
      </c>
      <c r="D369" s="9">
        <v>43834</v>
      </c>
      <c r="E369" s="9">
        <v>43834</v>
      </c>
    </row>
    <row r="370" spans="1:5" x14ac:dyDescent="0.25">
      <c r="A370" s="2" t="s">
        <v>3107</v>
      </c>
      <c r="B370" s="2" t="s">
        <v>3154</v>
      </c>
      <c r="C370" s="4" t="s">
        <v>1623</v>
      </c>
      <c r="E370" s="9">
        <v>43841</v>
      </c>
    </row>
    <row r="371" spans="1:5" x14ac:dyDescent="0.25">
      <c r="A371" s="2" t="s">
        <v>3155</v>
      </c>
      <c r="B371" s="2" t="s">
        <v>3156</v>
      </c>
      <c r="C371" s="4" t="s">
        <v>1628</v>
      </c>
      <c r="E371" s="9">
        <v>43848</v>
      </c>
    </row>
    <row r="372" spans="1:5" x14ac:dyDescent="0.25">
      <c r="A372" s="2" t="s">
        <v>3157</v>
      </c>
      <c r="B372" s="2" t="s">
        <v>3158</v>
      </c>
      <c r="C372" s="4" t="s">
        <v>1631</v>
      </c>
      <c r="D372" s="9">
        <v>43862</v>
      </c>
      <c r="E372" s="9" t="s">
        <v>3159</v>
      </c>
    </row>
    <row r="373" spans="1:5" x14ac:dyDescent="0.25">
      <c r="A373" s="2" t="s">
        <v>3160</v>
      </c>
      <c r="B373" s="2" t="s">
        <v>3161</v>
      </c>
      <c r="C373" s="4" t="s">
        <v>3162</v>
      </c>
      <c r="D373" s="9">
        <v>43876</v>
      </c>
      <c r="E373" s="9">
        <v>43876</v>
      </c>
    </row>
    <row r="374" spans="1:5" x14ac:dyDescent="0.25">
      <c r="A374" s="2" t="s">
        <v>3163</v>
      </c>
      <c r="B374" s="2" t="s">
        <v>1569</v>
      </c>
      <c r="C374" s="4" t="s">
        <v>3162</v>
      </c>
      <c r="D374" s="9">
        <v>43876</v>
      </c>
      <c r="E374" s="9">
        <v>43876</v>
      </c>
    </row>
    <row r="375" spans="1:5" x14ac:dyDescent="0.25">
      <c r="A375" s="2" t="s">
        <v>3164</v>
      </c>
      <c r="B375" s="2" t="s">
        <v>3165</v>
      </c>
      <c r="C375" s="4" t="s">
        <v>3166</v>
      </c>
      <c r="D375" s="9">
        <v>43897</v>
      </c>
      <c r="E375" s="9">
        <v>43897</v>
      </c>
    </row>
    <row r="376" spans="1:5" x14ac:dyDescent="0.25">
      <c r="A376" s="2" t="s">
        <v>3167</v>
      </c>
      <c r="B376" s="2" t="s">
        <v>1582</v>
      </c>
      <c r="C376" s="4" t="s">
        <v>3166</v>
      </c>
      <c r="D376" s="9">
        <v>43897</v>
      </c>
      <c r="E376" s="9">
        <v>43897</v>
      </c>
    </row>
    <row r="377" spans="1:5" x14ac:dyDescent="0.25">
      <c r="A377" s="2" t="s">
        <v>2339</v>
      </c>
      <c r="B377" s="2" t="s">
        <v>3168</v>
      </c>
      <c r="C377" s="4" t="s">
        <v>3169</v>
      </c>
      <c r="D377" s="9">
        <v>43911</v>
      </c>
      <c r="E377" s="9">
        <v>44356</v>
      </c>
    </row>
    <row r="378" spans="1:5" x14ac:dyDescent="0.25">
      <c r="A378" s="2" t="s">
        <v>2605</v>
      </c>
      <c r="B378" s="2" t="s">
        <v>3170</v>
      </c>
      <c r="C378" s="4" t="s">
        <v>3169</v>
      </c>
      <c r="D378" s="9">
        <v>43914</v>
      </c>
      <c r="E378" s="9">
        <v>44356</v>
      </c>
    </row>
  </sheetData>
  <hyperlinks>
    <hyperlink ref="I1" location="'Inicio'!A1" tooltip="Regresa a la tabla del inicio" display="Ir al inicio" xr:uid="{6C02CC09-9D75-43E0-930E-7511F6A74606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F37A2-8843-42A2-B3A6-A1ECD5937CF8}">
  <sheetPr codeName="Hoja170"/>
  <dimension ref="A1:I10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688</v>
      </c>
      <c r="H1" s="1" t="s">
        <v>28761</v>
      </c>
      <c r="I1" s="5" t="s">
        <v>14</v>
      </c>
    </row>
    <row r="2" spans="1:9" x14ac:dyDescent="0.25">
      <c r="A2" s="2" t="s">
        <v>3171</v>
      </c>
      <c r="B2" s="2" t="s">
        <v>3172</v>
      </c>
      <c r="C2" s="4" t="s">
        <v>3173</v>
      </c>
      <c r="E2" s="9">
        <v>42965</v>
      </c>
      <c r="F2" s="3">
        <v>10</v>
      </c>
    </row>
    <row r="3" spans="1:9" x14ac:dyDescent="0.25">
      <c r="A3" s="2" t="s">
        <v>1466</v>
      </c>
      <c r="B3" s="2" t="s">
        <v>3174</v>
      </c>
      <c r="C3" s="4" t="s">
        <v>3175</v>
      </c>
      <c r="E3" s="9">
        <v>43025</v>
      </c>
    </row>
    <row r="4" spans="1:9" x14ac:dyDescent="0.25">
      <c r="A4" s="2" t="s">
        <v>3176</v>
      </c>
      <c r="B4" s="2" t="s">
        <v>3177</v>
      </c>
      <c r="C4" s="4" t="s">
        <v>3178</v>
      </c>
      <c r="E4" s="9">
        <v>43145</v>
      </c>
    </row>
    <row r="5" spans="1:9" x14ac:dyDescent="0.25">
      <c r="A5" s="2" t="s">
        <v>3179</v>
      </c>
      <c r="B5" s="2" t="s">
        <v>3180</v>
      </c>
      <c r="C5" s="4" t="s">
        <v>3181</v>
      </c>
      <c r="E5" s="9">
        <v>43151</v>
      </c>
    </row>
    <row r="6" spans="1:9" x14ac:dyDescent="0.25">
      <c r="A6" s="2" t="s">
        <v>1466</v>
      </c>
      <c r="B6" s="2" t="s">
        <v>3182</v>
      </c>
      <c r="C6" s="4" t="s">
        <v>3183</v>
      </c>
      <c r="E6" s="9">
        <v>43162</v>
      </c>
    </row>
    <row r="7" spans="1:9" x14ac:dyDescent="0.25">
      <c r="A7" s="2" t="s">
        <v>1466</v>
      </c>
      <c r="B7" s="2" t="s">
        <v>3184</v>
      </c>
      <c r="C7" s="4" t="s">
        <v>3185</v>
      </c>
      <c r="E7" s="9">
        <v>43165</v>
      </c>
    </row>
    <row r="8" spans="1:9" x14ac:dyDescent="0.25">
      <c r="A8" s="2" t="s">
        <v>3186</v>
      </c>
      <c r="B8" s="2" t="s">
        <v>3187</v>
      </c>
      <c r="C8" s="4" t="s">
        <v>3188</v>
      </c>
      <c r="D8" s="9">
        <v>44874</v>
      </c>
      <c r="E8" s="9">
        <v>44874</v>
      </c>
    </row>
    <row r="9" spans="1:9" x14ac:dyDescent="0.25">
      <c r="A9" s="2" t="s">
        <v>3189</v>
      </c>
      <c r="B9" s="2" t="s">
        <v>3190</v>
      </c>
      <c r="C9" s="4" t="s">
        <v>3191</v>
      </c>
      <c r="D9" s="9">
        <v>44881</v>
      </c>
      <c r="E9" s="9">
        <v>44881</v>
      </c>
    </row>
    <row r="10" spans="1:9" x14ac:dyDescent="0.25">
      <c r="A10" s="2" t="s">
        <v>3192</v>
      </c>
      <c r="B10" s="2" t="s">
        <v>3193</v>
      </c>
      <c r="C10" s="4" t="s">
        <v>3194</v>
      </c>
      <c r="E10" s="9">
        <v>45063</v>
      </c>
    </row>
  </sheetData>
  <hyperlinks>
    <hyperlink ref="I1" location="'Inicio'!A1" tooltip="Regresa a la tabla del inicio" display="Ir al inicio" xr:uid="{0FFD6AC8-91C1-4C4D-93B9-2ED82A3FE7C0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94E19-A310-464A-BA50-52C4E5E9AEA2}">
  <sheetPr codeName="Hoja172"/>
  <dimension ref="A1:I23"/>
  <sheetViews>
    <sheetView workbookViewId="0">
      <pane ySplit="1" topLeftCell="A2" activePane="bottomLeft" state="frozenSplit"/>
      <selection pane="bottomLeft" activeCell="A23" sqref="A23:C2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689</v>
      </c>
      <c r="H1" s="1" t="s">
        <v>28793</v>
      </c>
      <c r="I1" s="5" t="s">
        <v>14</v>
      </c>
    </row>
    <row r="2" spans="1:9" x14ac:dyDescent="0.25">
      <c r="A2" s="2" t="s">
        <v>1993</v>
      </c>
      <c r="B2" s="2" t="s">
        <v>3195</v>
      </c>
      <c r="C2" s="4" t="s">
        <v>3196</v>
      </c>
      <c r="E2" s="9">
        <v>41968</v>
      </c>
    </row>
    <row r="3" spans="1:9" x14ac:dyDescent="0.25">
      <c r="A3" s="2" t="s">
        <v>3197</v>
      </c>
      <c r="B3" s="2" t="s">
        <v>3198</v>
      </c>
      <c r="C3" s="4" t="s">
        <v>3199</v>
      </c>
      <c r="E3" s="9">
        <v>41975</v>
      </c>
    </row>
    <row r="4" spans="1:9" x14ac:dyDescent="0.25">
      <c r="A4" s="2" t="s">
        <v>3197</v>
      </c>
      <c r="B4" s="2" t="s">
        <v>3200</v>
      </c>
      <c r="C4" s="4" t="s">
        <v>3199</v>
      </c>
      <c r="E4" s="9">
        <v>41975</v>
      </c>
    </row>
    <row r="5" spans="1:9" x14ac:dyDescent="0.25">
      <c r="A5" s="2" t="s">
        <v>3201</v>
      </c>
      <c r="B5" s="2" t="s">
        <v>3202</v>
      </c>
      <c r="C5" s="4" t="s">
        <v>3203</v>
      </c>
      <c r="E5" s="9">
        <v>41999</v>
      </c>
    </row>
    <row r="6" spans="1:9" x14ac:dyDescent="0.25">
      <c r="A6" s="2" t="s">
        <v>1383</v>
      </c>
      <c r="B6" s="2" t="s">
        <v>3204</v>
      </c>
      <c r="C6" s="4" t="s">
        <v>2901</v>
      </c>
      <c r="E6" s="9">
        <v>42173</v>
      </c>
    </row>
    <row r="7" spans="1:9" x14ac:dyDescent="0.25">
      <c r="A7" s="2" t="s">
        <v>3205</v>
      </c>
      <c r="B7" s="2" t="s">
        <v>3206</v>
      </c>
      <c r="C7" s="4" t="s">
        <v>3207</v>
      </c>
      <c r="E7" s="9">
        <v>42187</v>
      </c>
    </row>
    <row r="8" spans="1:9" x14ac:dyDescent="0.25">
      <c r="A8" s="2" t="s">
        <v>3208</v>
      </c>
      <c r="B8" s="2" t="s">
        <v>3209</v>
      </c>
      <c r="C8" s="4" t="s">
        <v>1263</v>
      </c>
      <c r="E8" s="9" t="s">
        <v>2194</v>
      </c>
    </row>
    <row r="9" spans="1:9" x14ac:dyDescent="0.25">
      <c r="A9" s="2" t="s">
        <v>3210</v>
      </c>
      <c r="B9" s="2" t="s">
        <v>3211</v>
      </c>
      <c r="C9" s="4" t="s">
        <v>3212</v>
      </c>
      <c r="E9" s="9">
        <v>42273</v>
      </c>
    </row>
    <row r="10" spans="1:9" x14ac:dyDescent="0.25">
      <c r="A10" s="2" t="s">
        <v>3213</v>
      </c>
      <c r="B10" s="2" t="s">
        <v>3214</v>
      </c>
      <c r="C10" s="4" t="s">
        <v>3215</v>
      </c>
      <c r="E10" s="9">
        <v>42280</v>
      </c>
    </row>
    <row r="11" spans="1:9" x14ac:dyDescent="0.25">
      <c r="A11" s="2" t="s">
        <v>3216</v>
      </c>
      <c r="B11" s="2" t="s">
        <v>3217</v>
      </c>
      <c r="C11" s="4" t="s">
        <v>3218</v>
      </c>
      <c r="E11" s="9">
        <v>42420</v>
      </c>
    </row>
    <row r="12" spans="1:9" x14ac:dyDescent="0.25">
      <c r="A12" s="2" t="s">
        <v>3219</v>
      </c>
      <c r="B12" s="2" t="s">
        <v>3220</v>
      </c>
      <c r="C12" s="4" t="s">
        <v>3221</v>
      </c>
      <c r="E12" s="9">
        <v>42504</v>
      </c>
    </row>
    <row r="13" spans="1:9" x14ac:dyDescent="0.25">
      <c r="A13" s="2" t="s">
        <v>3222</v>
      </c>
      <c r="B13" s="2" t="s">
        <v>3223</v>
      </c>
      <c r="C13" s="4" t="s">
        <v>1360</v>
      </c>
      <c r="E13" s="9">
        <v>42532</v>
      </c>
    </row>
    <row r="14" spans="1:9" x14ac:dyDescent="0.25">
      <c r="A14" s="2" t="s">
        <v>3224</v>
      </c>
      <c r="B14" s="2" t="s">
        <v>3225</v>
      </c>
      <c r="C14" s="4" t="s">
        <v>1360</v>
      </c>
      <c r="E14" s="9">
        <v>42532</v>
      </c>
    </row>
    <row r="15" spans="1:9" x14ac:dyDescent="0.25">
      <c r="A15" s="2" t="s">
        <v>3226</v>
      </c>
      <c r="B15" s="2" t="s">
        <v>3227</v>
      </c>
      <c r="C15" s="4" t="s">
        <v>3228</v>
      </c>
      <c r="E15" s="9">
        <v>42696</v>
      </c>
    </row>
    <row r="16" spans="1:9" x14ac:dyDescent="0.25">
      <c r="A16" s="2" t="s">
        <v>1383</v>
      </c>
      <c r="B16" s="2" t="s">
        <v>3229</v>
      </c>
      <c r="C16" s="4" t="s">
        <v>3230</v>
      </c>
      <c r="E16" s="9">
        <v>43069</v>
      </c>
    </row>
    <row r="17" spans="1:5" x14ac:dyDescent="0.25">
      <c r="A17" s="2" t="s">
        <v>1383</v>
      </c>
      <c r="B17" s="2" t="s">
        <v>3229</v>
      </c>
      <c r="C17" s="4" t="s">
        <v>3231</v>
      </c>
      <c r="E17" s="9">
        <v>43307</v>
      </c>
    </row>
    <row r="18" spans="1:5" x14ac:dyDescent="0.25">
      <c r="A18" s="2" t="s">
        <v>3232</v>
      </c>
      <c r="B18" s="2" t="s">
        <v>3233</v>
      </c>
      <c r="C18" s="4" t="s">
        <v>3234</v>
      </c>
      <c r="E18" s="9">
        <v>43789</v>
      </c>
    </row>
    <row r="19" spans="1:5" x14ac:dyDescent="0.25">
      <c r="A19" s="2" t="s">
        <v>3235</v>
      </c>
      <c r="B19" s="2" t="s">
        <v>3236</v>
      </c>
      <c r="C19" s="4" t="s">
        <v>3237</v>
      </c>
      <c r="E19" s="9">
        <v>44685</v>
      </c>
    </row>
    <row r="20" spans="1:5" x14ac:dyDescent="0.25">
      <c r="A20" s="2" t="s">
        <v>3235</v>
      </c>
      <c r="B20" s="2" t="s">
        <v>3236</v>
      </c>
      <c r="C20" s="4" t="s">
        <v>3238</v>
      </c>
      <c r="E20" s="9">
        <v>44702</v>
      </c>
    </row>
    <row r="21" spans="1:5" x14ac:dyDescent="0.25">
      <c r="A21" s="2" t="s">
        <v>3235</v>
      </c>
      <c r="B21" s="2" t="s">
        <v>3236</v>
      </c>
      <c r="C21" s="4" t="s">
        <v>3239</v>
      </c>
      <c r="E21" s="9">
        <v>44869</v>
      </c>
    </row>
    <row r="22" spans="1:5" x14ac:dyDescent="0.25">
      <c r="A22" s="2" t="s">
        <v>3235</v>
      </c>
      <c r="B22" s="2" t="s">
        <v>3240</v>
      </c>
      <c r="C22" s="4" t="s">
        <v>3241</v>
      </c>
      <c r="D22" s="9">
        <v>44978</v>
      </c>
      <c r="E22" s="9">
        <v>44978</v>
      </c>
    </row>
    <row r="23" spans="1:5" x14ac:dyDescent="0.25">
      <c r="A23" s="2" t="s">
        <v>29174</v>
      </c>
      <c r="B23" s="2" t="s">
        <v>29175</v>
      </c>
      <c r="C23" s="4" t="s">
        <v>29166</v>
      </c>
    </row>
  </sheetData>
  <hyperlinks>
    <hyperlink ref="I1" location="'Inicio'!A1" tooltip="Regresa a la tabla del inicio" display="Ir al inicio" xr:uid="{771CBFE8-2FE7-4EE7-A528-DFA03D3C08F9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D123-D94C-4248-AB62-915E0417E8A8}">
  <sheetPr codeName="Hoja175"/>
  <dimension ref="A1:I10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690</v>
      </c>
      <c r="H1" s="1" t="s">
        <v>28761</v>
      </c>
      <c r="I1" s="5" t="s">
        <v>14</v>
      </c>
    </row>
    <row r="2" spans="1:9" x14ac:dyDescent="0.25">
      <c r="A2" s="2" t="s">
        <v>3242</v>
      </c>
      <c r="B2" s="2" t="s">
        <v>3243</v>
      </c>
      <c r="C2" s="4" t="s">
        <v>2180</v>
      </c>
      <c r="E2" s="9">
        <v>43841</v>
      </c>
    </row>
    <row r="3" spans="1:9" x14ac:dyDescent="0.25">
      <c r="A3" s="2" t="s">
        <v>3244</v>
      </c>
      <c r="B3" s="2" t="s">
        <v>3245</v>
      </c>
      <c r="C3" s="4" t="s">
        <v>3246</v>
      </c>
      <c r="E3" s="9">
        <v>43890</v>
      </c>
    </row>
    <row r="4" spans="1:9" x14ac:dyDescent="0.25">
      <c r="A4" s="2" t="s">
        <v>3247</v>
      </c>
      <c r="B4" s="2" t="s">
        <v>3248</v>
      </c>
      <c r="C4" s="4" t="s">
        <v>2193</v>
      </c>
      <c r="E4" s="9">
        <v>43910</v>
      </c>
    </row>
    <row r="5" spans="1:9" x14ac:dyDescent="0.25">
      <c r="A5" s="2" t="s">
        <v>3249</v>
      </c>
      <c r="B5" s="2" t="s">
        <v>3250</v>
      </c>
      <c r="C5" s="4" t="s">
        <v>3251</v>
      </c>
      <c r="E5" s="9">
        <v>44784</v>
      </c>
    </row>
    <row r="6" spans="1:9" x14ac:dyDescent="0.25">
      <c r="A6" s="2" t="s">
        <v>3249</v>
      </c>
      <c r="B6" s="2" t="s">
        <v>3252</v>
      </c>
      <c r="C6" s="4" t="s">
        <v>3253</v>
      </c>
      <c r="E6" s="9">
        <v>44802</v>
      </c>
    </row>
    <row r="7" spans="1:9" x14ac:dyDescent="0.25">
      <c r="A7" s="2" t="s">
        <v>3254</v>
      </c>
      <c r="B7" s="2" t="s">
        <v>3255</v>
      </c>
      <c r="C7" s="4" t="s">
        <v>3256</v>
      </c>
      <c r="E7" s="9">
        <v>44810</v>
      </c>
    </row>
    <row r="8" spans="1:9" x14ac:dyDescent="0.25">
      <c r="A8" s="2" t="s">
        <v>3254</v>
      </c>
      <c r="B8" s="2" t="s">
        <v>3257</v>
      </c>
      <c r="C8" s="4" t="s">
        <v>3258</v>
      </c>
      <c r="E8" s="9">
        <v>44999</v>
      </c>
    </row>
    <row r="9" spans="1:9" x14ac:dyDescent="0.25">
      <c r="A9" s="2" t="s">
        <v>3259</v>
      </c>
      <c r="B9" s="2" t="s">
        <v>3260</v>
      </c>
      <c r="C9" s="4" t="s">
        <v>3261</v>
      </c>
      <c r="E9" s="9">
        <v>45051</v>
      </c>
    </row>
    <row r="10" spans="1:9" x14ac:dyDescent="0.25">
      <c r="A10" s="2" t="s">
        <v>3262</v>
      </c>
      <c r="B10" s="2" t="s">
        <v>3263</v>
      </c>
      <c r="C10" s="4" t="s">
        <v>3264</v>
      </c>
      <c r="E10" s="9">
        <v>45103</v>
      </c>
    </row>
  </sheetData>
  <hyperlinks>
    <hyperlink ref="I1" location="'Inicio'!A1" tooltip="Regresa a la tabla del inicio" display="Ir al inicio" xr:uid="{C60E236A-2AD1-49C7-818B-200E4696A6D7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8EA8-6A36-4CEA-8052-F607C9853220}">
  <sheetPr codeName="Hoja5"/>
  <dimension ref="A1:I25"/>
  <sheetViews>
    <sheetView workbookViewId="0">
      <pane ySplit="1" topLeftCell="A5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29039</v>
      </c>
      <c r="H1" s="1" t="s">
        <v>29040</v>
      </c>
      <c r="I1" s="5" t="s">
        <v>14</v>
      </c>
    </row>
    <row r="2" spans="1:9" x14ac:dyDescent="0.25">
      <c r="A2" s="2" t="s">
        <v>12983</v>
      </c>
      <c r="B2" s="2" t="s">
        <v>29041</v>
      </c>
      <c r="C2" s="4" t="s">
        <v>29042</v>
      </c>
      <c r="E2" s="9">
        <v>43277</v>
      </c>
      <c r="F2" s="3" t="s">
        <v>29043</v>
      </c>
    </row>
    <row r="3" spans="1:9" x14ac:dyDescent="0.25">
      <c r="A3" s="2" t="s">
        <v>13119</v>
      </c>
      <c r="B3" s="2" t="s">
        <v>29044</v>
      </c>
      <c r="C3" s="4" t="s">
        <v>19728</v>
      </c>
      <c r="E3" s="9">
        <v>43315</v>
      </c>
    </row>
    <row r="4" spans="1:9" x14ac:dyDescent="0.25">
      <c r="A4" s="2" t="s">
        <v>21489</v>
      </c>
      <c r="B4" s="2" t="s">
        <v>29045</v>
      </c>
      <c r="C4" s="4" t="s">
        <v>19728</v>
      </c>
      <c r="E4" s="9">
        <v>43315</v>
      </c>
    </row>
    <row r="5" spans="1:9" x14ac:dyDescent="0.25">
      <c r="A5" s="2" t="s">
        <v>29046</v>
      </c>
      <c r="B5" s="2" t="s">
        <v>29047</v>
      </c>
      <c r="C5" s="4" t="s">
        <v>29048</v>
      </c>
      <c r="E5" s="9">
        <v>43342</v>
      </c>
    </row>
    <row r="6" spans="1:9" x14ac:dyDescent="0.25">
      <c r="A6" s="2" t="s">
        <v>29049</v>
      </c>
      <c r="B6" s="2" t="s">
        <v>29050</v>
      </c>
      <c r="C6" s="4" t="s">
        <v>29051</v>
      </c>
      <c r="E6" s="9">
        <v>43357</v>
      </c>
    </row>
    <row r="7" spans="1:9" x14ac:dyDescent="0.25">
      <c r="A7" s="2" t="s">
        <v>6145</v>
      </c>
      <c r="B7" s="2" t="s">
        <v>29052</v>
      </c>
      <c r="C7" s="4" t="s">
        <v>7075</v>
      </c>
      <c r="E7" s="9">
        <v>43375</v>
      </c>
    </row>
    <row r="8" spans="1:9" x14ac:dyDescent="0.25">
      <c r="A8" s="2" t="s">
        <v>29053</v>
      </c>
      <c r="B8" s="2" t="s">
        <v>29054</v>
      </c>
      <c r="C8" s="4" t="s">
        <v>7075</v>
      </c>
      <c r="E8" s="9">
        <v>43385</v>
      </c>
    </row>
    <row r="9" spans="1:9" x14ac:dyDescent="0.25">
      <c r="A9" s="25"/>
      <c r="B9" s="25" t="s">
        <v>29055</v>
      </c>
      <c r="C9" s="25"/>
      <c r="D9" s="29"/>
      <c r="E9" s="29"/>
      <c r="F9" s="30"/>
    </row>
    <row r="10" spans="1:9" x14ac:dyDescent="0.25">
      <c r="A10" s="2" t="s">
        <v>29056</v>
      </c>
      <c r="B10" s="2" t="s">
        <v>29057</v>
      </c>
      <c r="C10" s="4" t="s">
        <v>29058</v>
      </c>
      <c r="E10" s="9">
        <v>43424</v>
      </c>
    </row>
    <row r="11" spans="1:9" x14ac:dyDescent="0.25">
      <c r="A11" s="25"/>
      <c r="B11" s="25" t="s">
        <v>29059</v>
      </c>
      <c r="C11" s="25"/>
      <c r="D11" s="29"/>
      <c r="E11" s="29"/>
      <c r="F11" s="30"/>
    </row>
    <row r="12" spans="1:9" x14ac:dyDescent="0.25">
      <c r="A12" s="2" t="s">
        <v>29060</v>
      </c>
      <c r="B12" s="2" t="s">
        <v>29061</v>
      </c>
      <c r="C12" s="4" t="s">
        <v>6137</v>
      </c>
      <c r="E12" s="9">
        <v>43107</v>
      </c>
    </row>
    <row r="13" spans="1:9" x14ac:dyDescent="0.25">
      <c r="A13" s="2" t="s">
        <v>29062</v>
      </c>
      <c r="B13" s="2" t="s">
        <v>29063</v>
      </c>
      <c r="C13" s="4" t="s">
        <v>29064</v>
      </c>
      <c r="D13" s="9">
        <v>43516</v>
      </c>
      <c r="E13" s="9">
        <v>43518</v>
      </c>
    </row>
    <row r="14" spans="1:9" x14ac:dyDescent="0.25">
      <c r="A14" s="25"/>
      <c r="B14" s="25" t="s">
        <v>29065</v>
      </c>
      <c r="C14" s="25"/>
      <c r="D14" s="29"/>
      <c r="E14" s="29"/>
      <c r="F14" s="30"/>
    </row>
    <row r="15" spans="1:9" x14ac:dyDescent="0.25">
      <c r="A15" s="2" t="s">
        <v>4851</v>
      </c>
      <c r="B15" s="2" t="s">
        <v>29066</v>
      </c>
      <c r="C15" s="4" t="s">
        <v>2114</v>
      </c>
      <c r="D15" s="9">
        <v>43528</v>
      </c>
    </row>
    <row r="16" spans="1:9" x14ac:dyDescent="0.25">
      <c r="A16" s="25"/>
      <c r="B16" s="25" t="s">
        <v>29067</v>
      </c>
      <c r="C16" s="25"/>
      <c r="D16" s="29"/>
      <c r="E16" s="29"/>
      <c r="F16" s="30"/>
    </row>
    <row r="17" spans="1:6" x14ac:dyDescent="0.25">
      <c r="A17" s="2" t="s">
        <v>29068</v>
      </c>
      <c r="B17" s="2" t="s">
        <v>29069</v>
      </c>
      <c r="C17" s="4" t="s">
        <v>29070</v>
      </c>
      <c r="D17" s="9">
        <v>43691</v>
      </c>
      <c r="E17" s="9">
        <v>43699</v>
      </c>
    </row>
    <row r="18" spans="1:6" x14ac:dyDescent="0.25">
      <c r="A18" s="25"/>
      <c r="B18" s="25" t="s">
        <v>29071</v>
      </c>
      <c r="C18" s="25"/>
      <c r="D18" s="29"/>
      <c r="E18" s="29"/>
      <c r="F18" s="30"/>
    </row>
    <row r="19" spans="1:6" x14ac:dyDescent="0.25">
      <c r="A19" s="2" t="s">
        <v>29072</v>
      </c>
      <c r="B19" s="2" t="s">
        <v>29073</v>
      </c>
      <c r="C19" s="4" t="s">
        <v>29074</v>
      </c>
      <c r="E19" s="9" t="s">
        <v>29075</v>
      </c>
    </row>
    <row r="20" spans="1:6" x14ac:dyDescent="0.25">
      <c r="A20" s="2" t="s">
        <v>29076</v>
      </c>
      <c r="B20" s="2" t="s">
        <v>29077</v>
      </c>
      <c r="C20" s="4" t="s">
        <v>29078</v>
      </c>
      <c r="E20" s="9">
        <v>43757</v>
      </c>
    </row>
    <row r="21" spans="1:6" x14ac:dyDescent="0.25">
      <c r="A21" s="2" t="s">
        <v>27824</v>
      </c>
      <c r="B21" s="2" t="s">
        <v>29079</v>
      </c>
      <c r="C21" s="4" t="s">
        <v>9669</v>
      </c>
      <c r="E21" s="9">
        <v>43801</v>
      </c>
    </row>
    <row r="22" spans="1:6" x14ac:dyDescent="0.25">
      <c r="A22" s="2" t="s">
        <v>29080</v>
      </c>
      <c r="B22" s="2" t="s">
        <v>29081</v>
      </c>
      <c r="C22" s="4" t="s">
        <v>29082</v>
      </c>
      <c r="E22" s="9">
        <v>43810</v>
      </c>
      <c r="F22" s="3">
        <v>2</v>
      </c>
    </row>
    <row r="23" spans="1:6" x14ac:dyDescent="0.25">
      <c r="A23" s="2" t="s">
        <v>29083</v>
      </c>
      <c r="B23" s="2" t="s">
        <v>29084</v>
      </c>
      <c r="C23" s="4" t="s">
        <v>13274</v>
      </c>
      <c r="E23" s="9">
        <v>43840</v>
      </c>
      <c r="F23" s="3">
        <v>13</v>
      </c>
    </row>
    <row r="24" spans="1:6" x14ac:dyDescent="0.25">
      <c r="A24" s="25"/>
      <c r="B24" s="25" t="s">
        <v>29085</v>
      </c>
      <c r="C24" s="25"/>
      <c r="D24" s="29"/>
      <c r="E24" s="29"/>
      <c r="F24" s="30"/>
    </row>
    <row r="25" spans="1:6" x14ac:dyDescent="0.25">
      <c r="A25" s="2" t="s">
        <v>29086</v>
      </c>
      <c r="B25" s="2" t="s">
        <v>29087</v>
      </c>
      <c r="C25" s="4" t="s">
        <v>4920</v>
      </c>
      <c r="E25" s="9">
        <v>43907</v>
      </c>
      <c r="F25" s="3">
        <v>7</v>
      </c>
    </row>
  </sheetData>
  <hyperlinks>
    <hyperlink ref="I1" location="'Inicio'!A1" tooltip="Regresa a la tabla del inicio" display="Ir al inicio" xr:uid="{DF115A2C-B364-4D20-8C52-CEE3FE13CB50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F2F44-2696-4603-B0CA-BAE891C4668F}">
  <sheetPr codeName="Hoja4"/>
  <dimension ref="A1:I71"/>
  <sheetViews>
    <sheetView workbookViewId="0">
      <pane ySplit="1" topLeftCell="A4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703</v>
      </c>
      <c r="H1" s="1" t="s">
        <v>28761</v>
      </c>
      <c r="I1" s="5" t="s">
        <v>14</v>
      </c>
    </row>
    <row r="2" spans="1:9" x14ac:dyDescent="0.25">
      <c r="A2" s="2" t="s">
        <v>3265</v>
      </c>
      <c r="B2" s="2" t="s">
        <v>3266</v>
      </c>
      <c r="C2" s="4" t="s">
        <v>3267</v>
      </c>
      <c r="E2" s="9">
        <v>42045</v>
      </c>
    </row>
    <row r="3" spans="1:9" x14ac:dyDescent="0.25">
      <c r="A3" s="2" t="s">
        <v>3265</v>
      </c>
      <c r="B3" s="2" t="s">
        <v>3266</v>
      </c>
      <c r="C3" s="4" t="s">
        <v>3268</v>
      </c>
      <c r="E3" s="9">
        <v>42053</v>
      </c>
    </row>
    <row r="4" spans="1:9" x14ac:dyDescent="0.25">
      <c r="A4" s="2" t="s">
        <v>3269</v>
      </c>
      <c r="B4" s="2" t="s">
        <v>3270</v>
      </c>
      <c r="C4" s="4" t="s">
        <v>3271</v>
      </c>
      <c r="D4" s="9">
        <v>42373</v>
      </c>
      <c r="E4" s="9">
        <v>42375</v>
      </c>
    </row>
    <row r="5" spans="1:9" x14ac:dyDescent="0.25">
      <c r="A5" s="2" t="s">
        <v>906</v>
      </c>
      <c r="B5" s="2" t="s">
        <v>3272</v>
      </c>
      <c r="C5" s="4" t="s">
        <v>3273</v>
      </c>
      <c r="E5" s="9">
        <v>42383</v>
      </c>
    </row>
    <row r="6" spans="1:9" x14ac:dyDescent="0.25">
      <c r="A6" s="2" t="s">
        <v>996</v>
      </c>
      <c r="B6" s="2" t="s">
        <v>3274</v>
      </c>
      <c r="C6" s="4" t="s">
        <v>3275</v>
      </c>
      <c r="E6" s="9">
        <v>42391</v>
      </c>
    </row>
    <row r="7" spans="1:9" x14ac:dyDescent="0.25">
      <c r="A7" s="2" t="s">
        <v>2438</v>
      </c>
      <c r="B7" s="2" t="s">
        <v>3276</v>
      </c>
      <c r="C7" s="4" t="s">
        <v>3277</v>
      </c>
      <c r="D7" s="9" t="s">
        <v>3278</v>
      </c>
      <c r="E7" s="9">
        <v>42406</v>
      </c>
    </row>
    <row r="8" spans="1:9" x14ac:dyDescent="0.25">
      <c r="A8" s="2" t="s">
        <v>3279</v>
      </c>
      <c r="B8" s="2" t="s">
        <v>3280</v>
      </c>
      <c r="C8" s="4" t="s">
        <v>1311</v>
      </c>
      <c r="D8" s="9" t="s">
        <v>3281</v>
      </c>
      <c r="E8" s="9">
        <v>42419</v>
      </c>
    </row>
    <row r="9" spans="1:9" x14ac:dyDescent="0.25">
      <c r="A9" s="2" t="s">
        <v>3282</v>
      </c>
      <c r="B9" s="2" t="s">
        <v>3283</v>
      </c>
      <c r="C9" s="4" t="s">
        <v>1327</v>
      </c>
      <c r="E9" s="9">
        <v>42467</v>
      </c>
    </row>
    <row r="10" spans="1:9" x14ac:dyDescent="0.25">
      <c r="A10" s="2" t="s">
        <v>3284</v>
      </c>
      <c r="B10" s="2" t="s">
        <v>3285</v>
      </c>
      <c r="C10" s="4" t="s">
        <v>1327</v>
      </c>
      <c r="E10" s="9">
        <v>42467</v>
      </c>
    </row>
    <row r="11" spans="1:9" x14ac:dyDescent="0.25">
      <c r="A11" s="2" t="s">
        <v>3286</v>
      </c>
      <c r="B11" s="2" t="s">
        <v>3287</v>
      </c>
      <c r="C11" s="4" t="s">
        <v>3288</v>
      </c>
      <c r="D11" s="9" t="s">
        <v>3289</v>
      </c>
      <c r="E11" s="9">
        <v>42480</v>
      </c>
    </row>
    <row r="12" spans="1:9" x14ac:dyDescent="0.25">
      <c r="A12" s="2" t="s">
        <v>3290</v>
      </c>
      <c r="B12" s="2" t="s">
        <v>3291</v>
      </c>
      <c r="C12" s="4" t="s">
        <v>3292</v>
      </c>
      <c r="E12" s="9">
        <v>42486</v>
      </c>
    </row>
    <row r="13" spans="1:9" x14ac:dyDescent="0.25">
      <c r="A13" s="2" t="s">
        <v>1475</v>
      </c>
      <c r="B13" s="2" t="s">
        <v>3293</v>
      </c>
      <c r="C13" s="4" t="s">
        <v>3294</v>
      </c>
      <c r="E13" s="9">
        <v>42492</v>
      </c>
    </row>
    <row r="14" spans="1:9" x14ac:dyDescent="0.25">
      <c r="A14" s="2" t="s">
        <v>3295</v>
      </c>
      <c r="B14" s="2" t="s">
        <v>3296</v>
      </c>
      <c r="C14" s="4" t="s">
        <v>3297</v>
      </c>
      <c r="E14" s="9">
        <v>42507</v>
      </c>
    </row>
    <row r="15" spans="1:9" x14ac:dyDescent="0.25">
      <c r="A15" s="2" t="s">
        <v>3298</v>
      </c>
      <c r="B15" s="2" t="s">
        <v>3299</v>
      </c>
      <c r="C15" s="4" t="s">
        <v>3300</v>
      </c>
      <c r="E15" s="9">
        <v>42515</v>
      </c>
    </row>
    <row r="16" spans="1:9" x14ac:dyDescent="0.25">
      <c r="A16" s="2" t="s">
        <v>3301</v>
      </c>
      <c r="B16" s="2" t="s">
        <v>3302</v>
      </c>
      <c r="C16" s="4" t="s">
        <v>3303</v>
      </c>
      <c r="D16" s="9">
        <v>42541</v>
      </c>
      <c r="E16" s="9">
        <v>42539</v>
      </c>
    </row>
    <row r="17" spans="1:6" x14ac:dyDescent="0.25">
      <c r="A17" s="2" t="s">
        <v>2705</v>
      </c>
      <c r="B17" s="2" t="s">
        <v>3304</v>
      </c>
      <c r="C17" s="4" t="s">
        <v>3303</v>
      </c>
      <c r="E17" s="9">
        <v>42534</v>
      </c>
    </row>
    <row r="18" spans="1:6" x14ac:dyDescent="0.25">
      <c r="A18" s="2" t="s">
        <v>3301</v>
      </c>
      <c r="B18" s="2" t="s">
        <v>3302</v>
      </c>
      <c r="C18" s="4" t="s">
        <v>3305</v>
      </c>
      <c r="E18" s="9">
        <v>42546</v>
      </c>
    </row>
    <row r="19" spans="1:6" x14ac:dyDescent="0.25">
      <c r="A19" s="2" t="s">
        <v>3306</v>
      </c>
      <c r="B19" s="2" t="s">
        <v>3307</v>
      </c>
      <c r="C19" s="4" t="s">
        <v>3308</v>
      </c>
      <c r="E19" s="9">
        <v>42555</v>
      </c>
    </row>
    <row r="20" spans="1:6" x14ac:dyDescent="0.25">
      <c r="A20" s="2" t="s">
        <v>3309</v>
      </c>
      <c r="B20" s="2" t="s">
        <v>3310</v>
      </c>
      <c r="C20" s="4" t="s">
        <v>3311</v>
      </c>
      <c r="E20" s="9">
        <v>42574</v>
      </c>
    </row>
    <row r="21" spans="1:6" x14ac:dyDescent="0.25">
      <c r="A21" s="2" t="s">
        <v>3312</v>
      </c>
      <c r="B21" s="2" t="s">
        <v>3313</v>
      </c>
      <c r="C21" s="4" t="s">
        <v>2971</v>
      </c>
      <c r="E21" s="9">
        <v>42581</v>
      </c>
    </row>
    <row r="22" spans="1:6" x14ac:dyDescent="0.25">
      <c r="A22" s="2" t="s">
        <v>3314</v>
      </c>
      <c r="B22" s="2" t="s">
        <v>3315</v>
      </c>
      <c r="C22" s="4" t="s">
        <v>3316</v>
      </c>
      <c r="E22" s="9">
        <v>42602</v>
      </c>
    </row>
    <row r="23" spans="1:6" x14ac:dyDescent="0.25">
      <c r="A23" s="2" t="s">
        <v>3317</v>
      </c>
      <c r="B23" s="2" t="s">
        <v>3318</v>
      </c>
      <c r="C23" s="4" t="s">
        <v>3319</v>
      </c>
      <c r="E23" s="9">
        <v>42608</v>
      </c>
    </row>
    <row r="24" spans="1:6" x14ac:dyDescent="0.25">
      <c r="A24" s="2" t="s">
        <v>3320</v>
      </c>
      <c r="B24" s="2" t="s">
        <v>3321</v>
      </c>
      <c r="C24" s="4" t="s">
        <v>3322</v>
      </c>
      <c r="E24" s="9">
        <v>42686</v>
      </c>
    </row>
    <row r="25" spans="1:6" x14ac:dyDescent="0.25">
      <c r="A25" s="2" t="s">
        <v>3323</v>
      </c>
      <c r="B25" s="2" t="s">
        <v>3324</v>
      </c>
      <c r="C25" s="4" t="s">
        <v>3322</v>
      </c>
      <c r="E25" s="9">
        <v>42686</v>
      </c>
    </row>
    <row r="26" spans="1:6" x14ac:dyDescent="0.25">
      <c r="A26" s="2" t="s">
        <v>3325</v>
      </c>
      <c r="B26" s="2" t="s">
        <v>3326</v>
      </c>
      <c r="C26" s="4" t="s">
        <v>3327</v>
      </c>
      <c r="E26" s="9">
        <v>42723</v>
      </c>
    </row>
    <row r="27" spans="1:6" x14ac:dyDescent="0.25">
      <c r="A27" s="2" t="s">
        <v>1661</v>
      </c>
      <c r="B27" s="2" t="s">
        <v>3328</v>
      </c>
      <c r="C27" s="4" t="s">
        <v>3327</v>
      </c>
      <c r="E27" s="9">
        <v>42723</v>
      </c>
    </row>
    <row r="28" spans="1:6" x14ac:dyDescent="0.25">
      <c r="A28" s="25"/>
      <c r="B28" s="25" t="s">
        <v>3329</v>
      </c>
      <c r="C28" s="25"/>
      <c r="D28" s="29"/>
      <c r="E28" s="29"/>
      <c r="F28" s="30"/>
    </row>
    <row r="29" spans="1:6" x14ac:dyDescent="0.25">
      <c r="A29" s="2" t="s">
        <v>3312</v>
      </c>
      <c r="B29" s="2" t="s">
        <v>3330</v>
      </c>
      <c r="C29" s="4" t="s">
        <v>3331</v>
      </c>
      <c r="D29" s="9">
        <v>42744</v>
      </c>
      <c r="E29" s="9">
        <v>42745</v>
      </c>
    </row>
    <row r="30" spans="1:6" x14ac:dyDescent="0.25">
      <c r="A30" s="2" t="s">
        <v>3332</v>
      </c>
      <c r="B30" s="2" t="s">
        <v>3333</v>
      </c>
      <c r="C30" s="4" t="s">
        <v>1981</v>
      </c>
      <c r="D30" s="9">
        <v>42773</v>
      </c>
      <c r="E30" s="9">
        <v>42774</v>
      </c>
    </row>
    <row r="31" spans="1:6" x14ac:dyDescent="0.25">
      <c r="A31" s="2" t="s">
        <v>3334</v>
      </c>
      <c r="B31" s="2" t="s">
        <v>3335</v>
      </c>
      <c r="C31" s="4" t="s">
        <v>3336</v>
      </c>
      <c r="E31" s="9">
        <v>42815</v>
      </c>
    </row>
    <row r="32" spans="1:6" x14ac:dyDescent="0.25">
      <c r="A32" s="2" t="s">
        <v>862</v>
      </c>
      <c r="B32" s="2" t="s">
        <v>3337</v>
      </c>
      <c r="C32" s="4" t="s">
        <v>3338</v>
      </c>
      <c r="E32" s="9">
        <v>42881</v>
      </c>
    </row>
    <row r="33" spans="1:5" x14ac:dyDescent="0.25">
      <c r="A33" s="2" t="s">
        <v>1669</v>
      </c>
      <c r="B33" s="2" t="s">
        <v>3339</v>
      </c>
      <c r="C33" s="4" t="s">
        <v>3340</v>
      </c>
      <c r="D33" s="9">
        <v>42895</v>
      </c>
      <c r="E33" s="9">
        <v>42896</v>
      </c>
    </row>
    <row r="34" spans="1:5" x14ac:dyDescent="0.25">
      <c r="A34" s="2" t="s">
        <v>3341</v>
      </c>
      <c r="B34" s="2" t="s">
        <v>3342</v>
      </c>
      <c r="C34" s="4" t="s">
        <v>3343</v>
      </c>
      <c r="D34" s="9">
        <v>43133</v>
      </c>
      <c r="E34" s="9">
        <v>43137</v>
      </c>
    </row>
    <row r="35" spans="1:5" x14ac:dyDescent="0.25">
      <c r="A35" s="2" t="s">
        <v>3341</v>
      </c>
      <c r="B35" s="2" t="s">
        <v>3342</v>
      </c>
      <c r="C35" s="4" t="s">
        <v>3344</v>
      </c>
      <c r="D35" s="9">
        <v>43154</v>
      </c>
      <c r="E35" s="9">
        <v>43151</v>
      </c>
    </row>
    <row r="36" spans="1:5" x14ac:dyDescent="0.25">
      <c r="A36" s="2" t="s">
        <v>3345</v>
      </c>
      <c r="B36" s="2" t="s">
        <v>3346</v>
      </c>
      <c r="C36" s="4" t="s">
        <v>3347</v>
      </c>
      <c r="D36" s="9">
        <v>43165</v>
      </c>
      <c r="E36" s="9">
        <v>43162</v>
      </c>
    </row>
    <row r="37" spans="1:5" x14ac:dyDescent="0.25">
      <c r="A37" s="2" t="s">
        <v>3348</v>
      </c>
      <c r="B37" s="2" t="s">
        <v>3349</v>
      </c>
      <c r="C37" s="4" t="s">
        <v>3350</v>
      </c>
      <c r="E37" s="9">
        <v>43171</v>
      </c>
    </row>
    <row r="38" spans="1:5" x14ac:dyDescent="0.25">
      <c r="A38" s="2" t="s">
        <v>3317</v>
      </c>
      <c r="B38" s="2" t="s">
        <v>3351</v>
      </c>
      <c r="C38" s="4" t="s">
        <v>3352</v>
      </c>
      <c r="E38" s="9">
        <v>43176</v>
      </c>
    </row>
    <row r="39" spans="1:5" x14ac:dyDescent="0.25">
      <c r="A39" s="2" t="s">
        <v>3353</v>
      </c>
      <c r="B39" s="2" t="s">
        <v>3354</v>
      </c>
      <c r="C39" s="4" t="s">
        <v>3355</v>
      </c>
      <c r="E39" s="9">
        <v>43161</v>
      </c>
    </row>
    <row r="40" spans="1:5" x14ac:dyDescent="0.25">
      <c r="A40" s="2" t="s">
        <v>3356</v>
      </c>
      <c r="B40" s="2" t="s">
        <v>3357</v>
      </c>
      <c r="C40" s="4" t="s">
        <v>3358</v>
      </c>
      <c r="E40" s="9">
        <v>43201</v>
      </c>
    </row>
    <row r="41" spans="1:5" x14ac:dyDescent="0.25">
      <c r="A41" s="2" t="s">
        <v>3359</v>
      </c>
      <c r="B41" s="2" t="s">
        <v>3360</v>
      </c>
      <c r="C41" s="4" t="s">
        <v>3361</v>
      </c>
      <c r="D41" s="9">
        <v>43216</v>
      </c>
      <c r="E41" s="9">
        <v>43215</v>
      </c>
    </row>
    <row r="42" spans="1:5" x14ac:dyDescent="0.25">
      <c r="A42" s="2" t="s">
        <v>3359</v>
      </c>
      <c r="B42" s="2" t="s">
        <v>3360</v>
      </c>
      <c r="C42" s="4" t="s">
        <v>3362</v>
      </c>
      <c r="E42" s="9">
        <v>43225</v>
      </c>
    </row>
    <row r="43" spans="1:5" x14ac:dyDescent="0.25">
      <c r="A43" s="2" t="s">
        <v>3363</v>
      </c>
      <c r="B43" s="2" t="s">
        <v>3360</v>
      </c>
      <c r="C43" s="4" t="s">
        <v>3364</v>
      </c>
    </row>
    <row r="44" spans="1:5" x14ac:dyDescent="0.25">
      <c r="A44" s="2" t="s">
        <v>3301</v>
      </c>
      <c r="B44" s="2" t="s">
        <v>3365</v>
      </c>
      <c r="C44" s="4" t="s">
        <v>3366</v>
      </c>
      <c r="E44" s="9">
        <v>43253</v>
      </c>
    </row>
    <row r="45" spans="1:5" x14ac:dyDescent="0.25">
      <c r="A45" s="2" t="s">
        <v>3367</v>
      </c>
      <c r="B45" s="2" t="s">
        <v>3368</v>
      </c>
      <c r="C45" s="4" t="s">
        <v>3369</v>
      </c>
      <c r="D45" s="9">
        <v>43269</v>
      </c>
      <c r="E45" s="9">
        <v>43267</v>
      </c>
    </row>
    <row r="46" spans="1:5" x14ac:dyDescent="0.25">
      <c r="A46" s="2" t="s">
        <v>3370</v>
      </c>
      <c r="B46" s="2" t="s">
        <v>3371</v>
      </c>
      <c r="C46" s="4" t="s">
        <v>1509</v>
      </c>
      <c r="D46" s="9">
        <v>43281</v>
      </c>
      <c r="E46" s="9">
        <v>43276</v>
      </c>
    </row>
    <row r="47" spans="1:5" x14ac:dyDescent="0.25">
      <c r="A47" s="2" t="s">
        <v>3372</v>
      </c>
      <c r="B47" s="2" t="s">
        <v>3373</v>
      </c>
      <c r="C47" s="4" t="s">
        <v>3374</v>
      </c>
      <c r="D47" s="9">
        <v>43290</v>
      </c>
      <c r="E47" s="9">
        <v>43258</v>
      </c>
    </row>
    <row r="48" spans="1:5" x14ac:dyDescent="0.25">
      <c r="A48" s="2" t="s">
        <v>3375</v>
      </c>
      <c r="B48" s="2" t="s">
        <v>3376</v>
      </c>
      <c r="C48" s="4" t="s">
        <v>3377</v>
      </c>
      <c r="E48" s="9">
        <v>43297</v>
      </c>
    </row>
    <row r="49" spans="1:6" x14ac:dyDescent="0.25">
      <c r="A49" s="2" t="s">
        <v>1280</v>
      </c>
      <c r="B49" s="2" t="s">
        <v>3378</v>
      </c>
      <c r="C49" s="4" t="s">
        <v>3379</v>
      </c>
      <c r="E49" s="9">
        <v>43333</v>
      </c>
    </row>
    <row r="50" spans="1:6" x14ac:dyDescent="0.25">
      <c r="A50" s="2" t="s">
        <v>3380</v>
      </c>
      <c r="B50" s="2" t="s">
        <v>3381</v>
      </c>
      <c r="C50" s="4" t="s">
        <v>3382</v>
      </c>
      <c r="E50" s="9">
        <v>43346</v>
      </c>
    </row>
    <row r="51" spans="1:6" x14ac:dyDescent="0.25">
      <c r="A51" s="2" t="s">
        <v>3383</v>
      </c>
      <c r="B51" s="2" t="s">
        <v>3384</v>
      </c>
      <c r="C51" s="4" t="s">
        <v>3385</v>
      </c>
      <c r="D51" s="9">
        <v>43360</v>
      </c>
      <c r="E51" s="9">
        <v>43360</v>
      </c>
    </row>
    <row r="52" spans="1:6" x14ac:dyDescent="0.25">
      <c r="A52" s="2" t="s">
        <v>3386</v>
      </c>
      <c r="B52" s="2" t="s">
        <v>3387</v>
      </c>
      <c r="C52" s="4" t="s">
        <v>3388</v>
      </c>
      <c r="E52" s="9">
        <v>43367</v>
      </c>
    </row>
    <row r="53" spans="1:6" x14ac:dyDescent="0.25">
      <c r="A53" s="2" t="s">
        <v>3389</v>
      </c>
      <c r="B53" s="2" t="s">
        <v>3390</v>
      </c>
      <c r="C53" s="4" t="s">
        <v>3391</v>
      </c>
      <c r="E53" s="9">
        <v>43375</v>
      </c>
    </row>
    <row r="54" spans="1:6" x14ac:dyDescent="0.25">
      <c r="A54" s="2" t="s">
        <v>3334</v>
      </c>
      <c r="B54" s="2" t="s">
        <v>3392</v>
      </c>
      <c r="C54" s="4" t="s">
        <v>3393</v>
      </c>
      <c r="D54" s="9">
        <v>43395</v>
      </c>
      <c r="E54" s="9" t="s">
        <v>3394</v>
      </c>
    </row>
    <row r="55" spans="1:6" x14ac:dyDescent="0.25">
      <c r="A55" s="2" t="s">
        <v>1013</v>
      </c>
      <c r="B55" s="2" t="s">
        <v>3395</v>
      </c>
      <c r="C55" s="4" t="s">
        <v>3396</v>
      </c>
      <c r="D55" s="9">
        <v>43404</v>
      </c>
      <c r="E55" s="9">
        <v>43402</v>
      </c>
    </row>
    <row r="56" spans="1:6" x14ac:dyDescent="0.25">
      <c r="A56" s="2" t="s">
        <v>3397</v>
      </c>
      <c r="B56" s="2" t="s">
        <v>3398</v>
      </c>
      <c r="C56" s="4" t="s">
        <v>3399</v>
      </c>
      <c r="E56" s="9">
        <v>43426</v>
      </c>
    </row>
    <row r="57" spans="1:6" x14ac:dyDescent="0.25">
      <c r="A57" s="2" t="s">
        <v>3400</v>
      </c>
      <c r="B57" s="2" t="s">
        <v>3401</v>
      </c>
      <c r="C57" s="4" t="s">
        <v>3402</v>
      </c>
      <c r="E57" s="9">
        <v>43434</v>
      </c>
    </row>
    <row r="58" spans="1:6" x14ac:dyDescent="0.25">
      <c r="A58" s="2" t="s">
        <v>3403</v>
      </c>
      <c r="B58" s="2" t="s">
        <v>3404</v>
      </c>
      <c r="C58" s="4" t="s">
        <v>1533</v>
      </c>
      <c r="E58" s="9">
        <v>43440</v>
      </c>
    </row>
    <row r="59" spans="1:6" x14ac:dyDescent="0.25">
      <c r="A59" s="2" t="s">
        <v>3405</v>
      </c>
      <c r="B59" s="2" t="s">
        <v>3406</v>
      </c>
      <c r="C59" s="4" t="s">
        <v>3407</v>
      </c>
      <c r="E59" s="9">
        <v>43452</v>
      </c>
    </row>
    <row r="60" spans="1:6" x14ac:dyDescent="0.25">
      <c r="A60" s="2" t="s">
        <v>3408</v>
      </c>
      <c r="B60" s="2" t="s">
        <v>3409</v>
      </c>
      <c r="C60" s="4" t="s">
        <v>3410</v>
      </c>
      <c r="E60" s="9">
        <v>43505</v>
      </c>
    </row>
    <row r="61" spans="1:6" x14ac:dyDescent="0.25">
      <c r="A61" s="2" t="s">
        <v>3411</v>
      </c>
      <c r="B61" s="2" t="s">
        <v>3412</v>
      </c>
      <c r="C61" s="4" t="s">
        <v>3413</v>
      </c>
      <c r="E61" s="9">
        <v>43512</v>
      </c>
    </row>
    <row r="62" spans="1:6" x14ac:dyDescent="0.25">
      <c r="A62" s="2" t="s">
        <v>3411</v>
      </c>
      <c r="B62" s="2" t="s">
        <v>3412</v>
      </c>
      <c r="C62" s="4" t="s">
        <v>3414</v>
      </c>
      <c r="D62" s="9">
        <v>43542</v>
      </c>
      <c r="E62" s="9">
        <v>43539</v>
      </c>
    </row>
    <row r="63" spans="1:6" x14ac:dyDescent="0.25">
      <c r="A63" s="2" t="s">
        <v>3415</v>
      </c>
      <c r="B63" s="2" t="s">
        <v>3416</v>
      </c>
      <c r="C63" s="4" t="s">
        <v>3417</v>
      </c>
      <c r="E63" s="9">
        <v>43564</v>
      </c>
    </row>
    <row r="64" spans="1:6" x14ac:dyDescent="0.25">
      <c r="A64" s="25"/>
      <c r="B64" s="25" t="s">
        <v>3418</v>
      </c>
      <c r="C64" s="25"/>
      <c r="D64" s="29"/>
      <c r="E64" s="29"/>
      <c r="F64" s="30"/>
    </row>
    <row r="65" spans="1:5" x14ac:dyDescent="0.25">
      <c r="A65" s="2" t="s">
        <v>3419</v>
      </c>
      <c r="B65" s="2" t="s">
        <v>3420</v>
      </c>
      <c r="C65" s="4" t="s">
        <v>3421</v>
      </c>
      <c r="E65" s="9">
        <v>43640</v>
      </c>
    </row>
    <row r="66" spans="1:5" x14ac:dyDescent="0.25">
      <c r="A66" s="2" t="s">
        <v>3334</v>
      </c>
      <c r="B66" s="2" t="s">
        <v>3422</v>
      </c>
      <c r="C66" s="4" t="s">
        <v>3423</v>
      </c>
      <c r="E66" s="9">
        <v>43645</v>
      </c>
    </row>
    <row r="67" spans="1:5" x14ac:dyDescent="0.25">
      <c r="A67" s="2" t="s">
        <v>3424</v>
      </c>
      <c r="B67" s="2" t="s">
        <v>3425</v>
      </c>
      <c r="C67" s="4" t="s">
        <v>3426</v>
      </c>
      <c r="E67" s="9">
        <v>43655</v>
      </c>
    </row>
    <row r="68" spans="1:5" x14ac:dyDescent="0.25">
      <c r="A68" s="2" t="s">
        <v>3427</v>
      </c>
      <c r="B68" s="2" t="s">
        <v>3428</v>
      </c>
      <c r="C68" s="4" t="s">
        <v>3429</v>
      </c>
      <c r="D68" s="9">
        <v>44540</v>
      </c>
      <c r="E68" s="9">
        <v>44539</v>
      </c>
    </row>
    <row r="69" spans="1:5" x14ac:dyDescent="0.25">
      <c r="A69" s="2" t="s">
        <v>3309</v>
      </c>
      <c r="B69" s="2" t="s">
        <v>3430</v>
      </c>
      <c r="C69" s="4" t="s">
        <v>3431</v>
      </c>
      <c r="E69" s="9">
        <v>44545</v>
      </c>
    </row>
    <row r="70" spans="1:5" x14ac:dyDescent="0.25">
      <c r="A70" s="2" t="s">
        <v>3363</v>
      </c>
      <c r="B70" s="2" t="s">
        <v>3360</v>
      </c>
      <c r="C70" s="4" t="s">
        <v>3432</v>
      </c>
      <c r="E70" s="9">
        <v>44716</v>
      </c>
    </row>
    <row r="71" spans="1:5" x14ac:dyDescent="0.25">
      <c r="A71" s="2" t="s">
        <v>3433</v>
      </c>
      <c r="B71" s="2" t="s">
        <v>3434</v>
      </c>
      <c r="C71" s="4" t="s">
        <v>3435</v>
      </c>
      <c r="E71" s="9">
        <v>44736</v>
      </c>
    </row>
  </sheetData>
  <hyperlinks>
    <hyperlink ref="I1" location="'Inicio'!A1" tooltip="Regresa a la tabla del inicio" display="Ir al inicio" xr:uid="{EB6ECEFE-FAFA-423F-8128-09948FC95F3F}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021E1-CC84-45FE-A0EB-50E6946EA72F}">
  <sheetPr codeName="Hoja10"/>
  <dimension ref="A1:I9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704</v>
      </c>
      <c r="H1" s="1" t="s">
        <v>28761</v>
      </c>
      <c r="I1" s="5" t="s">
        <v>14</v>
      </c>
    </row>
    <row r="2" spans="1:9" x14ac:dyDescent="0.25">
      <c r="A2" s="2" t="s">
        <v>3436</v>
      </c>
      <c r="B2" s="2" t="s">
        <v>3437</v>
      </c>
      <c r="C2" s="4" t="s">
        <v>3438</v>
      </c>
      <c r="E2" s="9">
        <v>42889</v>
      </c>
    </row>
    <row r="3" spans="1:9" x14ac:dyDescent="0.25">
      <c r="A3" s="2" t="s">
        <v>3436</v>
      </c>
      <c r="B3" s="2" t="s">
        <v>3437</v>
      </c>
      <c r="C3" s="4" t="s">
        <v>3439</v>
      </c>
      <c r="D3" s="9">
        <v>42905</v>
      </c>
      <c r="E3" s="9">
        <v>42908</v>
      </c>
    </row>
    <row r="4" spans="1:9" x14ac:dyDescent="0.25">
      <c r="A4" s="2" t="s">
        <v>3436</v>
      </c>
      <c r="B4" s="2" t="s">
        <v>3437</v>
      </c>
      <c r="C4" s="4" t="s">
        <v>3440</v>
      </c>
      <c r="E4" s="9">
        <v>42945</v>
      </c>
    </row>
    <row r="5" spans="1:9" x14ac:dyDescent="0.25">
      <c r="A5" s="2" t="s">
        <v>1428</v>
      </c>
      <c r="B5" s="2" t="s">
        <v>3441</v>
      </c>
      <c r="C5" s="4" t="s">
        <v>3440</v>
      </c>
      <c r="E5" s="9">
        <v>42945</v>
      </c>
    </row>
    <row r="6" spans="1:9" x14ac:dyDescent="0.25">
      <c r="A6" s="2" t="s">
        <v>1466</v>
      </c>
      <c r="B6" s="2" t="s">
        <v>3442</v>
      </c>
      <c r="C6" s="4" t="s">
        <v>3443</v>
      </c>
      <c r="E6" s="9">
        <v>42954</v>
      </c>
    </row>
    <row r="7" spans="1:9" x14ac:dyDescent="0.25">
      <c r="A7" s="2" t="s">
        <v>3444</v>
      </c>
      <c r="B7" s="2" t="s">
        <v>3445</v>
      </c>
      <c r="C7" s="4" t="s">
        <v>3446</v>
      </c>
      <c r="E7" s="9">
        <v>42971</v>
      </c>
    </row>
    <row r="8" spans="1:9" x14ac:dyDescent="0.25">
      <c r="A8" s="2" t="s">
        <v>3447</v>
      </c>
      <c r="B8" s="2" t="s">
        <v>3448</v>
      </c>
      <c r="C8" s="4" t="s">
        <v>3449</v>
      </c>
      <c r="E8" s="9">
        <v>44956</v>
      </c>
      <c r="F8" s="3">
        <v>2</v>
      </c>
    </row>
    <row r="9" spans="1:9" x14ac:dyDescent="0.25">
      <c r="A9" s="25"/>
      <c r="B9" s="25" t="s">
        <v>3450</v>
      </c>
      <c r="C9" s="25"/>
      <c r="D9" s="29"/>
      <c r="E9" s="29"/>
      <c r="F9" s="30"/>
    </row>
  </sheetData>
  <hyperlinks>
    <hyperlink ref="I1" location="'Inicio'!A1" tooltip="Regresa a la tabla del inicio" display="Ir al inicio" xr:uid="{8136F977-236A-4E6E-B0D0-4B052C659366}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4FA7-79D7-4B97-8F8A-E33425B426BA}">
  <sheetPr codeName="Hoja19"/>
  <dimension ref="A1:I35"/>
  <sheetViews>
    <sheetView workbookViewId="0">
      <pane ySplit="1" topLeftCell="A11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705</v>
      </c>
      <c r="H1" s="1" t="s">
        <v>28765</v>
      </c>
      <c r="I1" s="5" t="s">
        <v>14</v>
      </c>
    </row>
    <row r="2" spans="1:9" x14ac:dyDescent="0.25">
      <c r="A2" s="2" t="s">
        <v>3451</v>
      </c>
      <c r="B2" s="2" t="s">
        <v>3452</v>
      </c>
      <c r="C2" s="4" t="s">
        <v>2533</v>
      </c>
      <c r="E2" s="9">
        <v>40679</v>
      </c>
      <c r="F2" s="3" t="s">
        <v>3453</v>
      </c>
    </row>
    <row r="3" spans="1:9" x14ac:dyDescent="0.25">
      <c r="A3" s="2" t="s">
        <v>2217</v>
      </c>
      <c r="B3" s="2" t="s">
        <v>3454</v>
      </c>
      <c r="C3" s="4" t="s">
        <v>3455</v>
      </c>
      <c r="E3" s="9">
        <v>40390</v>
      </c>
      <c r="F3" s="3">
        <v>4</v>
      </c>
    </row>
    <row r="4" spans="1:9" x14ac:dyDescent="0.25">
      <c r="A4" s="2" t="s">
        <v>3456</v>
      </c>
      <c r="B4" s="2" t="s">
        <v>3457</v>
      </c>
      <c r="C4" s="4" t="s">
        <v>3458</v>
      </c>
      <c r="E4" s="9">
        <v>40471</v>
      </c>
      <c r="F4" s="3">
        <v>74</v>
      </c>
    </row>
    <row r="5" spans="1:9" x14ac:dyDescent="0.25">
      <c r="A5" s="2" t="s">
        <v>3459</v>
      </c>
      <c r="B5" s="2" t="s">
        <v>3460</v>
      </c>
      <c r="C5" s="4" t="s">
        <v>3461</v>
      </c>
      <c r="E5" s="9">
        <v>40439</v>
      </c>
      <c r="F5" s="3">
        <v>14</v>
      </c>
    </row>
    <row r="6" spans="1:9" x14ac:dyDescent="0.25">
      <c r="A6" s="2" t="s">
        <v>3462</v>
      </c>
      <c r="B6" s="2" t="s">
        <v>3463</v>
      </c>
      <c r="C6" s="4" t="s">
        <v>3464</v>
      </c>
      <c r="E6" s="9">
        <v>40462</v>
      </c>
      <c r="F6" s="3">
        <v>34</v>
      </c>
    </row>
    <row r="7" spans="1:9" x14ac:dyDescent="0.25">
      <c r="A7" s="2" t="s">
        <v>2782</v>
      </c>
      <c r="B7" s="2" t="s">
        <v>3465</v>
      </c>
      <c r="C7" s="4" t="s">
        <v>3466</v>
      </c>
      <c r="E7" s="9">
        <v>40462</v>
      </c>
      <c r="F7" s="3">
        <v>21</v>
      </c>
    </row>
    <row r="8" spans="1:9" x14ac:dyDescent="0.25">
      <c r="A8" s="2" t="s">
        <v>3467</v>
      </c>
      <c r="B8" s="2" t="s">
        <v>3468</v>
      </c>
      <c r="C8" s="4" t="s">
        <v>3469</v>
      </c>
      <c r="E8" s="9" t="s">
        <v>2194</v>
      </c>
    </row>
    <row r="9" spans="1:9" x14ac:dyDescent="0.25">
      <c r="A9" s="2" t="s">
        <v>3470</v>
      </c>
      <c r="B9" s="2" t="s">
        <v>3471</v>
      </c>
      <c r="C9" s="4" t="s">
        <v>3472</v>
      </c>
      <c r="E9" s="9">
        <v>40766</v>
      </c>
    </row>
    <row r="10" spans="1:9" x14ac:dyDescent="0.25">
      <c r="A10" s="2" t="s">
        <v>2214</v>
      </c>
      <c r="B10" s="2" t="s">
        <v>3473</v>
      </c>
      <c r="C10" s="4" t="s">
        <v>3474</v>
      </c>
      <c r="E10" s="9">
        <v>40988</v>
      </c>
    </row>
    <row r="11" spans="1:9" x14ac:dyDescent="0.25">
      <c r="A11" s="2" t="s">
        <v>3475</v>
      </c>
      <c r="B11" s="2" t="s">
        <v>3476</v>
      </c>
      <c r="C11" s="4" t="s">
        <v>3477</v>
      </c>
      <c r="E11" s="9" t="s">
        <v>2194</v>
      </c>
    </row>
    <row r="12" spans="1:9" x14ac:dyDescent="0.25">
      <c r="A12" s="2" t="s">
        <v>3475</v>
      </c>
      <c r="B12" s="2" t="s">
        <v>3478</v>
      </c>
      <c r="C12" s="4" t="s">
        <v>3477</v>
      </c>
      <c r="E12" s="9" t="s">
        <v>2194</v>
      </c>
    </row>
    <row r="13" spans="1:9" x14ac:dyDescent="0.25">
      <c r="A13" s="2" t="s">
        <v>2599</v>
      </c>
      <c r="B13" s="2" t="s">
        <v>3479</v>
      </c>
      <c r="C13" s="4" t="s">
        <v>3480</v>
      </c>
      <c r="E13" s="9">
        <v>40988</v>
      </c>
    </row>
    <row r="14" spans="1:9" x14ac:dyDescent="0.25">
      <c r="A14" s="2" t="s">
        <v>3481</v>
      </c>
      <c r="B14" s="2" t="s">
        <v>3482</v>
      </c>
      <c r="C14" s="4" t="s">
        <v>3483</v>
      </c>
      <c r="E14" s="9">
        <v>41407</v>
      </c>
      <c r="F14" s="3" t="s">
        <v>3484</v>
      </c>
    </row>
    <row r="15" spans="1:9" x14ac:dyDescent="0.25">
      <c r="A15" s="2" t="s">
        <v>3485</v>
      </c>
      <c r="B15" s="2" t="s">
        <v>3486</v>
      </c>
      <c r="C15" s="4" t="s">
        <v>3487</v>
      </c>
      <c r="E15" s="9">
        <v>40864</v>
      </c>
    </row>
    <row r="16" spans="1:9" x14ac:dyDescent="0.25">
      <c r="A16" s="2" t="s">
        <v>3488</v>
      </c>
      <c r="B16" s="2" t="s">
        <v>3489</v>
      </c>
      <c r="C16" s="4" t="s">
        <v>3490</v>
      </c>
      <c r="E16" s="9">
        <v>40893</v>
      </c>
    </row>
    <row r="17" spans="1:6" x14ac:dyDescent="0.25">
      <c r="B17" s="2" t="s">
        <v>3491</v>
      </c>
      <c r="C17" s="4" t="s">
        <v>3492</v>
      </c>
      <c r="E17" s="9" t="s">
        <v>2194</v>
      </c>
      <c r="F17" s="3">
        <v>389</v>
      </c>
    </row>
    <row r="18" spans="1:6" x14ac:dyDescent="0.25">
      <c r="A18" s="25"/>
      <c r="B18" s="25" t="s">
        <v>3493</v>
      </c>
      <c r="C18" s="25"/>
      <c r="D18" s="29"/>
      <c r="E18" s="29"/>
      <c r="F18" s="30"/>
    </row>
    <row r="19" spans="1:6" x14ac:dyDescent="0.25">
      <c r="A19" s="2" t="s">
        <v>3494</v>
      </c>
      <c r="B19" s="2" t="s">
        <v>3495</v>
      </c>
      <c r="C19" s="4" t="s">
        <v>3496</v>
      </c>
      <c r="E19" s="9">
        <v>41422</v>
      </c>
    </row>
    <row r="20" spans="1:6" x14ac:dyDescent="0.25">
      <c r="B20" s="2" t="s">
        <v>3497</v>
      </c>
      <c r="C20" s="4" t="s">
        <v>3496</v>
      </c>
      <c r="E20" s="9">
        <v>41422</v>
      </c>
    </row>
    <row r="21" spans="1:6" x14ac:dyDescent="0.25">
      <c r="B21" s="2" t="s">
        <v>3498</v>
      </c>
      <c r="C21" s="4" t="s">
        <v>3496</v>
      </c>
      <c r="E21" s="9">
        <v>41422</v>
      </c>
    </row>
    <row r="22" spans="1:6" x14ac:dyDescent="0.25">
      <c r="A22" s="2" t="s">
        <v>3499</v>
      </c>
      <c r="B22" s="2" t="s">
        <v>3500</v>
      </c>
      <c r="C22" s="4" t="s">
        <v>3496</v>
      </c>
      <c r="E22" s="9">
        <v>41422</v>
      </c>
    </row>
    <row r="23" spans="1:6" x14ac:dyDescent="0.25">
      <c r="A23" s="2" t="s">
        <v>3501</v>
      </c>
      <c r="B23" s="2" t="s">
        <v>3502</v>
      </c>
      <c r="C23" s="4" t="s">
        <v>3496</v>
      </c>
      <c r="E23" s="9">
        <v>41465</v>
      </c>
      <c r="F23" s="3">
        <v>40</v>
      </c>
    </row>
    <row r="24" spans="1:6" x14ac:dyDescent="0.25">
      <c r="A24" s="2" t="s">
        <v>3503</v>
      </c>
      <c r="B24" s="2" t="s">
        <v>3504</v>
      </c>
      <c r="C24" s="4" t="s">
        <v>3505</v>
      </c>
      <c r="E24" s="9">
        <v>41676</v>
      </c>
    </row>
    <row r="25" spans="1:6" x14ac:dyDescent="0.25">
      <c r="A25" s="2" t="s">
        <v>3506</v>
      </c>
      <c r="B25" s="2" t="s">
        <v>3507</v>
      </c>
      <c r="C25" s="4" t="s">
        <v>3508</v>
      </c>
      <c r="E25" s="9">
        <v>41834</v>
      </c>
    </row>
    <row r="26" spans="1:6" x14ac:dyDescent="0.25">
      <c r="A26" s="2" t="s">
        <v>3509</v>
      </c>
      <c r="B26" s="2" t="s">
        <v>3510</v>
      </c>
      <c r="C26" s="4" t="s">
        <v>3303</v>
      </c>
      <c r="D26" s="9">
        <v>42542</v>
      </c>
      <c r="E26" s="9">
        <v>42558</v>
      </c>
      <c r="F26" s="3">
        <v>15</v>
      </c>
    </row>
    <row r="27" spans="1:6" x14ac:dyDescent="0.25">
      <c r="A27" s="25"/>
      <c r="B27" s="25" t="s">
        <v>3511</v>
      </c>
      <c r="C27" s="25"/>
      <c r="D27" s="29"/>
      <c r="E27" s="29"/>
      <c r="F27" s="30"/>
    </row>
    <row r="28" spans="1:6" x14ac:dyDescent="0.25">
      <c r="A28" s="2" t="s">
        <v>3512</v>
      </c>
      <c r="B28" s="2" t="s">
        <v>3513</v>
      </c>
      <c r="C28" s="4" t="s">
        <v>3514</v>
      </c>
      <c r="E28" s="9">
        <v>42646</v>
      </c>
    </row>
    <row r="29" spans="1:6" x14ac:dyDescent="0.25">
      <c r="A29" s="2" t="s">
        <v>1439</v>
      </c>
      <c r="B29" s="2" t="s">
        <v>3515</v>
      </c>
      <c r="C29" s="4" t="s">
        <v>3516</v>
      </c>
      <c r="E29" s="9">
        <v>43439</v>
      </c>
    </row>
    <row r="30" spans="1:6" x14ac:dyDescent="0.25">
      <c r="A30" s="2" t="s">
        <v>3517</v>
      </c>
      <c r="B30" s="2" t="s">
        <v>3518</v>
      </c>
      <c r="C30" s="4" t="s">
        <v>3519</v>
      </c>
      <c r="E30" s="9">
        <v>44800</v>
      </c>
    </row>
    <row r="31" spans="1:6" x14ac:dyDescent="0.25">
      <c r="A31" s="2" t="s">
        <v>3520</v>
      </c>
      <c r="B31" s="2" t="s">
        <v>3521</v>
      </c>
      <c r="C31" s="4">
        <v>45065</v>
      </c>
      <c r="E31" s="9">
        <v>45072</v>
      </c>
    </row>
    <row r="32" spans="1:6" x14ac:dyDescent="0.25">
      <c r="A32" s="2" t="s">
        <v>3522</v>
      </c>
      <c r="B32" s="2" t="s">
        <v>3523</v>
      </c>
      <c r="C32" s="4">
        <v>45065</v>
      </c>
      <c r="E32" s="9">
        <v>45072</v>
      </c>
    </row>
    <row r="33" spans="1:5" x14ac:dyDescent="0.25">
      <c r="A33" s="2" t="s">
        <v>3524</v>
      </c>
      <c r="B33" s="2" t="s">
        <v>3525</v>
      </c>
      <c r="C33" s="4">
        <v>45065</v>
      </c>
      <c r="E33" s="9">
        <v>45072</v>
      </c>
    </row>
    <row r="34" spans="1:5" x14ac:dyDescent="0.25">
      <c r="A34" s="2" t="s">
        <v>3235</v>
      </c>
      <c r="B34" s="2" t="s">
        <v>3526</v>
      </c>
      <c r="C34" s="4" t="s">
        <v>3527</v>
      </c>
      <c r="E34" s="9" t="s">
        <v>3528</v>
      </c>
    </row>
    <row r="35" spans="1:5" x14ac:dyDescent="0.25">
      <c r="A35" s="2" t="s">
        <v>3529</v>
      </c>
      <c r="B35" s="2" t="s">
        <v>3530</v>
      </c>
      <c r="C35" s="4" t="s">
        <v>3531</v>
      </c>
      <c r="E35" s="9">
        <v>45093</v>
      </c>
    </row>
  </sheetData>
  <hyperlinks>
    <hyperlink ref="I1" location="'Inicio'!A1" tooltip="Regresa a la tabla del inicio" display="Ir al inicio" xr:uid="{E638B1C1-AAFE-4A6E-BCD6-C5684D609640}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A9DAF-74CD-481F-ABFB-376330B852BE}">
  <sheetPr codeName="Hoja21"/>
  <dimension ref="A1:I88"/>
  <sheetViews>
    <sheetView workbookViewId="0">
      <pane ySplit="1" topLeftCell="A62" activePane="bottomLeft" state="frozenSplit"/>
      <selection pane="bottomLeft" activeCell="C90" sqref="C9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29093</v>
      </c>
      <c r="H1" s="1" t="s">
        <v>29097</v>
      </c>
      <c r="I1" s="5" t="s">
        <v>14</v>
      </c>
    </row>
    <row r="2" spans="1:9" x14ac:dyDescent="0.25">
      <c r="A2" s="2" t="s">
        <v>3532</v>
      </c>
      <c r="B2" s="2" t="s">
        <v>3533</v>
      </c>
      <c r="C2" s="4" t="s">
        <v>3534</v>
      </c>
      <c r="E2" s="9">
        <v>41276</v>
      </c>
    </row>
    <row r="3" spans="1:9" x14ac:dyDescent="0.25">
      <c r="A3" s="2" t="s">
        <v>3535</v>
      </c>
      <c r="B3" s="2" t="s">
        <v>3536</v>
      </c>
      <c r="C3" s="4" t="s">
        <v>3537</v>
      </c>
      <c r="E3" s="9">
        <v>41388</v>
      </c>
    </row>
    <row r="4" spans="1:9" x14ac:dyDescent="0.25">
      <c r="A4" s="2" t="s">
        <v>3538</v>
      </c>
      <c r="B4" s="2" t="s">
        <v>3539</v>
      </c>
      <c r="C4" s="4" t="s">
        <v>3537</v>
      </c>
      <c r="E4" s="9">
        <v>41388</v>
      </c>
    </row>
    <row r="5" spans="1:9" x14ac:dyDescent="0.25">
      <c r="A5" s="2" t="s">
        <v>3540</v>
      </c>
      <c r="B5" s="2" t="s">
        <v>3541</v>
      </c>
      <c r="C5" s="4" t="s">
        <v>3542</v>
      </c>
      <c r="E5" s="9">
        <v>41414</v>
      </c>
      <c r="F5" s="3">
        <v>1</v>
      </c>
    </row>
    <row r="6" spans="1:9" x14ac:dyDescent="0.25">
      <c r="A6" s="2" t="s">
        <v>3543</v>
      </c>
      <c r="B6" s="2" t="s">
        <v>3544</v>
      </c>
      <c r="C6" s="4" t="s">
        <v>3545</v>
      </c>
      <c r="E6" s="9">
        <v>41526</v>
      </c>
    </row>
    <row r="7" spans="1:9" x14ac:dyDescent="0.25">
      <c r="A7" s="2" t="s">
        <v>3546</v>
      </c>
      <c r="B7" s="2" t="s">
        <v>3547</v>
      </c>
      <c r="C7" s="4" t="s">
        <v>3548</v>
      </c>
      <c r="E7" s="9">
        <v>41529</v>
      </c>
    </row>
    <row r="8" spans="1:9" x14ac:dyDescent="0.25">
      <c r="A8" s="2" t="s">
        <v>3540</v>
      </c>
      <c r="B8" s="2" t="s">
        <v>3549</v>
      </c>
      <c r="C8" s="4" t="s">
        <v>3550</v>
      </c>
      <c r="E8" s="9">
        <v>41584</v>
      </c>
    </row>
    <row r="9" spans="1:9" x14ac:dyDescent="0.25">
      <c r="A9" s="2" t="s">
        <v>3551</v>
      </c>
      <c r="B9" s="2" t="s">
        <v>3552</v>
      </c>
      <c r="C9" s="4" t="s">
        <v>3550</v>
      </c>
      <c r="E9" s="9">
        <v>41584</v>
      </c>
    </row>
    <row r="10" spans="1:9" x14ac:dyDescent="0.25">
      <c r="A10" s="2" t="s">
        <v>3553</v>
      </c>
      <c r="B10" s="2" t="s">
        <v>3554</v>
      </c>
      <c r="C10" s="4" t="s">
        <v>3555</v>
      </c>
      <c r="E10" s="9">
        <v>41591</v>
      </c>
    </row>
    <row r="11" spans="1:9" x14ac:dyDescent="0.25">
      <c r="A11" s="2" t="s">
        <v>3556</v>
      </c>
      <c r="B11" s="2" t="s">
        <v>3557</v>
      </c>
      <c r="C11" s="4" t="s">
        <v>3558</v>
      </c>
      <c r="E11" s="9">
        <v>41594</v>
      </c>
    </row>
    <row r="12" spans="1:9" x14ac:dyDescent="0.25">
      <c r="A12" s="2" t="s">
        <v>3559</v>
      </c>
      <c r="B12" s="2" t="s">
        <v>3560</v>
      </c>
      <c r="C12" s="4" t="s">
        <v>3561</v>
      </c>
      <c r="E12" s="9">
        <v>41605</v>
      </c>
    </row>
    <row r="13" spans="1:9" x14ac:dyDescent="0.25">
      <c r="A13" s="2" t="s">
        <v>3562</v>
      </c>
      <c r="B13" s="2" t="s">
        <v>3563</v>
      </c>
      <c r="C13" s="4" t="s">
        <v>3561</v>
      </c>
      <c r="E13" s="9">
        <v>41605</v>
      </c>
    </row>
    <row r="14" spans="1:9" x14ac:dyDescent="0.25">
      <c r="A14" s="2" t="s">
        <v>3564</v>
      </c>
      <c r="B14" s="2" t="s">
        <v>3565</v>
      </c>
      <c r="C14" s="4" t="s">
        <v>3566</v>
      </c>
      <c r="E14" s="9">
        <v>41621</v>
      </c>
    </row>
    <row r="15" spans="1:9" x14ac:dyDescent="0.25">
      <c r="A15" s="2" t="s">
        <v>3567</v>
      </c>
      <c r="B15" s="2" t="s">
        <v>3568</v>
      </c>
      <c r="C15" s="4" t="s">
        <v>3566</v>
      </c>
      <c r="E15" s="9">
        <v>41621</v>
      </c>
    </row>
    <row r="16" spans="1:9" x14ac:dyDescent="0.25">
      <c r="A16" s="2" t="s">
        <v>3569</v>
      </c>
      <c r="B16" s="2" t="s">
        <v>3570</v>
      </c>
      <c r="C16" s="4" t="s">
        <v>2836</v>
      </c>
      <c r="E16" s="9">
        <v>41683</v>
      </c>
    </row>
    <row r="17" spans="1:5" x14ac:dyDescent="0.25">
      <c r="A17" s="2" t="s">
        <v>3571</v>
      </c>
      <c r="B17" s="2" t="s">
        <v>3572</v>
      </c>
      <c r="C17" s="4" t="s">
        <v>2836</v>
      </c>
      <c r="E17" s="9">
        <v>41683</v>
      </c>
    </row>
    <row r="18" spans="1:5" x14ac:dyDescent="0.25">
      <c r="A18" s="2" t="s">
        <v>3573</v>
      </c>
      <c r="B18" s="2" t="s">
        <v>3574</v>
      </c>
      <c r="C18" s="4" t="s">
        <v>3575</v>
      </c>
      <c r="E18" s="9">
        <v>41685</v>
      </c>
    </row>
    <row r="19" spans="1:5" x14ac:dyDescent="0.25">
      <c r="A19" s="2" t="s">
        <v>3576</v>
      </c>
      <c r="B19" s="2" t="s">
        <v>3577</v>
      </c>
      <c r="C19" s="4" t="s">
        <v>3575</v>
      </c>
      <c r="E19" s="9">
        <v>41685</v>
      </c>
    </row>
    <row r="20" spans="1:5" x14ac:dyDescent="0.25">
      <c r="A20" s="2" t="s">
        <v>3578</v>
      </c>
      <c r="B20" s="2" t="s">
        <v>3533</v>
      </c>
      <c r="C20" s="4" t="s">
        <v>3579</v>
      </c>
      <c r="E20" s="9">
        <v>41757</v>
      </c>
    </row>
    <row r="21" spans="1:5" x14ac:dyDescent="0.25">
      <c r="A21" s="2" t="s">
        <v>3580</v>
      </c>
      <c r="B21" s="2" t="s">
        <v>3581</v>
      </c>
      <c r="C21" s="4" t="s">
        <v>3579</v>
      </c>
      <c r="E21" s="9">
        <v>41757</v>
      </c>
    </row>
    <row r="22" spans="1:5" x14ac:dyDescent="0.25">
      <c r="A22" s="2" t="s">
        <v>3582</v>
      </c>
      <c r="B22" s="2" t="s">
        <v>3583</v>
      </c>
      <c r="C22" s="4" t="s">
        <v>3584</v>
      </c>
      <c r="E22" s="9">
        <v>41797</v>
      </c>
    </row>
    <row r="23" spans="1:5" x14ac:dyDescent="0.25">
      <c r="A23" s="2" t="s">
        <v>3585</v>
      </c>
      <c r="B23" s="2" t="s">
        <v>3586</v>
      </c>
      <c r="C23" s="4" t="s">
        <v>3584</v>
      </c>
      <c r="E23" s="9">
        <v>41795</v>
      </c>
    </row>
    <row r="24" spans="1:5" x14ac:dyDescent="0.25">
      <c r="A24" s="2" t="s">
        <v>3587</v>
      </c>
      <c r="B24" s="2" t="s">
        <v>3588</v>
      </c>
      <c r="C24" s="4" t="s">
        <v>3589</v>
      </c>
      <c r="E24" s="9">
        <v>41804</v>
      </c>
    </row>
    <row r="25" spans="1:5" x14ac:dyDescent="0.25">
      <c r="A25" s="2" t="s">
        <v>2599</v>
      </c>
      <c r="B25" s="2" t="s">
        <v>3590</v>
      </c>
      <c r="C25" s="4" t="s">
        <v>3591</v>
      </c>
      <c r="E25" s="9">
        <v>41887</v>
      </c>
    </row>
    <row r="26" spans="1:5" x14ac:dyDescent="0.25">
      <c r="B26" s="2" t="s">
        <v>3592</v>
      </c>
      <c r="C26" s="4" t="s">
        <v>3593</v>
      </c>
      <c r="E26" s="9">
        <v>41890</v>
      </c>
    </row>
    <row r="27" spans="1:5" x14ac:dyDescent="0.25">
      <c r="A27" s="2" t="s">
        <v>3532</v>
      </c>
      <c r="B27" s="2" t="s">
        <v>3594</v>
      </c>
      <c r="C27" s="4" t="s">
        <v>3593</v>
      </c>
      <c r="E27" s="9">
        <v>41890</v>
      </c>
    </row>
    <row r="28" spans="1:5" x14ac:dyDescent="0.25">
      <c r="A28" s="2" t="s">
        <v>3595</v>
      </c>
      <c r="B28" s="2" t="s">
        <v>3596</v>
      </c>
      <c r="C28" s="4" t="s">
        <v>3597</v>
      </c>
      <c r="E28" s="9">
        <v>41978</v>
      </c>
    </row>
    <row r="29" spans="1:5" x14ac:dyDescent="0.25">
      <c r="A29" s="2" t="s">
        <v>3538</v>
      </c>
      <c r="B29" s="2" t="s">
        <v>3563</v>
      </c>
      <c r="C29" s="4" t="s">
        <v>3597</v>
      </c>
      <c r="E29" s="9">
        <v>41978</v>
      </c>
    </row>
    <row r="30" spans="1:5" x14ac:dyDescent="0.25">
      <c r="A30" s="2" t="s">
        <v>3598</v>
      </c>
      <c r="B30" s="2" t="s">
        <v>3599</v>
      </c>
      <c r="C30" s="4" t="s">
        <v>3600</v>
      </c>
      <c r="E30" s="9">
        <v>42244</v>
      </c>
    </row>
    <row r="31" spans="1:5" x14ac:dyDescent="0.25">
      <c r="A31" s="2" t="s">
        <v>3601</v>
      </c>
      <c r="B31" s="2" t="s">
        <v>3602</v>
      </c>
      <c r="C31" s="4" t="s">
        <v>3603</v>
      </c>
      <c r="E31" s="9">
        <v>42254</v>
      </c>
    </row>
    <row r="32" spans="1:5" x14ac:dyDescent="0.25">
      <c r="A32" s="2" t="s">
        <v>3604</v>
      </c>
      <c r="B32" s="2" t="s">
        <v>3605</v>
      </c>
      <c r="C32" s="4" t="s">
        <v>1352</v>
      </c>
      <c r="E32" s="9">
        <v>42518</v>
      </c>
    </row>
    <row r="33" spans="1:5" x14ac:dyDescent="0.25">
      <c r="A33" s="2" t="s">
        <v>3606</v>
      </c>
      <c r="B33" s="2" t="s">
        <v>3607</v>
      </c>
      <c r="C33" s="4" t="s">
        <v>1352</v>
      </c>
      <c r="E33" s="9">
        <v>42518</v>
      </c>
    </row>
    <row r="34" spans="1:5" x14ac:dyDescent="0.25">
      <c r="A34" s="2" t="s">
        <v>3608</v>
      </c>
      <c r="B34" s="2" t="s">
        <v>3609</v>
      </c>
      <c r="C34" s="4" t="s">
        <v>3610</v>
      </c>
      <c r="E34" s="9">
        <v>42525</v>
      </c>
    </row>
    <row r="35" spans="1:5" x14ac:dyDescent="0.25">
      <c r="A35" s="2" t="s">
        <v>3611</v>
      </c>
      <c r="B35" s="2" t="s">
        <v>3612</v>
      </c>
      <c r="C35" s="4" t="s">
        <v>3613</v>
      </c>
      <c r="E35" s="9">
        <v>42525</v>
      </c>
    </row>
    <row r="36" spans="1:5" x14ac:dyDescent="0.25">
      <c r="A36" s="2" t="s">
        <v>3614</v>
      </c>
      <c r="B36" s="2" t="s">
        <v>3615</v>
      </c>
      <c r="C36" s="4" t="s">
        <v>3303</v>
      </c>
      <c r="E36" s="9">
        <v>42530</v>
      </c>
    </row>
    <row r="37" spans="1:5" x14ac:dyDescent="0.25">
      <c r="A37" s="2" t="s">
        <v>3616</v>
      </c>
      <c r="B37" s="2" t="s">
        <v>3617</v>
      </c>
      <c r="C37" s="4" t="s">
        <v>3303</v>
      </c>
      <c r="E37" s="9">
        <v>42530</v>
      </c>
    </row>
    <row r="38" spans="1:5" x14ac:dyDescent="0.25">
      <c r="A38" s="2" t="s">
        <v>3618</v>
      </c>
      <c r="B38" s="2" t="s">
        <v>3619</v>
      </c>
      <c r="C38" s="4" t="s">
        <v>3620</v>
      </c>
      <c r="E38" s="9">
        <v>42537</v>
      </c>
    </row>
    <row r="39" spans="1:5" x14ac:dyDescent="0.25">
      <c r="A39" s="2" t="s">
        <v>3616</v>
      </c>
      <c r="B39" s="2" t="s">
        <v>3621</v>
      </c>
      <c r="C39" s="4" t="s">
        <v>3620</v>
      </c>
      <c r="E39" s="9">
        <v>42537</v>
      </c>
    </row>
    <row r="40" spans="1:5" x14ac:dyDescent="0.25">
      <c r="A40" s="2" t="s">
        <v>3622</v>
      </c>
      <c r="B40" s="2" t="s">
        <v>3623</v>
      </c>
      <c r="C40" s="4" t="s">
        <v>3624</v>
      </c>
      <c r="E40" s="9">
        <v>42660</v>
      </c>
    </row>
    <row r="41" spans="1:5" x14ac:dyDescent="0.25">
      <c r="A41" s="2" t="s">
        <v>3625</v>
      </c>
      <c r="B41" s="2" t="s">
        <v>3626</v>
      </c>
      <c r="C41" s="4" t="s">
        <v>3624</v>
      </c>
      <c r="E41" s="9">
        <v>42660</v>
      </c>
    </row>
    <row r="42" spans="1:5" x14ac:dyDescent="0.25">
      <c r="A42" s="2" t="s">
        <v>1233</v>
      </c>
      <c r="B42" s="2" t="s">
        <v>3627</v>
      </c>
      <c r="C42" s="4" t="s">
        <v>3624</v>
      </c>
      <c r="E42" s="9">
        <v>42660</v>
      </c>
    </row>
    <row r="43" spans="1:5" x14ac:dyDescent="0.25">
      <c r="A43" s="2" t="s">
        <v>3628</v>
      </c>
      <c r="B43" s="2" t="s">
        <v>3629</v>
      </c>
      <c r="C43" s="4" t="s">
        <v>3630</v>
      </c>
      <c r="E43" s="9">
        <v>42677</v>
      </c>
    </row>
    <row r="44" spans="1:5" x14ac:dyDescent="0.25">
      <c r="A44" s="2" t="s">
        <v>3631</v>
      </c>
      <c r="B44" s="2" t="s">
        <v>3632</v>
      </c>
      <c r="C44" s="4" t="s">
        <v>3633</v>
      </c>
      <c r="D44" s="9">
        <v>42716</v>
      </c>
      <c r="E44" s="9">
        <v>42716</v>
      </c>
    </row>
    <row r="45" spans="1:5" x14ac:dyDescent="0.25">
      <c r="A45" s="2" t="s">
        <v>3598</v>
      </c>
      <c r="B45" s="2" t="s">
        <v>3634</v>
      </c>
      <c r="C45" s="4" t="s">
        <v>3633</v>
      </c>
      <c r="D45" s="9">
        <v>42716</v>
      </c>
      <c r="E45" s="9">
        <v>42716</v>
      </c>
    </row>
    <row r="46" spans="1:5" x14ac:dyDescent="0.25">
      <c r="A46" s="2" t="s">
        <v>3635</v>
      </c>
      <c r="B46" s="2" t="s">
        <v>3636</v>
      </c>
      <c r="C46" s="4" t="s">
        <v>3637</v>
      </c>
      <c r="E46" s="9">
        <v>42782</v>
      </c>
    </row>
    <row r="47" spans="1:5" x14ac:dyDescent="0.25">
      <c r="A47" s="2" t="s">
        <v>3635</v>
      </c>
      <c r="B47" s="2" t="s">
        <v>3638</v>
      </c>
      <c r="C47" s="4" t="s">
        <v>3637</v>
      </c>
      <c r="E47" s="9">
        <v>42782</v>
      </c>
    </row>
    <row r="48" spans="1:5" x14ac:dyDescent="0.25">
      <c r="A48" s="2" t="s">
        <v>3635</v>
      </c>
      <c r="B48" s="2" t="s">
        <v>3639</v>
      </c>
      <c r="C48" s="4" t="s">
        <v>3637</v>
      </c>
      <c r="E48" s="9">
        <v>42782</v>
      </c>
    </row>
    <row r="49" spans="1:5" x14ac:dyDescent="0.25">
      <c r="A49" s="2" t="s">
        <v>3640</v>
      </c>
      <c r="B49" s="2" t="s">
        <v>3641</v>
      </c>
      <c r="C49" s="4" t="s">
        <v>3642</v>
      </c>
      <c r="E49" s="9">
        <v>42784</v>
      </c>
    </row>
    <row r="50" spans="1:5" x14ac:dyDescent="0.25">
      <c r="A50" s="2" t="s">
        <v>3643</v>
      </c>
      <c r="B50" s="2" t="s">
        <v>3644</v>
      </c>
      <c r="C50" s="4" t="s">
        <v>3642</v>
      </c>
      <c r="E50" s="9">
        <v>42784</v>
      </c>
    </row>
    <row r="51" spans="1:5" x14ac:dyDescent="0.25">
      <c r="A51" s="2" t="s">
        <v>3645</v>
      </c>
      <c r="B51" s="2" t="s">
        <v>3646</v>
      </c>
      <c r="C51" s="4" t="s">
        <v>3647</v>
      </c>
      <c r="E51" s="9" t="s">
        <v>3648</v>
      </c>
    </row>
    <row r="52" spans="1:5" x14ac:dyDescent="0.25">
      <c r="A52" s="2" t="s">
        <v>3645</v>
      </c>
      <c r="B52" s="2" t="s">
        <v>3649</v>
      </c>
      <c r="C52" s="4" t="s">
        <v>3647</v>
      </c>
      <c r="E52" s="9">
        <v>42812</v>
      </c>
    </row>
    <row r="53" spans="1:5" x14ac:dyDescent="0.25">
      <c r="A53" s="2" t="s">
        <v>3650</v>
      </c>
      <c r="B53" s="2" t="s">
        <v>3651</v>
      </c>
      <c r="C53" s="4" t="s">
        <v>3652</v>
      </c>
      <c r="E53" s="9" t="s">
        <v>3653</v>
      </c>
    </row>
    <row r="54" spans="1:5" x14ac:dyDescent="0.25">
      <c r="A54" s="2" t="s">
        <v>3645</v>
      </c>
      <c r="B54" s="2" t="s">
        <v>3654</v>
      </c>
      <c r="C54" s="4" t="s">
        <v>3652</v>
      </c>
      <c r="E54" s="9" t="s">
        <v>3653</v>
      </c>
    </row>
    <row r="55" spans="1:5" x14ac:dyDescent="0.25">
      <c r="A55" s="2" t="s">
        <v>2497</v>
      </c>
      <c r="B55" s="2" t="s">
        <v>3655</v>
      </c>
      <c r="C55" s="4" t="s">
        <v>3656</v>
      </c>
      <c r="E55" s="9">
        <v>42993</v>
      </c>
    </row>
    <row r="56" spans="1:5" x14ac:dyDescent="0.25">
      <c r="A56" s="2" t="s">
        <v>3657</v>
      </c>
      <c r="B56" s="2" t="s">
        <v>3658</v>
      </c>
      <c r="C56" s="4" t="s">
        <v>3656</v>
      </c>
      <c r="E56" s="9">
        <v>42999</v>
      </c>
    </row>
    <row r="57" spans="1:5" x14ac:dyDescent="0.25">
      <c r="A57" s="2" t="s">
        <v>3659</v>
      </c>
      <c r="B57" s="2" t="s">
        <v>3660</v>
      </c>
      <c r="C57" s="4" t="s">
        <v>3661</v>
      </c>
      <c r="E57" s="9">
        <v>42999</v>
      </c>
    </row>
    <row r="58" spans="1:5" x14ac:dyDescent="0.25">
      <c r="A58" s="2" t="s">
        <v>3662</v>
      </c>
      <c r="B58" s="2" t="s">
        <v>3663</v>
      </c>
      <c r="C58" s="4" t="s">
        <v>3664</v>
      </c>
      <c r="E58" s="9">
        <v>43010</v>
      </c>
    </row>
    <row r="59" spans="1:5" x14ac:dyDescent="0.25">
      <c r="A59" s="2" t="s">
        <v>3662</v>
      </c>
      <c r="B59" s="2" t="s">
        <v>3665</v>
      </c>
      <c r="C59" s="4" t="s">
        <v>3664</v>
      </c>
      <c r="E59" s="9">
        <v>43011</v>
      </c>
    </row>
    <row r="60" spans="1:5" x14ac:dyDescent="0.25">
      <c r="A60" s="2" t="s">
        <v>3666</v>
      </c>
      <c r="B60" s="2" t="s">
        <v>3667</v>
      </c>
      <c r="C60" s="4" t="s">
        <v>3664</v>
      </c>
      <c r="E60" s="9">
        <v>43012</v>
      </c>
    </row>
    <row r="61" spans="1:5" x14ac:dyDescent="0.25">
      <c r="A61" s="2" t="s">
        <v>3668</v>
      </c>
      <c r="B61" s="2" t="s">
        <v>3669</v>
      </c>
      <c r="C61" s="4">
        <v>43112</v>
      </c>
      <c r="E61" s="9">
        <v>43118</v>
      </c>
    </row>
    <row r="62" spans="1:5" x14ac:dyDescent="0.25">
      <c r="A62" s="2" t="s">
        <v>3670</v>
      </c>
      <c r="B62" s="2" t="s">
        <v>3671</v>
      </c>
      <c r="C62" s="4">
        <v>43112</v>
      </c>
      <c r="E62" s="9">
        <v>43118</v>
      </c>
    </row>
    <row r="63" spans="1:5" x14ac:dyDescent="0.25">
      <c r="A63" s="2" t="s">
        <v>3672</v>
      </c>
      <c r="B63" s="2" t="s">
        <v>3673</v>
      </c>
      <c r="C63" s="4" t="s">
        <v>3674</v>
      </c>
      <c r="E63" s="9">
        <v>43202</v>
      </c>
    </row>
    <row r="64" spans="1:5" x14ac:dyDescent="0.25">
      <c r="A64" s="2" t="s">
        <v>3675</v>
      </c>
      <c r="B64" s="2" t="s">
        <v>3676</v>
      </c>
      <c r="C64" s="4" t="s">
        <v>3677</v>
      </c>
      <c r="E64" s="9">
        <v>43208</v>
      </c>
    </row>
    <row r="65" spans="1:6" x14ac:dyDescent="0.25">
      <c r="A65" s="2" t="s">
        <v>3678</v>
      </c>
      <c r="B65" s="2" t="s">
        <v>3679</v>
      </c>
      <c r="C65" s="4" t="s">
        <v>3680</v>
      </c>
      <c r="D65" s="9">
        <v>43507</v>
      </c>
      <c r="E65" s="9">
        <v>43504</v>
      </c>
    </row>
    <row r="66" spans="1:6" x14ac:dyDescent="0.25">
      <c r="A66" s="2" t="s">
        <v>3681</v>
      </c>
      <c r="B66" s="2" t="s">
        <v>3682</v>
      </c>
      <c r="C66" s="4" t="s">
        <v>3680</v>
      </c>
      <c r="D66" s="9">
        <v>43507</v>
      </c>
      <c r="E66" s="9">
        <v>43504</v>
      </c>
    </row>
    <row r="67" spans="1:6" x14ac:dyDescent="0.25">
      <c r="A67" s="2" t="s">
        <v>3683</v>
      </c>
      <c r="B67" s="2" t="s">
        <v>3684</v>
      </c>
      <c r="C67" s="4" t="s">
        <v>3685</v>
      </c>
      <c r="D67" s="9">
        <v>44923</v>
      </c>
      <c r="E67" s="9">
        <v>44922</v>
      </c>
    </row>
    <row r="68" spans="1:6" x14ac:dyDescent="0.25">
      <c r="A68" s="2" t="s">
        <v>3686</v>
      </c>
      <c r="B68" s="2" t="s">
        <v>3687</v>
      </c>
      <c r="C68" s="4" t="s">
        <v>3685</v>
      </c>
      <c r="D68" s="9">
        <v>44923</v>
      </c>
      <c r="E68" s="9">
        <v>44922</v>
      </c>
    </row>
    <row r="69" spans="1:6" x14ac:dyDescent="0.25">
      <c r="A69" s="2" t="s">
        <v>3688</v>
      </c>
      <c r="B69" s="2" t="s">
        <v>3689</v>
      </c>
      <c r="C69" s="4" t="s">
        <v>3690</v>
      </c>
      <c r="E69" s="9">
        <v>44942</v>
      </c>
    </row>
    <row r="70" spans="1:6" x14ac:dyDescent="0.25">
      <c r="A70" s="2" t="s">
        <v>3691</v>
      </c>
      <c r="B70" s="2" t="s">
        <v>3692</v>
      </c>
      <c r="C70" s="4" t="s">
        <v>3690</v>
      </c>
      <c r="E70" s="9">
        <v>44942</v>
      </c>
    </row>
    <row r="71" spans="1:6" x14ac:dyDescent="0.25">
      <c r="A71" s="2" t="s">
        <v>3242</v>
      </c>
      <c r="B71" s="2" t="s">
        <v>3693</v>
      </c>
      <c r="C71" s="4" t="s">
        <v>3694</v>
      </c>
      <c r="E71" s="9">
        <v>44952</v>
      </c>
      <c r="F71" s="3">
        <v>3</v>
      </c>
    </row>
    <row r="72" spans="1:6" x14ac:dyDescent="0.25">
      <c r="A72" s="2" t="s">
        <v>3695</v>
      </c>
      <c r="B72" s="2" t="s">
        <v>3696</v>
      </c>
      <c r="C72" s="4" t="s">
        <v>3694</v>
      </c>
      <c r="E72" s="9">
        <v>44952</v>
      </c>
      <c r="F72" s="3">
        <v>3</v>
      </c>
    </row>
    <row r="73" spans="1:6" x14ac:dyDescent="0.25">
      <c r="A73" s="2" t="s">
        <v>3242</v>
      </c>
      <c r="B73" s="2" t="s">
        <v>3696</v>
      </c>
      <c r="C73" s="4" t="s">
        <v>3697</v>
      </c>
      <c r="E73" s="9">
        <v>45006</v>
      </c>
    </row>
    <row r="74" spans="1:6" x14ac:dyDescent="0.25">
      <c r="A74" s="2" t="s">
        <v>3698</v>
      </c>
      <c r="B74" s="2" t="s">
        <v>3699</v>
      </c>
      <c r="C74" s="4" t="s">
        <v>3697</v>
      </c>
      <c r="E74" s="9">
        <v>45006</v>
      </c>
    </row>
    <row r="75" spans="1:6" x14ac:dyDescent="0.25">
      <c r="A75" s="2" t="s">
        <v>3700</v>
      </c>
      <c r="B75" s="2" t="s">
        <v>3701</v>
      </c>
      <c r="C75" s="4" t="s">
        <v>3702</v>
      </c>
      <c r="E75" s="9">
        <v>45082</v>
      </c>
    </row>
    <row r="76" spans="1:6" x14ac:dyDescent="0.25">
      <c r="A76" s="2" t="s">
        <v>3703</v>
      </c>
      <c r="B76" s="2" t="s">
        <v>3704</v>
      </c>
      <c r="C76" s="4" t="s">
        <v>3702</v>
      </c>
      <c r="E76" s="9">
        <v>45082</v>
      </c>
    </row>
    <row r="77" spans="1:6" x14ac:dyDescent="0.25">
      <c r="A77" s="2" t="s">
        <v>3705</v>
      </c>
      <c r="B77" s="2" t="s">
        <v>3706</v>
      </c>
      <c r="C77" s="4" t="s">
        <v>3702</v>
      </c>
      <c r="E77" s="9">
        <v>45082</v>
      </c>
    </row>
    <row r="78" spans="1:6" x14ac:dyDescent="0.25">
      <c r="A78" s="2" t="s">
        <v>3707</v>
      </c>
      <c r="B78" s="2" t="s">
        <v>3708</v>
      </c>
      <c r="C78" s="4" t="s">
        <v>3709</v>
      </c>
      <c r="D78" s="9">
        <v>45131</v>
      </c>
      <c r="E78" s="9">
        <v>45131</v>
      </c>
    </row>
    <row r="79" spans="1:6" x14ac:dyDescent="0.25">
      <c r="A79" s="2" t="s">
        <v>3710</v>
      </c>
      <c r="B79" s="2" t="s">
        <v>3711</v>
      </c>
      <c r="C79" s="4" t="s">
        <v>3709</v>
      </c>
      <c r="D79" s="9">
        <v>45131</v>
      </c>
      <c r="E79" s="9">
        <v>45131</v>
      </c>
    </row>
    <row r="80" spans="1:6" x14ac:dyDescent="0.25">
      <c r="A80" s="2" t="s">
        <v>3242</v>
      </c>
      <c r="B80" s="2" t="s">
        <v>3712</v>
      </c>
      <c r="C80" s="4" t="s">
        <v>3709</v>
      </c>
      <c r="D80" s="9">
        <v>45131</v>
      </c>
      <c r="E80" s="9">
        <v>45131</v>
      </c>
    </row>
    <row r="81" spans="1:5" x14ac:dyDescent="0.25">
      <c r="A81" s="2" t="s">
        <v>3559</v>
      </c>
      <c r="B81" s="2" t="s">
        <v>19784</v>
      </c>
      <c r="C81" s="4" t="s">
        <v>29095</v>
      </c>
      <c r="E81" s="9">
        <v>45162</v>
      </c>
    </row>
    <row r="82" spans="1:5" x14ac:dyDescent="0.25">
      <c r="A82" s="2" t="s">
        <v>29096</v>
      </c>
      <c r="B82" s="2" t="s">
        <v>3612</v>
      </c>
      <c r="C82" s="4" t="s">
        <v>29095</v>
      </c>
      <c r="E82" s="9">
        <v>45162</v>
      </c>
    </row>
    <row r="83" spans="1:5" x14ac:dyDescent="0.25">
      <c r="A83" s="2" t="s">
        <v>29126</v>
      </c>
      <c r="B83" s="2" t="s">
        <v>29127</v>
      </c>
      <c r="C83" s="4" t="s">
        <v>29128</v>
      </c>
      <c r="E83" s="9">
        <v>45168</v>
      </c>
    </row>
    <row r="84" spans="1:5" x14ac:dyDescent="0.25">
      <c r="A84" s="2" t="s">
        <v>3242</v>
      </c>
      <c r="B84" s="2" t="s">
        <v>29129</v>
      </c>
      <c r="C84" s="4" t="s">
        <v>29128</v>
      </c>
      <c r="E84" s="9">
        <v>45168</v>
      </c>
    </row>
    <row r="85" spans="1:5" x14ac:dyDescent="0.25">
      <c r="A85" s="2" t="s">
        <v>29130</v>
      </c>
      <c r="B85" s="2" t="s">
        <v>29131</v>
      </c>
      <c r="C85" s="4" t="s">
        <v>29128</v>
      </c>
      <c r="E85" s="9">
        <v>45168</v>
      </c>
    </row>
    <row r="86" spans="1:5" x14ac:dyDescent="0.25">
      <c r="A86" s="2" t="s">
        <v>29155</v>
      </c>
      <c r="B86" s="2" t="s">
        <v>29156</v>
      </c>
      <c r="C86" s="4" t="s">
        <v>29157</v>
      </c>
    </row>
    <row r="87" spans="1:5" x14ac:dyDescent="0.25">
      <c r="A87" s="2" t="s">
        <v>29158</v>
      </c>
      <c r="B87" s="2" t="s">
        <v>29159</v>
      </c>
      <c r="C87" s="4" t="s">
        <v>29157</v>
      </c>
    </row>
    <row r="88" spans="1:5" x14ac:dyDescent="0.25">
      <c r="A88" s="2" t="s">
        <v>29160</v>
      </c>
      <c r="B88" s="2" t="s">
        <v>29161</v>
      </c>
      <c r="C88" s="4" t="s">
        <v>29157</v>
      </c>
    </row>
  </sheetData>
  <hyperlinks>
    <hyperlink ref="I1" location="'Inicio'!A1" tooltip="Regresa a la tabla del inicio" display="Ir al inicio" xr:uid="{F7612B79-6A99-485F-AF57-6107F4805BEE}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C47EE-939E-4301-973D-8C6D22D97AF4}">
  <sheetPr codeName="Hoja22"/>
  <dimension ref="A1:I550"/>
  <sheetViews>
    <sheetView workbookViewId="0">
      <pane ySplit="1" topLeftCell="A534" activePane="bottomLeft" state="frozenSplit"/>
      <selection pane="bottomLeft" activeCell="E551" sqref="E55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706</v>
      </c>
      <c r="H1" s="1" t="s">
        <v>28782</v>
      </c>
      <c r="I1" s="5" t="s">
        <v>14</v>
      </c>
    </row>
    <row r="2" spans="1:9" x14ac:dyDescent="0.25">
      <c r="A2" s="2" t="s">
        <v>3775</v>
      </c>
      <c r="B2" s="2" t="s">
        <v>3776</v>
      </c>
      <c r="C2" s="4" t="s">
        <v>3777</v>
      </c>
      <c r="E2" s="9">
        <v>40711</v>
      </c>
    </row>
    <row r="3" spans="1:9" x14ac:dyDescent="0.25">
      <c r="A3" s="2" t="s">
        <v>3778</v>
      </c>
      <c r="B3" s="2" t="s">
        <v>3779</v>
      </c>
      <c r="C3" s="4" t="s">
        <v>2635</v>
      </c>
      <c r="E3" s="9">
        <v>40749</v>
      </c>
    </row>
    <row r="4" spans="1:9" x14ac:dyDescent="0.25">
      <c r="A4" s="2" t="s">
        <v>3780</v>
      </c>
      <c r="B4" s="2" t="s">
        <v>3781</v>
      </c>
      <c r="C4" s="4" t="s">
        <v>3782</v>
      </c>
      <c r="E4" s="9" t="s">
        <v>956</v>
      </c>
    </row>
    <row r="5" spans="1:9" x14ac:dyDescent="0.25">
      <c r="A5" s="2" t="s">
        <v>3783</v>
      </c>
      <c r="B5" s="2" t="s">
        <v>3784</v>
      </c>
      <c r="C5" s="4" t="s">
        <v>2635</v>
      </c>
      <c r="E5" s="9" t="s">
        <v>956</v>
      </c>
    </row>
    <row r="6" spans="1:9" x14ac:dyDescent="0.25">
      <c r="A6" s="2" t="s">
        <v>3785</v>
      </c>
      <c r="B6" s="2" t="s">
        <v>3786</v>
      </c>
      <c r="C6" s="4" t="s">
        <v>3787</v>
      </c>
      <c r="E6" s="9">
        <v>40738</v>
      </c>
    </row>
    <row r="7" spans="1:9" x14ac:dyDescent="0.25">
      <c r="A7" s="2" t="s">
        <v>3788</v>
      </c>
      <c r="B7" s="2" t="s">
        <v>3789</v>
      </c>
      <c r="C7" s="4" t="s">
        <v>3790</v>
      </c>
      <c r="E7" s="9">
        <v>40738</v>
      </c>
    </row>
    <row r="8" spans="1:9" x14ac:dyDescent="0.25">
      <c r="A8" s="2" t="s">
        <v>3791</v>
      </c>
      <c r="B8" s="2" t="s">
        <v>3792</v>
      </c>
      <c r="C8" s="4" t="s">
        <v>3793</v>
      </c>
      <c r="E8" s="9" t="s">
        <v>956</v>
      </c>
    </row>
    <row r="9" spans="1:9" x14ac:dyDescent="0.25">
      <c r="A9" s="2" t="s">
        <v>3778</v>
      </c>
      <c r="B9" s="2" t="s">
        <v>3794</v>
      </c>
      <c r="C9" s="4" t="s">
        <v>3795</v>
      </c>
      <c r="E9" s="9">
        <v>40827</v>
      </c>
    </row>
    <row r="10" spans="1:9" x14ac:dyDescent="0.25">
      <c r="A10" s="2" t="s">
        <v>1910</v>
      </c>
      <c r="B10" s="2" t="s">
        <v>3796</v>
      </c>
      <c r="C10" s="4" t="s">
        <v>3797</v>
      </c>
      <c r="E10" s="9">
        <v>40770</v>
      </c>
    </row>
    <row r="11" spans="1:9" x14ac:dyDescent="0.25">
      <c r="A11" s="2" t="s">
        <v>3798</v>
      </c>
      <c r="B11" s="2" t="s">
        <v>3799</v>
      </c>
      <c r="C11" s="4" t="s">
        <v>3800</v>
      </c>
      <c r="E11" s="9">
        <v>40799</v>
      </c>
    </row>
    <row r="12" spans="1:9" x14ac:dyDescent="0.25">
      <c r="A12" s="2" t="s">
        <v>887</v>
      </c>
      <c r="B12" s="2" t="s">
        <v>3801</v>
      </c>
      <c r="C12" s="4" t="s">
        <v>3802</v>
      </c>
      <c r="E12" s="9" t="s">
        <v>956</v>
      </c>
    </row>
    <row r="13" spans="1:9" x14ac:dyDescent="0.25">
      <c r="A13" s="2" t="s">
        <v>2334</v>
      </c>
      <c r="B13" s="2" t="s">
        <v>3803</v>
      </c>
      <c r="C13" s="4" t="s">
        <v>3804</v>
      </c>
      <c r="E13" s="9" t="s">
        <v>956</v>
      </c>
    </row>
    <row r="14" spans="1:9" x14ac:dyDescent="0.25">
      <c r="A14" s="2" t="s">
        <v>3778</v>
      </c>
      <c r="B14" s="2" t="s">
        <v>3779</v>
      </c>
      <c r="C14" s="4" t="s">
        <v>3805</v>
      </c>
      <c r="E14" s="9">
        <v>40827</v>
      </c>
    </row>
    <row r="15" spans="1:9" x14ac:dyDescent="0.25">
      <c r="A15" s="2" t="s">
        <v>3806</v>
      </c>
      <c r="B15" s="2" t="s">
        <v>3807</v>
      </c>
      <c r="C15" s="4" t="s">
        <v>3808</v>
      </c>
      <c r="E15" s="9">
        <v>40827</v>
      </c>
    </row>
    <row r="16" spans="1:9" x14ac:dyDescent="0.25">
      <c r="A16" s="2" t="s">
        <v>3809</v>
      </c>
      <c r="B16" s="2" t="s">
        <v>3810</v>
      </c>
      <c r="C16" s="4" t="s">
        <v>3811</v>
      </c>
      <c r="E16" s="9">
        <v>40822</v>
      </c>
    </row>
    <row r="17" spans="1:6" x14ac:dyDescent="0.25">
      <c r="A17" s="2" t="s">
        <v>3812</v>
      </c>
      <c r="B17" s="2" t="s">
        <v>3813</v>
      </c>
      <c r="C17" s="4" t="s">
        <v>3814</v>
      </c>
      <c r="E17" s="9">
        <v>40919</v>
      </c>
    </row>
    <row r="18" spans="1:6" x14ac:dyDescent="0.25">
      <c r="A18" s="2" t="s">
        <v>3815</v>
      </c>
      <c r="B18" s="2" t="s">
        <v>3816</v>
      </c>
      <c r="C18" s="4" t="s">
        <v>3814</v>
      </c>
      <c r="E18" s="9">
        <v>40924</v>
      </c>
    </row>
    <row r="19" spans="1:6" x14ac:dyDescent="0.25">
      <c r="A19" s="2" t="s">
        <v>3817</v>
      </c>
      <c r="B19" s="2" t="s">
        <v>3818</v>
      </c>
      <c r="C19" s="4" t="s">
        <v>3819</v>
      </c>
      <c r="E19" s="9">
        <v>40929</v>
      </c>
    </row>
    <row r="20" spans="1:6" x14ac:dyDescent="0.25">
      <c r="A20" s="2" t="s">
        <v>3820</v>
      </c>
      <c r="B20" s="2" t="s">
        <v>3821</v>
      </c>
      <c r="C20" s="4" t="s">
        <v>3822</v>
      </c>
      <c r="E20" s="9" t="s">
        <v>3823</v>
      </c>
    </row>
    <row r="21" spans="1:6" x14ac:dyDescent="0.25">
      <c r="A21" s="2" t="s">
        <v>3824</v>
      </c>
      <c r="B21" s="2" t="s">
        <v>3825</v>
      </c>
      <c r="C21" s="4" t="s">
        <v>3826</v>
      </c>
      <c r="E21" s="9">
        <v>41017</v>
      </c>
    </row>
    <row r="22" spans="1:6" x14ac:dyDescent="0.25">
      <c r="A22" s="2" t="s">
        <v>3827</v>
      </c>
      <c r="B22" s="2" t="s">
        <v>3828</v>
      </c>
      <c r="C22" s="4" t="s">
        <v>3829</v>
      </c>
      <c r="E22" s="9">
        <v>40974</v>
      </c>
    </row>
    <row r="23" spans="1:6" x14ac:dyDescent="0.25">
      <c r="A23" s="2" t="s">
        <v>3830</v>
      </c>
      <c r="B23" s="2" t="s">
        <v>3831</v>
      </c>
      <c r="C23" s="4" t="s">
        <v>3832</v>
      </c>
      <c r="E23" s="9" t="s">
        <v>2194</v>
      </c>
      <c r="F23" s="3" t="s">
        <v>3833</v>
      </c>
    </row>
    <row r="24" spans="1:6" x14ac:dyDescent="0.25">
      <c r="A24" s="2" t="s">
        <v>3834</v>
      </c>
      <c r="B24" s="2" t="s">
        <v>3835</v>
      </c>
      <c r="C24" s="4" t="s">
        <v>3836</v>
      </c>
      <c r="E24" s="9">
        <v>40984</v>
      </c>
    </row>
    <row r="25" spans="1:6" x14ac:dyDescent="0.25">
      <c r="A25" s="2" t="s">
        <v>3837</v>
      </c>
      <c r="B25" s="2" t="s">
        <v>3838</v>
      </c>
      <c r="C25" s="4" t="s">
        <v>3839</v>
      </c>
      <c r="E25" s="9">
        <v>41012</v>
      </c>
    </row>
    <row r="26" spans="1:6" x14ac:dyDescent="0.25">
      <c r="B26" s="2" t="s">
        <v>3840</v>
      </c>
      <c r="E26" s="9">
        <v>41044</v>
      </c>
    </row>
    <row r="27" spans="1:6" x14ac:dyDescent="0.25">
      <c r="A27" s="2" t="s">
        <v>3841</v>
      </c>
      <c r="B27" s="2" t="s">
        <v>3842</v>
      </c>
      <c r="C27" s="4" t="s">
        <v>3843</v>
      </c>
      <c r="E27" s="9">
        <v>41060</v>
      </c>
    </row>
    <row r="28" spans="1:6" x14ac:dyDescent="0.25">
      <c r="A28" s="2" t="s">
        <v>3844</v>
      </c>
      <c r="B28" s="2" t="s">
        <v>3845</v>
      </c>
      <c r="C28" s="4" t="s">
        <v>3843</v>
      </c>
      <c r="E28" s="9">
        <v>41064</v>
      </c>
    </row>
    <row r="29" spans="1:6" x14ac:dyDescent="0.25">
      <c r="A29" s="2" t="s">
        <v>3846</v>
      </c>
      <c r="B29" s="2" t="s">
        <v>3847</v>
      </c>
      <c r="C29" s="4" t="s">
        <v>3848</v>
      </c>
      <c r="E29" s="9">
        <v>41067</v>
      </c>
    </row>
    <row r="30" spans="1:6" x14ac:dyDescent="0.25">
      <c r="A30" s="2" t="s">
        <v>3849</v>
      </c>
      <c r="B30" s="2" t="s">
        <v>3850</v>
      </c>
      <c r="C30" s="4" t="s">
        <v>3851</v>
      </c>
      <c r="E30" s="9">
        <v>41088</v>
      </c>
    </row>
    <row r="31" spans="1:6" x14ac:dyDescent="0.25">
      <c r="A31" s="2" t="s">
        <v>3852</v>
      </c>
      <c r="B31" s="2" t="s">
        <v>3853</v>
      </c>
      <c r="C31" s="4" t="s">
        <v>3854</v>
      </c>
      <c r="E31" s="9">
        <v>41089</v>
      </c>
    </row>
    <row r="32" spans="1:6" x14ac:dyDescent="0.25">
      <c r="A32" s="2" t="s">
        <v>3849</v>
      </c>
      <c r="B32" s="2" t="s">
        <v>3855</v>
      </c>
      <c r="C32" s="4" t="s">
        <v>3856</v>
      </c>
      <c r="E32" s="9">
        <v>41110</v>
      </c>
    </row>
    <row r="33" spans="1:6" x14ac:dyDescent="0.25">
      <c r="A33" s="2" t="s">
        <v>2705</v>
      </c>
      <c r="B33" s="2" t="s">
        <v>3857</v>
      </c>
      <c r="C33" s="4" t="s">
        <v>3858</v>
      </c>
      <c r="E33" s="9">
        <v>41110</v>
      </c>
    </row>
    <row r="34" spans="1:6" x14ac:dyDescent="0.25">
      <c r="A34" s="2" t="s">
        <v>3859</v>
      </c>
      <c r="B34" s="2" t="s">
        <v>3860</v>
      </c>
      <c r="C34" s="4" t="s">
        <v>2736</v>
      </c>
      <c r="E34" s="9">
        <v>41208</v>
      </c>
    </row>
    <row r="35" spans="1:6" x14ac:dyDescent="0.25">
      <c r="A35" s="2" t="s">
        <v>3859</v>
      </c>
      <c r="B35" s="2" t="s">
        <v>3861</v>
      </c>
      <c r="C35" s="4" t="s">
        <v>2736</v>
      </c>
      <c r="E35" s="9">
        <v>41208</v>
      </c>
    </row>
    <row r="36" spans="1:6" x14ac:dyDescent="0.25">
      <c r="A36" s="2" t="s">
        <v>3862</v>
      </c>
      <c r="B36" s="2" t="s">
        <v>3863</v>
      </c>
      <c r="C36" s="4" t="s">
        <v>3864</v>
      </c>
      <c r="E36" s="9">
        <v>41220</v>
      </c>
    </row>
    <row r="37" spans="1:6" x14ac:dyDescent="0.25">
      <c r="A37" s="2" t="s">
        <v>1860</v>
      </c>
      <c r="B37" s="2" t="s">
        <v>3865</v>
      </c>
      <c r="C37" s="4" t="s">
        <v>3864</v>
      </c>
      <c r="E37" s="9">
        <v>41220</v>
      </c>
    </row>
    <row r="38" spans="1:6" x14ac:dyDescent="0.25">
      <c r="A38" s="2" t="s">
        <v>1860</v>
      </c>
      <c r="B38" s="2" t="s">
        <v>3866</v>
      </c>
      <c r="C38" s="4" t="s">
        <v>3864</v>
      </c>
      <c r="E38" s="9">
        <v>41220</v>
      </c>
    </row>
    <row r="39" spans="1:6" x14ac:dyDescent="0.25">
      <c r="A39" s="2" t="s">
        <v>3862</v>
      </c>
      <c r="B39" s="2" t="s">
        <v>3863</v>
      </c>
      <c r="C39" s="4" t="s">
        <v>3867</v>
      </c>
      <c r="D39" s="9" t="s">
        <v>3868</v>
      </c>
      <c r="E39" s="9">
        <v>41228</v>
      </c>
    </row>
    <row r="40" spans="1:6" x14ac:dyDescent="0.25">
      <c r="A40" s="2" t="s">
        <v>3869</v>
      </c>
      <c r="B40" s="2" t="s">
        <v>3870</v>
      </c>
      <c r="C40" s="4" t="s">
        <v>3867</v>
      </c>
      <c r="E40" s="9">
        <v>41226</v>
      </c>
    </row>
    <row r="41" spans="1:6" x14ac:dyDescent="0.25">
      <c r="A41" s="2" t="s">
        <v>3871</v>
      </c>
      <c r="B41" s="2" t="s">
        <v>3872</v>
      </c>
      <c r="C41" s="4" t="s">
        <v>3867</v>
      </c>
      <c r="E41" s="9">
        <v>41226</v>
      </c>
    </row>
    <row r="42" spans="1:6" x14ac:dyDescent="0.25">
      <c r="A42" s="2" t="s">
        <v>3873</v>
      </c>
      <c r="B42" s="2" t="s">
        <v>3874</v>
      </c>
      <c r="C42" s="4" t="s">
        <v>3875</v>
      </c>
      <c r="E42" s="9">
        <v>41234</v>
      </c>
    </row>
    <row r="43" spans="1:6" x14ac:dyDescent="0.25">
      <c r="A43" s="2" t="s">
        <v>996</v>
      </c>
      <c r="B43" s="2" t="s">
        <v>3876</v>
      </c>
      <c r="C43" s="4" t="s">
        <v>3877</v>
      </c>
      <c r="E43" s="9">
        <v>41234</v>
      </c>
    </row>
    <row r="44" spans="1:6" x14ac:dyDescent="0.25">
      <c r="A44" s="2" t="s">
        <v>3878</v>
      </c>
      <c r="B44" s="2" t="s">
        <v>3879</v>
      </c>
      <c r="C44" s="4" t="s">
        <v>3880</v>
      </c>
      <c r="E44" s="9">
        <v>41235</v>
      </c>
    </row>
    <row r="45" spans="1:6" x14ac:dyDescent="0.25">
      <c r="A45" s="2" t="s">
        <v>3881</v>
      </c>
      <c r="B45" s="2" t="s">
        <v>3882</v>
      </c>
      <c r="C45" s="4" t="s">
        <v>3883</v>
      </c>
      <c r="E45" s="9">
        <v>41242</v>
      </c>
      <c r="F45" s="3">
        <v>1</v>
      </c>
    </row>
    <row r="46" spans="1:6" x14ac:dyDescent="0.25">
      <c r="A46" s="2" t="s">
        <v>3884</v>
      </c>
      <c r="B46" s="2" t="s">
        <v>3885</v>
      </c>
      <c r="C46" s="4" t="s">
        <v>3883</v>
      </c>
      <c r="E46" s="9">
        <v>41242</v>
      </c>
      <c r="F46" s="3">
        <v>1</v>
      </c>
    </row>
    <row r="47" spans="1:6" x14ac:dyDescent="0.25">
      <c r="A47" s="2" t="s">
        <v>3886</v>
      </c>
      <c r="B47" s="2" t="s">
        <v>3887</v>
      </c>
      <c r="C47" s="4" t="s">
        <v>3888</v>
      </c>
      <c r="E47" s="9">
        <v>41242</v>
      </c>
    </row>
    <row r="48" spans="1:6" x14ac:dyDescent="0.25">
      <c r="A48" s="2" t="s">
        <v>3889</v>
      </c>
      <c r="B48" s="2" t="s">
        <v>3890</v>
      </c>
      <c r="C48" s="4" t="s">
        <v>3891</v>
      </c>
      <c r="E48" s="9">
        <v>41250</v>
      </c>
      <c r="F48" s="3">
        <v>1</v>
      </c>
    </row>
    <row r="49" spans="1:6" x14ac:dyDescent="0.25">
      <c r="A49" s="2" t="s">
        <v>3892</v>
      </c>
      <c r="B49" s="2" t="s">
        <v>3893</v>
      </c>
      <c r="C49" s="4" t="s">
        <v>3891</v>
      </c>
      <c r="D49" s="9" t="s">
        <v>3894</v>
      </c>
      <c r="E49" s="9">
        <v>41257</v>
      </c>
    </row>
    <row r="50" spans="1:6" x14ac:dyDescent="0.25">
      <c r="A50" s="2" t="s">
        <v>3873</v>
      </c>
      <c r="B50" s="2" t="s">
        <v>3874</v>
      </c>
      <c r="C50" s="4" t="s">
        <v>3891</v>
      </c>
      <c r="E50" s="9">
        <v>41250</v>
      </c>
      <c r="F50" s="3">
        <v>1</v>
      </c>
    </row>
    <row r="51" spans="1:6" x14ac:dyDescent="0.25">
      <c r="A51" s="2" t="s">
        <v>3815</v>
      </c>
      <c r="B51" s="2" t="s">
        <v>3895</v>
      </c>
      <c r="C51" s="4" t="s">
        <v>3896</v>
      </c>
      <c r="E51" s="9">
        <v>41257</v>
      </c>
    </row>
    <row r="52" spans="1:6" x14ac:dyDescent="0.25">
      <c r="A52" s="2" t="s">
        <v>3830</v>
      </c>
      <c r="B52" s="2" t="s">
        <v>3897</v>
      </c>
      <c r="C52" s="4" t="s">
        <v>3898</v>
      </c>
      <c r="D52" s="9" t="s">
        <v>3899</v>
      </c>
      <c r="E52" s="9">
        <v>41285</v>
      </c>
      <c r="F52" s="3">
        <v>1</v>
      </c>
    </row>
    <row r="53" spans="1:6" x14ac:dyDescent="0.25">
      <c r="A53" s="2" t="s">
        <v>3859</v>
      </c>
      <c r="B53" s="2" t="s">
        <v>3900</v>
      </c>
      <c r="C53" s="4" t="s">
        <v>3898</v>
      </c>
      <c r="D53" s="9" t="s">
        <v>3899</v>
      </c>
      <c r="E53" s="9">
        <v>41285</v>
      </c>
      <c r="F53" s="3">
        <v>1</v>
      </c>
    </row>
    <row r="54" spans="1:6" x14ac:dyDescent="0.25">
      <c r="A54" s="2" t="s">
        <v>3815</v>
      </c>
      <c r="B54" s="2" t="s">
        <v>3901</v>
      </c>
      <c r="C54" s="4" t="s">
        <v>3902</v>
      </c>
      <c r="E54" s="9">
        <v>41292</v>
      </c>
    </row>
    <row r="55" spans="1:6" x14ac:dyDescent="0.25">
      <c r="A55" s="2" t="s">
        <v>3903</v>
      </c>
      <c r="B55" s="2" t="s">
        <v>3904</v>
      </c>
      <c r="C55" s="4" t="s">
        <v>3902</v>
      </c>
      <c r="E55" s="9">
        <v>41292</v>
      </c>
    </row>
    <row r="56" spans="1:6" x14ac:dyDescent="0.25">
      <c r="A56" s="2" t="s">
        <v>3905</v>
      </c>
      <c r="B56" s="2" t="s">
        <v>3906</v>
      </c>
      <c r="C56" s="4" t="s">
        <v>3902</v>
      </c>
      <c r="D56" s="9" t="s">
        <v>3907</v>
      </c>
      <c r="E56" s="9">
        <v>41299</v>
      </c>
    </row>
    <row r="57" spans="1:6" x14ac:dyDescent="0.25">
      <c r="A57" s="2" t="s">
        <v>3908</v>
      </c>
      <c r="B57" s="2" t="s">
        <v>3909</v>
      </c>
      <c r="C57" s="4" t="s">
        <v>3910</v>
      </c>
      <c r="D57" s="9" t="s">
        <v>3911</v>
      </c>
      <c r="E57" s="9">
        <v>41302</v>
      </c>
    </row>
    <row r="58" spans="1:6" x14ac:dyDescent="0.25">
      <c r="A58" s="2" t="s">
        <v>3905</v>
      </c>
      <c r="B58" s="2" t="s">
        <v>3912</v>
      </c>
      <c r="C58" s="4" t="s">
        <v>3910</v>
      </c>
      <c r="E58" s="9">
        <v>41299</v>
      </c>
    </row>
    <row r="59" spans="1:6" x14ac:dyDescent="0.25">
      <c r="A59" s="2" t="s">
        <v>3913</v>
      </c>
      <c r="B59" s="2" t="s">
        <v>3914</v>
      </c>
      <c r="C59" s="4" t="s">
        <v>3915</v>
      </c>
      <c r="E59" s="9">
        <v>41330</v>
      </c>
    </row>
    <row r="60" spans="1:6" x14ac:dyDescent="0.25">
      <c r="A60" s="2" t="s">
        <v>3916</v>
      </c>
      <c r="B60" s="2" t="s">
        <v>3917</v>
      </c>
      <c r="C60" s="4" t="s">
        <v>3915</v>
      </c>
      <c r="E60" s="9">
        <v>41337</v>
      </c>
      <c r="F60" s="3">
        <v>3</v>
      </c>
    </row>
    <row r="61" spans="1:6" x14ac:dyDescent="0.25">
      <c r="A61" s="2" t="s">
        <v>3918</v>
      </c>
      <c r="B61" s="2" t="s">
        <v>3919</v>
      </c>
      <c r="C61" s="4" t="s">
        <v>3915</v>
      </c>
      <c r="E61" s="9">
        <v>41337</v>
      </c>
      <c r="F61" s="3">
        <v>3</v>
      </c>
    </row>
    <row r="62" spans="1:6" x14ac:dyDescent="0.25">
      <c r="A62" s="2" t="s">
        <v>3920</v>
      </c>
      <c r="B62" s="2" t="s">
        <v>3921</v>
      </c>
      <c r="C62" s="4" t="s">
        <v>3922</v>
      </c>
      <c r="E62" s="9">
        <v>41332</v>
      </c>
    </row>
    <row r="63" spans="1:6" x14ac:dyDescent="0.25">
      <c r="A63" s="2" t="s">
        <v>1348</v>
      </c>
      <c r="B63" s="2" t="s">
        <v>3923</v>
      </c>
      <c r="C63" s="4" t="s">
        <v>3924</v>
      </c>
      <c r="E63" s="9">
        <v>41339</v>
      </c>
    </row>
    <row r="64" spans="1:6" x14ac:dyDescent="0.25">
      <c r="A64" s="2" t="s">
        <v>3925</v>
      </c>
      <c r="B64" s="2" t="s">
        <v>3926</v>
      </c>
      <c r="C64" s="4" t="s">
        <v>3927</v>
      </c>
      <c r="D64" s="9" t="s">
        <v>3928</v>
      </c>
      <c r="E64" s="9" t="s">
        <v>3929</v>
      </c>
    </row>
    <row r="65" spans="1:6" x14ac:dyDescent="0.25">
      <c r="A65" s="2" t="s">
        <v>3930</v>
      </c>
      <c r="B65" s="2" t="s">
        <v>3931</v>
      </c>
      <c r="C65" s="4" t="s">
        <v>3932</v>
      </c>
      <c r="D65" s="9" t="s">
        <v>3933</v>
      </c>
      <c r="E65" s="9" t="s">
        <v>3934</v>
      </c>
    </row>
    <row r="66" spans="1:6" x14ac:dyDescent="0.25">
      <c r="A66" s="2" t="s">
        <v>1681</v>
      </c>
      <c r="B66" s="2" t="s">
        <v>3935</v>
      </c>
      <c r="C66" s="4" t="s">
        <v>3936</v>
      </c>
      <c r="E66" s="9" t="s">
        <v>3937</v>
      </c>
    </row>
    <row r="67" spans="1:6" x14ac:dyDescent="0.25">
      <c r="A67" s="2" t="s">
        <v>3938</v>
      </c>
      <c r="B67" s="2" t="s">
        <v>3939</v>
      </c>
      <c r="C67" s="4" t="s">
        <v>3940</v>
      </c>
      <c r="E67" s="9">
        <v>41367</v>
      </c>
    </row>
    <row r="68" spans="1:6" x14ac:dyDescent="0.25">
      <c r="A68" s="2" t="s">
        <v>3941</v>
      </c>
      <c r="B68" s="2" t="s">
        <v>3942</v>
      </c>
      <c r="C68" s="4" t="s">
        <v>3943</v>
      </c>
      <c r="E68" s="9">
        <v>41370</v>
      </c>
    </row>
    <row r="69" spans="1:6" x14ac:dyDescent="0.25">
      <c r="A69" s="2" t="s">
        <v>3944</v>
      </c>
      <c r="B69" s="2" t="s">
        <v>3945</v>
      </c>
      <c r="C69" s="4" t="s">
        <v>3943</v>
      </c>
      <c r="E69" s="9">
        <v>41369</v>
      </c>
    </row>
    <row r="70" spans="1:6" x14ac:dyDescent="0.25">
      <c r="A70" s="2" t="s">
        <v>3946</v>
      </c>
      <c r="B70" s="2" t="s">
        <v>3947</v>
      </c>
      <c r="C70" s="4" t="s">
        <v>3943</v>
      </c>
      <c r="D70" s="9" t="s">
        <v>3948</v>
      </c>
      <c r="E70" s="9">
        <v>41381</v>
      </c>
    </row>
    <row r="71" spans="1:6" x14ac:dyDescent="0.25">
      <c r="A71" s="2" t="s">
        <v>3949</v>
      </c>
      <c r="B71" s="2" t="s">
        <v>3950</v>
      </c>
      <c r="C71" s="4" t="s">
        <v>3951</v>
      </c>
      <c r="E71" s="9">
        <v>41376</v>
      </c>
    </row>
    <row r="72" spans="1:6" x14ac:dyDescent="0.25">
      <c r="A72" s="2" t="s">
        <v>3952</v>
      </c>
      <c r="B72" s="2" t="s">
        <v>3953</v>
      </c>
      <c r="C72" s="4" t="s">
        <v>3954</v>
      </c>
      <c r="E72" s="9">
        <v>41375</v>
      </c>
    </row>
    <row r="73" spans="1:6" x14ac:dyDescent="0.25">
      <c r="A73" s="2" t="s">
        <v>3955</v>
      </c>
      <c r="B73" s="2" t="s">
        <v>3956</v>
      </c>
      <c r="C73" s="4" t="s">
        <v>3957</v>
      </c>
      <c r="D73" s="9" t="s">
        <v>3958</v>
      </c>
      <c r="E73" s="9">
        <v>41391</v>
      </c>
    </row>
    <row r="74" spans="1:6" x14ac:dyDescent="0.25">
      <c r="A74" s="2" t="s">
        <v>3959</v>
      </c>
      <c r="B74" s="2" t="s">
        <v>3960</v>
      </c>
      <c r="C74" s="4" t="s">
        <v>3961</v>
      </c>
      <c r="E74" s="9">
        <v>41401</v>
      </c>
      <c r="F74" s="3">
        <v>3</v>
      </c>
    </row>
    <row r="75" spans="1:6" x14ac:dyDescent="0.25">
      <c r="A75" s="2" t="s">
        <v>3962</v>
      </c>
      <c r="B75" s="2" t="s">
        <v>3963</v>
      </c>
      <c r="C75" s="4" t="s">
        <v>3964</v>
      </c>
      <c r="E75" s="9">
        <v>41401</v>
      </c>
    </row>
    <row r="76" spans="1:6" x14ac:dyDescent="0.25">
      <c r="A76" s="2" t="s">
        <v>3965</v>
      </c>
      <c r="B76" s="2" t="s">
        <v>3966</v>
      </c>
      <c r="C76" s="4" t="s">
        <v>3967</v>
      </c>
      <c r="D76" s="9" t="s">
        <v>3968</v>
      </c>
      <c r="E76" s="9">
        <v>41411</v>
      </c>
    </row>
    <row r="77" spans="1:6" x14ac:dyDescent="0.25">
      <c r="A77" s="2" t="s">
        <v>2488</v>
      </c>
      <c r="B77" s="2" t="s">
        <v>3969</v>
      </c>
      <c r="C77" s="4" t="s">
        <v>3967</v>
      </c>
      <c r="E77" s="9">
        <v>41405</v>
      </c>
    </row>
    <row r="78" spans="1:6" x14ac:dyDescent="0.25">
      <c r="A78" s="2" t="s">
        <v>3970</v>
      </c>
      <c r="B78" s="2" t="s">
        <v>3971</v>
      </c>
      <c r="C78" s="4" t="s">
        <v>3972</v>
      </c>
      <c r="E78" s="9">
        <v>41414</v>
      </c>
    </row>
    <row r="79" spans="1:6" x14ac:dyDescent="0.25">
      <c r="A79" s="2" t="s">
        <v>3582</v>
      </c>
      <c r="B79" s="2" t="s">
        <v>3973</v>
      </c>
      <c r="C79" s="4" t="s">
        <v>3974</v>
      </c>
      <c r="E79" s="9">
        <v>41421</v>
      </c>
    </row>
    <row r="80" spans="1:6" x14ac:dyDescent="0.25">
      <c r="A80" s="2" t="s">
        <v>3411</v>
      </c>
      <c r="B80" s="2" t="s">
        <v>3975</v>
      </c>
      <c r="C80" s="4" t="s">
        <v>3976</v>
      </c>
      <c r="E80" s="9">
        <v>41421</v>
      </c>
    </row>
    <row r="81" spans="1:5" x14ac:dyDescent="0.25">
      <c r="A81" s="2" t="s">
        <v>3977</v>
      </c>
      <c r="B81" s="2" t="s">
        <v>3978</v>
      </c>
      <c r="C81" s="4" t="s">
        <v>3979</v>
      </c>
      <c r="D81" s="9">
        <v>41443</v>
      </c>
      <c r="E81" s="9">
        <v>41440</v>
      </c>
    </row>
    <row r="82" spans="1:5" x14ac:dyDescent="0.25">
      <c r="A82" s="2" t="s">
        <v>3980</v>
      </c>
      <c r="B82" s="2" t="s">
        <v>3981</v>
      </c>
      <c r="C82" s="4" t="s">
        <v>3979</v>
      </c>
      <c r="E82" s="9">
        <v>41429</v>
      </c>
    </row>
    <row r="83" spans="1:5" x14ac:dyDescent="0.25">
      <c r="A83" s="2" t="s">
        <v>3982</v>
      </c>
      <c r="B83" s="2" t="s">
        <v>3983</v>
      </c>
      <c r="C83" s="4" t="s">
        <v>3984</v>
      </c>
      <c r="E83" s="9">
        <v>41426</v>
      </c>
    </row>
    <row r="84" spans="1:5" x14ac:dyDescent="0.25">
      <c r="A84" s="2" t="s">
        <v>3985</v>
      </c>
      <c r="B84" s="2" t="s">
        <v>3986</v>
      </c>
      <c r="C84" s="4" t="s">
        <v>2790</v>
      </c>
      <c r="E84" s="9">
        <v>41429</v>
      </c>
    </row>
    <row r="85" spans="1:5" x14ac:dyDescent="0.25">
      <c r="A85" s="2" t="s">
        <v>3987</v>
      </c>
      <c r="B85" s="2" t="s">
        <v>3988</v>
      </c>
      <c r="C85" s="4" t="s">
        <v>3989</v>
      </c>
      <c r="D85" s="9">
        <v>41443</v>
      </c>
      <c r="E85" s="9">
        <v>41443</v>
      </c>
    </row>
    <row r="86" spans="1:5" x14ac:dyDescent="0.25">
      <c r="A86" s="2" t="s">
        <v>3990</v>
      </c>
      <c r="B86" s="2" t="s">
        <v>3991</v>
      </c>
      <c r="C86" s="4" t="s">
        <v>3992</v>
      </c>
      <c r="E86" s="9">
        <v>41443</v>
      </c>
    </row>
    <row r="87" spans="1:5" x14ac:dyDescent="0.25">
      <c r="A87" s="2" t="s">
        <v>3993</v>
      </c>
      <c r="B87" s="2" t="s">
        <v>3994</v>
      </c>
      <c r="C87" s="4" t="s">
        <v>3995</v>
      </c>
      <c r="E87" s="9">
        <v>41483</v>
      </c>
    </row>
    <row r="88" spans="1:5" x14ac:dyDescent="0.25">
      <c r="A88" s="2" t="s">
        <v>3834</v>
      </c>
      <c r="B88" s="2" t="s">
        <v>3996</v>
      </c>
      <c r="C88" s="4" t="s">
        <v>3997</v>
      </c>
      <c r="E88" s="9">
        <v>41466</v>
      </c>
    </row>
    <row r="89" spans="1:5" x14ac:dyDescent="0.25">
      <c r="A89" s="2" t="s">
        <v>3998</v>
      </c>
      <c r="B89" s="2" t="s">
        <v>3999</v>
      </c>
      <c r="C89" s="4" t="s">
        <v>3997</v>
      </c>
      <c r="E89" s="9">
        <v>41466</v>
      </c>
    </row>
    <row r="90" spans="1:5" x14ac:dyDescent="0.25">
      <c r="A90" s="2" t="s">
        <v>1241</v>
      </c>
      <c r="B90" s="2" t="s">
        <v>4000</v>
      </c>
      <c r="C90" s="4" t="s">
        <v>4001</v>
      </c>
      <c r="E90" s="9">
        <v>41474</v>
      </c>
    </row>
    <row r="91" spans="1:5" x14ac:dyDescent="0.25">
      <c r="A91" s="2" t="s">
        <v>1241</v>
      </c>
      <c r="B91" s="2" t="s">
        <v>4002</v>
      </c>
      <c r="C91" s="4" t="s">
        <v>4001</v>
      </c>
      <c r="E91" s="9">
        <v>41474</v>
      </c>
    </row>
    <row r="92" spans="1:5" x14ac:dyDescent="0.25">
      <c r="A92" s="2" t="s">
        <v>4003</v>
      </c>
      <c r="B92" s="2" t="s">
        <v>3906</v>
      </c>
      <c r="C92" s="4" t="s">
        <v>4001</v>
      </c>
      <c r="E92" s="9">
        <v>41477</v>
      </c>
    </row>
    <row r="93" spans="1:5" x14ac:dyDescent="0.25">
      <c r="A93" s="2" t="s">
        <v>4004</v>
      </c>
      <c r="B93" s="2" t="s">
        <v>4005</v>
      </c>
      <c r="C93" s="4" t="s">
        <v>4006</v>
      </c>
      <c r="D93" s="9" t="s">
        <v>4007</v>
      </c>
      <c r="E93" s="9">
        <v>41488</v>
      </c>
    </row>
    <row r="94" spans="1:5" x14ac:dyDescent="0.25">
      <c r="A94" s="2" t="s">
        <v>941</v>
      </c>
      <c r="B94" s="2" t="s">
        <v>4008</v>
      </c>
      <c r="C94" s="4" t="s">
        <v>4006</v>
      </c>
      <c r="D94" s="9" t="s">
        <v>4007</v>
      </c>
      <c r="E94" s="9">
        <v>41488</v>
      </c>
    </row>
    <row r="95" spans="1:5" x14ac:dyDescent="0.25">
      <c r="A95" s="2" t="s">
        <v>4009</v>
      </c>
      <c r="B95" s="2" t="s">
        <v>4010</v>
      </c>
      <c r="C95" s="4" t="s">
        <v>4011</v>
      </c>
      <c r="E95" s="9">
        <v>41489</v>
      </c>
    </row>
    <row r="96" spans="1:5" x14ac:dyDescent="0.25">
      <c r="A96" s="2" t="s">
        <v>4012</v>
      </c>
      <c r="B96" s="2" t="s">
        <v>4013</v>
      </c>
      <c r="C96" s="4" t="s">
        <v>4011</v>
      </c>
      <c r="D96" s="9">
        <v>41509</v>
      </c>
      <c r="E96" s="9">
        <v>41508</v>
      </c>
    </row>
    <row r="97" spans="1:6" x14ac:dyDescent="0.25">
      <c r="A97" s="2" t="s">
        <v>4014</v>
      </c>
      <c r="B97" s="2" t="s">
        <v>4015</v>
      </c>
      <c r="C97" s="4" t="s">
        <v>4011</v>
      </c>
      <c r="D97" s="9">
        <v>41509</v>
      </c>
      <c r="E97" s="9">
        <v>41505</v>
      </c>
    </row>
    <row r="98" spans="1:6" x14ac:dyDescent="0.25">
      <c r="A98" s="2" t="s">
        <v>3312</v>
      </c>
      <c r="B98" s="2" t="s">
        <v>4016</v>
      </c>
      <c r="C98" s="4" t="s">
        <v>2813</v>
      </c>
      <c r="D98" s="9" t="s">
        <v>4017</v>
      </c>
      <c r="E98" s="9">
        <v>41502</v>
      </c>
    </row>
    <row r="99" spans="1:6" x14ac:dyDescent="0.25">
      <c r="A99" s="2" t="s">
        <v>4018</v>
      </c>
      <c r="B99" s="2" t="s">
        <v>4019</v>
      </c>
      <c r="C99" s="4" t="s">
        <v>4020</v>
      </c>
      <c r="E99" s="9">
        <v>41508</v>
      </c>
    </row>
    <row r="100" spans="1:6" x14ac:dyDescent="0.25">
      <c r="A100" s="2" t="s">
        <v>3998</v>
      </c>
      <c r="B100" s="2" t="s">
        <v>4021</v>
      </c>
      <c r="C100" s="4" t="s">
        <v>4022</v>
      </c>
      <c r="E100" s="9">
        <v>41520</v>
      </c>
    </row>
    <row r="101" spans="1:6" x14ac:dyDescent="0.25">
      <c r="A101" s="2" t="s">
        <v>4009</v>
      </c>
      <c r="B101" s="2" t="s">
        <v>4023</v>
      </c>
      <c r="C101" s="4" t="s">
        <v>4022</v>
      </c>
      <c r="E101" s="9">
        <v>41520</v>
      </c>
    </row>
    <row r="102" spans="1:6" x14ac:dyDescent="0.25">
      <c r="A102" s="2" t="s">
        <v>1439</v>
      </c>
      <c r="B102" s="2" t="s">
        <v>4024</v>
      </c>
      <c r="C102" s="4" t="s">
        <v>4025</v>
      </c>
      <c r="D102" s="9">
        <v>41542</v>
      </c>
      <c r="E102" s="9">
        <v>41547</v>
      </c>
    </row>
    <row r="103" spans="1:6" x14ac:dyDescent="0.25">
      <c r="A103" s="2" t="s">
        <v>4026</v>
      </c>
      <c r="B103" s="2" t="s">
        <v>4027</v>
      </c>
      <c r="C103" s="4" t="s">
        <v>4025</v>
      </c>
      <c r="E103" s="9">
        <v>41524</v>
      </c>
    </row>
    <row r="104" spans="1:6" x14ac:dyDescent="0.25">
      <c r="A104" s="2" t="s">
        <v>4028</v>
      </c>
      <c r="B104" s="2" t="s">
        <v>4029</v>
      </c>
      <c r="C104" s="4" t="s">
        <v>4030</v>
      </c>
      <c r="E104" s="9">
        <v>41527</v>
      </c>
    </row>
    <row r="105" spans="1:6" x14ac:dyDescent="0.25">
      <c r="A105" s="2" t="s">
        <v>1726</v>
      </c>
      <c r="B105" s="2" t="s">
        <v>4031</v>
      </c>
      <c r="C105" s="4" t="s">
        <v>4032</v>
      </c>
      <c r="D105" s="9">
        <v>41542</v>
      </c>
      <c r="E105" s="9">
        <v>41538</v>
      </c>
    </row>
    <row r="106" spans="1:6" x14ac:dyDescent="0.25">
      <c r="A106" s="2" t="s">
        <v>4033</v>
      </c>
      <c r="B106" s="2" t="s">
        <v>4034</v>
      </c>
      <c r="C106" s="4" t="s">
        <v>4035</v>
      </c>
      <c r="E106" s="9">
        <v>41540</v>
      </c>
    </row>
    <row r="107" spans="1:6" x14ac:dyDescent="0.25">
      <c r="A107" s="2" t="s">
        <v>4036</v>
      </c>
      <c r="B107" s="2" t="s">
        <v>4037</v>
      </c>
      <c r="C107" s="4" t="s">
        <v>4038</v>
      </c>
      <c r="E107" s="9">
        <v>41547</v>
      </c>
    </row>
    <row r="108" spans="1:6" x14ac:dyDescent="0.25">
      <c r="A108" s="2" t="s">
        <v>4039</v>
      </c>
      <c r="B108" s="2" t="s">
        <v>4040</v>
      </c>
      <c r="C108" s="4" t="s">
        <v>4041</v>
      </c>
      <c r="D108" s="9">
        <v>41554</v>
      </c>
      <c r="E108" s="9">
        <v>41563</v>
      </c>
      <c r="F108" s="3">
        <v>9</v>
      </c>
    </row>
    <row r="109" spans="1:6" x14ac:dyDescent="0.25">
      <c r="A109" s="2" t="s">
        <v>4042</v>
      </c>
      <c r="B109" s="2" t="s">
        <v>4043</v>
      </c>
      <c r="C109" s="4" t="s">
        <v>4044</v>
      </c>
      <c r="E109" s="9">
        <v>41555</v>
      </c>
    </row>
    <row r="110" spans="1:6" x14ac:dyDescent="0.25">
      <c r="A110" s="2" t="s">
        <v>4045</v>
      </c>
      <c r="B110" s="2" t="s">
        <v>4046</v>
      </c>
      <c r="C110" s="4" t="s">
        <v>4044</v>
      </c>
      <c r="E110" s="9">
        <v>41555</v>
      </c>
    </row>
    <row r="111" spans="1:6" x14ac:dyDescent="0.25">
      <c r="A111" s="2" t="s">
        <v>3862</v>
      </c>
      <c r="B111" s="2" t="s">
        <v>4047</v>
      </c>
      <c r="C111" s="4" t="s">
        <v>4048</v>
      </c>
      <c r="E111" s="9">
        <v>41563</v>
      </c>
      <c r="F111" s="3">
        <v>1</v>
      </c>
    </row>
    <row r="112" spans="1:6" x14ac:dyDescent="0.25">
      <c r="A112" s="2" t="s">
        <v>4049</v>
      </c>
      <c r="B112" s="2" t="s">
        <v>4050</v>
      </c>
      <c r="C112" s="4" t="s">
        <v>4051</v>
      </c>
      <c r="D112" s="9" t="s">
        <v>4052</v>
      </c>
      <c r="E112" s="9">
        <v>41576</v>
      </c>
    </row>
    <row r="113" spans="1:6" x14ac:dyDescent="0.25">
      <c r="A113" s="2" t="s">
        <v>4053</v>
      </c>
      <c r="B113" s="2" t="s">
        <v>4054</v>
      </c>
      <c r="C113" s="4" t="s">
        <v>4051</v>
      </c>
      <c r="E113" s="9">
        <v>41573</v>
      </c>
    </row>
    <row r="114" spans="1:6" x14ac:dyDescent="0.25">
      <c r="A114" s="2" t="s">
        <v>2618</v>
      </c>
      <c r="B114" s="2" t="s">
        <v>4055</v>
      </c>
      <c r="C114" s="4" t="s">
        <v>4056</v>
      </c>
      <c r="D114" s="9" t="s">
        <v>4057</v>
      </c>
      <c r="E114" s="9">
        <v>41586</v>
      </c>
    </row>
    <row r="115" spans="1:6" x14ac:dyDescent="0.25">
      <c r="A115" s="2" t="s">
        <v>4058</v>
      </c>
      <c r="B115" s="2" t="s">
        <v>4059</v>
      </c>
      <c r="C115" s="4" t="s">
        <v>4056</v>
      </c>
      <c r="E115" s="9">
        <v>41576</v>
      </c>
    </row>
    <row r="116" spans="1:6" x14ac:dyDescent="0.25">
      <c r="A116" s="2" t="s">
        <v>4060</v>
      </c>
      <c r="B116" s="2" t="s">
        <v>4061</v>
      </c>
      <c r="C116" s="4" t="s">
        <v>4062</v>
      </c>
      <c r="E116" s="9">
        <v>41580</v>
      </c>
    </row>
    <row r="117" spans="1:6" x14ac:dyDescent="0.25">
      <c r="A117" s="2" t="s">
        <v>4063</v>
      </c>
      <c r="B117" s="2" t="s">
        <v>4064</v>
      </c>
      <c r="C117" s="4" t="s">
        <v>4062</v>
      </c>
      <c r="E117" s="9">
        <v>41585</v>
      </c>
    </row>
    <row r="118" spans="1:6" x14ac:dyDescent="0.25">
      <c r="A118" s="2" t="s">
        <v>3862</v>
      </c>
      <c r="B118" s="2" t="s">
        <v>4047</v>
      </c>
      <c r="C118" s="4" t="s">
        <v>4065</v>
      </c>
      <c r="E118" s="9">
        <v>41601</v>
      </c>
    </row>
    <row r="119" spans="1:6" x14ac:dyDescent="0.25">
      <c r="A119" s="2" t="s">
        <v>4066</v>
      </c>
      <c r="B119" s="2" t="s">
        <v>4067</v>
      </c>
      <c r="C119" s="4" t="s">
        <v>4065</v>
      </c>
      <c r="E119" s="9">
        <v>41601</v>
      </c>
    </row>
    <row r="120" spans="1:6" x14ac:dyDescent="0.25">
      <c r="A120" s="2" t="s">
        <v>1439</v>
      </c>
      <c r="B120" s="2" t="s">
        <v>4068</v>
      </c>
      <c r="C120" s="4" t="s">
        <v>1862</v>
      </c>
      <c r="D120" s="9" t="s">
        <v>4069</v>
      </c>
      <c r="E120" s="9">
        <v>41618</v>
      </c>
      <c r="F120" s="3">
        <v>3</v>
      </c>
    </row>
    <row r="121" spans="1:6" x14ac:dyDescent="0.25">
      <c r="A121" s="2" t="s">
        <v>1439</v>
      </c>
      <c r="B121" s="2" t="s">
        <v>4070</v>
      </c>
      <c r="C121" s="4" t="s">
        <v>1862</v>
      </c>
      <c r="E121" s="9">
        <v>41608</v>
      </c>
    </row>
    <row r="122" spans="1:6" x14ac:dyDescent="0.25">
      <c r="A122" s="2" t="s">
        <v>4071</v>
      </c>
      <c r="B122" s="2" t="s">
        <v>4072</v>
      </c>
      <c r="C122" s="4" t="s">
        <v>4073</v>
      </c>
      <c r="E122" s="9">
        <v>41618</v>
      </c>
    </row>
    <row r="123" spans="1:6" x14ac:dyDescent="0.25">
      <c r="A123" s="2" t="s">
        <v>4074</v>
      </c>
      <c r="B123" s="2" t="s">
        <v>4075</v>
      </c>
      <c r="C123" s="4" t="s">
        <v>4076</v>
      </c>
      <c r="E123" s="9">
        <v>41648</v>
      </c>
    </row>
    <row r="124" spans="1:6" x14ac:dyDescent="0.25">
      <c r="A124" s="2" t="s">
        <v>4074</v>
      </c>
      <c r="B124" s="2" t="s">
        <v>4077</v>
      </c>
      <c r="C124" s="4" t="s">
        <v>4076</v>
      </c>
      <c r="E124" s="9">
        <v>41282</v>
      </c>
    </row>
    <row r="125" spans="1:6" x14ac:dyDescent="0.25">
      <c r="A125" s="2" t="s">
        <v>4078</v>
      </c>
      <c r="B125" s="2" t="s">
        <v>4079</v>
      </c>
      <c r="C125" s="4" t="s">
        <v>4080</v>
      </c>
      <c r="E125" s="9">
        <v>41652</v>
      </c>
    </row>
    <row r="126" spans="1:6" x14ac:dyDescent="0.25">
      <c r="A126" s="2" t="s">
        <v>4081</v>
      </c>
      <c r="B126" s="2" t="s">
        <v>4082</v>
      </c>
      <c r="C126" s="4" t="s">
        <v>4083</v>
      </c>
      <c r="E126" s="9">
        <v>41657</v>
      </c>
    </row>
    <row r="127" spans="1:6" x14ac:dyDescent="0.25">
      <c r="A127" s="2" t="s">
        <v>4084</v>
      </c>
      <c r="B127" s="2" t="s">
        <v>4085</v>
      </c>
      <c r="C127" s="4" t="s">
        <v>4083</v>
      </c>
      <c r="D127" s="9" t="s">
        <v>4086</v>
      </c>
      <c r="E127" s="9">
        <v>41667</v>
      </c>
    </row>
    <row r="128" spans="1:6" x14ac:dyDescent="0.25">
      <c r="A128" s="2" t="s">
        <v>4087</v>
      </c>
      <c r="B128" s="2" t="s">
        <v>4088</v>
      </c>
      <c r="C128" s="4" t="s">
        <v>4089</v>
      </c>
      <c r="E128" s="9">
        <v>41662</v>
      </c>
    </row>
    <row r="129" spans="1:5" x14ac:dyDescent="0.25">
      <c r="A129" s="2" t="s">
        <v>2543</v>
      </c>
      <c r="B129" s="2" t="s">
        <v>4090</v>
      </c>
      <c r="C129" s="4" t="s">
        <v>2827</v>
      </c>
      <c r="E129" s="9">
        <v>41667</v>
      </c>
    </row>
    <row r="130" spans="1:5" x14ac:dyDescent="0.25">
      <c r="A130" s="2" t="s">
        <v>2543</v>
      </c>
      <c r="B130" s="2" t="s">
        <v>4091</v>
      </c>
      <c r="C130" s="4" t="s">
        <v>4092</v>
      </c>
      <c r="E130" s="9">
        <v>41675</v>
      </c>
    </row>
    <row r="131" spans="1:5" x14ac:dyDescent="0.25">
      <c r="A131" s="2" t="s">
        <v>4093</v>
      </c>
      <c r="B131" s="2" t="s">
        <v>4094</v>
      </c>
      <c r="C131" s="4" t="s">
        <v>4092</v>
      </c>
      <c r="E131" s="9">
        <v>41675</v>
      </c>
    </row>
    <row r="132" spans="1:5" x14ac:dyDescent="0.25">
      <c r="A132" s="2" t="s">
        <v>4095</v>
      </c>
      <c r="B132" s="2" t="s">
        <v>4096</v>
      </c>
      <c r="C132" s="4" t="s">
        <v>4097</v>
      </c>
      <c r="E132" s="9">
        <v>41689</v>
      </c>
    </row>
    <row r="133" spans="1:5" x14ac:dyDescent="0.25">
      <c r="A133" s="2" t="s">
        <v>4098</v>
      </c>
      <c r="B133" s="2" t="s">
        <v>4099</v>
      </c>
      <c r="C133" s="4" t="s">
        <v>4097</v>
      </c>
      <c r="E133" s="9">
        <v>41687</v>
      </c>
    </row>
    <row r="134" spans="1:5" x14ac:dyDescent="0.25">
      <c r="A134" s="2" t="s">
        <v>4100</v>
      </c>
      <c r="B134" s="2" t="s">
        <v>4101</v>
      </c>
      <c r="C134" s="4" t="s">
        <v>4097</v>
      </c>
      <c r="E134" s="9">
        <v>41683</v>
      </c>
    </row>
    <row r="135" spans="1:5" x14ac:dyDescent="0.25">
      <c r="A135" s="2" t="s">
        <v>4102</v>
      </c>
      <c r="B135" s="2" t="s">
        <v>4103</v>
      </c>
      <c r="C135" s="4" t="s">
        <v>4104</v>
      </c>
      <c r="D135" s="9">
        <v>41698</v>
      </c>
      <c r="E135" s="9">
        <v>41702</v>
      </c>
    </row>
    <row r="136" spans="1:5" x14ac:dyDescent="0.25">
      <c r="A136" s="2" t="s">
        <v>4105</v>
      </c>
      <c r="B136" s="2" t="s">
        <v>4106</v>
      </c>
      <c r="C136" s="4" t="s">
        <v>4107</v>
      </c>
      <c r="E136" s="9">
        <v>41691</v>
      </c>
    </row>
    <row r="137" spans="1:5" x14ac:dyDescent="0.25">
      <c r="A137" s="2" t="s">
        <v>4108</v>
      </c>
      <c r="B137" s="2" t="s">
        <v>4109</v>
      </c>
      <c r="C137" s="4" t="s">
        <v>4110</v>
      </c>
      <c r="E137" s="9">
        <v>41695</v>
      </c>
    </row>
    <row r="138" spans="1:5" x14ac:dyDescent="0.25">
      <c r="A138" s="2" t="s">
        <v>4111</v>
      </c>
      <c r="B138" s="2" t="s">
        <v>4112</v>
      </c>
      <c r="C138" s="4" t="s">
        <v>4110</v>
      </c>
      <c r="E138" s="9">
        <v>41694</v>
      </c>
    </row>
    <row r="139" spans="1:5" x14ac:dyDescent="0.25">
      <c r="A139" s="2" t="s">
        <v>4105</v>
      </c>
      <c r="B139" s="2" t="s">
        <v>4113</v>
      </c>
      <c r="C139" s="4" t="s">
        <v>4114</v>
      </c>
      <c r="E139" s="9">
        <v>41697</v>
      </c>
    </row>
    <row r="140" spans="1:5" x14ac:dyDescent="0.25">
      <c r="A140" s="2" t="s">
        <v>4018</v>
      </c>
      <c r="B140" s="2" t="s">
        <v>4115</v>
      </c>
      <c r="C140" s="4" t="s">
        <v>4116</v>
      </c>
      <c r="E140" s="9">
        <v>41706</v>
      </c>
    </row>
    <row r="141" spans="1:5" x14ac:dyDescent="0.25">
      <c r="A141" s="2" t="s">
        <v>3827</v>
      </c>
      <c r="B141" s="2" t="s">
        <v>4117</v>
      </c>
      <c r="C141" s="4" t="s">
        <v>4118</v>
      </c>
      <c r="E141" s="9">
        <v>41710</v>
      </c>
    </row>
    <row r="142" spans="1:5" x14ac:dyDescent="0.25">
      <c r="A142" s="2" t="s">
        <v>4119</v>
      </c>
      <c r="B142" s="2" t="s">
        <v>4120</v>
      </c>
      <c r="C142" s="4" t="s">
        <v>4118</v>
      </c>
      <c r="E142" s="9">
        <v>41710</v>
      </c>
    </row>
    <row r="143" spans="1:5" x14ac:dyDescent="0.25">
      <c r="A143" s="2" t="s">
        <v>3467</v>
      </c>
      <c r="B143" s="2" t="s">
        <v>4121</v>
      </c>
      <c r="C143" s="4" t="s">
        <v>4122</v>
      </c>
      <c r="E143" s="9">
        <v>41717</v>
      </c>
    </row>
    <row r="144" spans="1:5" x14ac:dyDescent="0.25">
      <c r="A144" s="2" t="s">
        <v>4123</v>
      </c>
      <c r="B144" s="2" t="s">
        <v>4124</v>
      </c>
      <c r="C144" s="4" t="s">
        <v>4125</v>
      </c>
      <c r="D144" s="9">
        <v>41727</v>
      </c>
      <c r="E144" s="9">
        <v>41729</v>
      </c>
    </row>
    <row r="145" spans="1:5" x14ac:dyDescent="0.25">
      <c r="A145" s="2" t="s">
        <v>4126</v>
      </c>
      <c r="B145" s="2" t="s">
        <v>4127</v>
      </c>
      <c r="C145" s="4" t="s">
        <v>4125</v>
      </c>
      <c r="D145" s="9">
        <v>41727</v>
      </c>
      <c r="E145" s="9">
        <v>41723</v>
      </c>
    </row>
    <row r="146" spans="1:5" x14ac:dyDescent="0.25">
      <c r="A146" s="2" t="s">
        <v>4128</v>
      </c>
      <c r="B146" s="2" t="s">
        <v>4129</v>
      </c>
      <c r="C146" s="4" t="s">
        <v>4130</v>
      </c>
      <c r="E146" s="9">
        <v>41720</v>
      </c>
    </row>
    <row r="147" spans="1:5" x14ac:dyDescent="0.25">
      <c r="A147" s="2" t="s">
        <v>4131</v>
      </c>
      <c r="B147" s="2" t="s">
        <v>4132</v>
      </c>
      <c r="C147" s="4" t="s">
        <v>4133</v>
      </c>
      <c r="E147" s="9">
        <v>41727</v>
      </c>
    </row>
    <row r="148" spans="1:5" x14ac:dyDescent="0.25">
      <c r="B148" s="2" t="s">
        <v>4134</v>
      </c>
      <c r="C148" s="4" t="s">
        <v>4135</v>
      </c>
      <c r="D148" s="9">
        <v>41738</v>
      </c>
      <c r="E148" s="9">
        <v>41738</v>
      </c>
    </row>
    <row r="149" spans="1:5" x14ac:dyDescent="0.25">
      <c r="A149" s="2" t="s">
        <v>4136</v>
      </c>
      <c r="B149" s="2" t="s">
        <v>4137</v>
      </c>
      <c r="C149" s="4" t="s">
        <v>4138</v>
      </c>
      <c r="E149" s="9">
        <v>41731</v>
      </c>
    </row>
    <row r="150" spans="1:5" x14ac:dyDescent="0.25">
      <c r="A150" s="2" t="s">
        <v>4139</v>
      </c>
      <c r="B150" s="2" t="s">
        <v>4140</v>
      </c>
      <c r="C150" s="4" t="s">
        <v>4141</v>
      </c>
      <c r="E150" s="9">
        <v>41736</v>
      </c>
    </row>
    <row r="151" spans="1:5" x14ac:dyDescent="0.25">
      <c r="A151" s="2" t="s">
        <v>4139</v>
      </c>
      <c r="B151" s="2" t="s">
        <v>4142</v>
      </c>
      <c r="C151" s="4" t="s">
        <v>4141</v>
      </c>
      <c r="D151" s="9" t="s">
        <v>4143</v>
      </c>
      <c r="E151" s="9">
        <v>41758</v>
      </c>
    </row>
    <row r="152" spans="1:5" x14ac:dyDescent="0.25">
      <c r="A152" s="2" t="s">
        <v>4144</v>
      </c>
      <c r="B152" s="2" t="s">
        <v>4145</v>
      </c>
      <c r="C152" s="4" t="s">
        <v>4146</v>
      </c>
      <c r="D152" s="9" t="s">
        <v>4143</v>
      </c>
      <c r="E152" s="9">
        <v>41758</v>
      </c>
    </row>
    <row r="153" spans="1:5" x14ac:dyDescent="0.25">
      <c r="A153" s="2" t="s">
        <v>2334</v>
      </c>
      <c r="B153" s="2" t="s">
        <v>4147</v>
      </c>
      <c r="C153" s="4" t="s">
        <v>2841</v>
      </c>
      <c r="E153" s="9">
        <v>41748</v>
      </c>
    </row>
    <row r="154" spans="1:5" x14ac:dyDescent="0.25">
      <c r="A154" s="2" t="s">
        <v>4148</v>
      </c>
      <c r="B154" s="2" t="s">
        <v>4149</v>
      </c>
      <c r="C154" s="4" t="s">
        <v>4150</v>
      </c>
      <c r="E154" s="9">
        <v>41771</v>
      </c>
    </row>
    <row r="155" spans="1:5" x14ac:dyDescent="0.25">
      <c r="A155" s="2" t="s">
        <v>4151</v>
      </c>
      <c r="B155" s="2" t="s">
        <v>4152</v>
      </c>
      <c r="C155" s="4" t="s">
        <v>4150</v>
      </c>
      <c r="E155" s="9">
        <v>41771</v>
      </c>
    </row>
    <row r="156" spans="1:5" x14ac:dyDescent="0.25">
      <c r="A156" s="2" t="s">
        <v>4153</v>
      </c>
      <c r="B156" s="2" t="s">
        <v>4154</v>
      </c>
      <c r="C156" s="4" t="s">
        <v>4155</v>
      </c>
      <c r="E156" s="9">
        <v>41783</v>
      </c>
    </row>
    <row r="157" spans="1:5" x14ac:dyDescent="0.25">
      <c r="A157" s="2" t="s">
        <v>4153</v>
      </c>
      <c r="B157" s="2" t="s">
        <v>4156</v>
      </c>
      <c r="C157" s="4" t="s">
        <v>4155</v>
      </c>
      <c r="E157" s="9">
        <v>41783</v>
      </c>
    </row>
    <row r="158" spans="1:5" x14ac:dyDescent="0.25">
      <c r="A158" s="2" t="s">
        <v>4157</v>
      </c>
      <c r="B158" s="2" t="s">
        <v>4158</v>
      </c>
      <c r="C158" s="4" t="s">
        <v>4159</v>
      </c>
      <c r="D158" s="9" t="s">
        <v>4160</v>
      </c>
      <c r="E158" s="9">
        <v>41806</v>
      </c>
    </row>
    <row r="159" spans="1:5" x14ac:dyDescent="0.25">
      <c r="A159" s="2" t="s">
        <v>4161</v>
      </c>
      <c r="B159" s="2" t="s">
        <v>4162</v>
      </c>
      <c r="C159" s="4" t="s">
        <v>4159</v>
      </c>
      <c r="E159" s="9">
        <v>41799</v>
      </c>
    </row>
    <row r="160" spans="1:5" x14ac:dyDescent="0.25">
      <c r="A160" s="2" t="s">
        <v>4163</v>
      </c>
      <c r="B160" s="2" t="s">
        <v>4164</v>
      </c>
      <c r="C160" s="4" t="s">
        <v>4165</v>
      </c>
      <c r="D160" s="9">
        <v>41813</v>
      </c>
      <c r="E160" s="9">
        <v>41813</v>
      </c>
    </row>
    <row r="161" spans="1:5" x14ac:dyDescent="0.25">
      <c r="A161" s="2" t="s">
        <v>3881</v>
      </c>
      <c r="B161" s="2" t="s">
        <v>4166</v>
      </c>
      <c r="C161" s="4" t="s">
        <v>4165</v>
      </c>
      <c r="D161" s="9">
        <v>41813</v>
      </c>
      <c r="E161" s="9">
        <v>41809</v>
      </c>
    </row>
    <row r="162" spans="1:5" x14ac:dyDescent="0.25">
      <c r="A162" s="2" t="s">
        <v>4167</v>
      </c>
      <c r="B162" s="2" t="s">
        <v>4168</v>
      </c>
      <c r="C162" s="4" t="s">
        <v>4169</v>
      </c>
      <c r="E162" s="9">
        <v>41820</v>
      </c>
    </row>
    <row r="163" spans="1:5" x14ac:dyDescent="0.25">
      <c r="A163" s="2" t="s">
        <v>1241</v>
      </c>
      <c r="B163" s="2" t="s">
        <v>4170</v>
      </c>
      <c r="C163" s="4" t="s">
        <v>4171</v>
      </c>
      <c r="E163" s="9">
        <v>41824</v>
      </c>
    </row>
    <row r="164" spans="1:5" x14ac:dyDescent="0.25">
      <c r="A164" s="2" t="s">
        <v>3949</v>
      </c>
      <c r="B164" s="2" t="s">
        <v>4172</v>
      </c>
      <c r="C164" s="4" t="s">
        <v>4173</v>
      </c>
      <c r="E164" s="9">
        <v>41823</v>
      </c>
    </row>
    <row r="165" spans="1:5" x14ac:dyDescent="0.25">
      <c r="A165" s="2" t="s">
        <v>4174</v>
      </c>
      <c r="B165" s="2" t="s">
        <v>4175</v>
      </c>
      <c r="C165" s="4" t="s">
        <v>2388</v>
      </c>
      <c r="E165" s="9">
        <v>41829</v>
      </c>
    </row>
    <row r="166" spans="1:5" x14ac:dyDescent="0.25">
      <c r="A166" s="2" t="s">
        <v>4176</v>
      </c>
      <c r="B166" s="2" t="s">
        <v>4177</v>
      </c>
      <c r="C166" s="4" t="s">
        <v>2388</v>
      </c>
      <c r="E166" s="9">
        <v>41827</v>
      </c>
    </row>
    <row r="167" spans="1:5" x14ac:dyDescent="0.25">
      <c r="A167" s="2" t="s">
        <v>4176</v>
      </c>
      <c r="B167" s="2" t="s">
        <v>4178</v>
      </c>
      <c r="C167" s="4" t="s">
        <v>2853</v>
      </c>
      <c r="D167" s="9" t="s">
        <v>4179</v>
      </c>
      <c r="E167" s="9">
        <v>41845</v>
      </c>
    </row>
    <row r="168" spans="1:5" x14ac:dyDescent="0.25">
      <c r="A168" s="2" t="s">
        <v>4180</v>
      </c>
      <c r="B168" s="2" t="s">
        <v>4181</v>
      </c>
      <c r="C168" s="4" t="s">
        <v>2858</v>
      </c>
      <c r="D168" s="9" t="s">
        <v>4179</v>
      </c>
      <c r="E168" s="9">
        <v>41837</v>
      </c>
    </row>
    <row r="169" spans="1:5" x14ac:dyDescent="0.25">
      <c r="A169" s="2" t="s">
        <v>3506</v>
      </c>
      <c r="B169" s="2" t="s">
        <v>4182</v>
      </c>
      <c r="C169" s="4" t="s">
        <v>4183</v>
      </c>
      <c r="D169" s="9" t="s">
        <v>4184</v>
      </c>
      <c r="E169" s="9">
        <v>41862</v>
      </c>
    </row>
    <row r="170" spans="1:5" x14ac:dyDescent="0.25">
      <c r="A170" s="2" t="s">
        <v>3506</v>
      </c>
      <c r="B170" s="2" t="s">
        <v>4145</v>
      </c>
      <c r="C170" s="4" t="s">
        <v>4185</v>
      </c>
      <c r="E170" s="9">
        <v>41871</v>
      </c>
    </row>
    <row r="171" spans="1:5" x14ac:dyDescent="0.25">
      <c r="A171" s="2" t="s">
        <v>4186</v>
      </c>
      <c r="B171" s="2" t="s">
        <v>4187</v>
      </c>
      <c r="C171" s="4" t="s">
        <v>4188</v>
      </c>
      <c r="E171" s="9">
        <v>41876</v>
      </c>
    </row>
    <row r="172" spans="1:5" x14ac:dyDescent="0.25">
      <c r="A172" s="2" t="s">
        <v>4189</v>
      </c>
      <c r="B172" s="2" t="s">
        <v>4190</v>
      </c>
      <c r="C172" s="4" t="s">
        <v>4188</v>
      </c>
      <c r="E172" s="9">
        <v>41885</v>
      </c>
    </row>
    <row r="173" spans="1:5" x14ac:dyDescent="0.25">
      <c r="A173" s="2" t="s">
        <v>4191</v>
      </c>
      <c r="B173" s="2" t="s">
        <v>4192</v>
      </c>
      <c r="C173" s="4" t="s">
        <v>4193</v>
      </c>
      <c r="E173" s="9">
        <v>41885</v>
      </c>
    </row>
    <row r="174" spans="1:5" x14ac:dyDescent="0.25">
      <c r="A174" s="2" t="s">
        <v>4194</v>
      </c>
      <c r="B174" s="2" t="s">
        <v>4195</v>
      </c>
      <c r="C174" s="4" t="s">
        <v>4196</v>
      </c>
      <c r="D174" s="9">
        <v>41904</v>
      </c>
      <c r="E174" s="9">
        <v>41900</v>
      </c>
    </row>
    <row r="175" spans="1:5" x14ac:dyDescent="0.25">
      <c r="A175" s="2" t="s">
        <v>4197</v>
      </c>
      <c r="B175" s="2" t="s">
        <v>4198</v>
      </c>
      <c r="C175" s="4" t="s">
        <v>4196</v>
      </c>
      <c r="E175" s="9">
        <v>41897</v>
      </c>
    </row>
    <row r="176" spans="1:5" x14ac:dyDescent="0.25">
      <c r="A176" s="2" t="s">
        <v>4199</v>
      </c>
      <c r="B176" s="2" t="s">
        <v>4200</v>
      </c>
      <c r="C176" s="4" t="s">
        <v>4201</v>
      </c>
      <c r="E176" s="9">
        <v>41907</v>
      </c>
    </row>
    <row r="177" spans="1:5" x14ac:dyDescent="0.25">
      <c r="A177" s="2" t="s">
        <v>4202</v>
      </c>
      <c r="B177" s="2" t="s">
        <v>4203</v>
      </c>
      <c r="C177" s="4" t="s">
        <v>4204</v>
      </c>
      <c r="E177" s="9">
        <v>41907</v>
      </c>
    </row>
    <row r="178" spans="1:5" x14ac:dyDescent="0.25">
      <c r="A178" s="2" t="s">
        <v>3834</v>
      </c>
      <c r="B178" s="2" t="s">
        <v>3996</v>
      </c>
      <c r="C178" s="4" t="s">
        <v>4205</v>
      </c>
      <c r="E178" s="9">
        <v>41908</v>
      </c>
    </row>
    <row r="179" spans="1:5" x14ac:dyDescent="0.25">
      <c r="A179" s="2" t="s">
        <v>2488</v>
      </c>
      <c r="B179" s="2" t="s">
        <v>4206</v>
      </c>
      <c r="C179" s="4" t="s">
        <v>4207</v>
      </c>
      <c r="E179" s="9">
        <v>41916</v>
      </c>
    </row>
    <row r="180" spans="1:5" x14ac:dyDescent="0.25">
      <c r="A180" s="2" t="s">
        <v>4208</v>
      </c>
      <c r="B180" s="2" t="s">
        <v>4209</v>
      </c>
      <c r="C180" s="4" t="s">
        <v>4210</v>
      </c>
      <c r="E180" s="9">
        <v>41916</v>
      </c>
    </row>
    <row r="181" spans="1:5" x14ac:dyDescent="0.25">
      <c r="A181" s="2" t="s">
        <v>4211</v>
      </c>
      <c r="B181" s="2" t="s">
        <v>4212</v>
      </c>
      <c r="C181" s="4" t="s">
        <v>4213</v>
      </c>
      <c r="E181" s="9">
        <v>41941</v>
      </c>
    </row>
    <row r="182" spans="1:5" x14ac:dyDescent="0.25">
      <c r="A182" s="2" t="s">
        <v>4214</v>
      </c>
      <c r="B182" s="2" t="s">
        <v>4215</v>
      </c>
      <c r="C182" s="4" t="s">
        <v>4216</v>
      </c>
      <c r="E182" s="9">
        <v>41965</v>
      </c>
    </row>
    <row r="183" spans="1:5" x14ac:dyDescent="0.25">
      <c r="A183" s="2" t="s">
        <v>4217</v>
      </c>
      <c r="B183" s="2" t="s">
        <v>4218</v>
      </c>
      <c r="C183" s="4" t="s">
        <v>4219</v>
      </c>
      <c r="E183" s="9">
        <v>41992</v>
      </c>
    </row>
    <row r="184" spans="1:5" x14ac:dyDescent="0.25">
      <c r="A184" s="2" t="s">
        <v>4220</v>
      </c>
      <c r="B184" s="2" t="s">
        <v>4221</v>
      </c>
      <c r="C184" s="4" t="s">
        <v>4219</v>
      </c>
      <c r="E184" s="9">
        <v>41992</v>
      </c>
    </row>
    <row r="185" spans="1:5" x14ac:dyDescent="0.25">
      <c r="A185" s="2" t="s">
        <v>4222</v>
      </c>
      <c r="B185" s="2" t="s">
        <v>4223</v>
      </c>
      <c r="C185" s="4" t="s">
        <v>4219</v>
      </c>
      <c r="E185" s="9">
        <v>41985</v>
      </c>
    </row>
    <row r="186" spans="1:5" x14ac:dyDescent="0.25">
      <c r="A186" s="2" t="s">
        <v>4224</v>
      </c>
      <c r="B186" s="2" t="s">
        <v>4225</v>
      </c>
      <c r="C186" s="4" t="s">
        <v>4226</v>
      </c>
      <c r="E186" s="9">
        <v>42000</v>
      </c>
    </row>
    <row r="187" spans="1:5" x14ac:dyDescent="0.25">
      <c r="A187" s="2" t="s">
        <v>4227</v>
      </c>
      <c r="B187" s="2" t="s">
        <v>4228</v>
      </c>
      <c r="C187" s="4" t="s">
        <v>4226</v>
      </c>
      <c r="E187" s="9">
        <v>42000</v>
      </c>
    </row>
    <row r="188" spans="1:5" x14ac:dyDescent="0.25">
      <c r="A188" s="2" t="s">
        <v>4229</v>
      </c>
      <c r="B188" s="2" t="s">
        <v>4230</v>
      </c>
      <c r="C188" s="4" t="s">
        <v>4231</v>
      </c>
      <c r="E188" s="9">
        <v>42002</v>
      </c>
    </row>
    <row r="189" spans="1:5" x14ac:dyDescent="0.25">
      <c r="A189" s="2" t="s">
        <v>4232</v>
      </c>
      <c r="B189" s="2" t="s">
        <v>4233</v>
      </c>
      <c r="C189" s="4" t="s">
        <v>4234</v>
      </c>
      <c r="E189" s="9">
        <v>42014</v>
      </c>
    </row>
    <row r="190" spans="1:5" x14ac:dyDescent="0.25">
      <c r="A190" s="2" t="s">
        <v>4063</v>
      </c>
      <c r="B190" s="2" t="s">
        <v>4235</v>
      </c>
      <c r="C190" s="4" t="s">
        <v>4234</v>
      </c>
      <c r="E190" s="9">
        <v>42026</v>
      </c>
    </row>
    <row r="191" spans="1:5" x14ac:dyDescent="0.25">
      <c r="A191" s="2" t="s">
        <v>4236</v>
      </c>
      <c r="B191" s="2" t="s">
        <v>4237</v>
      </c>
      <c r="C191" s="4" t="s">
        <v>4238</v>
      </c>
      <c r="E191" s="9">
        <v>42016</v>
      </c>
    </row>
    <row r="192" spans="1:5" x14ac:dyDescent="0.25">
      <c r="A192" s="2" t="s">
        <v>4239</v>
      </c>
      <c r="B192" s="2" t="s">
        <v>4240</v>
      </c>
      <c r="C192" s="4" t="s">
        <v>3267</v>
      </c>
      <c r="E192" s="9">
        <v>42035</v>
      </c>
    </row>
    <row r="193" spans="1:5" x14ac:dyDescent="0.25">
      <c r="A193" s="2" t="s">
        <v>3312</v>
      </c>
      <c r="B193" s="2" t="s">
        <v>4241</v>
      </c>
      <c r="C193" s="4" t="s">
        <v>3267</v>
      </c>
      <c r="E193" s="9">
        <v>42035</v>
      </c>
    </row>
    <row r="194" spans="1:5" x14ac:dyDescent="0.25">
      <c r="A194" s="2" t="s">
        <v>2240</v>
      </c>
      <c r="B194" s="2" t="s">
        <v>2805</v>
      </c>
      <c r="C194" s="4" t="s">
        <v>4242</v>
      </c>
      <c r="E194" s="9">
        <v>42044</v>
      </c>
    </row>
    <row r="195" spans="1:5" x14ac:dyDescent="0.25">
      <c r="A195" s="2" t="s">
        <v>2292</v>
      </c>
      <c r="B195" s="2" t="s">
        <v>4243</v>
      </c>
      <c r="C195" s="4" t="s">
        <v>4244</v>
      </c>
      <c r="E195" s="9">
        <v>42044</v>
      </c>
    </row>
    <row r="196" spans="1:5" x14ac:dyDescent="0.25">
      <c r="A196" s="2" t="s">
        <v>3827</v>
      </c>
      <c r="B196" s="2" t="s">
        <v>4245</v>
      </c>
      <c r="C196" s="4" t="s">
        <v>4246</v>
      </c>
      <c r="E196" s="9">
        <v>42046</v>
      </c>
    </row>
    <row r="197" spans="1:5" x14ac:dyDescent="0.25">
      <c r="A197" s="2" t="s">
        <v>4247</v>
      </c>
      <c r="B197" s="2" t="s">
        <v>4248</v>
      </c>
      <c r="C197" s="4" t="s">
        <v>4246</v>
      </c>
      <c r="E197" s="9">
        <v>42046</v>
      </c>
    </row>
    <row r="198" spans="1:5" x14ac:dyDescent="0.25">
      <c r="A198" s="2" t="s">
        <v>4249</v>
      </c>
      <c r="B198" s="2" t="s">
        <v>4250</v>
      </c>
      <c r="C198" s="4" t="s">
        <v>4251</v>
      </c>
      <c r="D198" s="9" t="s">
        <v>4252</v>
      </c>
      <c r="E198" s="9">
        <v>42061</v>
      </c>
    </row>
    <row r="199" spans="1:5" x14ac:dyDescent="0.25">
      <c r="A199" s="2" t="s">
        <v>884</v>
      </c>
      <c r="B199" s="2" t="s">
        <v>4253</v>
      </c>
      <c r="C199" s="4" t="s">
        <v>4254</v>
      </c>
      <c r="E199" s="9">
        <v>42051</v>
      </c>
    </row>
    <row r="200" spans="1:5" x14ac:dyDescent="0.25">
      <c r="A200" s="2" t="s">
        <v>4255</v>
      </c>
      <c r="B200" s="2" t="s">
        <v>4256</v>
      </c>
      <c r="C200" s="4" t="s">
        <v>4257</v>
      </c>
      <c r="E200" s="9">
        <v>42061</v>
      </c>
    </row>
    <row r="201" spans="1:5" x14ac:dyDescent="0.25">
      <c r="A201" s="2" t="s">
        <v>3815</v>
      </c>
      <c r="B201" s="2" t="s">
        <v>4258</v>
      </c>
      <c r="C201" s="4" t="s">
        <v>4259</v>
      </c>
      <c r="E201" s="9">
        <v>42070</v>
      </c>
    </row>
    <row r="202" spans="1:5" x14ac:dyDescent="0.25">
      <c r="A202" s="2" t="s">
        <v>4260</v>
      </c>
      <c r="B202" s="2" t="s">
        <v>4261</v>
      </c>
      <c r="C202" s="4" t="s">
        <v>4262</v>
      </c>
      <c r="E202" s="9">
        <v>42082</v>
      </c>
    </row>
    <row r="203" spans="1:5" x14ac:dyDescent="0.25">
      <c r="A203" s="2" t="s">
        <v>4003</v>
      </c>
      <c r="B203" s="2" t="s">
        <v>3912</v>
      </c>
      <c r="C203" s="4" t="s">
        <v>4263</v>
      </c>
      <c r="E203" s="9">
        <v>42091</v>
      </c>
    </row>
    <row r="204" spans="1:5" x14ac:dyDescent="0.25">
      <c r="A204" s="2" t="s">
        <v>3834</v>
      </c>
      <c r="B204" s="2" t="s">
        <v>4264</v>
      </c>
      <c r="C204" s="4" t="s">
        <v>4265</v>
      </c>
      <c r="E204" s="9">
        <v>42086</v>
      </c>
    </row>
    <row r="205" spans="1:5" x14ac:dyDescent="0.25">
      <c r="A205" s="2" t="s">
        <v>4266</v>
      </c>
      <c r="B205" s="2" t="s">
        <v>4267</v>
      </c>
      <c r="C205" s="4" t="s">
        <v>4265</v>
      </c>
      <c r="E205" s="9">
        <v>42093</v>
      </c>
    </row>
    <row r="206" spans="1:5" x14ac:dyDescent="0.25">
      <c r="A206" s="2" t="s">
        <v>4268</v>
      </c>
      <c r="B206" s="2" t="s">
        <v>4269</v>
      </c>
      <c r="C206" s="4" t="s">
        <v>4265</v>
      </c>
      <c r="E206" s="9">
        <v>42096</v>
      </c>
    </row>
    <row r="207" spans="1:5" x14ac:dyDescent="0.25">
      <c r="A207" s="2" t="s">
        <v>3834</v>
      </c>
      <c r="B207" s="2" t="s">
        <v>4270</v>
      </c>
      <c r="C207" s="4" t="s">
        <v>4271</v>
      </c>
      <c r="E207" s="9">
        <v>42091</v>
      </c>
    </row>
    <row r="208" spans="1:5" x14ac:dyDescent="0.25">
      <c r="A208" s="2" t="s">
        <v>3834</v>
      </c>
      <c r="B208" s="2" t="s">
        <v>4272</v>
      </c>
      <c r="C208" s="4" t="s">
        <v>4273</v>
      </c>
      <c r="E208" s="9">
        <v>42093</v>
      </c>
    </row>
    <row r="209" spans="1:5" x14ac:dyDescent="0.25">
      <c r="A209" s="2" t="s">
        <v>4139</v>
      </c>
      <c r="B209" s="2" t="s">
        <v>4274</v>
      </c>
      <c r="C209" s="4" t="s">
        <v>1898</v>
      </c>
      <c r="E209" s="9">
        <v>42096</v>
      </c>
    </row>
    <row r="210" spans="1:5" x14ac:dyDescent="0.25">
      <c r="A210" s="2" t="s">
        <v>1847</v>
      </c>
      <c r="B210" s="2" t="s">
        <v>4275</v>
      </c>
      <c r="C210" s="4" t="s">
        <v>1898</v>
      </c>
      <c r="E210" s="9">
        <v>42105</v>
      </c>
    </row>
    <row r="211" spans="1:5" x14ac:dyDescent="0.25">
      <c r="A211" s="2" t="s">
        <v>1301</v>
      </c>
      <c r="B211" s="2" t="s">
        <v>4276</v>
      </c>
      <c r="C211" s="4" t="s">
        <v>4277</v>
      </c>
      <c r="E211" s="9">
        <v>42105</v>
      </c>
    </row>
    <row r="212" spans="1:5" x14ac:dyDescent="0.25">
      <c r="A212" s="2" t="s">
        <v>3506</v>
      </c>
      <c r="B212" s="2" t="s">
        <v>4225</v>
      </c>
      <c r="C212" s="4" t="s">
        <v>4278</v>
      </c>
      <c r="E212" s="9">
        <v>42115</v>
      </c>
    </row>
    <row r="213" spans="1:5" x14ac:dyDescent="0.25">
      <c r="A213" s="2" t="s">
        <v>3265</v>
      </c>
      <c r="B213" s="2" t="s">
        <v>4279</v>
      </c>
      <c r="C213" s="4" t="s">
        <v>4280</v>
      </c>
      <c r="E213" s="9">
        <v>42133</v>
      </c>
    </row>
    <row r="214" spans="1:5" x14ac:dyDescent="0.25">
      <c r="A214" s="2" t="s">
        <v>4281</v>
      </c>
      <c r="B214" s="2" t="s">
        <v>4282</v>
      </c>
      <c r="C214" s="4" t="s">
        <v>2894</v>
      </c>
      <c r="E214" s="9">
        <v>42129</v>
      </c>
    </row>
    <row r="215" spans="1:5" x14ac:dyDescent="0.25">
      <c r="A215" s="2" t="s">
        <v>4283</v>
      </c>
      <c r="B215" s="2" t="s">
        <v>4284</v>
      </c>
      <c r="C215" s="4" t="s">
        <v>4285</v>
      </c>
      <c r="E215" s="9">
        <v>42129</v>
      </c>
    </row>
    <row r="216" spans="1:5" x14ac:dyDescent="0.25">
      <c r="A216" s="2" t="s">
        <v>3871</v>
      </c>
      <c r="B216" s="2" t="s">
        <v>4286</v>
      </c>
      <c r="C216" s="4" t="s">
        <v>4287</v>
      </c>
      <c r="E216" s="9">
        <v>42133</v>
      </c>
    </row>
    <row r="217" spans="1:5" x14ac:dyDescent="0.25">
      <c r="A217" s="2" t="s">
        <v>4288</v>
      </c>
      <c r="B217" s="2" t="s">
        <v>4289</v>
      </c>
      <c r="C217" s="4" t="s">
        <v>4290</v>
      </c>
      <c r="E217" s="9">
        <v>42145</v>
      </c>
    </row>
    <row r="218" spans="1:5" x14ac:dyDescent="0.25">
      <c r="A218" s="2" t="s">
        <v>4288</v>
      </c>
      <c r="B218" s="2" t="s">
        <v>4291</v>
      </c>
      <c r="C218" s="4" t="s">
        <v>4292</v>
      </c>
      <c r="E218" s="9">
        <v>42156</v>
      </c>
    </row>
    <row r="219" spans="1:5" x14ac:dyDescent="0.25">
      <c r="A219" s="2" t="s">
        <v>4293</v>
      </c>
      <c r="B219" s="2" t="s">
        <v>4294</v>
      </c>
      <c r="C219" s="4" t="s">
        <v>4295</v>
      </c>
      <c r="D219" s="9">
        <v>42170</v>
      </c>
      <c r="E219" s="9">
        <v>42170</v>
      </c>
    </row>
    <row r="220" spans="1:5" x14ac:dyDescent="0.25">
      <c r="A220" s="2" t="s">
        <v>4296</v>
      </c>
      <c r="B220" s="2" t="s">
        <v>4297</v>
      </c>
      <c r="C220" s="4" t="s">
        <v>4298</v>
      </c>
      <c r="E220" s="9">
        <v>42164</v>
      </c>
    </row>
    <row r="221" spans="1:5" x14ac:dyDescent="0.25">
      <c r="A221" s="2" t="s">
        <v>3312</v>
      </c>
      <c r="B221" s="2" t="s">
        <v>4299</v>
      </c>
      <c r="C221" s="4" t="s">
        <v>4300</v>
      </c>
      <c r="E221" s="9">
        <v>42173</v>
      </c>
    </row>
    <row r="222" spans="1:5" x14ac:dyDescent="0.25">
      <c r="A222" s="2" t="s">
        <v>4301</v>
      </c>
      <c r="B222" s="2" t="s">
        <v>4302</v>
      </c>
      <c r="C222" s="4" t="s">
        <v>4303</v>
      </c>
      <c r="E222" s="9">
        <v>42193</v>
      </c>
    </row>
    <row r="223" spans="1:5" x14ac:dyDescent="0.25">
      <c r="A223" s="2" t="s">
        <v>3830</v>
      </c>
      <c r="B223" s="2" t="s">
        <v>4304</v>
      </c>
      <c r="C223" s="4" t="s">
        <v>4303</v>
      </c>
      <c r="E223" s="9">
        <v>42174</v>
      </c>
    </row>
    <row r="224" spans="1:5" x14ac:dyDescent="0.25">
      <c r="A224" s="2" t="s">
        <v>887</v>
      </c>
      <c r="B224" s="2" t="s">
        <v>4305</v>
      </c>
      <c r="C224" s="4" t="s">
        <v>4306</v>
      </c>
      <c r="E224" s="9">
        <v>42192</v>
      </c>
    </row>
    <row r="225" spans="1:5" x14ac:dyDescent="0.25">
      <c r="A225" s="2" t="s">
        <v>4307</v>
      </c>
      <c r="B225" s="2" t="s">
        <v>4308</v>
      </c>
      <c r="C225" s="4" t="s">
        <v>4306</v>
      </c>
      <c r="E225" s="9">
        <v>42192</v>
      </c>
    </row>
    <row r="226" spans="1:5" x14ac:dyDescent="0.25">
      <c r="A226" s="2" t="s">
        <v>4309</v>
      </c>
      <c r="B226" s="2" t="s">
        <v>4310</v>
      </c>
      <c r="C226" s="4" t="s">
        <v>4311</v>
      </c>
      <c r="E226" s="9">
        <v>42203</v>
      </c>
    </row>
    <row r="227" spans="1:5" x14ac:dyDescent="0.25">
      <c r="A227" s="2" t="s">
        <v>4312</v>
      </c>
      <c r="B227" s="2" t="s">
        <v>4313</v>
      </c>
      <c r="C227" s="4" t="s">
        <v>1266</v>
      </c>
      <c r="E227" s="9">
        <v>42216</v>
      </c>
    </row>
    <row r="228" spans="1:5" x14ac:dyDescent="0.25">
      <c r="A228" s="2" t="s">
        <v>4314</v>
      </c>
      <c r="B228" s="2" t="s">
        <v>4315</v>
      </c>
      <c r="C228" s="4" t="s">
        <v>4316</v>
      </c>
      <c r="E228" s="9">
        <v>42209</v>
      </c>
    </row>
    <row r="229" spans="1:5" x14ac:dyDescent="0.25">
      <c r="A229" s="2" t="s">
        <v>4317</v>
      </c>
      <c r="B229" s="2" t="s">
        <v>4318</v>
      </c>
      <c r="C229" s="4" t="s">
        <v>1929</v>
      </c>
      <c r="E229" s="9">
        <v>42233</v>
      </c>
    </row>
    <row r="230" spans="1:5" x14ac:dyDescent="0.25">
      <c r="A230" s="2" t="s">
        <v>4319</v>
      </c>
      <c r="B230" s="2" t="s">
        <v>4320</v>
      </c>
      <c r="C230" s="4" t="s">
        <v>4321</v>
      </c>
      <c r="E230" s="9">
        <v>42243</v>
      </c>
    </row>
    <row r="231" spans="1:5" x14ac:dyDescent="0.25">
      <c r="A231" s="2" t="s">
        <v>4322</v>
      </c>
      <c r="B231" s="2" t="s">
        <v>4323</v>
      </c>
      <c r="C231" s="4" t="s">
        <v>4321</v>
      </c>
      <c r="E231" s="9">
        <v>42243</v>
      </c>
    </row>
    <row r="232" spans="1:5" x14ac:dyDescent="0.25">
      <c r="A232" s="2" t="s">
        <v>4324</v>
      </c>
      <c r="B232" s="2" t="s">
        <v>4325</v>
      </c>
      <c r="C232" s="4" t="s">
        <v>4321</v>
      </c>
      <c r="E232" s="9">
        <v>42247</v>
      </c>
    </row>
    <row r="233" spans="1:5" x14ac:dyDescent="0.25">
      <c r="A233" s="2" t="s">
        <v>4326</v>
      </c>
      <c r="B233" s="2" t="s">
        <v>4327</v>
      </c>
      <c r="C233" s="4" t="s">
        <v>4328</v>
      </c>
      <c r="E233" s="9">
        <v>42265</v>
      </c>
    </row>
    <row r="234" spans="1:5" x14ac:dyDescent="0.25">
      <c r="A234" s="2" t="s">
        <v>4329</v>
      </c>
      <c r="B234" s="2" t="s">
        <v>4330</v>
      </c>
      <c r="C234" s="4" t="s">
        <v>4328</v>
      </c>
      <c r="E234" s="9">
        <v>42265</v>
      </c>
    </row>
    <row r="235" spans="1:5" x14ac:dyDescent="0.25">
      <c r="A235" s="2" t="s">
        <v>4331</v>
      </c>
      <c r="B235" s="2" t="s">
        <v>4332</v>
      </c>
      <c r="C235" s="4" t="s">
        <v>4333</v>
      </c>
      <c r="D235" s="9">
        <v>42293</v>
      </c>
      <c r="E235" s="9">
        <v>42293</v>
      </c>
    </row>
    <row r="236" spans="1:5" x14ac:dyDescent="0.25">
      <c r="A236" s="2" t="s">
        <v>4334</v>
      </c>
      <c r="B236" s="2" t="s">
        <v>4335</v>
      </c>
      <c r="C236" s="4" t="s">
        <v>2916</v>
      </c>
      <c r="E236" s="9">
        <v>42293</v>
      </c>
    </row>
    <row r="237" spans="1:5" x14ac:dyDescent="0.25">
      <c r="A237" s="2" t="s">
        <v>4336</v>
      </c>
      <c r="B237" s="2" t="s">
        <v>4337</v>
      </c>
      <c r="C237" s="4" t="s">
        <v>4338</v>
      </c>
      <c r="E237" s="9">
        <v>42296</v>
      </c>
    </row>
    <row r="238" spans="1:5" x14ac:dyDescent="0.25">
      <c r="A238" s="2" t="s">
        <v>4339</v>
      </c>
      <c r="B238" s="2" t="s">
        <v>4340</v>
      </c>
      <c r="C238" s="4" t="s">
        <v>4338</v>
      </c>
      <c r="D238" s="9">
        <v>42308</v>
      </c>
      <c r="E238" s="9">
        <v>42305</v>
      </c>
    </row>
    <row r="239" spans="1:5" x14ac:dyDescent="0.25">
      <c r="A239" s="2" t="s">
        <v>4341</v>
      </c>
      <c r="B239" s="2" t="s">
        <v>4342</v>
      </c>
      <c r="C239" s="4" t="s">
        <v>4343</v>
      </c>
      <c r="E239" s="9">
        <v>42298</v>
      </c>
    </row>
    <row r="240" spans="1:5" x14ac:dyDescent="0.25">
      <c r="A240" s="2" t="s">
        <v>4344</v>
      </c>
      <c r="B240" s="2" t="s">
        <v>4345</v>
      </c>
      <c r="C240" s="4" t="s">
        <v>4346</v>
      </c>
      <c r="E240" s="9">
        <v>42306</v>
      </c>
    </row>
    <row r="241" spans="1:5" x14ac:dyDescent="0.25">
      <c r="A241" s="2" t="s">
        <v>4347</v>
      </c>
      <c r="B241" s="2" t="s">
        <v>4348</v>
      </c>
      <c r="C241" s="4" t="s">
        <v>4349</v>
      </c>
      <c r="E241" s="9">
        <v>42305</v>
      </c>
    </row>
    <row r="242" spans="1:5" x14ac:dyDescent="0.25">
      <c r="A242" s="2" t="s">
        <v>1904</v>
      </c>
      <c r="B242" s="2" t="s">
        <v>4350</v>
      </c>
      <c r="C242" s="4" t="s">
        <v>4351</v>
      </c>
      <c r="E242" s="9">
        <v>42315</v>
      </c>
    </row>
    <row r="243" spans="1:5" x14ac:dyDescent="0.25">
      <c r="A243" s="2" t="s">
        <v>4352</v>
      </c>
      <c r="B243" s="2" t="s">
        <v>4353</v>
      </c>
      <c r="C243" s="4" t="s">
        <v>4354</v>
      </c>
      <c r="E243" s="9">
        <v>42333</v>
      </c>
    </row>
    <row r="244" spans="1:5" x14ac:dyDescent="0.25">
      <c r="A244" s="2" t="s">
        <v>4355</v>
      </c>
      <c r="B244" s="2" t="s">
        <v>4356</v>
      </c>
      <c r="C244" s="4" t="s">
        <v>4354</v>
      </c>
      <c r="E244" s="9">
        <v>42332</v>
      </c>
    </row>
    <row r="245" spans="1:5" x14ac:dyDescent="0.25">
      <c r="A245" s="2" t="s">
        <v>4355</v>
      </c>
      <c r="B245" s="2" t="s">
        <v>4356</v>
      </c>
      <c r="C245" s="4" t="s">
        <v>4357</v>
      </c>
      <c r="E245" s="9">
        <v>42335</v>
      </c>
    </row>
    <row r="246" spans="1:5" x14ac:dyDescent="0.25">
      <c r="A246" s="2" t="s">
        <v>4358</v>
      </c>
      <c r="B246" s="2" t="s">
        <v>4359</v>
      </c>
      <c r="C246" s="4" t="s">
        <v>4360</v>
      </c>
      <c r="D246" s="9">
        <v>42350</v>
      </c>
      <c r="E246" s="9">
        <v>42348</v>
      </c>
    </row>
    <row r="247" spans="1:5" x14ac:dyDescent="0.25">
      <c r="A247" s="2" t="s">
        <v>4361</v>
      </c>
      <c r="B247" s="2" t="s">
        <v>4362</v>
      </c>
      <c r="C247" s="4" t="s">
        <v>4363</v>
      </c>
      <c r="E247" s="9">
        <v>42343</v>
      </c>
    </row>
    <row r="248" spans="1:5" x14ac:dyDescent="0.25">
      <c r="A248" s="2" t="s">
        <v>3998</v>
      </c>
      <c r="B248" s="2" t="s">
        <v>4364</v>
      </c>
      <c r="C248" s="4" t="s">
        <v>4365</v>
      </c>
      <c r="E248" s="9">
        <v>42389</v>
      </c>
    </row>
    <row r="249" spans="1:5" x14ac:dyDescent="0.25">
      <c r="A249" s="2" t="s">
        <v>4366</v>
      </c>
      <c r="B249" s="2" t="s">
        <v>4367</v>
      </c>
      <c r="C249" s="4" t="s">
        <v>4365</v>
      </c>
      <c r="E249" s="9">
        <v>42402</v>
      </c>
    </row>
    <row r="250" spans="1:5" x14ac:dyDescent="0.25">
      <c r="A250" s="2" t="s">
        <v>1774</v>
      </c>
      <c r="B250" s="2" t="s">
        <v>4368</v>
      </c>
      <c r="C250" s="4" t="s">
        <v>4369</v>
      </c>
      <c r="E250" s="9">
        <v>42396</v>
      </c>
    </row>
    <row r="251" spans="1:5" x14ac:dyDescent="0.25">
      <c r="A251" s="2" t="s">
        <v>4370</v>
      </c>
      <c r="B251" s="2" t="s">
        <v>4371</v>
      </c>
      <c r="C251" s="4" t="s">
        <v>4372</v>
      </c>
      <c r="E251" s="9">
        <v>42405</v>
      </c>
    </row>
    <row r="252" spans="1:5" x14ac:dyDescent="0.25">
      <c r="A252" s="2" t="s">
        <v>4366</v>
      </c>
      <c r="B252" s="2" t="s">
        <v>4367</v>
      </c>
      <c r="C252" s="4" t="s">
        <v>4373</v>
      </c>
      <c r="E252" s="9">
        <v>42410</v>
      </c>
    </row>
    <row r="253" spans="1:5" x14ac:dyDescent="0.25">
      <c r="A253" s="2" t="s">
        <v>4374</v>
      </c>
      <c r="B253" s="2" t="s">
        <v>4375</v>
      </c>
      <c r="C253" s="4" t="s">
        <v>4376</v>
      </c>
      <c r="E253" s="9">
        <v>42422</v>
      </c>
    </row>
    <row r="254" spans="1:5" x14ac:dyDescent="0.25">
      <c r="A254" s="2" t="s">
        <v>4377</v>
      </c>
      <c r="B254" s="2" t="s">
        <v>4378</v>
      </c>
      <c r="C254" s="4" t="s">
        <v>1313</v>
      </c>
      <c r="E254" s="9">
        <v>42420</v>
      </c>
    </row>
    <row r="255" spans="1:5" x14ac:dyDescent="0.25">
      <c r="A255" s="2" t="s">
        <v>4377</v>
      </c>
      <c r="B255" s="2" t="s">
        <v>4379</v>
      </c>
      <c r="C255" s="4" t="s">
        <v>1313</v>
      </c>
      <c r="E255" s="9">
        <v>42426</v>
      </c>
    </row>
    <row r="256" spans="1:5" x14ac:dyDescent="0.25">
      <c r="A256" s="2" t="s">
        <v>4380</v>
      </c>
      <c r="B256" s="2" t="s">
        <v>4381</v>
      </c>
      <c r="C256" s="4" t="s">
        <v>4382</v>
      </c>
      <c r="E256" s="9">
        <v>42429</v>
      </c>
    </row>
    <row r="257" spans="1:5" x14ac:dyDescent="0.25">
      <c r="A257" s="2" t="s">
        <v>4383</v>
      </c>
      <c r="B257" s="2" t="s">
        <v>4384</v>
      </c>
      <c r="C257" s="4" t="s">
        <v>4385</v>
      </c>
      <c r="D257" s="9">
        <v>42448</v>
      </c>
      <c r="E257" s="9">
        <v>42448</v>
      </c>
    </row>
    <row r="258" spans="1:5" x14ac:dyDescent="0.25">
      <c r="A258" s="2" t="s">
        <v>4386</v>
      </c>
      <c r="B258" s="2" t="s">
        <v>4387</v>
      </c>
      <c r="C258" s="4" t="s">
        <v>4388</v>
      </c>
      <c r="E258" s="9">
        <v>42445</v>
      </c>
    </row>
    <row r="259" spans="1:5" x14ac:dyDescent="0.25">
      <c r="A259" s="2" t="s">
        <v>3403</v>
      </c>
      <c r="B259" s="2" t="s">
        <v>4389</v>
      </c>
      <c r="C259" s="4" t="s">
        <v>4390</v>
      </c>
      <c r="E259" s="9">
        <v>42453</v>
      </c>
    </row>
    <row r="260" spans="1:5" x14ac:dyDescent="0.25">
      <c r="A260" s="2" t="s">
        <v>4391</v>
      </c>
      <c r="B260" s="2" t="s">
        <v>4392</v>
      </c>
      <c r="C260" s="4" t="s">
        <v>4393</v>
      </c>
      <c r="E260" s="9">
        <v>42457</v>
      </c>
    </row>
    <row r="261" spans="1:5" x14ac:dyDescent="0.25">
      <c r="A261" s="2" t="s">
        <v>4394</v>
      </c>
      <c r="B261" s="2" t="s">
        <v>4395</v>
      </c>
      <c r="C261" s="4" t="s">
        <v>4396</v>
      </c>
      <c r="E261" s="9">
        <v>42457</v>
      </c>
    </row>
    <row r="262" spans="1:5" x14ac:dyDescent="0.25">
      <c r="A262" s="2" t="s">
        <v>4397</v>
      </c>
      <c r="B262" s="2" t="s">
        <v>4398</v>
      </c>
      <c r="C262" s="4" t="s">
        <v>4399</v>
      </c>
      <c r="D262" s="9">
        <v>42479</v>
      </c>
      <c r="E262" s="9">
        <v>42473</v>
      </c>
    </row>
    <row r="263" spans="1:5" x14ac:dyDescent="0.25">
      <c r="A263" s="2" t="s">
        <v>3998</v>
      </c>
      <c r="B263" s="2" t="s">
        <v>4400</v>
      </c>
      <c r="C263" s="4" t="s">
        <v>4401</v>
      </c>
      <c r="D263" s="9">
        <v>42499</v>
      </c>
      <c r="E263" s="9">
        <v>42499</v>
      </c>
    </row>
    <row r="264" spans="1:5" x14ac:dyDescent="0.25">
      <c r="A264" s="2" t="s">
        <v>4402</v>
      </c>
      <c r="B264" s="2" t="s">
        <v>4403</v>
      </c>
      <c r="C264" s="4" t="s">
        <v>4401</v>
      </c>
      <c r="E264" s="9">
        <v>42492</v>
      </c>
    </row>
    <row r="265" spans="1:5" x14ac:dyDescent="0.25">
      <c r="A265" s="2" t="s">
        <v>4404</v>
      </c>
      <c r="B265" s="2" t="s">
        <v>4359</v>
      </c>
      <c r="C265" s="4" t="s">
        <v>4405</v>
      </c>
      <c r="E265" s="9">
        <v>42490</v>
      </c>
    </row>
    <row r="266" spans="1:5" x14ac:dyDescent="0.25">
      <c r="A266" s="2" t="s">
        <v>4406</v>
      </c>
      <c r="B266" s="2" t="s">
        <v>4407</v>
      </c>
      <c r="C266" s="4" t="s">
        <v>1344</v>
      </c>
      <c r="E266" s="9">
        <v>42492</v>
      </c>
    </row>
    <row r="267" spans="1:5" x14ac:dyDescent="0.25">
      <c r="A267" s="2" t="s">
        <v>1388</v>
      </c>
      <c r="B267" s="2" t="s">
        <v>4408</v>
      </c>
      <c r="C267" s="4" t="s">
        <v>4409</v>
      </c>
      <c r="E267" s="9">
        <v>42506</v>
      </c>
    </row>
    <row r="268" spans="1:5" x14ac:dyDescent="0.25">
      <c r="A268" s="2" t="s">
        <v>4410</v>
      </c>
      <c r="B268" s="2" t="s">
        <v>4411</v>
      </c>
      <c r="C268" s="4" t="s">
        <v>4409</v>
      </c>
      <c r="E268" s="9">
        <v>42506</v>
      </c>
    </row>
    <row r="269" spans="1:5" x14ac:dyDescent="0.25">
      <c r="A269" s="2" t="s">
        <v>4412</v>
      </c>
      <c r="B269" s="2" t="s">
        <v>4413</v>
      </c>
      <c r="C269" s="4" t="s">
        <v>4414</v>
      </c>
      <c r="E269" s="9">
        <v>42506</v>
      </c>
    </row>
    <row r="270" spans="1:5" x14ac:dyDescent="0.25">
      <c r="A270" s="2" t="s">
        <v>4415</v>
      </c>
      <c r="B270" s="2" t="s">
        <v>4416</v>
      </c>
      <c r="C270" s="4" t="s">
        <v>1352</v>
      </c>
      <c r="E270" s="9">
        <v>42513</v>
      </c>
    </row>
    <row r="271" spans="1:5" x14ac:dyDescent="0.25">
      <c r="A271" s="2" t="s">
        <v>4417</v>
      </c>
      <c r="B271" s="2" t="s">
        <v>4418</v>
      </c>
      <c r="C271" s="4" t="s">
        <v>1352</v>
      </c>
      <c r="E271" s="9">
        <v>42513</v>
      </c>
    </row>
    <row r="272" spans="1:5" x14ac:dyDescent="0.25">
      <c r="A272" s="2" t="s">
        <v>4419</v>
      </c>
      <c r="B272" s="2" t="s">
        <v>4420</v>
      </c>
      <c r="C272" s="4" t="s">
        <v>1352</v>
      </c>
      <c r="E272" s="9">
        <v>42513</v>
      </c>
    </row>
    <row r="273" spans="1:5" x14ac:dyDescent="0.25">
      <c r="A273" s="2" t="s">
        <v>4421</v>
      </c>
      <c r="B273" s="2" t="s">
        <v>4422</v>
      </c>
      <c r="C273" s="4" t="s">
        <v>4423</v>
      </c>
      <c r="E273" s="9">
        <v>42532</v>
      </c>
    </row>
    <row r="274" spans="1:5" x14ac:dyDescent="0.25">
      <c r="A274" s="2" t="s">
        <v>4421</v>
      </c>
      <c r="B274" s="2" t="s">
        <v>4424</v>
      </c>
      <c r="C274" s="4" t="s">
        <v>4423</v>
      </c>
      <c r="E274" s="9">
        <v>42532</v>
      </c>
    </row>
    <row r="275" spans="1:5" x14ac:dyDescent="0.25">
      <c r="A275" s="2" t="s">
        <v>4425</v>
      </c>
      <c r="B275" s="2" t="s">
        <v>4426</v>
      </c>
      <c r="C275" s="4" t="s">
        <v>4423</v>
      </c>
      <c r="E275" s="9">
        <v>42532</v>
      </c>
    </row>
    <row r="276" spans="1:5" x14ac:dyDescent="0.25">
      <c r="A276" s="2" t="s">
        <v>4427</v>
      </c>
      <c r="B276" s="2" t="s">
        <v>4428</v>
      </c>
      <c r="C276" s="4" t="s">
        <v>4429</v>
      </c>
      <c r="E276" s="9">
        <v>42555</v>
      </c>
    </row>
    <row r="277" spans="1:5" x14ac:dyDescent="0.25">
      <c r="A277" s="2" t="s">
        <v>4430</v>
      </c>
      <c r="B277" s="2" t="s">
        <v>4431</v>
      </c>
      <c r="C277" s="4" t="s">
        <v>4429</v>
      </c>
      <c r="D277" s="9">
        <v>42563</v>
      </c>
      <c r="E277" s="9">
        <v>42560</v>
      </c>
    </row>
    <row r="278" spans="1:5" x14ac:dyDescent="0.25">
      <c r="A278" s="2" t="s">
        <v>4432</v>
      </c>
      <c r="B278" s="2" t="s">
        <v>4433</v>
      </c>
      <c r="C278" s="4" t="s">
        <v>4429</v>
      </c>
      <c r="E278" s="9">
        <v>42555</v>
      </c>
    </row>
    <row r="279" spans="1:5" x14ac:dyDescent="0.25">
      <c r="A279" s="2" t="s">
        <v>4434</v>
      </c>
      <c r="B279" s="2" t="s">
        <v>4435</v>
      </c>
      <c r="C279" s="4" t="s">
        <v>1965</v>
      </c>
      <c r="E279" s="9">
        <v>42559</v>
      </c>
    </row>
    <row r="280" spans="1:5" x14ac:dyDescent="0.25">
      <c r="B280" s="2" t="s">
        <v>4436</v>
      </c>
      <c r="C280" s="4" t="s">
        <v>4437</v>
      </c>
      <c r="E280" s="9">
        <v>42560</v>
      </c>
    </row>
    <row r="281" spans="1:5" x14ac:dyDescent="0.25">
      <c r="A281" s="2" t="s">
        <v>1171</v>
      </c>
      <c r="B281" s="2" t="s">
        <v>4438</v>
      </c>
      <c r="C281" s="4" t="s">
        <v>4439</v>
      </c>
      <c r="E281" s="9">
        <v>42564</v>
      </c>
    </row>
    <row r="282" spans="1:5" x14ac:dyDescent="0.25">
      <c r="A282" s="2" t="s">
        <v>4440</v>
      </c>
      <c r="B282" s="2" t="s">
        <v>4441</v>
      </c>
      <c r="C282" s="4" t="s">
        <v>4442</v>
      </c>
      <c r="E282" s="9">
        <v>42564</v>
      </c>
    </row>
    <row r="283" spans="1:5" x14ac:dyDescent="0.25">
      <c r="A283" s="2" t="s">
        <v>4443</v>
      </c>
      <c r="B283" s="2" t="s">
        <v>4444</v>
      </c>
      <c r="C283" s="4" t="s">
        <v>4445</v>
      </c>
      <c r="E283" s="9">
        <v>42570</v>
      </c>
    </row>
    <row r="284" spans="1:5" x14ac:dyDescent="0.25">
      <c r="A284" s="2" t="s">
        <v>4446</v>
      </c>
      <c r="B284" s="2" t="s">
        <v>4447</v>
      </c>
      <c r="C284" s="4" t="s">
        <v>4448</v>
      </c>
      <c r="E284" s="9">
        <v>42572</v>
      </c>
    </row>
    <row r="285" spans="1:5" x14ac:dyDescent="0.25">
      <c r="A285" s="2" t="s">
        <v>1976</v>
      </c>
      <c r="B285" s="2" t="s">
        <v>4449</v>
      </c>
      <c r="C285" s="4" t="s">
        <v>4448</v>
      </c>
      <c r="E285" s="9">
        <v>42579</v>
      </c>
    </row>
    <row r="286" spans="1:5" x14ac:dyDescent="0.25">
      <c r="A286" s="2" t="s">
        <v>4450</v>
      </c>
      <c r="B286" s="2" t="s">
        <v>4451</v>
      </c>
      <c r="C286" s="4" t="s">
        <v>4452</v>
      </c>
      <c r="D286" s="9">
        <v>42586</v>
      </c>
      <c r="E286" s="9">
        <v>42586</v>
      </c>
    </row>
    <row r="287" spans="1:5" x14ac:dyDescent="0.25">
      <c r="A287" s="2" t="s">
        <v>4453</v>
      </c>
      <c r="B287" s="2" t="s">
        <v>4454</v>
      </c>
      <c r="C287" s="4" t="s">
        <v>4452</v>
      </c>
      <c r="D287" s="9">
        <v>42586</v>
      </c>
      <c r="E287" s="9">
        <v>42586</v>
      </c>
    </row>
    <row r="288" spans="1:5" x14ac:dyDescent="0.25">
      <c r="A288" s="2" t="s">
        <v>4455</v>
      </c>
      <c r="B288" s="2" t="s">
        <v>4456</v>
      </c>
      <c r="C288" s="4" t="s">
        <v>4457</v>
      </c>
      <c r="E288" s="9">
        <v>42595</v>
      </c>
    </row>
    <row r="289" spans="1:5" x14ac:dyDescent="0.25">
      <c r="A289" s="2" t="s">
        <v>1171</v>
      </c>
      <c r="B289" s="2" t="s">
        <v>4458</v>
      </c>
      <c r="C289" s="4" t="s">
        <v>4459</v>
      </c>
      <c r="E289" s="9">
        <v>42599</v>
      </c>
    </row>
    <row r="290" spans="1:5" x14ac:dyDescent="0.25">
      <c r="A290" s="2" t="s">
        <v>1301</v>
      </c>
      <c r="B290" s="2" t="s">
        <v>4460</v>
      </c>
      <c r="C290" s="4" t="s">
        <v>4461</v>
      </c>
      <c r="E290" s="9">
        <v>42605</v>
      </c>
    </row>
    <row r="291" spans="1:5" x14ac:dyDescent="0.25">
      <c r="A291" s="2" t="s">
        <v>4462</v>
      </c>
      <c r="B291" s="2" t="s">
        <v>4463</v>
      </c>
      <c r="C291" s="4" t="s">
        <v>4461</v>
      </c>
      <c r="E291" s="9">
        <v>42599</v>
      </c>
    </row>
    <row r="292" spans="1:5" x14ac:dyDescent="0.25">
      <c r="A292" s="2" t="s">
        <v>1171</v>
      </c>
      <c r="B292" s="2" t="s">
        <v>4464</v>
      </c>
      <c r="C292" s="4" t="s">
        <v>1039</v>
      </c>
      <c r="E292" s="9">
        <v>42605</v>
      </c>
    </row>
    <row r="293" spans="1:5" x14ac:dyDescent="0.25">
      <c r="A293" s="2" t="s">
        <v>4465</v>
      </c>
      <c r="B293" s="2" t="s">
        <v>4466</v>
      </c>
      <c r="C293" s="4" t="s">
        <v>4467</v>
      </c>
      <c r="E293" s="9">
        <v>42626</v>
      </c>
    </row>
    <row r="294" spans="1:5" x14ac:dyDescent="0.25">
      <c r="A294" s="2" t="s">
        <v>1171</v>
      </c>
      <c r="B294" s="2" t="s">
        <v>4468</v>
      </c>
      <c r="C294" s="4" t="s">
        <v>4469</v>
      </c>
      <c r="E294" s="9">
        <v>42623</v>
      </c>
    </row>
    <row r="295" spans="1:5" x14ac:dyDescent="0.25">
      <c r="A295" s="2" t="s">
        <v>4470</v>
      </c>
      <c r="B295" s="2" t="s">
        <v>4471</v>
      </c>
      <c r="C295" s="4" t="s">
        <v>4472</v>
      </c>
      <c r="E295" s="9">
        <v>42627</v>
      </c>
    </row>
    <row r="296" spans="1:5" x14ac:dyDescent="0.25">
      <c r="A296" s="2" t="s">
        <v>4473</v>
      </c>
      <c r="B296" s="2" t="s">
        <v>4474</v>
      </c>
      <c r="C296" s="4" t="s">
        <v>4472</v>
      </c>
      <c r="E296" s="9">
        <v>42627</v>
      </c>
    </row>
    <row r="297" spans="1:5" x14ac:dyDescent="0.25">
      <c r="A297" s="2" t="s">
        <v>4470</v>
      </c>
      <c r="B297" s="2" t="s">
        <v>4475</v>
      </c>
      <c r="C297" s="4" t="s">
        <v>4472</v>
      </c>
      <c r="E297" s="9">
        <v>42627</v>
      </c>
    </row>
    <row r="298" spans="1:5" x14ac:dyDescent="0.25">
      <c r="A298" s="2" t="s">
        <v>4476</v>
      </c>
      <c r="B298" s="2" t="s">
        <v>4477</v>
      </c>
      <c r="C298" s="4" t="s">
        <v>4478</v>
      </c>
      <c r="E298" s="9">
        <v>42632</v>
      </c>
    </row>
    <row r="299" spans="1:5" x14ac:dyDescent="0.25">
      <c r="A299" s="2" t="s">
        <v>4479</v>
      </c>
      <c r="B299" s="2" t="s">
        <v>4480</v>
      </c>
      <c r="C299" s="4" t="s">
        <v>4478</v>
      </c>
      <c r="E299" s="9">
        <v>42632</v>
      </c>
    </row>
    <row r="300" spans="1:5" x14ac:dyDescent="0.25">
      <c r="A300" s="2" t="s">
        <v>4481</v>
      </c>
      <c r="B300" s="2" t="s">
        <v>4482</v>
      </c>
      <c r="C300" s="4" t="s">
        <v>4478</v>
      </c>
      <c r="E300" s="9">
        <v>42637</v>
      </c>
    </row>
    <row r="301" spans="1:5" x14ac:dyDescent="0.25">
      <c r="A301" s="2" t="s">
        <v>4483</v>
      </c>
      <c r="B301" s="2" t="s">
        <v>4484</v>
      </c>
      <c r="C301" s="4" t="s">
        <v>4485</v>
      </c>
      <c r="E301" s="9">
        <v>42642</v>
      </c>
    </row>
    <row r="302" spans="1:5" x14ac:dyDescent="0.25">
      <c r="A302" s="2" t="s">
        <v>4486</v>
      </c>
      <c r="B302" s="2" t="s">
        <v>4487</v>
      </c>
      <c r="C302" s="4" t="s">
        <v>4488</v>
      </c>
      <c r="E302" s="9">
        <v>42655</v>
      </c>
    </row>
    <row r="303" spans="1:5" x14ac:dyDescent="0.25">
      <c r="A303" s="2" t="s">
        <v>4489</v>
      </c>
      <c r="B303" s="2" t="s">
        <v>4490</v>
      </c>
      <c r="C303" s="4" t="s">
        <v>4488</v>
      </c>
      <c r="E303" s="9">
        <v>42655</v>
      </c>
    </row>
    <row r="304" spans="1:5" x14ac:dyDescent="0.25">
      <c r="A304" s="2" t="s">
        <v>3862</v>
      </c>
      <c r="B304" s="2" t="s">
        <v>4491</v>
      </c>
      <c r="C304" s="4" t="s">
        <v>3624</v>
      </c>
      <c r="E304" s="9">
        <v>42664</v>
      </c>
    </row>
    <row r="305" spans="1:5" x14ac:dyDescent="0.25">
      <c r="A305" s="2" t="s">
        <v>1254</v>
      </c>
      <c r="B305" s="2" t="s">
        <v>4492</v>
      </c>
      <c r="C305" s="4" t="s">
        <v>4493</v>
      </c>
      <c r="E305" s="9">
        <v>42671</v>
      </c>
    </row>
    <row r="306" spans="1:5" x14ac:dyDescent="0.25">
      <c r="A306" s="2" t="s">
        <v>1254</v>
      </c>
      <c r="B306" s="2" t="s">
        <v>4494</v>
      </c>
      <c r="C306" s="4" t="s">
        <v>4493</v>
      </c>
      <c r="E306" s="9">
        <v>42679</v>
      </c>
    </row>
    <row r="307" spans="1:5" x14ac:dyDescent="0.25">
      <c r="A307" s="2" t="s">
        <v>4495</v>
      </c>
      <c r="B307" s="2" t="s">
        <v>4496</v>
      </c>
      <c r="C307" s="4" t="s">
        <v>4497</v>
      </c>
      <c r="E307" s="9">
        <v>42672</v>
      </c>
    </row>
    <row r="308" spans="1:5" x14ac:dyDescent="0.25">
      <c r="A308" s="2" t="s">
        <v>4498</v>
      </c>
      <c r="B308" s="2" t="s">
        <v>4499</v>
      </c>
      <c r="C308" s="4" t="s">
        <v>4500</v>
      </c>
      <c r="E308" s="9">
        <v>42677</v>
      </c>
    </row>
    <row r="309" spans="1:5" x14ac:dyDescent="0.25">
      <c r="A309" s="2" t="s">
        <v>4501</v>
      </c>
      <c r="B309" s="2" t="s">
        <v>4502</v>
      </c>
      <c r="C309" s="4" t="s">
        <v>4500</v>
      </c>
      <c r="E309" s="9">
        <v>42691</v>
      </c>
    </row>
    <row r="310" spans="1:5" x14ac:dyDescent="0.25">
      <c r="A310" s="2" t="s">
        <v>4406</v>
      </c>
      <c r="B310" s="2" t="s">
        <v>4503</v>
      </c>
      <c r="C310" s="4" t="s">
        <v>4504</v>
      </c>
      <c r="E310" s="9">
        <v>42691</v>
      </c>
    </row>
    <row r="311" spans="1:5" x14ac:dyDescent="0.25">
      <c r="A311" s="2" t="s">
        <v>3312</v>
      </c>
      <c r="B311" s="2" t="s">
        <v>4505</v>
      </c>
      <c r="C311" s="4" t="s">
        <v>4506</v>
      </c>
      <c r="E311" s="9">
        <v>42700</v>
      </c>
    </row>
    <row r="312" spans="1:5" x14ac:dyDescent="0.25">
      <c r="A312" s="2" t="s">
        <v>3013</v>
      </c>
      <c r="B312" s="2" t="s">
        <v>4507</v>
      </c>
      <c r="C312" s="4" t="s">
        <v>4506</v>
      </c>
      <c r="E312" s="9">
        <v>42710</v>
      </c>
    </row>
    <row r="313" spans="1:5" x14ac:dyDescent="0.25">
      <c r="A313" s="2" t="s">
        <v>4508</v>
      </c>
      <c r="B313" s="2" t="s">
        <v>4509</v>
      </c>
      <c r="C313" s="4" t="s">
        <v>4506</v>
      </c>
      <c r="E313" s="9">
        <v>42702</v>
      </c>
    </row>
    <row r="314" spans="1:5" x14ac:dyDescent="0.25">
      <c r="A314" s="2" t="s">
        <v>4510</v>
      </c>
      <c r="B314" s="2" t="s">
        <v>4511</v>
      </c>
      <c r="C314" s="4" t="s">
        <v>3633</v>
      </c>
      <c r="E314" s="9">
        <v>42712</v>
      </c>
    </row>
    <row r="315" spans="1:5" x14ac:dyDescent="0.25">
      <c r="A315" s="2" t="s">
        <v>4512</v>
      </c>
      <c r="B315" s="2" t="s">
        <v>4513</v>
      </c>
      <c r="C315" s="4" t="s">
        <v>3633</v>
      </c>
      <c r="E315" s="9">
        <v>42710</v>
      </c>
    </row>
    <row r="316" spans="1:5" x14ac:dyDescent="0.25">
      <c r="A316" s="2" t="s">
        <v>4514</v>
      </c>
      <c r="B316" s="2" t="s">
        <v>4515</v>
      </c>
      <c r="C316" s="4" t="s">
        <v>3327</v>
      </c>
      <c r="E316" s="9">
        <v>42716</v>
      </c>
    </row>
    <row r="317" spans="1:5" x14ac:dyDescent="0.25">
      <c r="A317" s="2" t="s">
        <v>4516</v>
      </c>
      <c r="B317" s="2" t="s">
        <v>4517</v>
      </c>
      <c r="C317" s="4" t="s">
        <v>4518</v>
      </c>
      <c r="E317" s="9">
        <v>42712</v>
      </c>
    </row>
    <row r="318" spans="1:5" x14ac:dyDescent="0.25">
      <c r="A318" s="2" t="s">
        <v>4519</v>
      </c>
      <c r="B318" s="2" t="s">
        <v>4520</v>
      </c>
      <c r="C318" s="4" t="s">
        <v>4521</v>
      </c>
      <c r="E318" s="9">
        <v>42716</v>
      </c>
    </row>
    <row r="319" spans="1:5" x14ac:dyDescent="0.25">
      <c r="A319" s="2" t="s">
        <v>4522</v>
      </c>
      <c r="B319" s="2" t="s">
        <v>4523</v>
      </c>
      <c r="C319" s="4" t="s">
        <v>4524</v>
      </c>
      <c r="E319" s="9">
        <v>42723</v>
      </c>
    </row>
    <row r="320" spans="1:5" x14ac:dyDescent="0.25">
      <c r="A320" s="2" t="s">
        <v>1478</v>
      </c>
      <c r="B320" s="2" t="s">
        <v>4525</v>
      </c>
      <c r="C320" s="4" t="s">
        <v>4524</v>
      </c>
      <c r="E320" s="9">
        <v>42723</v>
      </c>
    </row>
    <row r="321" spans="1:5" x14ac:dyDescent="0.25">
      <c r="A321" s="2" t="s">
        <v>4526</v>
      </c>
      <c r="B321" s="2" t="s">
        <v>4527</v>
      </c>
      <c r="C321" s="4" t="s">
        <v>4528</v>
      </c>
      <c r="E321" s="9">
        <v>42752</v>
      </c>
    </row>
    <row r="322" spans="1:5" x14ac:dyDescent="0.25">
      <c r="A322" s="2" t="s">
        <v>4529</v>
      </c>
      <c r="B322" s="2" t="s">
        <v>4530</v>
      </c>
      <c r="C322" s="4" t="s">
        <v>4528</v>
      </c>
      <c r="E322" s="9">
        <v>42745</v>
      </c>
    </row>
    <row r="323" spans="1:5" x14ac:dyDescent="0.25">
      <c r="A323" s="2" t="s">
        <v>4531</v>
      </c>
      <c r="B323" s="2" t="s">
        <v>4532</v>
      </c>
      <c r="C323" s="4" t="s">
        <v>4528</v>
      </c>
      <c r="E323" s="9">
        <v>42752</v>
      </c>
    </row>
    <row r="324" spans="1:5" x14ac:dyDescent="0.25">
      <c r="A324" s="2" t="s">
        <v>4533</v>
      </c>
      <c r="B324" s="2" t="s">
        <v>4534</v>
      </c>
      <c r="C324" s="4" t="s">
        <v>4535</v>
      </c>
      <c r="D324" s="9">
        <v>42769</v>
      </c>
      <c r="E324" s="9">
        <v>42766</v>
      </c>
    </row>
    <row r="325" spans="1:5" x14ac:dyDescent="0.25">
      <c r="A325" s="2" t="s">
        <v>2960</v>
      </c>
      <c r="B325" s="2" t="s">
        <v>4536</v>
      </c>
      <c r="C325" s="4" t="s">
        <v>4535</v>
      </c>
      <c r="D325" s="9">
        <v>42769</v>
      </c>
      <c r="E325" s="9">
        <v>42765</v>
      </c>
    </row>
    <row r="326" spans="1:5" x14ac:dyDescent="0.25">
      <c r="A326" s="2" t="s">
        <v>4537</v>
      </c>
      <c r="B326" s="2" t="s">
        <v>4538</v>
      </c>
      <c r="C326" s="4" t="s">
        <v>4535</v>
      </c>
      <c r="D326" s="9">
        <v>42769</v>
      </c>
      <c r="E326" s="9">
        <v>42770</v>
      </c>
    </row>
    <row r="327" spans="1:5" x14ac:dyDescent="0.25">
      <c r="A327" s="2" t="s">
        <v>4539</v>
      </c>
      <c r="B327" s="2" t="s">
        <v>4540</v>
      </c>
      <c r="C327" s="4" t="s">
        <v>4541</v>
      </c>
      <c r="E327" s="9">
        <v>42777</v>
      </c>
    </row>
    <row r="328" spans="1:5" x14ac:dyDescent="0.25">
      <c r="A328" s="2" t="s">
        <v>4542</v>
      </c>
      <c r="B328" s="2" t="s">
        <v>4543</v>
      </c>
      <c r="C328" s="4" t="s">
        <v>4544</v>
      </c>
      <c r="E328" s="9">
        <v>42767</v>
      </c>
    </row>
    <row r="329" spans="1:5" x14ac:dyDescent="0.25">
      <c r="A329" s="2" t="s">
        <v>4542</v>
      </c>
      <c r="B329" s="2" t="s">
        <v>4545</v>
      </c>
      <c r="C329" s="4" t="s">
        <v>4544</v>
      </c>
      <c r="E329" s="9">
        <v>42767</v>
      </c>
    </row>
    <row r="330" spans="1:5" x14ac:dyDescent="0.25">
      <c r="A330" s="2" t="s">
        <v>4546</v>
      </c>
      <c r="B330" s="2" t="s">
        <v>4547</v>
      </c>
      <c r="C330" s="4" t="s">
        <v>4548</v>
      </c>
      <c r="E330" s="9">
        <v>42777</v>
      </c>
    </row>
    <row r="331" spans="1:5" x14ac:dyDescent="0.25">
      <c r="A331" s="2" t="s">
        <v>4549</v>
      </c>
      <c r="B331" s="2" t="s">
        <v>4550</v>
      </c>
      <c r="C331" s="4" t="s">
        <v>4548</v>
      </c>
      <c r="E331" s="9">
        <v>42777</v>
      </c>
    </row>
    <row r="332" spans="1:5" x14ac:dyDescent="0.25">
      <c r="A332" s="2" t="s">
        <v>4551</v>
      </c>
      <c r="B332" s="2" t="s">
        <v>4552</v>
      </c>
      <c r="C332" s="4" t="s">
        <v>4553</v>
      </c>
      <c r="E332" s="9">
        <v>42793</v>
      </c>
    </row>
    <row r="333" spans="1:5" x14ac:dyDescent="0.25">
      <c r="A333" s="2" t="s">
        <v>1171</v>
      </c>
      <c r="B333" s="2" t="s">
        <v>4554</v>
      </c>
      <c r="C333" s="4" t="s">
        <v>4555</v>
      </c>
      <c r="E333" s="9">
        <v>42789</v>
      </c>
    </row>
    <row r="334" spans="1:5" x14ac:dyDescent="0.25">
      <c r="A334" s="2" t="s">
        <v>4394</v>
      </c>
      <c r="B334" s="2" t="s">
        <v>4556</v>
      </c>
      <c r="C334" s="4" t="s">
        <v>4557</v>
      </c>
      <c r="D334" s="9">
        <v>42803</v>
      </c>
      <c r="E334" s="9">
        <v>42803</v>
      </c>
    </row>
    <row r="335" spans="1:5" x14ac:dyDescent="0.25">
      <c r="A335" s="2" t="s">
        <v>1171</v>
      </c>
      <c r="B335" s="2" t="s">
        <v>4558</v>
      </c>
      <c r="C335" s="4" t="s">
        <v>4559</v>
      </c>
      <c r="E335" s="9">
        <v>42794</v>
      </c>
    </row>
    <row r="336" spans="1:5" x14ac:dyDescent="0.25">
      <c r="A336" s="2" t="s">
        <v>4560</v>
      </c>
      <c r="B336" s="2" t="s">
        <v>4561</v>
      </c>
      <c r="C336" s="4" t="s">
        <v>4562</v>
      </c>
      <c r="E336" s="9">
        <v>42795</v>
      </c>
    </row>
    <row r="337" spans="1:5" x14ac:dyDescent="0.25">
      <c r="A337" s="2" t="s">
        <v>4563</v>
      </c>
      <c r="B337" s="2" t="s">
        <v>4564</v>
      </c>
      <c r="C337" s="4" t="s">
        <v>4565</v>
      </c>
      <c r="E337" s="9">
        <v>42815</v>
      </c>
    </row>
    <row r="338" spans="1:5" x14ac:dyDescent="0.25">
      <c r="A338" s="2" t="s">
        <v>2082</v>
      </c>
      <c r="B338" s="2" t="s">
        <v>4566</v>
      </c>
      <c r="C338" s="4" t="s">
        <v>4565</v>
      </c>
      <c r="E338" s="9">
        <v>42815</v>
      </c>
    </row>
    <row r="339" spans="1:5" x14ac:dyDescent="0.25">
      <c r="A339" s="2" t="s">
        <v>4567</v>
      </c>
      <c r="B339" s="2" t="s">
        <v>4568</v>
      </c>
      <c r="C339" s="4" t="s">
        <v>4569</v>
      </c>
      <c r="D339" s="9">
        <v>42830</v>
      </c>
      <c r="E339" s="9">
        <v>42830</v>
      </c>
    </row>
    <row r="340" spans="1:5" x14ac:dyDescent="0.25">
      <c r="A340" s="2" t="s">
        <v>3827</v>
      </c>
      <c r="B340" s="2" t="s">
        <v>4570</v>
      </c>
      <c r="C340" s="4" t="s">
        <v>4571</v>
      </c>
      <c r="E340" s="9">
        <v>42842</v>
      </c>
    </row>
    <row r="341" spans="1:5" x14ac:dyDescent="0.25">
      <c r="A341" s="2" t="s">
        <v>4572</v>
      </c>
      <c r="B341" s="2" t="s">
        <v>4573</v>
      </c>
      <c r="C341" s="4" t="s">
        <v>4571</v>
      </c>
      <c r="E341" s="9">
        <v>42830</v>
      </c>
    </row>
    <row r="342" spans="1:5" x14ac:dyDescent="0.25">
      <c r="A342" s="2" t="s">
        <v>4574</v>
      </c>
      <c r="B342" s="2" t="s">
        <v>4575</v>
      </c>
      <c r="C342" s="4" t="s">
        <v>4576</v>
      </c>
      <c r="E342" s="9">
        <v>42842</v>
      </c>
    </row>
    <row r="343" spans="1:5" x14ac:dyDescent="0.25">
      <c r="A343" s="2" t="s">
        <v>4577</v>
      </c>
      <c r="B343" s="2" t="s">
        <v>4578</v>
      </c>
      <c r="C343" s="4" t="s">
        <v>4579</v>
      </c>
      <c r="E343" s="9">
        <v>42858</v>
      </c>
    </row>
    <row r="344" spans="1:5" x14ac:dyDescent="0.25">
      <c r="A344" s="2" t="s">
        <v>4580</v>
      </c>
      <c r="B344" s="2" t="s">
        <v>4581</v>
      </c>
      <c r="C344" s="4" t="s">
        <v>4579</v>
      </c>
      <c r="E344" s="9">
        <v>42858</v>
      </c>
    </row>
    <row r="345" spans="1:5" x14ac:dyDescent="0.25">
      <c r="A345" s="2" t="s">
        <v>4582</v>
      </c>
      <c r="B345" s="2" t="s">
        <v>4583</v>
      </c>
      <c r="C345" s="4" t="s">
        <v>4579</v>
      </c>
      <c r="E345" s="9">
        <v>42850</v>
      </c>
    </row>
    <row r="346" spans="1:5" x14ac:dyDescent="0.25">
      <c r="A346" s="2" t="s">
        <v>4584</v>
      </c>
      <c r="B346" s="2" t="s">
        <v>4585</v>
      </c>
      <c r="C346" s="4" t="s">
        <v>4586</v>
      </c>
      <c r="E346" s="9">
        <v>42858</v>
      </c>
    </row>
    <row r="347" spans="1:5" x14ac:dyDescent="0.25">
      <c r="A347" s="2" t="s">
        <v>4587</v>
      </c>
      <c r="B347" s="2" t="s">
        <v>4588</v>
      </c>
      <c r="C347" s="4" t="s">
        <v>4589</v>
      </c>
      <c r="E347" s="9">
        <v>42867</v>
      </c>
    </row>
    <row r="348" spans="1:5" x14ac:dyDescent="0.25">
      <c r="A348" s="2" t="s">
        <v>3016</v>
      </c>
      <c r="B348" s="2" t="s">
        <v>4590</v>
      </c>
      <c r="C348" s="4" t="s">
        <v>4591</v>
      </c>
      <c r="D348" s="9">
        <v>42884</v>
      </c>
      <c r="E348" s="9">
        <v>42884</v>
      </c>
    </row>
    <row r="349" spans="1:5" x14ac:dyDescent="0.25">
      <c r="A349" s="2" t="s">
        <v>4592</v>
      </c>
      <c r="B349" s="2" t="s">
        <v>4593</v>
      </c>
      <c r="C349" s="4" t="s">
        <v>4594</v>
      </c>
      <c r="D349" s="9">
        <v>42921</v>
      </c>
      <c r="E349" s="9">
        <v>42887</v>
      </c>
    </row>
    <row r="350" spans="1:5" x14ac:dyDescent="0.25">
      <c r="A350" s="2" t="s">
        <v>4595</v>
      </c>
      <c r="B350" s="2" t="s">
        <v>1511</v>
      </c>
      <c r="C350" s="4" t="s">
        <v>4594</v>
      </c>
      <c r="E350" s="9">
        <v>42884</v>
      </c>
    </row>
    <row r="351" spans="1:5" x14ac:dyDescent="0.25">
      <c r="A351" s="2" t="s">
        <v>4596</v>
      </c>
      <c r="B351" s="2" t="s">
        <v>4597</v>
      </c>
      <c r="C351" s="4" t="s">
        <v>4598</v>
      </c>
      <c r="D351" s="9">
        <v>42902</v>
      </c>
      <c r="E351" s="9">
        <v>42903</v>
      </c>
    </row>
    <row r="352" spans="1:5" x14ac:dyDescent="0.25">
      <c r="A352" s="2" t="s">
        <v>4599</v>
      </c>
      <c r="B352" s="2" t="s">
        <v>4079</v>
      </c>
      <c r="C352" s="4" t="s">
        <v>4600</v>
      </c>
      <c r="E352" s="9">
        <v>42899</v>
      </c>
    </row>
    <row r="353" spans="1:5" x14ac:dyDescent="0.25">
      <c r="A353" s="2" t="s">
        <v>4601</v>
      </c>
      <c r="B353" s="2" t="s">
        <v>4602</v>
      </c>
      <c r="C353" s="4" t="s">
        <v>4603</v>
      </c>
      <c r="E353" s="9">
        <v>42913</v>
      </c>
    </row>
    <row r="354" spans="1:5" x14ac:dyDescent="0.25">
      <c r="A354" s="2" t="s">
        <v>4601</v>
      </c>
      <c r="B354" s="2" t="s">
        <v>4604</v>
      </c>
      <c r="C354" s="4" t="s">
        <v>4603</v>
      </c>
      <c r="E354" s="9">
        <v>42913</v>
      </c>
    </row>
    <row r="355" spans="1:5" x14ac:dyDescent="0.25">
      <c r="A355" s="2" t="s">
        <v>4605</v>
      </c>
      <c r="B355" s="2" t="s">
        <v>4606</v>
      </c>
      <c r="C355" s="4" t="s">
        <v>4607</v>
      </c>
      <c r="D355" s="9">
        <v>42941</v>
      </c>
      <c r="E355" s="9">
        <v>42941</v>
      </c>
    </row>
    <row r="356" spans="1:5" x14ac:dyDescent="0.25">
      <c r="A356" s="2" t="s">
        <v>4608</v>
      </c>
      <c r="B356" s="2" t="s">
        <v>4609</v>
      </c>
      <c r="C356" s="4" t="s">
        <v>4610</v>
      </c>
      <c r="D356" s="9">
        <v>42941</v>
      </c>
      <c r="E356" s="9">
        <v>42936</v>
      </c>
    </row>
    <row r="357" spans="1:5" x14ac:dyDescent="0.25">
      <c r="A357" s="2" t="s">
        <v>4611</v>
      </c>
      <c r="B357" s="2" t="s">
        <v>4612</v>
      </c>
      <c r="C357" s="4" t="s">
        <v>4610</v>
      </c>
      <c r="E357" s="9">
        <v>42927</v>
      </c>
    </row>
    <row r="358" spans="1:5" x14ac:dyDescent="0.25">
      <c r="A358" s="2" t="s">
        <v>4613</v>
      </c>
      <c r="B358" s="2" t="s">
        <v>4614</v>
      </c>
      <c r="C358" s="4" t="s">
        <v>4610</v>
      </c>
      <c r="E358" s="9">
        <v>42934</v>
      </c>
    </row>
    <row r="359" spans="1:5" x14ac:dyDescent="0.25">
      <c r="A359" s="2" t="s">
        <v>4615</v>
      </c>
      <c r="B359" s="2" t="s">
        <v>4616</v>
      </c>
      <c r="C359" s="4" t="s">
        <v>1266</v>
      </c>
      <c r="E359" s="9">
        <v>42941</v>
      </c>
    </row>
    <row r="360" spans="1:5" x14ac:dyDescent="0.25">
      <c r="A360" s="2" t="s">
        <v>4617</v>
      </c>
      <c r="B360" s="2" t="s">
        <v>4618</v>
      </c>
      <c r="C360" s="4">
        <v>42941</v>
      </c>
      <c r="E360" s="9">
        <v>42948</v>
      </c>
    </row>
    <row r="361" spans="1:5" x14ac:dyDescent="0.25">
      <c r="A361" s="2" t="s">
        <v>4033</v>
      </c>
      <c r="B361" s="2" t="s">
        <v>4619</v>
      </c>
      <c r="C361" s="4" t="s">
        <v>4620</v>
      </c>
      <c r="D361" s="9">
        <v>42959</v>
      </c>
      <c r="E361" s="9">
        <v>42951</v>
      </c>
    </row>
    <row r="362" spans="1:5" x14ac:dyDescent="0.25">
      <c r="A362" s="2" t="s">
        <v>4128</v>
      </c>
      <c r="B362" s="2" t="s">
        <v>4621</v>
      </c>
      <c r="C362" s="4" t="s">
        <v>4620</v>
      </c>
      <c r="D362" s="9">
        <v>42959</v>
      </c>
      <c r="E362" s="9">
        <v>42962</v>
      </c>
    </row>
    <row r="363" spans="1:5" x14ac:dyDescent="0.25">
      <c r="A363" s="2" t="s">
        <v>4622</v>
      </c>
      <c r="B363" s="2" t="s">
        <v>4623</v>
      </c>
      <c r="C363" s="4" t="s">
        <v>4624</v>
      </c>
      <c r="E363" s="9">
        <v>42962</v>
      </c>
    </row>
    <row r="364" spans="1:5" x14ac:dyDescent="0.25">
      <c r="A364" s="2" t="s">
        <v>4625</v>
      </c>
      <c r="B364" s="2" t="s">
        <v>4626</v>
      </c>
      <c r="C364" s="4" t="s">
        <v>4627</v>
      </c>
      <c r="D364" s="9">
        <v>42997</v>
      </c>
      <c r="E364" s="9">
        <v>43004</v>
      </c>
    </row>
    <row r="365" spans="1:5" x14ac:dyDescent="0.25">
      <c r="A365" s="2" t="s">
        <v>4625</v>
      </c>
      <c r="B365" s="2" t="s">
        <v>4628</v>
      </c>
      <c r="C365" s="4" t="s">
        <v>4627</v>
      </c>
      <c r="D365" s="9">
        <v>42997</v>
      </c>
      <c r="E365" s="9">
        <v>42996</v>
      </c>
    </row>
    <row r="366" spans="1:5" x14ac:dyDescent="0.25">
      <c r="A366" s="2" t="s">
        <v>4625</v>
      </c>
      <c r="B366" s="2" t="s">
        <v>4629</v>
      </c>
      <c r="C366" s="4" t="s">
        <v>4630</v>
      </c>
      <c r="E366" s="9">
        <v>43026</v>
      </c>
    </row>
    <row r="367" spans="1:5" x14ac:dyDescent="0.25">
      <c r="A367" s="2" t="s">
        <v>4631</v>
      </c>
      <c r="B367" s="2" t="s">
        <v>4172</v>
      </c>
      <c r="C367" s="4" t="s">
        <v>4632</v>
      </c>
      <c r="E367" s="9">
        <v>43019</v>
      </c>
    </row>
    <row r="368" spans="1:5" x14ac:dyDescent="0.25">
      <c r="A368" s="2" t="s">
        <v>4633</v>
      </c>
      <c r="B368" s="2" t="s">
        <v>4634</v>
      </c>
      <c r="C368" s="4" t="s">
        <v>4635</v>
      </c>
      <c r="E368" s="9">
        <v>43048</v>
      </c>
    </row>
    <row r="369" spans="1:5" x14ac:dyDescent="0.25">
      <c r="A369" s="2" t="s">
        <v>4636</v>
      </c>
      <c r="B369" s="2" t="s">
        <v>4637</v>
      </c>
      <c r="C369" s="4" t="s">
        <v>4638</v>
      </c>
      <c r="E369" s="9">
        <v>43039</v>
      </c>
    </row>
    <row r="370" spans="1:5" x14ac:dyDescent="0.25">
      <c r="A370" s="2" t="s">
        <v>2152</v>
      </c>
      <c r="B370" s="2" t="s">
        <v>4639</v>
      </c>
      <c r="C370" s="4" t="s">
        <v>4640</v>
      </c>
      <c r="E370" s="9">
        <v>43048</v>
      </c>
    </row>
    <row r="371" spans="1:5" x14ac:dyDescent="0.25">
      <c r="A371" s="2" t="s">
        <v>4641</v>
      </c>
      <c r="B371" s="2" t="s">
        <v>4642</v>
      </c>
      <c r="C371" s="4" t="s">
        <v>4643</v>
      </c>
      <c r="E371" s="9">
        <v>43055</v>
      </c>
    </row>
    <row r="372" spans="1:5" x14ac:dyDescent="0.25">
      <c r="A372" s="2" t="s">
        <v>4644</v>
      </c>
      <c r="B372" s="2" t="s">
        <v>4645</v>
      </c>
      <c r="C372" s="4" t="s">
        <v>4646</v>
      </c>
      <c r="E372" s="9">
        <v>43057</v>
      </c>
    </row>
    <row r="373" spans="1:5" x14ac:dyDescent="0.25">
      <c r="A373" s="2" t="s">
        <v>4647</v>
      </c>
      <c r="B373" s="2" t="s">
        <v>4648</v>
      </c>
      <c r="C373" s="4" t="s">
        <v>4649</v>
      </c>
      <c r="D373" s="9">
        <v>43075</v>
      </c>
      <c r="E373" s="9">
        <v>43069</v>
      </c>
    </row>
    <row r="374" spans="1:5" x14ac:dyDescent="0.25">
      <c r="A374" s="2" t="s">
        <v>4650</v>
      </c>
      <c r="B374" s="2" t="s">
        <v>4651</v>
      </c>
      <c r="C374" s="4" t="s">
        <v>4649</v>
      </c>
      <c r="D374" s="9">
        <v>43075</v>
      </c>
      <c r="E374" s="9">
        <v>43076</v>
      </c>
    </row>
    <row r="375" spans="1:5" x14ac:dyDescent="0.25">
      <c r="A375" s="2" t="s">
        <v>3186</v>
      </c>
      <c r="B375" s="2" t="s">
        <v>4652</v>
      </c>
      <c r="C375" s="4" t="s">
        <v>4649</v>
      </c>
      <c r="E375" s="9">
        <v>43061</v>
      </c>
    </row>
    <row r="376" spans="1:5" x14ac:dyDescent="0.25">
      <c r="A376" s="2" t="s">
        <v>4653</v>
      </c>
      <c r="B376" s="2" t="s">
        <v>4654</v>
      </c>
      <c r="C376" s="4" t="s">
        <v>4655</v>
      </c>
      <c r="E376" s="9">
        <v>43068</v>
      </c>
    </row>
    <row r="377" spans="1:5" x14ac:dyDescent="0.25">
      <c r="A377" s="2" t="s">
        <v>4656</v>
      </c>
      <c r="B377" s="2" t="s">
        <v>4657</v>
      </c>
      <c r="C377" s="4" t="s">
        <v>4658</v>
      </c>
      <c r="E377" s="9">
        <v>43081</v>
      </c>
    </row>
    <row r="378" spans="1:5" x14ac:dyDescent="0.25">
      <c r="A378" s="2" t="s">
        <v>4659</v>
      </c>
      <c r="B378" s="2" t="s">
        <v>4660</v>
      </c>
      <c r="C378" s="4" t="s">
        <v>4661</v>
      </c>
      <c r="D378" s="9">
        <v>43133</v>
      </c>
      <c r="E378" s="9">
        <v>43134</v>
      </c>
    </row>
    <row r="379" spans="1:5" x14ac:dyDescent="0.25">
      <c r="A379" s="2" t="s">
        <v>4662</v>
      </c>
      <c r="B379" s="2" t="s">
        <v>4663</v>
      </c>
      <c r="C379" s="4" t="s">
        <v>4661</v>
      </c>
      <c r="D379" s="9">
        <v>43133</v>
      </c>
      <c r="E379" s="9">
        <v>43134</v>
      </c>
    </row>
    <row r="380" spans="1:5" x14ac:dyDescent="0.25">
      <c r="A380" s="2" t="s">
        <v>4664</v>
      </c>
      <c r="B380" s="2" t="s">
        <v>4665</v>
      </c>
      <c r="C380" s="4" t="s">
        <v>4666</v>
      </c>
      <c r="E380" s="9">
        <v>43150</v>
      </c>
    </row>
    <row r="381" spans="1:5" x14ac:dyDescent="0.25">
      <c r="A381" s="2" t="s">
        <v>3827</v>
      </c>
      <c r="B381" s="2" t="s">
        <v>4667</v>
      </c>
      <c r="C381" s="4" t="s">
        <v>4668</v>
      </c>
      <c r="E381" s="9">
        <v>43150</v>
      </c>
    </row>
    <row r="382" spans="1:5" x14ac:dyDescent="0.25">
      <c r="A382" s="2" t="s">
        <v>4669</v>
      </c>
      <c r="B382" s="2" t="s">
        <v>4670</v>
      </c>
      <c r="C382" s="4" t="s">
        <v>4671</v>
      </c>
      <c r="E382" s="9">
        <v>43164</v>
      </c>
    </row>
    <row r="383" spans="1:5" x14ac:dyDescent="0.25">
      <c r="A383" s="2" t="s">
        <v>4119</v>
      </c>
      <c r="B383" s="2" t="s">
        <v>4672</v>
      </c>
      <c r="C383" s="4" t="s">
        <v>4673</v>
      </c>
      <c r="E383" s="9">
        <v>43164</v>
      </c>
    </row>
    <row r="384" spans="1:5" x14ac:dyDescent="0.25">
      <c r="A384" s="2" t="s">
        <v>4119</v>
      </c>
      <c r="B384" s="2" t="s">
        <v>4674</v>
      </c>
      <c r="C384" s="4" t="s">
        <v>4673</v>
      </c>
      <c r="E384" s="9">
        <v>43164</v>
      </c>
    </row>
    <row r="385" spans="1:5" x14ac:dyDescent="0.25">
      <c r="A385" s="2" t="s">
        <v>4675</v>
      </c>
      <c r="B385" s="2" t="s">
        <v>4676</v>
      </c>
      <c r="C385" s="4" t="s">
        <v>4677</v>
      </c>
      <c r="E385" s="9">
        <v>43168</v>
      </c>
    </row>
    <row r="386" spans="1:5" x14ac:dyDescent="0.25">
      <c r="A386" s="2" t="s">
        <v>4678</v>
      </c>
      <c r="B386" s="2" t="s">
        <v>4679</v>
      </c>
      <c r="C386" s="4" t="s">
        <v>4680</v>
      </c>
      <c r="E386" s="9">
        <v>43183</v>
      </c>
    </row>
    <row r="387" spans="1:5" x14ac:dyDescent="0.25">
      <c r="A387" s="2" t="s">
        <v>2497</v>
      </c>
      <c r="B387" s="2" t="s">
        <v>4681</v>
      </c>
      <c r="C387" s="4" t="s">
        <v>4682</v>
      </c>
      <c r="D387" s="9">
        <v>43215</v>
      </c>
      <c r="E387" s="9">
        <v>43211</v>
      </c>
    </row>
    <row r="388" spans="1:5" x14ac:dyDescent="0.25">
      <c r="A388" s="2" t="s">
        <v>4683</v>
      </c>
      <c r="B388" s="2" t="s">
        <v>4684</v>
      </c>
      <c r="C388" s="4" t="s">
        <v>4685</v>
      </c>
      <c r="D388" s="9">
        <v>43217</v>
      </c>
      <c r="E388" s="9">
        <v>43211</v>
      </c>
    </row>
    <row r="389" spans="1:5" x14ac:dyDescent="0.25">
      <c r="A389" s="2" t="s">
        <v>4686</v>
      </c>
      <c r="B389" s="2" t="s">
        <v>4687</v>
      </c>
      <c r="C389" s="4" t="s">
        <v>4688</v>
      </c>
      <c r="E389" s="9">
        <v>43222</v>
      </c>
    </row>
    <row r="390" spans="1:5" x14ac:dyDescent="0.25">
      <c r="A390" s="2" t="s">
        <v>2280</v>
      </c>
      <c r="B390" s="2" t="s">
        <v>4689</v>
      </c>
      <c r="C390" s="4" t="s">
        <v>4690</v>
      </c>
      <c r="D390" s="9">
        <v>43231</v>
      </c>
      <c r="E390" s="9">
        <v>43230</v>
      </c>
    </row>
    <row r="391" spans="1:5" x14ac:dyDescent="0.25">
      <c r="A391" s="2" t="s">
        <v>4691</v>
      </c>
      <c r="B391" s="2" t="s">
        <v>4692</v>
      </c>
      <c r="C391" s="4" t="s">
        <v>4690</v>
      </c>
      <c r="E391" s="9">
        <v>43222</v>
      </c>
    </row>
    <row r="392" spans="1:5" x14ac:dyDescent="0.25">
      <c r="A392" s="2" t="s">
        <v>4693</v>
      </c>
      <c r="B392" s="2" t="s">
        <v>4694</v>
      </c>
      <c r="C392" s="4" t="s">
        <v>4695</v>
      </c>
      <c r="D392" s="9">
        <v>43236</v>
      </c>
      <c r="E392" s="9">
        <v>43236</v>
      </c>
    </row>
    <row r="393" spans="1:5" x14ac:dyDescent="0.25">
      <c r="A393" s="2" t="s">
        <v>4696</v>
      </c>
      <c r="B393" s="2" t="s">
        <v>4697</v>
      </c>
      <c r="C393" s="4" t="s">
        <v>4698</v>
      </c>
      <c r="E393" s="9">
        <v>43237</v>
      </c>
    </row>
    <row r="394" spans="1:5" x14ac:dyDescent="0.25">
      <c r="A394" s="2" t="s">
        <v>4699</v>
      </c>
      <c r="B394" s="2" t="s">
        <v>4700</v>
      </c>
      <c r="C394" s="4" t="s">
        <v>4701</v>
      </c>
      <c r="D394" s="9">
        <v>43251</v>
      </c>
      <c r="E394" s="9">
        <v>43248</v>
      </c>
    </row>
    <row r="395" spans="1:5" x14ac:dyDescent="0.25">
      <c r="A395" s="2" t="s">
        <v>2280</v>
      </c>
      <c r="B395" s="2" t="s">
        <v>4689</v>
      </c>
      <c r="C395" s="4" t="s">
        <v>4701</v>
      </c>
      <c r="E395" s="9">
        <v>43242</v>
      </c>
    </row>
    <row r="396" spans="1:5" x14ac:dyDescent="0.25">
      <c r="A396" s="2" t="s">
        <v>4702</v>
      </c>
      <c r="B396" s="2" t="s">
        <v>4703</v>
      </c>
      <c r="C396" s="4" t="s">
        <v>4704</v>
      </c>
      <c r="D396" s="9">
        <v>43256</v>
      </c>
      <c r="E396" s="9">
        <v>43253</v>
      </c>
    </row>
    <row r="397" spans="1:5" x14ac:dyDescent="0.25">
      <c r="A397" s="2" t="s">
        <v>2562</v>
      </c>
      <c r="B397" s="2" t="s">
        <v>4705</v>
      </c>
      <c r="C397" s="4" t="s">
        <v>4706</v>
      </c>
      <c r="D397" s="9">
        <v>43267</v>
      </c>
      <c r="E397" s="9">
        <v>43267</v>
      </c>
    </row>
    <row r="398" spans="1:5" x14ac:dyDescent="0.25">
      <c r="A398" s="2" t="s">
        <v>4707</v>
      </c>
      <c r="B398" s="2" t="s">
        <v>4708</v>
      </c>
      <c r="C398" s="4" t="s">
        <v>4706</v>
      </c>
      <c r="D398" s="9">
        <v>43267</v>
      </c>
      <c r="E398" s="9">
        <v>43262</v>
      </c>
    </row>
    <row r="399" spans="1:5" x14ac:dyDescent="0.25">
      <c r="A399" s="2" t="s">
        <v>4709</v>
      </c>
      <c r="B399" s="2" t="s">
        <v>4710</v>
      </c>
      <c r="C399" s="4" t="s">
        <v>4711</v>
      </c>
      <c r="E399" s="9">
        <v>43264</v>
      </c>
    </row>
    <row r="400" spans="1:5" x14ac:dyDescent="0.25">
      <c r="A400" s="2" t="s">
        <v>4712</v>
      </c>
      <c r="B400" s="2" t="s">
        <v>4713</v>
      </c>
      <c r="C400" s="4" t="s">
        <v>4714</v>
      </c>
      <c r="E400" s="9">
        <v>43254</v>
      </c>
    </row>
    <row r="401" spans="1:5" x14ac:dyDescent="0.25">
      <c r="A401" s="2" t="s">
        <v>4715</v>
      </c>
      <c r="B401" s="2" t="s">
        <v>4716</v>
      </c>
      <c r="C401" s="4" t="s">
        <v>4717</v>
      </c>
      <c r="E401" s="9">
        <v>43286</v>
      </c>
    </row>
    <row r="402" spans="1:5" x14ac:dyDescent="0.25">
      <c r="A402" s="2" t="s">
        <v>4718</v>
      </c>
      <c r="B402" s="2" t="s">
        <v>4719</v>
      </c>
      <c r="C402" s="4" t="s">
        <v>4720</v>
      </c>
      <c r="E402" s="9">
        <v>43297</v>
      </c>
    </row>
    <row r="403" spans="1:5" x14ac:dyDescent="0.25">
      <c r="A403" s="2" t="s">
        <v>1635</v>
      </c>
      <c r="B403" s="2" t="s">
        <v>4721</v>
      </c>
      <c r="C403" s="4" t="s">
        <v>4720</v>
      </c>
      <c r="E403" s="9">
        <v>43290</v>
      </c>
    </row>
    <row r="404" spans="1:5" x14ac:dyDescent="0.25">
      <c r="A404" s="2" t="s">
        <v>1635</v>
      </c>
      <c r="B404" s="2" t="s">
        <v>4722</v>
      </c>
      <c r="C404" s="4" t="s">
        <v>4723</v>
      </c>
      <c r="D404" s="9">
        <v>43304</v>
      </c>
      <c r="E404" s="9">
        <v>43302</v>
      </c>
    </row>
    <row r="405" spans="1:5" x14ac:dyDescent="0.25">
      <c r="A405" s="2" t="s">
        <v>1635</v>
      </c>
      <c r="B405" s="2" t="s">
        <v>4724</v>
      </c>
      <c r="C405" s="4" t="s">
        <v>4725</v>
      </c>
      <c r="D405" s="9">
        <v>43316</v>
      </c>
      <c r="E405" s="9">
        <v>43315</v>
      </c>
    </row>
    <row r="406" spans="1:5" x14ac:dyDescent="0.25">
      <c r="A406" s="2" t="s">
        <v>4726</v>
      </c>
      <c r="B406" s="2" t="s">
        <v>4727</v>
      </c>
      <c r="C406" s="4" t="s">
        <v>4725</v>
      </c>
      <c r="E406" s="9">
        <v>43306</v>
      </c>
    </row>
    <row r="407" spans="1:5" x14ac:dyDescent="0.25">
      <c r="A407" s="2" t="s">
        <v>3841</v>
      </c>
      <c r="B407" s="2" t="s">
        <v>4728</v>
      </c>
      <c r="C407" s="4" t="s">
        <v>4729</v>
      </c>
      <c r="E407" s="9">
        <v>43460</v>
      </c>
    </row>
    <row r="408" spans="1:5" x14ac:dyDescent="0.25">
      <c r="A408" s="2" t="s">
        <v>2082</v>
      </c>
      <c r="B408" s="2" t="s">
        <v>4566</v>
      </c>
      <c r="C408" s="4" t="s">
        <v>4729</v>
      </c>
      <c r="E408" s="9">
        <v>43455</v>
      </c>
    </row>
    <row r="409" spans="1:5" x14ac:dyDescent="0.25">
      <c r="A409" s="2" t="s">
        <v>4730</v>
      </c>
      <c r="B409" s="2" t="s">
        <v>4731</v>
      </c>
      <c r="C409" s="4" t="s">
        <v>4732</v>
      </c>
      <c r="E409" s="9">
        <v>43460</v>
      </c>
    </row>
    <row r="410" spans="1:5" x14ac:dyDescent="0.25">
      <c r="A410" s="2" t="s">
        <v>4733</v>
      </c>
      <c r="B410" s="2" t="s">
        <v>4734</v>
      </c>
      <c r="C410" s="4" t="s">
        <v>4735</v>
      </c>
      <c r="E410" s="9">
        <v>43462</v>
      </c>
    </row>
    <row r="411" spans="1:5" x14ac:dyDescent="0.25">
      <c r="A411" s="2" t="s">
        <v>4736</v>
      </c>
      <c r="B411" s="2" t="s">
        <v>4737</v>
      </c>
      <c r="C411" s="4" t="s">
        <v>4738</v>
      </c>
      <c r="E411" s="9">
        <v>43467</v>
      </c>
    </row>
    <row r="412" spans="1:5" x14ac:dyDescent="0.25">
      <c r="A412" s="2" t="s">
        <v>4739</v>
      </c>
      <c r="B412" s="2" t="s">
        <v>4740</v>
      </c>
      <c r="C412" s="4" t="s">
        <v>4738</v>
      </c>
      <c r="E412" s="9">
        <v>43462</v>
      </c>
    </row>
    <row r="413" spans="1:5" x14ac:dyDescent="0.25">
      <c r="A413" s="2" t="s">
        <v>4741</v>
      </c>
      <c r="B413" s="2" t="s">
        <v>4742</v>
      </c>
      <c r="C413" s="4" t="s">
        <v>4743</v>
      </c>
      <c r="E413" s="9">
        <v>43102</v>
      </c>
    </row>
    <row r="414" spans="1:5" x14ac:dyDescent="0.25">
      <c r="A414" s="2" t="s">
        <v>1927</v>
      </c>
      <c r="B414" s="2" t="s">
        <v>4744</v>
      </c>
      <c r="C414" s="4" t="s">
        <v>4745</v>
      </c>
      <c r="E414" s="9">
        <v>43108</v>
      </c>
    </row>
    <row r="415" spans="1:5" x14ac:dyDescent="0.25">
      <c r="A415" s="2" t="s">
        <v>4746</v>
      </c>
      <c r="B415" s="2" t="s">
        <v>4747</v>
      </c>
      <c r="C415" s="4" t="s">
        <v>4748</v>
      </c>
      <c r="E415" s="9">
        <v>43479</v>
      </c>
    </row>
    <row r="416" spans="1:5" x14ac:dyDescent="0.25">
      <c r="A416" s="2" t="s">
        <v>4749</v>
      </c>
      <c r="B416" s="2" t="s">
        <v>4750</v>
      </c>
      <c r="C416" s="4" t="s">
        <v>4748</v>
      </c>
      <c r="E416" s="9">
        <v>43477</v>
      </c>
    </row>
    <row r="417" spans="1:5" x14ac:dyDescent="0.25">
      <c r="A417" s="2" t="s">
        <v>4751</v>
      </c>
      <c r="B417" s="2" t="s">
        <v>4752</v>
      </c>
      <c r="C417" s="4" t="s">
        <v>4748</v>
      </c>
      <c r="E417" s="9">
        <v>43477</v>
      </c>
    </row>
    <row r="418" spans="1:5" x14ac:dyDescent="0.25">
      <c r="A418" s="2" t="s">
        <v>4741</v>
      </c>
      <c r="B418" s="2" t="s">
        <v>4753</v>
      </c>
      <c r="C418" s="4" t="s">
        <v>4754</v>
      </c>
      <c r="E418" s="9">
        <v>43477</v>
      </c>
    </row>
    <row r="419" spans="1:5" x14ac:dyDescent="0.25">
      <c r="A419" s="2" t="s">
        <v>4755</v>
      </c>
      <c r="B419" s="2" t="s">
        <v>4756</v>
      </c>
      <c r="C419" s="4" t="s">
        <v>4757</v>
      </c>
      <c r="E419" s="9">
        <v>43479</v>
      </c>
    </row>
    <row r="420" spans="1:5" x14ac:dyDescent="0.25">
      <c r="A420" s="2" t="s">
        <v>4063</v>
      </c>
      <c r="B420" s="2" t="s">
        <v>4758</v>
      </c>
      <c r="C420" s="4" t="s">
        <v>4759</v>
      </c>
      <c r="E420" s="9">
        <v>43483</v>
      </c>
    </row>
    <row r="421" spans="1:5" x14ac:dyDescent="0.25">
      <c r="A421" s="2" t="s">
        <v>3834</v>
      </c>
      <c r="B421" s="2" t="s">
        <v>1489</v>
      </c>
      <c r="C421" s="4" t="s">
        <v>4759</v>
      </c>
      <c r="E421" s="9">
        <v>43483</v>
      </c>
    </row>
    <row r="422" spans="1:5" x14ac:dyDescent="0.25">
      <c r="A422" s="2" t="s">
        <v>3834</v>
      </c>
      <c r="B422" s="2" t="s">
        <v>4760</v>
      </c>
      <c r="C422" s="4" t="s">
        <v>4759</v>
      </c>
      <c r="E422" s="9">
        <v>43487</v>
      </c>
    </row>
    <row r="423" spans="1:5" x14ac:dyDescent="0.25">
      <c r="A423" s="2" t="s">
        <v>4761</v>
      </c>
      <c r="B423" s="2" t="s">
        <v>4762</v>
      </c>
      <c r="C423" s="4" t="s">
        <v>4763</v>
      </c>
      <c r="E423" s="9">
        <v>43495</v>
      </c>
    </row>
    <row r="424" spans="1:5" x14ac:dyDescent="0.25">
      <c r="A424" s="2" t="s">
        <v>4764</v>
      </c>
      <c r="B424" s="2" t="s">
        <v>4765</v>
      </c>
      <c r="C424" s="4" t="s">
        <v>4763</v>
      </c>
      <c r="E424" s="9">
        <v>43495</v>
      </c>
    </row>
    <row r="425" spans="1:5" x14ac:dyDescent="0.25">
      <c r="A425" s="2" t="s">
        <v>4741</v>
      </c>
      <c r="B425" s="2" t="s">
        <v>4766</v>
      </c>
      <c r="C425" s="4" t="s">
        <v>4767</v>
      </c>
      <c r="E425" s="9">
        <v>43487</v>
      </c>
    </row>
    <row r="426" spans="1:5" x14ac:dyDescent="0.25">
      <c r="A426" s="2" t="s">
        <v>4768</v>
      </c>
      <c r="B426" s="2" t="s">
        <v>4769</v>
      </c>
      <c r="C426" s="4" t="s">
        <v>4770</v>
      </c>
      <c r="E426" s="9">
        <v>43495</v>
      </c>
    </row>
    <row r="427" spans="1:5" x14ac:dyDescent="0.25">
      <c r="A427" s="2" t="s">
        <v>4771</v>
      </c>
      <c r="B427" s="2" t="s">
        <v>4772</v>
      </c>
      <c r="C427" s="4" t="s">
        <v>4773</v>
      </c>
      <c r="D427" s="9">
        <v>43509</v>
      </c>
      <c r="E427" s="9">
        <v>43509</v>
      </c>
    </row>
    <row r="428" spans="1:5" x14ac:dyDescent="0.25">
      <c r="A428" s="2" t="s">
        <v>4774</v>
      </c>
      <c r="B428" s="2" t="s">
        <v>4775</v>
      </c>
      <c r="C428" s="4" t="s">
        <v>4773</v>
      </c>
      <c r="E428" s="9">
        <v>43504</v>
      </c>
    </row>
    <row r="429" spans="1:5" x14ac:dyDescent="0.25">
      <c r="A429" s="2" t="s">
        <v>1635</v>
      </c>
      <c r="B429" s="2" t="s">
        <v>4776</v>
      </c>
      <c r="C429" s="4" t="s">
        <v>1085</v>
      </c>
      <c r="E429" s="9">
        <v>43502</v>
      </c>
    </row>
    <row r="430" spans="1:5" x14ac:dyDescent="0.25">
      <c r="A430" s="2" t="s">
        <v>4777</v>
      </c>
      <c r="B430" s="2" t="s">
        <v>4778</v>
      </c>
      <c r="C430" s="4" t="s">
        <v>4779</v>
      </c>
      <c r="E430" s="9">
        <v>43515</v>
      </c>
    </row>
    <row r="431" spans="1:5" x14ac:dyDescent="0.25">
      <c r="A431" s="2" t="s">
        <v>4780</v>
      </c>
      <c r="B431" s="2" t="s">
        <v>4781</v>
      </c>
      <c r="C431" s="4" t="s">
        <v>4782</v>
      </c>
      <c r="D431" s="9">
        <v>43535</v>
      </c>
      <c r="E431" s="9">
        <v>43535</v>
      </c>
    </row>
    <row r="432" spans="1:5" x14ac:dyDescent="0.25">
      <c r="A432" s="2" t="s">
        <v>4783</v>
      </c>
      <c r="B432" s="2" t="s">
        <v>4784</v>
      </c>
      <c r="C432" s="4" t="s">
        <v>4785</v>
      </c>
      <c r="D432" s="9">
        <v>43617</v>
      </c>
      <c r="E432" s="9">
        <v>43614</v>
      </c>
    </row>
    <row r="433" spans="1:5" x14ac:dyDescent="0.25">
      <c r="A433" s="2" t="s">
        <v>4786</v>
      </c>
      <c r="B433" s="2" t="s">
        <v>4787</v>
      </c>
      <c r="C433" s="4" t="s">
        <v>4785</v>
      </c>
      <c r="E433" s="9">
        <v>43607</v>
      </c>
    </row>
    <row r="434" spans="1:5" x14ac:dyDescent="0.25">
      <c r="A434" s="2" t="s">
        <v>3998</v>
      </c>
      <c r="B434" s="2" t="s">
        <v>4788</v>
      </c>
      <c r="C434" s="4" t="s">
        <v>4789</v>
      </c>
      <c r="E434" s="9">
        <v>43622</v>
      </c>
    </row>
    <row r="435" spans="1:5" x14ac:dyDescent="0.25">
      <c r="A435" s="2" t="s">
        <v>3998</v>
      </c>
      <c r="B435" s="2" t="s">
        <v>4790</v>
      </c>
      <c r="C435" s="4" t="s">
        <v>4789</v>
      </c>
      <c r="E435" s="9">
        <v>43627</v>
      </c>
    </row>
    <row r="436" spans="1:5" x14ac:dyDescent="0.25">
      <c r="A436" s="2" t="s">
        <v>4791</v>
      </c>
      <c r="B436" s="2" t="s">
        <v>4792</v>
      </c>
      <c r="C436" s="4" t="s">
        <v>2129</v>
      </c>
      <c r="E436" s="9">
        <v>43627</v>
      </c>
    </row>
    <row r="437" spans="1:5" x14ac:dyDescent="0.25">
      <c r="A437" s="2" t="s">
        <v>4793</v>
      </c>
      <c r="B437" s="2" t="s">
        <v>4794</v>
      </c>
      <c r="C437" s="4" t="s">
        <v>4795</v>
      </c>
      <c r="E437" s="9">
        <v>43647</v>
      </c>
    </row>
    <row r="438" spans="1:5" x14ac:dyDescent="0.25">
      <c r="A438" s="2" t="s">
        <v>4796</v>
      </c>
      <c r="B438" s="2" t="s">
        <v>4797</v>
      </c>
      <c r="C438" s="4" t="s">
        <v>4795</v>
      </c>
      <c r="E438" s="9">
        <v>43643</v>
      </c>
    </row>
    <row r="439" spans="1:5" x14ac:dyDescent="0.25">
      <c r="A439" s="2" t="s">
        <v>4798</v>
      </c>
      <c r="B439" s="2" t="s">
        <v>4799</v>
      </c>
      <c r="C439" s="4" t="s">
        <v>4800</v>
      </c>
      <c r="E439" s="9">
        <v>43644</v>
      </c>
    </row>
    <row r="440" spans="1:5" x14ac:dyDescent="0.25">
      <c r="A440" s="2" t="s">
        <v>4798</v>
      </c>
      <c r="B440" s="2" t="s">
        <v>4801</v>
      </c>
      <c r="C440" s="4" t="s">
        <v>4800</v>
      </c>
      <c r="D440" s="9">
        <v>43654</v>
      </c>
      <c r="E440" s="9">
        <v>43648</v>
      </c>
    </row>
    <row r="441" spans="1:5" x14ac:dyDescent="0.25">
      <c r="A441" s="2" t="s">
        <v>4802</v>
      </c>
      <c r="B441" s="2" t="s">
        <v>4803</v>
      </c>
      <c r="C441" s="4" t="s">
        <v>4804</v>
      </c>
      <c r="E441" s="9">
        <v>43647</v>
      </c>
    </row>
    <row r="442" spans="1:5" x14ac:dyDescent="0.25">
      <c r="A442" s="2" t="s">
        <v>4805</v>
      </c>
      <c r="B442" s="2" t="s">
        <v>4806</v>
      </c>
      <c r="C442" s="4" t="s">
        <v>4807</v>
      </c>
      <c r="D442" s="9">
        <v>43661</v>
      </c>
      <c r="E442" s="9">
        <v>43661</v>
      </c>
    </row>
    <row r="443" spans="1:5" x14ac:dyDescent="0.25">
      <c r="A443" s="2" t="s">
        <v>4808</v>
      </c>
      <c r="B443" s="2" t="s">
        <v>4809</v>
      </c>
      <c r="C443" s="4" t="s">
        <v>4810</v>
      </c>
      <c r="E443" s="9">
        <v>43662</v>
      </c>
    </row>
    <row r="444" spans="1:5" x14ac:dyDescent="0.25">
      <c r="A444" s="2" t="s">
        <v>4808</v>
      </c>
      <c r="B444" s="2" t="s">
        <v>4811</v>
      </c>
      <c r="C444" s="4" t="s">
        <v>4812</v>
      </c>
      <c r="E444" s="9">
        <v>43670</v>
      </c>
    </row>
    <row r="445" spans="1:5" x14ac:dyDescent="0.25">
      <c r="A445" s="2" t="s">
        <v>4813</v>
      </c>
      <c r="B445" s="2" t="s">
        <v>4814</v>
      </c>
      <c r="C445" s="4" t="s">
        <v>4815</v>
      </c>
      <c r="E445" s="9">
        <v>43664</v>
      </c>
    </row>
    <row r="446" spans="1:5" x14ac:dyDescent="0.25">
      <c r="A446" s="2" t="s">
        <v>4816</v>
      </c>
      <c r="B446" s="2" t="s">
        <v>4817</v>
      </c>
      <c r="C446" s="4" t="s">
        <v>4815</v>
      </c>
      <c r="E446" s="9">
        <v>43664</v>
      </c>
    </row>
    <row r="447" spans="1:5" x14ac:dyDescent="0.25">
      <c r="A447" s="2" t="s">
        <v>4818</v>
      </c>
      <c r="B447" s="2" t="s">
        <v>4819</v>
      </c>
      <c r="C447" s="4" t="s">
        <v>4820</v>
      </c>
      <c r="E447" s="9">
        <v>43696</v>
      </c>
    </row>
    <row r="448" spans="1:5" x14ac:dyDescent="0.25">
      <c r="A448" s="2" t="s">
        <v>1280</v>
      </c>
      <c r="B448" s="2" t="s">
        <v>3378</v>
      </c>
      <c r="C448" s="4" t="s">
        <v>4820</v>
      </c>
      <c r="E448" s="9">
        <v>43696</v>
      </c>
    </row>
    <row r="449" spans="1:5" x14ac:dyDescent="0.25">
      <c r="A449" s="2" t="s">
        <v>4821</v>
      </c>
      <c r="B449" s="2" t="s">
        <v>4822</v>
      </c>
      <c r="C449" s="4" t="s">
        <v>4820</v>
      </c>
      <c r="D449" s="9">
        <v>43703</v>
      </c>
      <c r="E449" s="9">
        <v>43699</v>
      </c>
    </row>
    <row r="450" spans="1:5" x14ac:dyDescent="0.25">
      <c r="A450" s="2" t="s">
        <v>4823</v>
      </c>
      <c r="B450" s="2" t="s">
        <v>4824</v>
      </c>
      <c r="C450" s="4" t="s">
        <v>4825</v>
      </c>
      <c r="E450" s="9">
        <v>43699</v>
      </c>
    </row>
    <row r="451" spans="1:5" x14ac:dyDescent="0.25">
      <c r="A451" s="2" t="s">
        <v>4826</v>
      </c>
      <c r="B451" s="2" t="s">
        <v>4827</v>
      </c>
      <c r="C451" s="4" t="s">
        <v>4825</v>
      </c>
      <c r="E451" s="9">
        <v>43704</v>
      </c>
    </row>
    <row r="452" spans="1:5" x14ac:dyDescent="0.25">
      <c r="A452" s="2" t="s">
        <v>4828</v>
      </c>
      <c r="B452" s="2" t="s">
        <v>4829</v>
      </c>
      <c r="C452" s="4" t="s">
        <v>4830</v>
      </c>
      <c r="E452" s="9">
        <v>43737</v>
      </c>
    </row>
    <row r="453" spans="1:5" x14ac:dyDescent="0.25">
      <c r="A453" s="2" t="s">
        <v>4831</v>
      </c>
      <c r="B453" s="2" t="s">
        <v>4832</v>
      </c>
      <c r="C453" s="4" t="s">
        <v>4833</v>
      </c>
      <c r="E453" s="9">
        <v>43718</v>
      </c>
    </row>
    <row r="454" spans="1:5" x14ac:dyDescent="0.25">
      <c r="A454" s="2" t="s">
        <v>4834</v>
      </c>
      <c r="B454" s="2" t="s">
        <v>4835</v>
      </c>
      <c r="C454" s="4" t="s">
        <v>4836</v>
      </c>
      <c r="E454" s="9">
        <v>43725</v>
      </c>
    </row>
    <row r="455" spans="1:5" x14ac:dyDescent="0.25">
      <c r="A455" s="2" t="s">
        <v>4837</v>
      </c>
      <c r="B455" s="2" t="s">
        <v>4838</v>
      </c>
      <c r="C455" s="4" t="s">
        <v>4836</v>
      </c>
      <c r="E455" s="9">
        <v>43721</v>
      </c>
    </row>
    <row r="456" spans="1:5" x14ac:dyDescent="0.25">
      <c r="A456" s="2" t="s">
        <v>4839</v>
      </c>
      <c r="B456" s="2" t="s">
        <v>4840</v>
      </c>
      <c r="C456" s="4" t="s">
        <v>4836</v>
      </c>
      <c r="E456" s="9">
        <v>43721</v>
      </c>
    </row>
    <row r="457" spans="1:5" x14ac:dyDescent="0.25">
      <c r="A457" s="2" t="s">
        <v>4841</v>
      </c>
      <c r="B457" s="2" t="s">
        <v>4842</v>
      </c>
      <c r="C457" s="4" t="s">
        <v>4843</v>
      </c>
      <c r="E457" s="9">
        <v>43729</v>
      </c>
    </row>
    <row r="458" spans="1:5" x14ac:dyDescent="0.25">
      <c r="A458" s="2" t="s">
        <v>4844</v>
      </c>
      <c r="B458" s="2" t="s">
        <v>4845</v>
      </c>
      <c r="C458" s="4" t="s">
        <v>4846</v>
      </c>
      <c r="D458" s="9">
        <v>43743</v>
      </c>
      <c r="E458" s="9">
        <v>43742</v>
      </c>
    </row>
    <row r="459" spans="1:5" x14ac:dyDescent="0.25">
      <c r="A459" s="2" t="s">
        <v>4847</v>
      </c>
      <c r="B459" s="2" t="s">
        <v>4848</v>
      </c>
      <c r="C459" s="4" t="s">
        <v>4846</v>
      </c>
      <c r="E459" s="9">
        <v>43733</v>
      </c>
    </row>
    <row r="460" spans="1:5" x14ac:dyDescent="0.25">
      <c r="A460" s="2" t="s">
        <v>4849</v>
      </c>
      <c r="B460" s="2" t="s">
        <v>4850</v>
      </c>
      <c r="C460" s="4" t="s">
        <v>4846</v>
      </c>
      <c r="E460" s="9">
        <v>43733</v>
      </c>
    </row>
    <row r="461" spans="1:5" x14ac:dyDescent="0.25">
      <c r="A461" s="2" t="s">
        <v>4851</v>
      </c>
      <c r="B461" s="2" t="s">
        <v>4852</v>
      </c>
      <c r="C461" s="4" t="s">
        <v>4853</v>
      </c>
      <c r="E461" s="9">
        <v>43738</v>
      </c>
    </row>
    <row r="462" spans="1:5" x14ac:dyDescent="0.25">
      <c r="A462" s="2" t="s">
        <v>4854</v>
      </c>
      <c r="B462" s="2" t="s">
        <v>4855</v>
      </c>
      <c r="C462" s="4" t="s">
        <v>4856</v>
      </c>
      <c r="E462" s="9">
        <v>43749</v>
      </c>
    </row>
    <row r="463" spans="1:5" x14ac:dyDescent="0.25">
      <c r="A463" s="2" t="s">
        <v>4857</v>
      </c>
      <c r="B463" s="2" t="s">
        <v>4858</v>
      </c>
      <c r="C463" s="4" t="s">
        <v>4856</v>
      </c>
      <c r="E463" s="9">
        <v>43749</v>
      </c>
    </row>
    <row r="464" spans="1:5" x14ac:dyDescent="0.25">
      <c r="A464" s="2" t="s">
        <v>4859</v>
      </c>
      <c r="B464" s="2" t="s">
        <v>4860</v>
      </c>
      <c r="C464" s="4" t="s">
        <v>4861</v>
      </c>
      <c r="E464" s="9">
        <v>43753</v>
      </c>
    </row>
    <row r="465" spans="1:6" x14ac:dyDescent="0.25">
      <c r="A465" s="2" t="s">
        <v>4859</v>
      </c>
      <c r="B465" s="2" t="s">
        <v>4862</v>
      </c>
      <c r="C465" s="4" t="s">
        <v>4861</v>
      </c>
      <c r="E465" s="9">
        <v>43756</v>
      </c>
    </row>
    <row r="466" spans="1:6" x14ac:dyDescent="0.25">
      <c r="A466" s="2" t="s">
        <v>4863</v>
      </c>
      <c r="B466" s="2" t="s">
        <v>4864</v>
      </c>
      <c r="C466" s="4" t="s">
        <v>4865</v>
      </c>
      <c r="D466" s="9">
        <v>43766</v>
      </c>
      <c r="E466" s="9">
        <v>43766</v>
      </c>
    </row>
    <row r="467" spans="1:6" x14ac:dyDescent="0.25">
      <c r="A467" s="2" t="s">
        <v>4866</v>
      </c>
      <c r="B467" s="2" t="s">
        <v>4867</v>
      </c>
      <c r="C467" s="4" t="s">
        <v>4868</v>
      </c>
      <c r="E467" s="9">
        <v>43763</v>
      </c>
    </row>
    <row r="468" spans="1:6" x14ac:dyDescent="0.25">
      <c r="A468" s="2" t="s">
        <v>4869</v>
      </c>
      <c r="B468" s="2" t="s">
        <v>4870</v>
      </c>
      <c r="C468" s="4" t="s">
        <v>4871</v>
      </c>
      <c r="E468" s="9">
        <v>43773</v>
      </c>
    </row>
    <row r="469" spans="1:6" x14ac:dyDescent="0.25">
      <c r="A469" s="2" t="s">
        <v>4872</v>
      </c>
      <c r="B469" s="2" t="s">
        <v>4873</v>
      </c>
      <c r="C469" s="4" t="s">
        <v>4874</v>
      </c>
      <c r="D469" s="9">
        <v>43787</v>
      </c>
      <c r="E469" s="9">
        <v>43782</v>
      </c>
    </row>
    <row r="470" spans="1:6" x14ac:dyDescent="0.25">
      <c r="A470" s="2" t="s">
        <v>4872</v>
      </c>
      <c r="B470" s="2" t="s">
        <v>4875</v>
      </c>
      <c r="C470" s="4" t="s">
        <v>4874</v>
      </c>
      <c r="D470" s="9">
        <v>43787</v>
      </c>
      <c r="E470" s="9">
        <v>43782</v>
      </c>
    </row>
    <row r="471" spans="1:6" x14ac:dyDescent="0.25">
      <c r="A471" s="2" t="s">
        <v>4876</v>
      </c>
      <c r="B471" s="2" t="s">
        <v>4877</v>
      </c>
      <c r="C471" s="4" t="s">
        <v>4878</v>
      </c>
      <c r="E471" s="9">
        <v>43788</v>
      </c>
    </row>
    <row r="472" spans="1:6" x14ac:dyDescent="0.25">
      <c r="A472" s="2" t="s">
        <v>4879</v>
      </c>
      <c r="B472" s="2" t="s">
        <v>4880</v>
      </c>
      <c r="C472" s="4" t="s">
        <v>4881</v>
      </c>
      <c r="E472" s="9">
        <v>43797</v>
      </c>
      <c r="F472" s="3">
        <v>2</v>
      </c>
    </row>
    <row r="473" spans="1:6" x14ac:dyDescent="0.25">
      <c r="A473" s="2" t="s">
        <v>4879</v>
      </c>
      <c r="B473" s="2" t="s">
        <v>4882</v>
      </c>
      <c r="C473" s="4" t="s">
        <v>4881</v>
      </c>
      <c r="E473" s="9">
        <v>43797</v>
      </c>
      <c r="F473" s="3">
        <v>2</v>
      </c>
    </row>
    <row r="474" spans="1:6" x14ac:dyDescent="0.25">
      <c r="A474" s="2" t="s">
        <v>4255</v>
      </c>
      <c r="B474" s="2" t="s">
        <v>4883</v>
      </c>
      <c r="C474" s="4" t="s">
        <v>4884</v>
      </c>
      <c r="E474" s="9">
        <v>43816</v>
      </c>
    </row>
    <row r="475" spans="1:6" x14ac:dyDescent="0.25">
      <c r="A475" s="2" t="s">
        <v>4885</v>
      </c>
      <c r="B475" s="2" t="s">
        <v>4886</v>
      </c>
      <c r="C475" s="4" t="s">
        <v>4887</v>
      </c>
      <c r="E475" s="9">
        <v>43852</v>
      </c>
    </row>
    <row r="476" spans="1:6" x14ac:dyDescent="0.25">
      <c r="A476" s="2" t="s">
        <v>4885</v>
      </c>
      <c r="B476" s="2" t="s">
        <v>4888</v>
      </c>
      <c r="C476" s="4" t="s">
        <v>4889</v>
      </c>
      <c r="D476" s="9">
        <v>43500</v>
      </c>
      <c r="E476" s="9">
        <v>43865</v>
      </c>
    </row>
    <row r="477" spans="1:6" x14ac:dyDescent="0.25">
      <c r="A477" s="2" t="s">
        <v>4890</v>
      </c>
      <c r="B477" s="2" t="s">
        <v>4891</v>
      </c>
      <c r="C477" s="4" t="s">
        <v>4889</v>
      </c>
      <c r="E477" s="9">
        <v>43858</v>
      </c>
    </row>
    <row r="478" spans="1:6" x14ac:dyDescent="0.25">
      <c r="A478" s="2" t="s">
        <v>4892</v>
      </c>
      <c r="B478" s="2" t="s">
        <v>4893</v>
      </c>
      <c r="C478" s="4" t="s">
        <v>4894</v>
      </c>
      <c r="E478" s="9">
        <v>43865</v>
      </c>
    </row>
    <row r="479" spans="1:6" x14ac:dyDescent="0.25">
      <c r="A479" s="2" t="s">
        <v>4895</v>
      </c>
      <c r="B479" s="2" t="s">
        <v>4896</v>
      </c>
      <c r="C479" s="4" t="s">
        <v>4897</v>
      </c>
      <c r="E479" s="9">
        <v>43867</v>
      </c>
    </row>
    <row r="480" spans="1:6" x14ac:dyDescent="0.25">
      <c r="A480" s="2" t="s">
        <v>4898</v>
      </c>
      <c r="B480" s="2" t="s">
        <v>4899</v>
      </c>
      <c r="C480" s="4" t="s">
        <v>4897</v>
      </c>
      <c r="E480" s="9">
        <v>43867</v>
      </c>
    </row>
    <row r="481" spans="1:5" x14ac:dyDescent="0.25">
      <c r="A481" s="2" t="s">
        <v>4900</v>
      </c>
      <c r="B481" s="2" t="s">
        <v>4901</v>
      </c>
      <c r="C481" s="4" t="s">
        <v>4902</v>
      </c>
      <c r="E481" s="9">
        <v>43871</v>
      </c>
    </row>
    <row r="482" spans="1:5" x14ac:dyDescent="0.25">
      <c r="A482" s="2" t="s">
        <v>4903</v>
      </c>
      <c r="B482" s="2" t="s">
        <v>4426</v>
      </c>
      <c r="C482" s="4" t="s">
        <v>4904</v>
      </c>
      <c r="E482" s="9">
        <v>43874</v>
      </c>
    </row>
    <row r="483" spans="1:5" x14ac:dyDescent="0.25">
      <c r="A483" s="2" t="s">
        <v>4905</v>
      </c>
      <c r="B483" s="2" t="s">
        <v>4906</v>
      </c>
      <c r="C483" s="4" t="s">
        <v>4904</v>
      </c>
      <c r="E483" s="9">
        <v>43878</v>
      </c>
    </row>
    <row r="484" spans="1:5" x14ac:dyDescent="0.25">
      <c r="A484" s="2" t="s">
        <v>4907</v>
      </c>
      <c r="B484" s="2" t="s">
        <v>4908</v>
      </c>
      <c r="C484" s="4" t="s">
        <v>4909</v>
      </c>
      <c r="E484" s="9">
        <v>43878</v>
      </c>
    </row>
    <row r="485" spans="1:5" x14ac:dyDescent="0.25">
      <c r="A485" s="2" t="s">
        <v>4857</v>
      </c>
      <c r="B485" s="2" t="s">
        <v>4910</v>
      </c>
      <c r="C485" s="4" t="s">
        <v>4911</v>
      </c>
      <c r="E485" s="9">
        <v>43882</v>
      </c>
    </row>
    <row r="486" spans="1:5" x14ac:dyDescent="0.25">
      <c r="A486" s="2" t="s">
        <v>4912</v>
      </c>
      <c r="B486" s="2" t="s">
        <v>4913</v>
      </c>
      <c r="C486" s="4" t="s">
        <v>4914</v>
      </c>
      <c r="D486" s="9">
        <v>43895</v>
      </c>
      <c r="E486" s="9">
        <v>43895</v>
      </c>
    </row>
    <row r="487" spans="1:5" x14ac:dyDescent="0.25">
      <c r="A487" s="2" t="s">
        <v>4915</v>
      </c>
      <c r="B487" s="2" t="s">
        <v>4916</v>
      </c>
      <c r="C487" s="4" t="s">
        <v>4917</v>
      </c>
      <c r="E487" s="9">
        <v>43893</v>
      </c>
    </row>
    <row r="488" spans="1:5" x14ac:dyDescent="0.25">
      <c r="A488" s="2" t="s">
        <v>4918</v>
      </c>
      <c r="B488" s="2" t="s">
        <v>4919</v>
      </c>
      <c r="C488" s="4" t="s">
        <v>4920</v>
      </c>
      <c r="D488" s="9">
        <v>43907</v>
      </c>
      <c r="E488" s="9">
        <v>43903</v>
      </c>
    </row>
    <row r="489" spans="1:5" x14ac:dyDescent="0.25">
      <c r="A489" s="2" t="s">
        <v>4921</v>
      </c>
      <c r="B489" s="2" t="s">
        <v>4922</v>
      </c>
      <c r="C489" s="4" t="s">
        <v>4923</v>
      </c>
      <c r="E489" s="9">
        <v>43896</v>
      </c>
    </row>
    <row r="490" spans="1:5" x14ac:dyDescent="0.25">
      <c r="A490" s="2" t="s">
        <v>4921</v>
      </c>
      <c r="B490" s="2" t="s">
        <v>4924</v>
      </c>
      <c r="C490" s="4" t="s">
        <v>4925</v>
      </c>
      <c r="E490" s="9">
        <v>43903</v>
      </c>
    </row>
    <row r="491" spans="1:5" x14ac:dyDescent="0.25">
      <c r="A491" s="2" t="s">
        <v>4926</v>
      </c>
      <c r="B491" s="2" t="s">
        <v>4927</v>
      </c>
      <c r="C491" s="4" t="s">
        <v>4928</v>
      </c>
      <c r="E491" s="9">
        <v>43910</v>
      </c>
    </row>
    <row r="492" spans="1:5" x14ac:dyDescent="0.25">
      <c r="A492" s="2" t="s">
        <v>4929</v>
      </c>
      <c r="B492" s="2" t="s">
        <v>4930</v>
      </c>
      <c r="C492" s="4" t="s">
        <v>4928</v>
      </c>
      <c r="E492" s="9">
        <v>43907</v>
      </c>
    </row>
    <row r="493" spans="1:5" x14ac:dyDescent="0.25">
      <c r="A493" s="2" t="s">
        <v>3186</v>
      </c>
      <c r="B493" s="2" t="s">
        <v>4931</v>
      </c>
      <c r="C493" s="4" t="s">
        <v>4932</v>
      </c>
      <c r="D493" s="9">
        <v>44401</v>
      </c>
      <c r="E493" s="9">
        <v>44401</v>
      </c>
    </row>
    <row r="494" spans="1:5" x14ac:dyDescent="0.25">
      <c r="A494" s="2" t="s">
        <v>4933</v>
      </c>
      <c r="B494" s="2" t="s">
        <v>4864</v>
      </c>
      <c r="C494" s="4" t="s">
        <v>4932</v>
      </c>
      <c r="D494" s="9">
        <v>44401</v>
      </c>
      <c r="E494" s="9">
        <v>44401</v>
      </c>
    </row>
    <row r="495" spans="1:5" x14ac:dyDescent="0.25">
      <c r="A495" s="2" t="s">
        <v>4929</v>
      </c>
      <c r="B495" s="2" t="s">
        <v>4934</v>
      </c>
      <c r="C495" s="4" t="s">
        <v>4935</v>
      </c>
      <c r="D495" s="9">
        <v>44436</v>
      </c>
      <c r="E495" s="9">
        <v>44434</v>
      </c>
    </row>
    <row r="496" spans="1:5" x14ac:dyDescent="0.25">
      <c r="A496" s="2" t="s">
        <v>4936</v>
      </c>
      <c r="B496" s="2" t="s">
        <v>4937</v>
      </c>
      <c r="C496" s="4" t="s">
        <v>4938</v>
      </c>
      <c r="D496" s="9">
        <v>44534</v>
      </c>
      <c r="E496" s="9">
        <v>44534</v>
      </c>
    </row>
    <row r="497" spans="1:5" x14ac:dyDescent="0.25">
      <c r="A497" s="2" t="s">
        <v>4033</v>
      </c>
      <c r="B497" s="2" t="s">
        <v>4939</v>
      </c>
      <c r="C497" s="4" t="s">
        <v>4940</v>
      </c>
      <c r="D497" s="9">
        <v>44552</v>
      </c>
      <c r="E497" s="9">
        <v>44552</v>
      </c>
    </row>
    <row r="498" spans="1:5" x14ac:dyDescent="0.25">
      <c r="A498" s="2" t="s">
        <v>4715</v>
      </c>
      <c r="B498" s="2" t="s">
        <v>4941</v>
      </c>
      <c r="C498" s="4" t="s">
        <v>849</v>
      </c>
      <c r="E498" s="9">
        <v>44558</v>
      </c>
    </row>
    <row r="499" spans="1:5" x14ac:dyDescent="0.25">
      <c r="A499" s="2" t="s">
        <v>4942</v>
      </c>
      <c r="B499" s="2" t="s">
        <v>4943</v>
      </c>
      <c r="C499" s="4" t="s">
        <v>4944</v>
      </c>
      <c r="D499" s="9" t="s">
        <v>4945</v>
      </c>
      <c r="E499" s="9">
        <v>44579</v>
      </c>
    </row>
    <row r="500" spans="1:5" x14ac:dyDescent="0.25">
      <c r="A500" s="2" t="s">
        <v>4768</v>
      </c>
      <c r="B500" s="2" t="s">
        <v>4946</v>
      </c>
      <c r="C500" s="4" t="s">
        <v>4944</v>
      </c>
      <c r="E500" s="9">
        <v>44574</v>
      </c>
    </row>
    <row r="501" spans="1:5" x14ac:dyDescent="0.25">
      <c r="A501" s="2" t="s">
        <v>4942</v>
      </c>
      <c r="B501" s="2" t="s">
        <v>4947</v>
      </c>
      <c r="C501" s="4" t="s">
        <v>4945</v>
      </c>
      <c r="E501" s="9">
        <v>44581</v>
      </c>
    </row>
    <row r="502" spans="1:5" x14ac:dyDescent="0.25">
      <c r="A502" s="2" t="s">
        <v>3889</v>
      </c>
      <c r="B502" s="2" t="s">
        <v>4948</v>
      </c>
      <c r="C502" s="4" t="s">
        <v>4949</v>
      </c>
      <c r="E502" s="9">
        <v>44581</v>
      </c>
    </row>
    <row r="503" spans="1:5" x14ac:dyDescent="0.25">
      <c r="A503" s="2" t="s">
        <v>4950</v>
      </c>
      <c r="B503" s="2" t="s">
        <v>4951</v>
      </c>
      <c r="C503" s="4" t="s">
        <v>4952</v>
      </c>
      <c r="E503" s="9" t="s">
        <v>2194</v>
      </c>
    </row>
    <row r="504" spans="1:5" x14ac:dyDescent="0.25">
      <c r="A504" s="2" t="s">
        <v>4953</v>
      </c>
      <c r="B504" s="2" t="s">
        <v>4954</v>
      </c>
      <c r="C504" s="4" t="s">
        <v>4955</v>
      </c>
      <c r="E504" s="9">
        <v>44627</v>
      </c>
    </row>
    <row r="505" spans="1:5" x14ac:dyDescent="0.25">
      <c r="A505" s="2" t="s">
        <v>4956</v>
      </c>
      <c r="B505" s="2" t="s">
        <v>4957</v>
      </c>
      <c r="C505" s="4" t="s">
        <v>4958</v>
      </c>
      <c r="D505" s="9" t="s">
        <v>4959</v>
      </c>
      <c r="E505" s="9">
        <v>44639</v>
      </c>
    </row>
    <row r="506" spans="1:5" x14ac:dyDescent="0.25">
      <c r="A506" s="2" t="s">
        <v>4960</v>
      </c>
      <c r="B506" s="2" t="s">
        <v>4961</v>
      </c>
      <c r="C506" s="4" t="s">
        <v>4962</v>
      </c>
      <c r="D506" s="9" t="s">
        <v>4963</v>
      </c>
      <c r="E506" s="9">
        <v>44653</v>
      </c>
    </row>
    <row r="507" spans="1:5" x14ac:dyDescent="0.25">
      <c r="A507" s="2" t="s">
        <v>3242</v>
      </c>
      <c r="B507" s="2" t="s">
        <v>4964</v>
      </c>
      <c r="C507" s="4" t="s">
        <v>4965</v>
      </c>
      <c r="D507" s="9" t="s">
        <v>4963</v>
      </c>
      <c r="E507" s="9">
        <v>44653</v>
      </c>
    </row>
    <row r="508" spans="1:5" x14ac:dyDescent="0.25">
      <c r="A508" s="2" t="s">
        <v>4966</v>
      </c>
      <c r="B508" s="2" t="s">
        <v>4967</v>
      </c>
      <c r="C508" s="4" t="s">
        <v>4968</v>
      </c>
      <c r="E508" s="9">
        <v>44691</v>
      </c>
    </row>
    <row r="509" spans="1:5" x14ac:dyDescent="0.25">
      <c r="A509" s="2" t="s">
        <v>4969</v>
      </c>
      <c r="B509" s="2" t="s">
        <v>4970</v>
      </c>
      <c r="C509" s="4" t="s">
        <v>4968</v>
      </c>
      <c r="D509" s="9" t="s">
        <v>4971</v>
      </c>
      <c r="E509" s="9">
        <v>44698</v>
      </c>
    </row>
    <row r="510" spans="1:5" x14ac:dyDescent="0.25">
      <c r="A510" s="2" t="s">
        <v>4972</v>
      </c>
      <c r="B510" s="2" t="s">
        <v>4973</v>
      </c>
      <c r="C510" s="4" t="s">
        <v>4971</v>
      </c>
      <c r="D510" s="9" t="s">
        <v>4974</v>
      </c>
      <c r="E510" s="9">
        <v>44704</v>
      </c>
    </row>
    <row r="511" spans="1:5" x14ac:dyDescent="0.25">
      <c r="A511" s="2" t="s">
        <v>4975</v>
      </c>
      <c r="B511" s="2" t="s">
        <v>4976</v>
      </c>
      <c r="C511" s="4" t="s">
        <v>4977</v>
      </c>
      <c r="E511" s="9">
        <v>44802</v>
      </c>
    </row>
    <row r="512" spans="1:5" x14ac:dyDescent="0.25">
      <c r="A512" s="2" t="s">
        <v>4978</v>
      </c>
      <c r="B512" s="2" t="s">
        <v>4979</v>
      </c>
      <c r="C512" s="4" t="s">
        <v>4980</v>
      </c>
      <c r="E512" s="9">
        <v>44809</v>
      </c>
    </row>
    <row r="513" spans="1:6" x14ac:dyDescent="0.25">
      <c r="A513" s="2" t="s">
        <v>4739</v>
      </c>
      <c r="B513" s="2" t="s">
        <v>4981</v>
      </c>
      <c r="C513" s="4" t="s">
        <v>4980</v>
      </c>
      <c r="E513" s="9">
        <v>44809</v>
      </c>
    </row>
    <row r="514" spans="1:6" x14ac:dyDescent="0.25">
      <c r="A514" s="2" t="s">
        <v>4982</v>
      </c>
      <c r="B514" s="2" t="s">
        <v>4983</v>
      </c>
      <c r="C514" s="4" t="s">
        <v>4984</v>
      </c>
      <c r="D514" s="9">
        <v>44831</v>
      </c>
      <c r="E514" s="9">
        <v>44831</v>
      </c>
    </row>
    <row r="515" spans="1:6" x14ac:dyDescent="0.25">
      <c r="A515" s="2" t="s">
        <v>4985</v>
      </c>
      <c r="B515" s="2" t="s">
        <v>4986</v>
      </c>
      <c r="C515" s="4" t="s">
        <v>4987</v>
      </c>
      <c r="E515" s="9">
        <v>44840</v>
      </c>
    </row>
    <row r="516" spans="1:6" x14ac:dyDescent="0.25">
      <c r="A516" s="2" t="s">
        <v>1111</v>
      </c>
      <c r="B516" s="2" t="s">
        <v>4988</v>
      </c>
      <c r="C516" s="4" t="s">
        <v>4987</v>
      </c>
      <c r="D516" s="9">
        <v>44847</v>
      </c>
      <c r="E516" s="9">
        <v>44846</v>
      </c>
    </row>
    <row r="517" spans="1:6" x14ac:dyDescent="0.25">
      <c r="A517" s="2" t="s">
        <v>4255</v>
      </c>
      <c r="B517" s="2" t="s">
        <v>4883</v>
      </c>
      <c r="C517" s="4" t="s">
        <v>4989</v>
      </c>
      <c r="E517" s="9">
        <v>44854</v>
      </c>
      <c r="F517" s="3">
        <v>1</v>
      </c>
    </row>
    <row r="518" spans="1:6" x14ac:dyDescent="0.25">
      <c r="A518" s="2" t="s">
        <v>4990</v>
      </c>
      <c r="B518" s="2" t="s">
        <v>4991</v>
      </c>
      <c r="C518" s="4" t="s">
        <v>4992</v>
      </c>
      <c r="D518" s="9">
        <v>44875</v>
      </c>
      <c r="E518" s="9">
        <v>44874</v>
      </c>
    </row>
    <row r="519" spans="1:6" x14ac:dyDescent="0.25">
      <c r="A519" s="2" t="s">
        <v>4990</v>
      </c>
      <c r="B519" s="2" t="s">
        <v>4993</v>
      </c>
      <c r="C519" s="4" t="s">
        <v>4992</v>
      </c>
      <c r="E519" s="9">
        <v>44868</v>
      </c>
    </row>
    <row r="520" spans="1:6" x14ac:dyDescent="0.25">
      <c r="A520" s="2" t="s">
        <v>4994</v>
      </c>
      <c r="B520" s="2" t="s">
        <v>4995</v>
      </c>
      <c r="C520" s="4" t="s">
        <v>4996</v>
      </c>
      <c r="E520" s="9">
        <v>44874</v>
      </c>
    </row>
    <row r="521" spans="1:6" x14ac:dyDescent="0.25">
      <c r="A521" s="2" t="s">
        <v>4997</v>
      </c>
      <c r="B521" s="2" t="s">
        <v>4998</v>
      </c>
      <c r="C521" s="4" t="s">
        <v>4999</v>
      </c>
      <c r="E521" s="9">
        <v>44880</v>
      </c>
    </row>
    <row r="522" spans="1:6" x14ac:dyDescent="0.25">
      <c r="A522" s="2" t="s">
        <v>5000</v>
      </c>
      <c r="B522" s="2" t="s">
        <v>4431</v>
      </c>
      <c r="C522" s="4" t="s">
        <v>5001</v>
      </c>
      <c r="D522" s="9">
        <v>44887</v>
      </c>
      <c r="E522" s="9">
        <v>44887</v>
      </c>
    </row>
    <row r="523" spans="1:6" x14ac:dyDescent="0.25">
      <c r="A523" s="2" t="s">
        <v>5002</v>
      </c>
      <c r="B523" s="2" t="s">
        <v>5003</v>
      </c>
      <c r="C523" s="4" t="s">
        <v>5004</v>
      </c>
      <c r="D523" s="9">
        <v>44894</v>
      </c>
      <c r="E523" s="9" t="s">
        <v>5005</v>
      </c>
    </row>
    <row r="524" spans="1:6" x14ac:dyDescent="0.25">
      <c r="A524" s="2" t="s">
        <v>3242</v>
      </c>
      <c r="B524" s="2" t="s">
        <v>5006</v>
      </c>
      <c r="C524" s="4" t="s">
        <v>5007</v>
      </c>
      <c r="E524" s="9">
        <v>44912</v>
      </c>
    </row>
    <row r="525" spans="1:6" x14ac:dyDescent="0.25">
      <c r="A525" s="2" t="s">
        <v>5008</v>
      </c>
      <c r="B525" s="2" t="s">
        <v>5009</v>
      </c>
      <c r="C525" s="4" t="s">
        <v>5007</v>
      </c>
      <c r="E525" s="9">
        <v>44908</v>
      </c>
    </row>
    <row r="526" spans="1:6" x14ac:dyDescent="0.25">
      <c r="A526" s="2" t="s">
        <v>5010</v>
      </c>
      <c r="B526" s="2" t="s">
        <v>5011</v>
      </c>
      <c r="C526" s="4" t="s">
        <v>5012</v>
      </c>
      <c r="E526" s="9">
        <v>44942</v>
      </c>
      <c r="F526" s="3">
        <v>4</v>
      </c>
    </row>
    <row r="527" spans="1:6" x14ac:dyDescent="0.25">
      <c r="A527" s="2" t="s">
        <v>3107</v>
      </c>
      <c r="B527" s="2" t="s">
        <v>5013</v>
      </c>
      <c r="C527" s="4" t="s">
        <v>5012</v>
      </c>
      <c r="E527" s="9">
        <v>44936</v>
      </c>
    </row>
    <row r="528" spans="1:6" x14ac:dyDescent="0.25">
      <c r="A528" s="2" t="s">
        <v>5014</v>
      </c>
      <c r="B528" s="2" t="s">
        <v>5015</v>
      </c>
      <c r="C528" s="4" t="s">
        <v>3690</v>
      </c>
      <c r="E528" s="9">
        <v>44942</v>
      </c>
    </row>
    <row r="529" spans="1:6" x14ac:dyDescent="0.25">
      <c r="A529" s="2" t="s">
        <v>5016</v>
      </c>
      <c r="B529" s="2" t="s">
        <v>5017</v>
      </c>
      <c r="C529" s="4" t="s">
        <v>5018</v>
      </c>
      <c r="E529" s="9">
        <v>44967</v>
      </c>
    </row>
    <row r="530" spans="1:6" x14ac:dyDescent="0.25">
      <c r="A530" s="2" t="s">
        <v>3242</v>
      </c>
      <c r="B530" s="2" t="s">
        <v>5019</v>
      </c>
      <c r="C530" s="4" t="s">
        <v>5020</v>
      </c>
      <c r="D530" s="9">
        <v>44974</v>
      </c>
      <c r="E530" s="9">
        <v>44975</v>
      </c>
      <c r="F530" s="3">
        <v>1</v>
      </c>
    </row>
    <row r="531" spans="1:6" x14ac:dyDescent="0.25">
      <c r="A531" s="2" t="s">
        <v>5021</v>
      </c>
      <c r="B531" s="2" t="s">
        <v>5022</v>
      </c>
      <c r="C531" s="4" t="s">
        <v>5023</v>
      </c>
      <c r="E531" s="9">
        <v>44973</v>
      </c>
    </row>
    <row r="532" spans="1:6" x14ac:dyDescent="0.25">
      <c r="A532" s="2" t="s">
        <v>5024</v>
      </c>
      <c r="B532" s="2" t="s">
        <v>5025</v>
      </c>
      <c r="C532" s="4" t="s">
        <v>5026</v>
      </c>
      <c r="E532" s="9">
        <v>44988</v>
      </c>
    </row>
    <row r="533" spans="1:6" x14ac:dyDescent="0.25">
      <c r="A533" s="2" t="s">
        <v>5027</v>
      </c>
      <c r="B533" s="2" t="s">
        <v>5028</v>
      </c>
      <c r="C533" s="4" t="s">
        <v>5029</v>
      </c>
      <c r="E533" s="9">
        <v>44995</v>
      </c>
    </row>
    <row r="534" spans="1:6" x14ac:dyDescent="0.25">
      <c r="A534" s="2" t="s">
        <v>5030</v>
      </c>
      <c r="B534" s="2" t="s">
        <v>5031</v>
      </c>
      <c r="C534" s="4" t="s">
        <v>5032</v>
      </c>
      <c r="E534" s="9">
        <v>44996</v>
      </c>
    </row>
    <row r="535" spans="1:6" x14ac:dyDescent="0.25">
      <c r="A535" s="2" t="s">
        <v>5033</v>
      </c>
      <c r="B535" s="2" t="s">
        <v>5034</v>
      </c>
      <c r="C535" s="4" t="s">
        <v>5035</v>
      </c>
      <c r="E535" s="9">
        <v>45003</v>
      </c>
    </row>
    <row r="536" spans="1:6" x14ac:dyDescent="0.25">
      <c r="A536" s="2" t="s">
        <v>5036</v>
      </c>
      <c r="B536" s="2" t="s">
        <v>5037</v>
      </c>
      <c r="C536" s="4" t="s">
        <v>5038</v>
      </c>
      <c r="E536" s="9">
        <v>45003</v>
      </c>
    </row>
    <row r="537" spans="1:6" x14ac:dyDescent="0.25">
      <c r="A537" s="2" t="s">
        <v>1593</v>
      </c>
      <c r="B537" s="2" t="s">
        <v>5039</v>
      </c>
      <c r="C537" s="4" t="s">
        <v>5040</v>
      </c>
      <c r="E537" s="9">
        <v>45045</v>
      </c>
    </row>
    <row r="538" spans="1:6" x14ac:dyDescent="0.25">
      <c r="A538" s="2" t="s">
        <v>1593</v>
      </c>
      <c r="B538" s="2" t="s">
        <v>4547</v>
      </c>
      <c r="C538" s="4" t="s">
        <v>5041</v>
      </c>
      <c r="E538" s="9">
        <v>45054</v>
      </c>
    </row>
    <row r="539" spans="1:6" x14ac:dyDescent="0.25">
      <c r="A539" s="2" t="s">
        <v>1593</v>
      </c>
      <c r="B539" s="2" t="s">
        <v>5042</v>
      </c>
      <c r="C539" s="4" t="s">
        <v>5043</v>
      </c>
      <c r="E539" s="9">
        <v>45054</v>
      </c>
    </row>
    <row r="540" spans="1:6" x14ac:dyDescent="0.25">
      <c r="A540" s="25"/>
      <c r="B540" s="25" t="s">
        <v>5044</v>
      </c>
      <c r="C540" s="25"/>
      <c r="D540" s="29"/>
      <c r="E540" s="29"/>
      <c r="F540" s="30"/>
    </row>
    <row r="541" spans="1:6" x14ac:dyDescent="0.25">
      <c r="A541" s="2" t="s">
        <v>5045</v>
      </c>
      <c r="B541" s="2" t="s">
        <v>5046</v>
      </c>
      <c r="C541" s="4" t="s">
        <v>5047</v>
      </c>
      <c r="D541" s="9">
        <v>45071</v>
      </c>
      <c r="E541" s="9">
        <v>45071</v>
      </c>
    </row>
    <row r="542" spans="1:6" x14ac:dyDescent="0.25">
      <c r="A542" s="2" t="s">
        <v>5048</v>
      </c>
      <c r="B542" s="2" t="s">
        <v>5049</v>
      </c>
      <c r="C542" s="4" t="s">
        <v>5050</v>
      </c>
      <c r="E542" s="9">
        <v>45070</v>
      </c>
    </row>
    <row r="543" spans="1:6" x14ac:dyDescent="0.25">
      <c r="A543" s="2" t="s">
        <v>5051</v>
      </c>
      <c r="B543" s="2" t="s">
        <v>5052</v>
      </c>
      <c r="C543" s="4" t="s">
        <v>5053</v>
      </c>
      <c r="E543" s="9">
        <v>45077</v>
      </c>
    </row>
    <row r="544" spans="1:6" x14ac:dyDescent="0.25">
      <c r="A544" s="2" t="s">
        <v>5054</v>
      </c>
      <c r="B544" s="2" t="s">
        <v>5055</v>
      </c>
      <c r="C544" s="4" t="s">
        <v>5056</v>
      </c>
      <c r="E544" s="9">
        <v>45082</v>
      </c>
    </row>
    <row r="545" spans="1:5" x14ac:dyDescent="0.25">
      <c r="A545" s="2" t="s">
        <v>5057</v>
      </c>
      <c r="B545" s="2" t="s">
        <v>5058</v>
      </c>
      <c r="C545" s="4" t="s">
        <v>5056</v>
      </c>
      <c r="E545" s="9">
        <v>45082</v>
      </c>
    </row>
    <row r="546" spans="1:5" x14ac:dyDescent="0.25">
      <c r="A546" s="2" t="s">
        <v>5059</v>
      </c>
      <c r="B546" s="2" t="s">
        <v>5060</v>
      </c>
      <c r="C546" s="4" t="s">
        <v>5061</v>
      </c>
      <c r="E546" s="9">
        <v>45100</v>
      </c>
    </row>
    <row r="547" spans="1:5" x14ac:dyDescent="0.25">
      <c r="A547" s="2" t="s">
        <v>5062</v>
      </c>
      <c r="B547" s="2" t="s">
        <v>5063</v>
      </c>
      <c r="C547" s="4" t="s">
        <v>5061</v>
      </c>
      <c r="E547" s="9">
        <v>45101</v>
      </c>
    </row>
    <row r="548" spans="1:5" x14ac:dyDescent="0.25">
      <c r="A548" s="2" t="s">
        <v>5064</v>
      </c>
      <c r="B548" s="2" t="s">
        <v>5065</v>
      </c>
      <c r="C548" s="4" t="s">
        <v>5066</v>
      </c>
      <c r="E548" s="9">
        <v>45107</v>
      </c>
    </row>
    <row r="549" spans="1:5" x14ac:dyDescent="0.25">
      <c r="A549" s="2" t="s">
        <v>1388</v>
      </c>
      <c r="B549" s="2" t="s">
        <v>5067</v>
      </c>
      <c r="C549" s="4" t="s">
        <v>5068</v>
      </c>
      <c r="D549" s="9">
        <v>45127</v>
      </c>
      <c r="E549" s="9">
        <v>45097</v>
      </c>
    </row>
    <row r="550" spans="1:5" x14ac:dyDescent="0.25">
      <c r="A550" s="2" t="s">
        <v>28991</v>
      </c>
      <c r="B550" s="2" t="s">
        <v>28992</v>
      </c>
      <c r="C550" s="4" t="s">
        <v>28993</v>
      </c>
      <c r="E550" s="9">
        <v>45159</v>
      </c>
    </row>
  </sheetData>
  <hyperlinks>
    <hyperlink ref="I1" location="'Inicio'!A1" tooltip="Regresa a la tabla del inicio" display="Ir al inicio" xr:uid="{53CAF3BE-CB4C-42A7-8AF8-F478F87E1B90}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F5DFD-3ACF-4BFC-A67D-445DF5B398F4}">
  <sheetPr codeName="Hoja23"/>
  <dimension ref="A1:I27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707</v>
      </c>
      <c r="H1" s="1" t="s">
        <v>28761</v>
      </c>
      <c r="I1" s="5" t="s">
        <v>14</v>
      </c>
    </row>
    <row r="2" spans="1:9" x14ac:dyDescent="0.25">
      <c r="A2" s="2" t="s">
        <v>3713</v>
      </c>
      <c r="B2" s="2" t="s">
        <v>3714</v>
      </c>
      <c r="C2" s="4" t="s">
        <v>2776</v>
      </c>
      <c r="E2" s="9">
        <v>41374</v>
      </c>
      <c r="F2" s="3">
        <v>20</v>
      </c>
    </row>
    <row r="3" spans="1:9" x14ac:dyDescent="0.25">
      <c r="A3" s="2" t="s">
        <v>3713</v>
      </c>
      <c r="B3" s="2" t="s">
        <v>3715</v>
      </c>
      <c r="C3" s="4" t="s">
        <v>2776</v>
      </c>
      <c r="E3" s="9">
        <v>41374</v>
      </c>
      <c r="F3" s="3">
        <v>20</v>
      </c>
    </row>
    <row r="4" spans="1:9" x14ac:dyDescent="0.25">
      <c r="A4" s="2" t="s">
        <v>3716</v>
      </c>
      <c r="B4" s="2" t="s">
        <v>3717</v>
      </c>
      <c r="C4" s="4" t="s">
        <v>3718</v>
      </c>
      <c r="E4" s="9">
        <v>41449</v>
      </c>
      <c r="F4" s="3">
        <v>31</v>
      </c>
    </row>
    <row r="5" spans="1:9" x14ac:dyDescent="0.25">
      <c r="A5" s="2" t="s">
        <v>3719</v>
      </c>
      <c r="B5" s="2" t="s">
        <v>3720</v>
      </c>
      <c r="C5" s="4" t="s">
        <v>3718</v>
      </c>
      <c r="E5" s="9">
        <v>41449</v>
      </c>
      <c r="F5" s="3">
        <v>31</v>
      </c>
    </row>
    <row r="6" spans="1:9" x14ac:dyDescent="0.25">
      <c r="A6" s="2" t="s">
        <v>3721</v>
      </c>
      <c r="B6" s="2" t="s">
        <v>3722</v>
      </c>
      <c r="C6" s="4" t="s">
        <v>3718</v>
      </c>
      <c r="E6" s="9">
        <v>41449</v>
      </c>
      <c r="F6" s="3">
        <v>31</v>
      </c>
    </row>
    <row r="7" spans="1:9" x14ac:dyDescent="0.25">
      <c r="A7" s="25"/>
      <c r="B7" s="25" t="s">
        <v>3723</v>
      </c>
      <c r="C7" s="25"/>
      <c r="D7" s="29"/>
      <c r="E7" s="29"/>
      <c r="F7" s="30"/>
    </row>
    <row r="8" spans="1:9" x14ac:dyDescent="0.25">
      <c r="A8" s="2" t="s">
        <v>3724</v>
      </c>
      <c r="B8" s="2" t="s">
        <v>3725</v>
      </c>
      <c r="C8" s="4" t="s">
        <v>3726</v>
      </c>
      <c r="E8" s="9">
        <v>41780</v>
      </c>
      <c r="F8" s="3">
        <v>70</v>
      </c>
    </row>
    <row r="9" spans="1:9" x14ac:dyDescent="0.25">
      <c r="A9" s="25"/>
      <c r="B9" s="25" t="s">
        <v>3727</v>
      </c>
      <c r="C9" s="25"/>
      <c r="D9" s="29"/>
      <c r="E9" s="29"/>
      <c r="F9" s="30"/>
    </row>
    <row r="10" spans="1:9" x14ac:dyDescent="0.25">
      <c r="A10" s="2" t="s">
        <v>959</v>
      </c>
      <c r="B10" s="2" t="s">
        <v>3728</v>
      </c>
      <c r="C10" s="4" t="s">
        <v>3729</v>
      </c>
      <c r="D10" s="9">
        <v>42213</v>
      </c>
      <c r="E10" s="9">
        <v>42219</v>
      </c>
    </row>
    <row r="11" spans="1:9" x14ac:dyDescent="0.25">
      <c r="A11" s="2" t="s">
        <v>3730</v>
      </c>
      <c r="B11" s="2" t="s">
        <v>3731</v>
      </c>
      <c r="C11" s="4" t="s">
        <v>3729</v>
      </c>
      <c r="E11" s="9">
        <v>42206</v>
      </c>
      <c r="F11" s="3">
        <v>3</v>
      </c>
    </row>
    <row r="12" spans="1:9" x14ac:dyDescent="0.25">
      <c r="A12" s="2" t="s">
        <v>3732</v>
      </c>
      <c r="B12" s="2" t="s">
        <v>3733</v>
      </c>
      <c r="C12" s="4" t="s">
        <v>3734</v>
      </c>
      <c r="E12" s="9">
        <v>42219</v>
      </c>
    </row>
    <row r="13" spans="1:9" x14ac:dyDescent="0.25">
      <c r="A13" s="2" t="s">
        <v>3735</v>
      </c>
      <c r="B13" s="2" t="s">
        <v>3736</v>
      </c>
      <c r="C13" s="4" t="s">
        <v>3737</v>
      </c>
      <c r="E13" s="9">
        <v>42331</v>
      </c>
    </row>
    <row r="14" spans="1:9" x14ac:dyDescent="0.25">
      <c r="A14" s="2" t="s">
        <v>3738</v>
      </c>
      <c r="B14" s="2" t="s">
        <v>3739</v>
      </c>
      <c r="C14" s="4" t="s">
        <v>3740</v>
      </c>
      <c r="D14" s="9">
        <v>42697</v>
      </c>
      <c r="E14" s="9">
        <v>42697</v>
      </c>
    </row>
    <row r="15" spans="1:9" x14ac:dyDescent="0.25">
      <c r="A15" s="2" t="s">
        <v>3741</v>
      </c>
      <c r="B15" s="2" t="s">
        <v>3742</v>
      </c>
      <c r="C15" s="4" t="s">
        <v>3743</v>
      </c>
      <c r="E15" s="9">
        <v>43158</v>
      </c>
    </row>
    <row r="16" spans="1:9" x14ac:dyDescent="0.25">
      <c r="A16" s="2" t="s">
        <v>3741</v>
      </c>
      <c r="B16" s="2" t="s">
        <v>3744</v>
      </c>
      <c r="C16" s="4" t="s">
        <v>3743</v>
      </c>
      <c r="E16" s="9">
        <v>43158</v>
      </c>
    </row>
    <row r="17" spans="1:5" x14ac:dyDescent="0.25">
      <c r="A17" s="2" t="s">
        <v>3745</v>
      </c>
      <c r="B17" s="2" t="s">
        <v>3746</v>
      </c>
      <c r="C17" s="4" t="s">
        <v>3747</v>
      </c>
      <c r="E17" s="9">
        <v>43165</v>
      </c>
    </row>
    <row r="18" spans="1:5" x14ac:dyDescent="0.25">
      <c r="A18" s="2" t="s">
        <v>3748</v>
      </c>
      <c r="B18" s="2" t="s">
        <v>3749</v>
      </c>
      <c r="C18" s="4" t="s">
        <v>3750</v>
      </c>
      <c r="E18" s="9">
        <v>43140</v>
      </c>
    </row>
    <row r="19" spans="1:5" x14ac:dyDescent="0.25">
      <c r="A19" s="2" t="s">
        <v>3751</v>
      </c>
      <c r="B19" s="2" t="s">
        <v>3752</v>
      </c>
      <c r="C19" s="4" t="s">
        <v>3753</v>
      </c>
      <c r="E19" s="9">
        <v>43181</v>
      </c>
    </row>
    <row r="20" spans="1:5" x14ac:dyDescent="0.25">
      <c r="A20" s="2" t="s">
        <v>3751</v>
      </c>
      <c r="B20" s="2" t="s">
        <v>3754</v>
      </c>
      <c r="C20" s="4" t="s">
        <v>3755</v>
      </c>
      <c r="D20" s="9">
        <v>43195</v>
      </c>
      <c r="E20" s="9">
        <v>43196</v>
      </c>
    </row>
    <row r="21" spans="1:5" x14ac:dyDescent="0.25">
      <c r="A21" s="2" t="s">
        <v>3756</v>
      </c>
      <c r="B21" s="2" t="s">
        <v>3757</v>
      </c>
      <c r="C21" s="4" t="s">
        <v>3755</v>
      </c>
      <c r="D21" s="9">
        <v>43195</v>
      </c>
      <c r="E21" s="9">
        <v>43196</v>
      </c>
    </row>
    <row r="22" spans="1:5" x14ac:dyDescent="0.25">
      <c r="A22" s="2" t="s">
        <v>3758</v>
      </c>
      <c r="B22" s="2" t="s">
        <v>3759</v>
      </c>
      <c r="C22" s="4" t="s">
        <v>3760</v>
      </c>
      <c r="E22" s="9">
        <v>43203</v>
      </c>
    </row>
    <row r="23" spans="1:5" x14ac:dyDescent="0.25">
      <c r="A23" s="2" t="s">
        <v>3761</v>
      </c>
      <c r="B23" s="2" t="s">
        <v>3762</v>
      </c>
      <c r="C23" s="4" t="s">
        <v>3760</v>
      </c>
      <c r="D23" s="9">
        <v>43210</v>
      </c>
      <c r="E23" s="9">
        <v>43210</v>
      </c>
    </row>
    <row r="24" spans="1:5" x14ac:dyDescent="0.25">
      <c r="A24" s="2" t="s">
        <v>3763</v>
      </c>
      <c r="B24" s="2" t="s">
        <v>3764</v>
      </c>
      <c r="C24" s="4" t="s">
        <v>3765</v>
      </c>
      <c r="E24" s="9">
        <v>43217</v>
      </c>
    </row>
    <row r="25" spans="1:5" x14ac:dyDescent="0.25">
      <c r="A25" s="2" t="s">
        <v>3766</v>
      </c>
      <c r="B25" s="2" t="s">
        <v>3767</v>
      </c>
      <c r="C25" s="4" t="s">
        <v>3768</v>
      </c>
      <c r="E25" s="9">
        <v>43252</v>
      </c>
    </row>
    <row r="26" spans="1:5" x14ac:dyDescent="0.25">
      <c r="A26" s="2" t="s">
        <v>3769</v>
      </c>
      <c r="B26" s="2" t="s">
        <v>3770</v>
      </c>
      <c r="C26" s="4" t="s">
        <v>3771</v>
      </c>
      <c r="E26" s="9">
        <v>43259</v>
      </c>
    </row>
    <row r="27" spans="1:5" x14ac:dyDescent="0.25">
      <c r="A27" s="2" t="s">
        <v>3772</v>
      </c>
      <c r="B27" s="2" t="s">
        <v>3773</v>
      </c>
      <c r="C27" s="4" t="s">
        <v>3774</v>
      </c>
      <c r="D27" s="9">
        <v>43273</v>
      </c>
      <c r="E27" s="9">
        <v>43273</v>
      </c>
    </row>
  </sheetData>
  <hyperlinks>
    <hyperlink ref="I1" location="'Inicio'!A1" tooltip="Regresa a la tabla del inicio" display="Ir al inicio" xr:uid="{7A2BAECA-BD55-4469-81C6-934B2E01A7F5}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1A32B-8EC7-4CE1-A1DF-8222FD5BDFBC}">
  <sheetPr codeName="Hoja25"/>
  <dimension ref="A1:I312"/>
  <sheetViews>
    <sheetView workbookViewId="0">
      <pane ySplit="1" topLeftCell="A298" activePane="bottomLeft" state="frozenSplit"/>
      <selection pane="bottomLeft" activeCell="A328" sqref="A32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29119</v>
      </c>
      <c r="H1" s="1" t="s">
        <v>29177</v>
      </c>
      <c r="I1" s="5" t="s">
        <v>14</v>
      </c>
    </row>
    <row r="2" spans="1:9" x14ac:dyDescent="0.25">
      <c r="A2" s="2" t="s">
        <v>5069</v>
      </c>
      <c r="B2" s="2" t="s">
        <v>5070</v>
      </c>
      <c r="C2" s="4" t="s">
        <v>5071</v>
      </c>
      <c r="E2" s="9">
        <v>41670</v>
      </c>
    </row>
    <row r="3" spans="1:9" x14ac:dyDescent="0.25">
      <c r="A3" s="2" t="s">
        <v>4036</v>
      </c>
      <c r="B3" s="2" t="s">
        <v>5072</v>
      </c>
      <c r="C3" s="4" t="s">
        <v>5073</v>
      </c>
      <c r="E3" s="9">
        <v>41674</v>
      </c>
    </row>
    <row r="4" spans="1:9" x14ac:dyDescent="0.25">
      <c r="A4" s="2" t="s">
        <v>5074</v>
      </c>
      <c r="B4" s="2" t="s">
        <v>5075</v>
      </c>
      <c r="C4" s="4" t="s">
        <v>5076</v>
      </c>
      <c r="E4" s="9">
        <v>41678</v>
      </c>
    </row>
    <row r="5" spans="1:9" x14ac:dyDescent="0.25">
      <c r="A5" s="2" t="s">
        <v>5077</v>
      </c>
      <c r="B5" s="2" t="s">
        <v>5078</v>
      </c>
      <c r="C5" s="4" t="s">
        <v>5076</v>
      </c>
      <c r="E5" s="9">
        <v>41678</v>
      </c>
    </row>
    <row r="6" spans="1:9" x14ac:dyDescent="0.25">
      <c r="A6" s="2" t="s">
        <v>5079</v>
      </c>
      <c r="B6" s="2" t="s">
        <v>5080</v>
      </c>
      <c r="C6" s="4" t="s">
        <v>2836</v>
      </c>
      <c r="E6" s="9">
        <v>41682</v>
      </c>
    </row>
    <row r="7" spans="1:9" x14ac:dyDescent="0.25">
      <c r="A7" s="2" t="s">
        <v>5081</v>
      </c>
      <c r="B7" s="2" t="s">
        <v>5082</v>
      </c>
      <c r="C7" s="4" t="s">
        <v>2836</v>
      </c>
      <c r="E7" s="9">
        <v>41682</v>
      </c>
    </row>
    <row r="8" spans="1:9" x14ac:dyDescent="0.25">
      <c r="A8" s="2" t="s">
        <v>5083</v>
      </c>
      <c r="B8" s="2" t="s">
        <v>5084</v>
      </c>
      <c r="C8" s="4" t="s">
        <v>4097</v>
      </c>
      <c r="E8" s="9">
        <v>41684</v>
      </c>
    </row>
    <row r="9" spans="1:9" x14ac:dyDescent="0.25">
      <c r="A9" s="2" t="s">
        <v>5085</v>
      </c>
      <c r="B9" s="2" t="s">
        <v>5086</v>
      </c>
      <c r="C9" s="4" t="s">
        <v>4097</v>
      </c>
      <c r="E9" s="9">
        <v>41688</v>
      </c>
    </row>
    <row r="10" spans="1:9" x14ac:dyDescent="0.25">
      <c r="A10" s="2" t="s">
        <v>5087</v>
      </c>
      <c r="B10" s="2" t="s">
        <v>5088</v>
      </c>
      <c r="C10" s="4" t="s">
        <v>5089</v>
      </c>
      <c r="E10" s="9">
        <v>41688</v>
      </c>
    </row>
    <row r="11" spans="1:9" x14ac:dyDescent="0.25">
      <c r="A11" s="2" t="s">
        <v>5090</v>
      </c>
      <c r="B11" s="2" t="s">
        <v>5091</v>
      </c>
      <c r="C11" s="4" t="s">
        <v>5092</v>
      </c>
      <c r="E11" s="9">
        <v>41691</v>
      </c>
    </row>
    <row r="12" spans="1:9" x14ac:dyDescent="0.25">
      <c r="A12" s="2" t="s">
        <v>5090</v>
      </c>
      <c r="B12" s="2" t="s">
        <v>5093</v>
      </c>
      <c r="C12" s="4" t="s">
        <v>5092</v>
      </c>
      <c r="E12" s="9">
        <v>41694</v>
      </c>
    </row>
    <row r="13" spans="1:9" x14ac:dyDescent="0.25">
      <c r="A13" s="2" t="s">
        <v>971</v>
      </c>
      <c r="B13" s="2" t="s">
        <v>5094</v>
      </c>
      <c r="C13" s="4" t="s">
        <v>4110</v>
      </c>
      <c r="E13" s="9">
        <v>41694</v>
      </c>
    </row>
    <row r="14" spans="1:9" x14ac:dyDescent="0.25">
      <c r="A14" s="2" t="s">
        <v>971</v>
      </c>
      <c r="B14" s="2" t="s">
        <v>5095</v>
      </c>
      <c r="C14" s="4" t="s">
        <v>5096</v>
      </c>
      <c r="D14" s="9" t="s">
        <v>5097</v>
      </c>
      <c r="E14" s="9" t="s">
        <v>5098</v>
      </c>
    </row>
    <row r="15" spans="1:9" x14ac:dyDescent="0.25">
      <c r="A15" s="2" t="s">
        <v>5099</v>
      </c>
      <c r="B15" s="2" t="s">
        <v>5100</v>
      </c>
      <c r="C15" s="4" t="s">
        <v>5096</v>
      </c>
      <c r="D15" s="9" t="s">
        <v>5097</v>
      </c>
      <c r="E15" s="9" t="s">
        <v>5098</v>
      </c>
    </row>
    <row r="16" spans="1:9" x14ac:dyDescent="0.25">
      <c r="A16" s="2" t="s">
        <v>5101</v>
      </c>
      <c r="B16" s="2" t="s">
        <v>5102</v>
      </c>
      <c r="C16" s="4" t="s">
        <v>5103</v>
      </c>
      <c r="E16" s="9">
        <v>41709</v>
      </c>
    </row>
    <row r="17" spans="1:5" x14ac:dyDescent="0.25">
      <c r="A17" s="2" t="s">
        <v>5104</v>
      </c>
      <c r="B17" s="2" t="s">
        <v>5105</v>
      </c>
      <c r="C17" s="4" t="s">
        <v>5103</v>
      </c>
      <c r="E17" s="9">
        <v>41709</v>
      </c>
    </row>
    <row r="18" spans="1:5" x14ac:dyDescent="0.25">
      <c r="A18" s="2" t="s">
        <v>5101</v>
      </c>
      <c r="B18" s="2" t="s">
        <v>5106</v>
      </c>
      <c r="C18" s="4" t="s">
        <v>5107</v>
      </c>
      <c r="E18" s="9">
        <v>41716</v>
      </c>
    </row>
    <row r="19" spans="1:5" x14ac:dyDescent="0.25">
      <c r="A19" s="2" t="s">
        <v>5108</v>
      </c>
      <c r="B19" s="2" t="s">
        <v>5109</v>
      </c>
      <c r="C19" s="4" t="s">
        <v>5107</v>
      </c>
      <c r="E19" s="9">
        <v>41716</v>
      </c>
    </row>
    <row r="20" spans="1:5" x14ac:dyDescent="0.25">
      <c r="A20" s="2" t="s">
        <v>3751</v>
      </c>
      <c r="B20" s="2" t="s">
        <v>5110</v>
      </c>
      <c r="C20" s="4" t="s">
        <v>1872</v>
      </c>
      <c r="E20" s="9">
        <v>41719</v>
      </c>
    </row>
    <row r="21" spans="1:5" x14ac:dyDescent="0.25">
      <c r="A21" s="2" t="s">
        <v>5111</v>
      </c>
      <c r="B21" s="2" t="s">
        <v>5112</v>
      </c>
      <c r="C21" s="4" t="s">
        <v>1872</v>
      </c>
      <c r="D21" s="9" t="s">
        <v>5113</v>
      </c>
      <c r="E21" s="9">
        <v>41724</v>
      </c>
    </row>
    <row r="22" spans="1:5" x14ac:dyDescent="0.25">
      <c r="A22" s="2" t="s">
        <v>5114</v>
      </c>
      <c r="B22" s="2" t="s">
        <v>5115</v>
      </c>
      <c r="C22" s="4" t="s">
        <v>5116</v>
      </c>
      <c r="E22" s="9">
        <v>41722</v>
      </c>
    </row>
    <row r="23" spans="1:5" x14ac:dyDescent="0.25">
      <c r="A23" s="2" t="s">
        <v>5117</v>
      </c>
      <c r="B23" s="2" t="s">
        <v>5118</v>
      </c>
      <c r="C23" s="4" t="s">
        <v>5119</v>
      </c>
      <c r="E23" s="9">
        <v>41731</v>
      </c>
    </row>
    <row r="24" spans="1:5" x14ac:dyDescent="0.25">
      <c r="A24" s="2" t="s">
        <v>5120</v>
      </c>
      <c r="B24" s="2" t="s">
        <v>5121</v>
      </c>
      <c r="C24" s="4" t="s">
        <v>5122</v>
      </c>
      <c r="E24" s="9">
        <v>41730</v>
      </c>
    </row>
    <row r="25" spans="1:5" x14ac:dyDescent="0.25">
      <c r="A25" s="2" t="s">
        <v>5123</v>
      </c>
      <c r="B25" s="2" t="s">
        <v>5124</v>
      </c>
      <c r="C25" s="4" t="s">
        <v>5125</v>
      </c>
      <c r="E25" s="9">
        <v>41736</v>
      </c>
    </row>
    <row r="26" spans="1:5" x14ac:dyDescent="0.25">
      <c r="B26" s="2" t="s">
        <v>5126</v>
      </c>
      <c r="C26" s="4" t="s">
        <v>4141</v>
      </c>
      <c r="E26" s="9">
        <v>41743</v>
      </c>
    </row>
    <row r="27" spans="1:5" x14ac:dyDescent="0.25">
      <c r="A27" s="2" t="s">
        <v>5127</v>
      </c>
      <c r="B27" s="2" t="s">
        <v>5128</v>
      </c>
      <c r="C27" s="4" t="s">
        <v>5129</v>
      </c>
      <c r="E27" s="9">
        <v>41743</v>
      </c>
    </row>
    <row r="28" spans="1:5" x14ac:dyDescent="0.25">
      <c r="A28" s="2" t="s">
        <v>3930</v>
      </c>
      <c r="B28" s="2" t="s">
        <v>5130</v>
      </c>
      <c r="C28" s="4" t="s">
        <v>5131</v>
      </c>
      <c r="E28" s="9">
        <v>41748</v>
      </c>
    </row>
    <row r="29" spans="1:5" x14ac:dyDescent="0.25">
      <c r="A29" s="2" t="s">
        <v>1781</v>
      </c>
      <c r="B29" s="2" t="s">
        <v>5132</v>
      </c>
      <c r="C29" s="4" t="s">
        <v>5131</v>
      </c>
      <c r="E29" s="9">
        <v>41748</v>
      </c>
    </row>
    <row r="30" spans="1:5" x14ac:dyDescent="0.25">
      <c r="A30" s="2" t="s">
        <v>5133</v>
      </c>
      <c r="B30" s="2" t="s">
        <v>5134</v>
      </c>
      <c r="C30" s="4" t="s">
        <v>5135</v>
      </c>
      <c r="E30" s="9">
        <v>41752</v>
      </c>
    </row>
    <row r="31" spans="1:5" x14ac:dyDescent="0.25">
      <c r="A31" s="2" t="s">
        <v>5136</v>
      </c>
      <c r="B31" s="2" t="s">
        <v>5137</v>
      </c>
      <c r="C31" s="4" t="s">
        <v>5135</v>
      </c>
      <c r="E31" s="9">
        <v>41753</v>
      </c>
    </row>
    <row r="32" spans="1:5" x14ac:dyDescent="0.25">
      <c r="A32" s="2" t="s">
        <v>5138</v>
      </c>
      <c r="B32" s="2" t="s">
        <v>5139</v>
      </c>
      <c r="C32" s="4" t="s">
        <v>5140</v>
      </c>
      <c r="D32" s="9" t="s">
        <v>5141</v>
      </c>
      <c r="E32" s="9">
        <v>41764</v>
      </c>
    </row>
    <row r="33" spans="1:5" x14ac:dyDescent="0.25">
      <c r="A33" s="2" t="s">
        <v>5142</v>
      </c>
      <c r="B33" s="2" t="s">
        <v>5143</v>
      </c>
      <c r="C33" s="4" t="s">
        <v>5144</v>
      </c>
      <c r="D33" s="9" t="s">
        <v>5141</v>
      </c>
      <c r="E33" s="9">
        <v>41764</v>
      </c>
    </row>
    <row r="34" spans="1:5" x14ac:dyDescent="0.25">
      <c r="A34" s="2" t="s">
        <v>5145</v>
      </c>
      <c r="B34" s="2" t="s">
        <v>5146</v>
      </c>
      <c r="C34" s="4" t="s">
        <v>993</v>
      </c>
      <c r="E34" s="9">
        <v>41773</v>
      </c>
    </row>
    <row r="35" spans="1:5" x14ac:dyDescent="0.25">
      <c r="A35" s="2" t="s">
        <v>5147</v>
      </c>
      <c r="B35" s="2" t="s">
        <v>5148</v>
      </c>
      <c r="C35" s="4" t="s">
        <v>993</v>
      </c>
      <c r="E35" s="9">
        <v>41766</v>
      </c>
    </row>
    <row r="36" spans="1:5" x14ac:dyDescent="0.25">
      <c r="A36" s="2" t="s">
        <v>5149</v>
      </c>
      <c r="B36" s="2" t="s">
        <v>5150</v>
      </c>
      <c r="C36" s="4" t="s">
        <v>993</v>
      </c>
      <c r="E36" s="9">
        <v>41766</v>
      </c>
    </row>
    <row r="37" spans="1:5" x14ac:dyDescent="0.25">
      <c r="A37" s="2" t="s">
        <v>971</v>
      </c>
      <c r="B37" s="2" t="s">
        <v>5151</v>
      </c>
      <c r="C37" s="4" t="s">
        <v>5152</v>
      </c>
      <c r="D37" s="9">
        <v>41780</v>
      </c>
      <c r="E37" s="9">
        <v>41780</v>
      </c>
    </row>
    <row r="38" spans="1:5" x14ac:dyDescent="0.25">
      <c r="A38" s="2" t="s">
        <v>5153</v>
      </c>
      <c r="B38" s="2" t="s">
        <v>5154</v>
      </c>
      <c r="C38" s="4" t="s">
        <v>4155</v>
      </c>
      <c r="E38" s="9">
        <v>41785</v>
      </c>
    </row>
    <row r="39" spans="1:5" x14ac:dyDescent="0.25">
      <c r="A39" s="2" t="s">
        <v>2806</v>
      </c>
      <c r="B39" s="2" t="s">
        <v>5155</v>
      </c>
      <c r="C39" s="4" t="s">
        <v>5156</v>
      </c>
      <c r="E39" s="9">
        <v>41786</v>
      </c>
    </row>
    <row r="40" spans="1:5" x14ac:dyDescent="0.25">
      <c r="A40" s="2" t="s">
        <v>1280</v>
      </c>
      <c r="B40" s="2" t="s">
        <v>5157</v>
      </c>
      <c r="C40" s="4" t="s">
        <v>5158</v>
      </c>
      <c r="E40" s="9">
        <v>41790</v>
      </c>
    </row>
    <row r="41" spans="1:5" x14ac:dyDescent="0.25">
      <c r="A41" s="2" t="s">
        <v>5159</v>
      </c>
      <c r="B41" s="2" t="s">
        <v>5160</v>
      </c>
      <c r="C41" s="4" t="s">
        <v>5161</v>
      </c>
      <c r="E41" s="9">
        <v>41790</v>
      </c>
    </row>
    <row r="42" spans="1:5" x14ac:dyDescent="0.25">
      <c r="A42" s="2" t="s">
        <v>5162</v>
      </c>
      <c r="B42" s="2" t="s">
        <v>5163</v>
      </c>
      <c r="C42" s="4" t="s">
        <v>5164</v>
      </c>
      <c r="E42" s="9">
        <v>41795</v>
      </c>
    </row>
    <row r="43" spans="1:5" x14ac:dyDescent="0.25">
      <c r="A43" s="2" t="s">
        <v>5165</v>
      </c>
      <c r="B43" s="2" t="s">
        <v>5166</v>
      </c>
      <c r="C43" s="4" t="s">
        <v>5164</v>
      </c>
      <c r="E43" s="9">
        <v>41801</v>
      </c>
    </row>
    <row r="44" spans="1:5" x14ac:dyDescent="0.25">
      <c r="A44" s="2" t="s">
        <v>5167</v>
      </c>
      <c r="B44" s="2" t="s">
        <v>5168</v>
      </c>
      <c r="C44" s="4" t="s">
        <v>5169</v>
      </c>
      <c r="D44" s="9">
        <v>41808</v>
      </c>
      <c r="E44" s="9">
        <v>41808</v>
      </c>
    </row>
    <row r="45" spans="1:5" x14ac:dyDescent="0.25">
      <c r="A45" s="2" t="s">
        <v>1241</v>
      </c>
      <c r="B45" s="2" t="s">
        <v>5170</v>
      </c>
      <c r="C45" s="4" t="s">
        <v>5171</v>
      </c>
      <c r="D45" s="9">
        <v>41815</v>
      </c>
      <c r="E45" s="9">
        <v>41809</v>
      </c>
    </row>
    <row r="46" spans="1:5" x14ac:dyDescent="0.25">
      <c r="A46" s="2" t="s">
        <v>5172</v>
      </c>
      <c r="B46" s="2" t="s">
        <v>5173</v>
      </c>
      <c r="C46" s="4" t="s">
        <v>5174</v>
      </c>
      <c r="D46" s="9" t="s">
        <v>5175</v>
      </c>
      <c r="E46" s="9">
        <v>41820</v>
      </c>
    </row>
    <row r="47" spans="1:5" x14ac:dyDescent="0.25">
      <c r="A47" s="2" t="s">
        <v>5176</v>
      </c>
      <c r="B47" s="2" t="s">
        <v>5177</v>
      </c>
      <c r="C47" s="4" t="s">
        <v>5178</v>
      </c>
      <c r="D47" s="9" t="s">
        <v>5179</v>
      </c>
      <c r="E47" s="9">
        <v>41821</v>
      </c>
    </row>
    <row r="48" spans="1:5" x14ac:dyDescent="0.25">
      <c r="A48" s="2" t="s">
        <v>5180</v>
      </c>
      <c r="B48" s="2" t="s">
        <v>5181</v>
      </c>
      <c r="C48" s="4" t="s">
        <v>4171</v>
      </c>
      <c r="D48" s="9" t="s">
        <v>5182</v>
      </c>
      <c r="E48" s="9">
        <v>41834</v>
      </c>
    </row>
    <row r="49" spans="1:5" x14ac:dyDescent="0.25">
      <c r="A49" s="2" t="s">
        <v>5142</v>
      </c>
      <c r="B49" s="2" t="s">
        <v>5183</v>
      </c>
      <c r="C49" s="4" t="s">
        <v>5184</v>
      </c>
      <c r="E49" s="9">
        <v>41827</v>
      </c>
    </row>
    <row r="50" spans="1:5" x14ac:dyDescent="0.25">
      <c r="A50" s="2" t="s">
        <v>5185</v>
      </c>
      <c r="B50" s="2" t="s">
        <v>5186</v>
      </c>
      <c r="C50" s="4" t="s">
        <v>2853</v>
      </c>
      <c r="D50" s="9" t="s">
        <v>2855</v>
      </c>
      <c r="E50" s="9">
        <v>41841</v>
      </c>
    </row>
    <row r="51" spans="1:5" x14ac:dyDescent="0.25">
      <c r="A51" s="2" t="s">
        <v>5187</v>
      </c>
      <c r="B51" s="2" t="s">
        <v>5188</v>
      </c>
      <c r="C51" s="4" t="s">
        <v>2860</v>
      </c>
      <c r="D51" s="9">
        <v>41848</v>
      </c>
      <c r="E51" s="9">
        <v>41848</v>
      </c>
    </row>
    <row r="52" spans="1:5" x14ac:dyDescent="0.25">
      <c r="A52" s="2" t="s">
        <v>5189</v>
      </c>
      <c r="B52" s="2" t="s">
        <v>5190</v>
      </c>
      <c r="C52" s="4" t="s">
        <v>2864</v>
      </c>
      <c r="E52" s="9">
        <v>41850</v>
      </c>
    </row>
    <row r="53" spans="1:5" x14ac:dyDescent="0.25">
      <c r="A53" s="2" t="s">
        <v>5191</v>
      </c>
      <c r="B53" s="2" t="s">
        <v>5192</v>
      </c>
      <c r="C53" s="4" t="s">
        <v>5193</v>
      </c>
      <c r="D53" s="9" t="s">
        <v>5194</v>
      </c>
      <c r="E53" s="9">
        <v>41857</v>
      </c>
    </row>
    <row r="54" spans="1:5" x14ac:dyDescent="0.25">
      <c r="A54" s="2" t="s">
        <v>2932</v>
      </c>
      <c r="B54" s="2" t="s">
        <v>5195</v>
      </c>
      <c r="C54" s="4" t="s">
        <v>5196</v>
      </c>
      <c r="D54" s="9" t="s">
        <v>5197</v>
      </c>
      <c r="E54" s="9">
        <v>41862</v>
      </c>
    </row>
    <row r="55" spans="1:5" x14ac:dyDescent="0.25">
      <c r="A55" s="2" t="s">
        <v>5198</v>
      </c>
      <c r="B55" s="2" t="s">
        <v>5199</v>
      </c>
      <c r="C55" s="4" t="s">
        <v>5200</v>
      </c>
      <c r="E55" s="9">
        <v>41869</v>
      </c>
    </row>
    <row r="56" spans="1:5" x14ac:dyDescent="0.25">
      <c r="A56" s="2" t="s">
        <v>2806</v>
      </c>
      <c r="B56" s="2" t="s">
        <v>5201</v>
      </c>
      <c r="C56" s="4" t="s">
        <v>5202</v>
      </c>
      <c r="D56" s="9">
        <v>41876</v>
      </c>
      <c r="E56" s="9">
        <v>41874</v>
      </c>
    </row>
    <row r="57" spans="1:5" x14ac:dyDescent="0.25">
      <c r="A57" s="2" t="s">
        <v>1439</v>
      </c>
      <c r="B57" s="2" t="s">
        <v>5203</v>
      </c>
      <c r="C57" s="4" t="s">
        <v>5204</v>
      </c>
      <c r="D57" s="9" t="s">
        <v>5205</v>
      </c>
      <c r="E57" s="9">
        <v>41880</v>
      </c>
    </row>
    <row r="58" spans="1:5" x14ac:dyDescent="0.25">
      <c r="A58" s="2" t="s">
        <v>5206</v>
      </c>
      <c r="B58" s="2" t="s">
        <v>5207</v>
      </c>
      <c r="C58" s="4" t="s">
        <v>5208</v>
      </c>
      <c r="E58" s="9">
        <v>41890</v>
      </c>
    </row>
    <row r="59" spans="1:5" x14ac:dyDescent="0.25">
      <c r="A59" s="2" t="s">
        <v>5209</v>
      </c>
      <c r="B59" s="2" t="s">
        <v>5210</v>
      </c>
      <c r="C59" s="4" t="s">
        <v>5211</v>
      </c>
      <c r="E59" s="9">
        <v>41883</v>
      </c>
    </row>
    <row r="60" spans="1:5" x14ac:dyDescent="0.25">
      <c r="A60" s="2" t="s">
        <v>5212</v>
      </c>
      <c r="B60" s="2" t="s">
        <v>5213</v>
      </c>
      <c r="C60" s="4" t="s">
        <v>5214</v>
      </c>
      <c r="D60" s="9">
        <v>41897</v>
      </c>
      <c r="E60" s="9">
        <v>41893</v>
      </c>
    </row>
    <row r="61" spans="1:5" x14ac:dyDescent="0.25">
      <c r="A61" s="2" t="s">
        <v>5215</v>
      </c>
      <c r="B61" s="2" t="s">
        <v>5216</v>
      </c>
      <c r="C61" s="4" t="s">
        <v>5217</v>
      </c>
      <c r="D61" s="9">
        <v>41906</v>
      </c>
      <c r="E61" s="9">
        <v>41904</v>
      </c>
    </row>
    <row r="62" spans="1:5" x14ac:dyDescent="0.25">
      <c r="A62" s="2" t="s">
        <v>5206</v>
      </c>
      <c r="B62" s="2" t="s">
        <v>5218</v>
      </c>
      <c r="C62" s="4" t="s">
        <v>5219</v>
      </c>
      <c r="D62" s="9">
        <v>41906</v>
      </c>
      <c r="E62" s="9">
        <v>41905</v>
      </c>
    </row>
    <row r="63" spans="1:5" x14ac:dyDescent="0.25">
      <c r="A63" s="2" t="s">
        <v>5165</v>
      </c>
      <c r="B63" s="2" t="s">
        <v>5220</v>
      </c>
      <c r="C63" s="4" t="s">
        <v>4205</v>
      </c>
      <c r="E63" s="9">
        <v>41912</v>
      </c>
    </row>
    <row r="64" spans="1:5" x14ac:dyDescent="0.25">
      <c r="A64" s="2" t="s">
        <v>5215</v>
      </c>
      <c r="B64" s="2" t="s">
        <v>5221</v>
      </c>
      <c r="C64" s="4" t="s">
        <v>4205</v>
      </c>
      <c r="E64" s="9">
        <v>41918</v>
      </c>
    </row>
    <row r="65" spans="1:5" x14ac:dyDescent="0.25">
      <c r="A65" s="2" t="s">
        <v>5172</v>
      </c>
      <c r="B65" s="2" t="s">
        <v>5222</v>
      </c>
      <c r="C65" s="4" t="s">
        <v>5223</v>
      </c>
      <c r="E65" s="9">
        <v>41923</v>
      </c>
    </row>
    <row r="66" spans="1:5" x14ac:dyDescent="0.25">
      <c r="A66" s="2" t="s">
        <v>4071</v>
      </c>
      <c r="B66" s="2" t="s">
        <v>5224</v>
      </c>
      <c r="C66" s="4" t="s">
        <v>5225</v>
      </c>
      <c r="E66" s="9">
        <v>41923</v>
      </c>
    </row>
    <row r="67" spans="1:5" x14ac:dyDescent="0.25">
      <c r="A67" s="2" t="s">
        <v>5226</v>
      </c>
      <c r="B67" s="2" t="s">
        <v>5227</v>
      </c>
      <c r="C67" s="4" t="s">
        <v>5228</v>
      </c>
      <c r="E67" s="9">
        <v>41933</v>
      </c>
    </row>
    <row r="68" spans="1:5" x14ac:dyDescent="0.25">
      <c r="A68" s="2" t="s">
        <v>5229</v>
      </c>
      <c r="B68" s="2" t="s">
        <v>5230</v>
      </c>
      <c r="C68" s="4" t="s">
        <v>5228</v>
      </c>
      <c r="D68" s="9">
        <v>41937</v>
      </c>
      <c r="E68" s="9">
        <v>41939</v>
      </c>
    </row>
    <row r="69" spans="1:5" x14ac:dyDescent="0.25">
      <c r="A69" s="2" t="s">
        <v>5215</v>
      </c>
      <c r="B69" s="2" t="s">
        <v>5231</v>
      </c>
      <c r="C69" s="4" t="s">
        <v>5232</v>
      </c>
      <c r="D69" s="9">
        <v>41946</v>
      </c>
      <c r="E69" s="9">
        <v>41946</v>
      </c>
    </row>
    <row r="70" spans="1:5" x14ac:dyDescent="0.25">
      <c r="A70" s="2" t="s">
        <v>5233</v>
      </c>
      <c r="B70" s="2" t="s">
        <v>5234</v>
      </c>
      <c r="C70" s="4" t="s">
        <v>5235</v>
      </c>
      <c r="E70" s="9">
        <v>41950</v>
      </c>
    </row>
    <row r="71" spans="1:5" x14ac:dyDescent="0.25">
      <c r="A71" s="2" t="s">
        <v>5236</v>
      </c>
      <c r="B71" s="2" t="s">
        <v>5237</v>
      </c>
      <c r="C71" s="4" t="s">
        <v>5238</v>
      </c>
      <c r="E71" s="9">
        <v>41950</v>
      </c>
    </row>
    <row r="72" spans="1:5" x14ac:dyDescent="0.25">
      <c r="A72" s="2" t="s">
        <v>5239</v>
      </c>
      <c r="B72" s="2" t="s">
        <v>5240</v>
      </c>
      <c r="C72" s="4" t="s">
        <v>5241</v>
      </c>
      <c r="E72" s="9">
        <v>41967</v>
      </c>
    </row>
    <row r="73" spans="1:5" x14ac:dyDescent="0.25">
      <c r="A73" s="2" t="s">
        <v>3748</v>
      </c>
      <c r="B73" s="2" t="s">
        <v>5242</v>
      </c>
      <c r="C73" s="4" t="s">
        <v>5241</v>
      </c>
      <c r="E73" s="9">
        <v>41961</v>
      </c>
    </row>
    <row r="74" spans="1:5" x14ac:dyDescent="0.25">
      <c r="A74" s="2" t="s">
        <v>5104</v>
      </c>
      <c r="B74" s="2" t="s">
        <v>5243</v>
      </c>
      <c r="C74" s="4" t="s">
        <v>3196</v>
      </c>
      <c r="E74" s="9">
        <v>41974</v>
      </c>
    </row>
    <row r="75" spans="1:5" x14ac:dyDescent="0.25">
      <c r="A75" s="2" t="s">
        <v>5244</v>
      </c>
      <c r="B75" s="2" t="s">
        <v>5245</v>
      </c>
      <c r="C75" s="4" t="s">
        <v>5246</v>
      </c>
      <c r="E75" s="9">
        <v>41975</v>
      </c>
    </row>
    <row r="76" spans="1:5" x14ac:dyDescent="0.25">
      <c r="A76" s="2" t="s">
        <v>5247</v>
      </c>
      <c r="B76" s="2" t="s">
        <v>5248</v>
      </c>
      <c r="C76" s="4" t="s">
        <v>5249</v>
      </c>
      <c r="E76" s="9">
        <v>41975</v>
      </c>
    </row>
    <row r="77" spans="1:5" x14ac:dyDescent="0.25">
      <c r="A77" s="2" t="s">
        <v>1870</v>
      </c>
      <c r="B77" s="2" t="s">
        <v>5250</v>
      </c>
      <c r="C77" s="4" t="s">
        <v>5251</v>
      </c>
      <c r="E77" s="9">
        <v>41983</v>
      </c>
    </row>
    <row r="78" spans="1:5" x14ac:dyDescent="0.25">
      <c r="A78" s="2" t="s">
        <v>5233</v>
      </c>
      <c r="B78" s="2" t="s">
        <v>5252</v>
      </c>
      <c r="C78" s="4" t="s">
        <v>5251</v>
      </c>
      <c r="E78" s="9">
        <v>41982</v>
      </c>
    </row>
    <row r="79" spans="1:5" x14ac:dyDescent="0.25">
      <c r="A79" s="2" t="s">
        <v>4529</v>
      </c>
      <c r="B79" s="2" t="s">
        <v>5253</v>
      </c>
      <c r="C79" s="4" t="s">
        <v>5254</v>
      </c>
      <c r="E79" s="9">
        <v>41993</v>
      </c>
    </row>
    <row r="80" spans="1:5" x14ac:dyDescent="0.25">
      <c r="A80" s="2" t="s">
        <v>5255</v>
      </c>
      <c r="B80" s="2" t="s">
        <v>5256</v>
      </c>
      <c r="C80" s="4" t="s">
        <v>5257</v>
      </c>
      <c r="E80" s="9">
        <v>41993</v>
      </c>
    </row>
    <row r="81" spans="1:5" x14ac:dyDescent="0.25">
      <c r="A81" s="2" t="s">
        <v>3265</v>
      </c>
      <c r="B81" s="2" t="s">
        <v>5258</v>
      </c>
      <c r="C81" s="4" t="s">
        <v>5259</v>
      </c>
      <c r="E81" s="9">
        <v>42013</v>
      </c>
    </row>
    <row r="82" spans="1:5" x14ac:dyDescent="0.25">
      <c r="A82" s="2" t="s">
        <v>5260</v>
      </c>
      <c r="B82" s="2" t="s">
        <v>5261</v>
      </c>
      <c r="C82" s="4" t="s">
        <v>5259</v>
      </c>
      <c r="E82" s="9">
        <v>42003</v>
      </c>
    </row>
    <row r="83" spans="1:5" x14ac:dyDescent="0.25">
      <c r="A83" s="2" t="s">
        <v>5262</v>
      </c>
      <c r="B83" s="2" t="s">
        <v>5263</v>
      </c>
      <c r="C83" s="4" t="s">
        <v>5264</v>
      </c>
      <c r="E83" s="9">
        <v>42013</v>
      </c>
    </row>
    <row r="84" spans="1:5" x14ac:dyDescent="0.25">
      <c r="A84" s="2" t="s">
        <v>5265</v>
      </c>
      <c r="B84" s="2" t="s">
        <v>5266</v>
      </c>
      <c r="C84" s="4" t="s">
        <v>5267</v>
      </c>
      <c r="E84" s="9">
        <v>42152</v>
      </c>
    </row>
    <row r="85" spans="1:5" x14ac:dyDescent="0.25">
      <c r="A85" s="2" t="s">
        <v>4063</v>
      </c>
      <c r="B85" s="2" t="s">
        <v>5268</v>
      </c>
      <c r="C85" s="4" t="s">
        <v>5267</v>
      </c>
      <c r="E85" s="9">
        <v>42032</v>
      </c>
    </row>
    <row r="86" spans="1:5" x14ac:dyDescent="0.25">
      <c r="A86" s="2" t="s">
        <v>4334</v>
      </c>
      <c r="B86" s="2" t="s">
        <v>5269</v>
      </c>
      <c r="C86" s="4" t="s">
        <v>1917</v>
      </c>
      <c r="D86" s="9">
        <v>42148</v>
      </c>
      <c r="E86" s="9">
        <v>42178</v>
      </c>
    </row>
    <row r="87" spans="1:5" x14ac:dyDescent="0.25">
      <c r="A87" s="2" t="s">
        <v>5153</v>
      </c>
      <c r="B87" s="2" t="s">
        <v>5270</v>
      </c>
      <c r="C87" s="4" t="s">
        <v>5271</v>
      </c>
      <c r="E87" s="9">
        <v>42180</v>
      </c>
    </row>
    <row r="88" spans="1:5" x14ac:dyDescent="0.25">
      <c r="A88" s="2" t="s">
        <v>2666</v>
      </c>
      <c r="B88" s="2" t="s">
        <v>5272</v>
      </c>
      <c r="C88" s="4" t="s">
        <v>5271</v>
      </c>
      <c r="E88" s="9">
        <v>42186</v>
      </c>
    </row>
    <row r="89" spans="1:5" x14ac:dyDescent="0.25">
      <c r="A89" s="2" t="s">
        <v>5273</v>
      </c>
      <c r="B89" s="2" t="s">
        <v>5274</v>
      </c>
      <c r="C89" s="4" t="s">
        <v>5275</v>
      </c>
      <c r="E89" s="9">
        <v>42182</v>
      </c>
    </row>
    <row r="90" spans="1:5" x14ac:dyDescent="0.25">
      <c r="A90" s="2" t="s">
        <v>4334</v>
      </c>
      <c r="B90" s="2" t="s">
        <v>5276</v>
      </c>
      <c r="C90" s="4" t="s">
        <v>5277</v>
      </c>
      <c r="E90" s="9">
        <v>42192</v>
      </c>
    </row>
    <row r="91" spans="1:5" x14ac:dyDescent="0.25">
      <c r="A91" s="2" t="s">
        <v>5278</v>
      </c>
      <c r="B91" s="2" t="s">
        <v>5279</v>
      </c>
      <c r="C91" s="4" t="s">
        <v>1160</v>
      </c>
      <c r="E91" s="9">
        <v>42202</v>
      </c>
    </row>
    <row r="92" spans="1:5" x14ac:dyDescent="0.25">
      <c r="A92" s="2" t="s">
        <v>4053</v>
      </c>
      <c r="B92" s="2" t="s">
        <v>5280</v>
      </c>
      <c r="C92" s="4" t="s">
        <v>5281</v>
      </c>
      <c r="E92" s="9">
        <v>42208</v>
      </c>
    </row>
    <row r="93" spans="1:5" x14ac:dyDescent="0.25">
      <c r="A93" s="2" t="s">
        <v>5282</v>
      </c>
      <c r="B93" s="2" t="s">
        <v>5283</v>
      </c>
      <c r="C93" s="4" t="s">
        <v>1263</v>
      </c>
      <c r="E93" s="9">
        <v>42214</v>
      </c>
    </row>
    <row r="94" spans="1:5" x14ac:dyDescent="0.25">
      <c r="A94" s="2" t="s">
        <v>1870</v>
      </c>
      <c r="B94" s="2" t="s">
        <v>5284</v>
      </c>
      <c r="C94" s="4" t="s">
        <v>5285</v>
      </c>
      <c r="D94" s="9">
        <v>42228</v>
      </c>
      <c r="E94" s="9">
        <v>42226</v>
      </c>
    </row>
    <row r="95" spans="1:5" x14ac:dyDescent="0.25">
      <c r="A95" s="2" t="s">
        <v>2052</v>
      </c>
      <c r="B95" s="2" t="s">
        <v>5286</v>
      </c>
      <c r="C95" s="4" t="s">
        <v>5285</v>
      </c>
      <c r="E95" s="9">
        <v>42221</v>
      </c>
    </row>
    <row r="96" spans="1:5" x14ac:dyDescent="0.25">
      <c r="A96" s="2" t="s">
        <v>5287</v>
      </c>
      <c r="B96" s="2" t="s">
        <v>5288</v>
      </c>
      <c r="C96" s="4" t="s">
        <v>5289</v>
      </c>
      <c r="E96" s="9">
        <v>42228</v>
      </c>
    </row>
    <row r="97" spans="1:5" x14ac:dyDescent="0.25">
      <c r="A97" s="2" t="s">
        <v>5290</v>
      </c>
      <c r="B97" s="2" t="s">
        <v>5291</v>
      </c>
      <c r="C97" s="4" t="s">
        <v>5292</v>
      </c>
      <c r="E97" s="9">
        <v>42233</v>
      </c>
    </row>
    <row r="98" spans="1:5" x14ac:dyDescent="0.25">
      <c r="A98" s="2" t="s">
        <v>5293</v>
      </c>
      <c r="B98" s="2" t="s">
        <v>5294</v>
      </c>
      <c r="C98" s="4" t="s">
        <v>5295</v>
      </c>
      <c r="E98" s="9" t="s">
        <v>2194</v>
      </c>
    </row>
    <row r="99" spans="1:5" x14ac:dyDescent="0.25">
      <c r="A99" s="2" t="s">
        <v>5296</v>
      </c>
      <c r="B99" s="2" t="s">
        <v>5297</v>
      </c>
      <c r="C99" s="4" t="s">
        <v>5298</v>
      </c>
      <c r="E99" s="9">
        <v>42236</v>
      </c>
    </row>
    <row r="100" spans="1:5" x14ac:dyDescent="0.25">
      <c r="A100" s="2" t="s">
        <v>5299</v>
      </c>
      <c r="B100" s="2" t="s">
        <v>5300</v>
      </c>
      <c r="C100" s="4" t="s">
        <v>5301</v>
      </c>
      <c r="E100" s="9">
        <v>42247</v>
      </c>
    </row>
    <row r="101" spans="1:5" x14ac:dyDescent="0.25">
      <c r="A101" s="2" t="s">
        <v>5296</v>
      </c>
      <c r="B101" s="2" t="s">
        <v>5302</v>
      </c>
      <c r="C101" s="4" t="s">
        <v>5303</v>
      </c>
      <c r="E101" s="9">
        <v>42247</v>
      </c>
    </row>
    <row r="102" spans="1:5" x14ac:dyDescent="0.25">
      <c r="A102" s="2" t="s">
        <v>5304</v>
      </c>
      <c r="B102" s="2" t="s">
        <v>5305</v>
      </c>
      <c r="C102" s="4" t="s">
        <v>5306</v>
      </c>
      <c r="E102" s="9">
        <v>42258</v>
      </c>
    </row>
    <row r="103" spans="1:5" x14ac:dyDescent="0.25">
      <c r="A103" s="2" t="s">
        <v>5307</v>
      </c>
      <c r="B103" s="2" t="s">
        <v>5308</v>
      </c>
      <c r="C103" s="4" t="s">
        <v>5309</v>
      </c>
      <c r="E103" s="9">
        <v>42258</v>
      </c>
    </row>
    <row r="104" spans="1:5" x14ac:dyDescent="0.25">
      <c r="A104" s="2" t="s">
        <v>5310</v>
      </c>
      <c r="B104" s="2" t="s">
        <v>5311</v>
      </c>
      <c r="C104" s="4" t="s">
        <v>2913</v>
      </c>
      <c r="D104" s="9">
        <v>42273</v>
      </c>
      <c r="E104" s="9">
        <v>42271</v>
      </c>
    </row>
    <row r="105" spans="1:5" x14ac:dyDescent="0.25">
      <c r="A105" s="2" t="s">
        <v>3645</v>
      </c>
      <c r="B105" s="2" t="s">
        <v>5312</v>
      </c>
      <c r="C105" s="4" t="s">
        <v>2913</v>
      </c>
      <c r="E105" s="9">
        <v>42266</v>
      </c>
    </row>
    <row r="106" spans="1:5" x14ac:dyDescent="0.25">
      <c r="A106" s="2" t="s">
        <v>3269</v>
      </c>
      <c r="B106" s="2" t="s">
        <v>5313</v>
      </c>
      <c r="C106" s="4" t="s">
        <v>3212</v>
      </c>
      <c r="E106" s="9">
        <v>42273</v>
      </c>
    </row>
    <row r="107" spans="1:5" x14ac:dyDescent="0.25">
      <c r="A107" s="2" t="s">
        <v>5314</v>
      </c>
      <c r="B107" s="2" t="s">
        <v>5315</v>
      </c>
      <c r="C107" s="4" t="s">
        <v>5316</v>
      </c>
      <c r="E107" s="9">
        <v>42276</v>
      </c>
    </row>
    <row r="108" spans="1:5" x14ac:dyDescent="0.25">
      <c r="A108" s="2" t="s">
        <v>5314</v>
      </c>
      <c r="B108" s="2" t="s">
        <v>5317</v>
      </c>
      <c r="C108" s="4" t="s">
        <v>5316</v>
      </c>
      <c r="E108" s="9">
        <v>42276</v>
      </c>
    </row>
    <row r="109" spans="1:5" x14ac:dyDescent="0.25">
      <c r="A109" s="2" t="s">
        <v>5318</v>
      </c>
      <c r="B109" s="2" t="s">
        <v>5319</v>
      </c>
      <c r="C109" s="4" t="s">
        <v>5320</v>
      </c>
      <c r="E109" s="9">
        <v>42283</v>
      </c>
    </row>
    <row r="110" spans="1:5" x14ac:dyDescent="0.25">
      <c r="A110" s="2" t="s">
        <v>5321</v>
      </c>
      <c r="B110" s="2" t="s">
        <v>5322</v>
      </c>
      <c r="C110" s="4" t="s">
        <v>5320</v>
      </c>
      <c r="E110" s="9">
        <v>42284</v>
      </c>
    </row>
    <row r="111" spans="1:5" x14ac:dyDescent="0.25">
      <c r="A111" s="2" t="s">
        <v>5323</v>
      </c>
      <c r="B111" s="2" t="s">
        <v>5324</v>
      </c>
      <c r="C111" s="4" t="s">
        <v>5325</v>
      </c>
      <c r="E111" s="9" t="s">
        <v>5326</v>
      </c>
    </row>
    <row r="112" spans="1:5" x14ac:dyDescent="0.25">
      <c r="A112" s="2" t="s">
        <v>5327</v>
      </c>
      <c r="B112" s="2" t="s">
        <v>5328</v>
      </c>
      <c r="C112" s="4" t="s">
        <v>5329</v>
      </c>
      <c r="E112" s="9" t="s">
        <v>5326</v>
      </c>
    </row>
    <row r="113" spans="1:5" x14ac:dyDescent="0.25">
      <c r="A113" s="2" t="s">
        <v>5330</v>
      </c>
      <c r="B113" s="2" t="s">
        <v>5331</v>
      </c>
      <c r="C113" s="4" t="s">
        <v>4346</v>
      </c>
      <c r="E113" s="9" t="s">
        <v>5332</v>
      </c>
    </row>
    <row r="114" spans="1:5" x14ac:dyDescent="0.25">
      <c r="A114" s="2" t="s">
        <v>1301</v>
      </c>
      <c r="B114" s="2" t="s">
        <v>5333</v>
      </c>
      <c r="C114" s="4" t="s">
        <v>5334</v>
      </c>
      <c r="E114" s="9">
        <v>42322</v>
      </c>
    </row>
    <row r="115" spans="1:5" x14ac:dyDescent="0.25">
      <c r="A115" s="2" t="s">
        <v>5335</v>
      </c>
      <c r="B115" s="2" t="s">
        <v>5336</v>
      </c>
      <c r="C115" s="4" t="s">
        <v>5334</v>
      </c>
      <c r="E115" s="9">
        <v>42319</v>
      </c>
    </row>
    <row r="116" spans="1:5" x14ac:dyDescent="0.25">
      <c r="A116" s="2" t="s">
        <v>5337</v>
      </c>
      <c r="B116" s="2" t="s">
        <v>5338</v>
      </c>
      <c r="C116" s="4" t="s">
        <v>5339</v>
      </c>
      <c r="E116" s="9">
        <v>42327</v>
      </c>
    </row>
    <row r="117" spans="1:5" x14ac:dyDescent="0.25">
      <c r="A117" s="2" t="s">
        <v>5340</v>
      </c>
      <c r="B117" s="2" t="s">
        <v>5341</v>
      </c>
      <c r="C117" s="4" t="s">
        <v>5342</v>
      </c>
      <c r="D117" s="9">
        <v>42327</v>
      </c>
      <c r="E117" s="9">
        <v>42334</v>
      </c>
    </row>
    <row r="118" spans="1:5" x14ac:dyDescent="0.25">
      <c r="A118" s="2" t="s">
        <v>5343</v>
      </c>
      <c r="B118" s="2" t="s">
        <v>5344</v>
      </c>
      <c r="C118" s="4" t="s">
        <v>5345</v>
      </c>
      <c r="D118" s="9" t="s">
        <v>5346</v>
      </c>
      <c r="E118" s="9">
        <v>42341</v>
      </c>
    </row>
    <row r="119" spans="1:5" x14ac:dyDescent="0.25">
      <c r="A119" s="2" t="s">
        <v>5347</v>
      </c>
      <c r="B119" s="2" t="s">
        <v>5348</v>
      </c>
      <c r="C119" s="4" t="s">
        <v>5349</v>
      </c>
      <c r="D119" s="9">
        <v>42348</v>
      </c>
      <c r="E119" s="9">
        <v>42345</v>
      </c>
    </row>
    <row r="120" spans="1:5" x14ac:dyDescent="0.25">
      <c r="A120" s="2" t="s">
        <v>2618</v>
      </c>
      <c r="B120" s="2" t="s">
        <v>5350</v>
      </c>
      <c r="C120" s="4" t="s">
        <v>5351</v>
      </c>
      <c r="D120" s="9" t="s">
        <v>5352</v>
      </c>
      <c r="E120" s="9">
        <v>42361</v>
      </c>
    </row>
    <row r="121" spans="1:5" x14ac:dyDescent="0.25">
      <c r="A121" s="2" t="s">
        <v>5353</v>
      </c>
      <c r="B121" s="2" t="s">
        <v>5354</v>
      </c>
      <c r="C121" s="4" t="s">
        <v>5355</v>
      </c>
      <c r="D121" s="9" t="s">
        <v>5356</v>
      </c>
      <c r="E121" s="9">
        <v>42361</v>
      </c>
    </row>
    <row r="122" spans="1:5" x14ac:dyDescent="0.25">
      <c r="A122" s="2" t="s">
        <v>5357</v>
      </c>
      <c r="B122" s="2" t="s">
        <v>5358</v>
      </c>
      <c r="C122" s="4" t="s">
        <v>5359</v>
      </c>
      <c r="E122" s="9">
        <v>42360</v>
      </c>
    </row>
    <row r="123" spans="1:5" x14ac:dyDescent="0.25">
      <c r="A123" s="2" t="s">
        <v>5360</v>
      </c>
      <c r="B123" s="2" t="s">
        <v>5361</v>
      </c>
      <c r="C123" s="4" t="s">
        <v>5362</v>
      </c>
      <c r="D123" s="9">
        <v>42375</v>
      </c>
      <c r="E123" s="9">
        <v>42368</v>
      </c>
    </row>
    <row r="124" spans="1:5" x14ac:dyDescent="0.25">
      <c r="A124" s="2" t="s">
        <v>5363</v>
      </c>
      <c r="B124" s="2" t="s">
        <v>5364</v>
      </c>
      <c r="C124" s="4" t="s">
        <v>5362</v>
      </c>
      <c r="E124" s="9">
        <v>42366</v>
      </c>
    </row>
    <row r="125" spans="1:5" x14ac:dyDescent="0.25">
      <c r="A125" s="2" t="s">
        <v>5365</v>
      </c>
      <c r="B125" s="2" t="s">
        <v>5366</v>
      </c>
      <c r="C125" s="4" t="s">
        <v>5367</v>
      </c>
      <c r="E125" s="9">
        <v>42376</v>
      </c>
    </row>
    <row r="126" spans="1:5" x14ac:dyDescent="0.25">
      <c r="A126" s="2" t="s">
        <v>5368</v>
      </c>
      <c r="B126" s="2" t="s">
        <v>5369</v>
      </c>
      <c r="C126" s="4" t="s">
        <v>5370</v>
      </c>
      <c r="D126" s="9">
        <v>42383</v>
      </c>
      <c r="E126" s="9">
        <v>42385</v>
      </c>
    </row>
    <row r="127" spans="1:5" x14ac:dyDescent="0.25">
      <c r="A127" s="2" t="s">
        <v>5368</v>
      </c>
      <c r="B127" s="2" t="s">
        <v>5371</v>
      </c>
      <c r="C127" s="4" t="s">
        <v>5372</v>
      </c>
      <c r="D127" s="9">
        <v>42404</v>
      </c>
      <c r="E127" s="9">
        <v>42403</v>
      </c>
    </row>
    <row r="128" spans="1:5" x14ac:dyDescent="0.25">
      <c r="A128" s="2" t="s">
        <v>5373</v>
      </c>
      <c r="B128" s="2" t="s">
        <v>5374</v>
      </c>
      <c r="C128" s="4" t="s">
        <v>5375</v>
      </c>
      <c r="D128" s="9">
        <v>42410</v>
      </c>
      <c r="E128" s="9">
        <v>42408</v>
      </c>
    </row>
    <row r="129" spans="1:5" x14ac:dyDescent="0.25">
      <c r="A129" s="2" t="s">
        <v>5120</v>
      </c>
      <c r="B129" s="2" t="s">
        <v>5376</v>
      </c>
      <c r="C129" s="4" t="s">
        <v>1007</v>
      </c>
      <c r="E129" s="9">
        <v>42410</v>
      </c>
    </row>
    <row r="130" spans="1:5" x14ac:dyDescent="0.25">
      <c r="A130" s="2" t="s">
        <v>4053</v>
      </c>
      <c r="B130" s="2" t="s">
        <v>5377</v>
      </c>
      <c r="C130" s="4" t="s">
        <v>5378</v>
      </c>
      <c r="E130" s="9">
        <v>42422</v>
      </c>
    </row>
    <row r="131" spans="1:5" x14ac:dyDescent="0.25">
      <c r="A131" s="2" t="s">
        <v>5379</v>
      </c>
      <c r="B131" s="2" t="s">
        <v>5380</v>
      </c>
      <c r="C131" s="4" t="s">
        <v>5381</v>
      </c>
      <c r="E131" s="9">
        <v>42431</v>
      </c>
    </row>
    <row r="132" spans="1:5" x14ac:dyDescent="0.25">
      <c r="A132" s="2" t="s">
        <v>5382</v>
      </c>
      <c r="B132" s="2" t="s">
        <v>5383</v>
      </c>
      <c r="C132" s="4" t="s">
        <v>5381</v>
      </c>
      <c r="D132" s="9">
        <v>42438</v>
      </c>
      <c r="E132" s="9">
        <v>42434</v>
      </c>
    </row>
    <row r="133" spans="1:5" x14ac:dyDescent="0.25">
      <c r="A133" s="2" t="s">
        <v>4334</v>
      </c>
      <c r="B133" s="2" t="s">
        <v>5384</v>
      </c>
      <c r="C133" s="4" t="s">
        <v>5385</v>
      </c>
      <c r="E133" s="9">
        <v>42439</v>
      </c>
    </row>
    <row r="134" spans="1:5" x14ac:dyDescent="0.25">
      <c r="A134" s="2" t="s">
        <v>5386</v>
      </c>
      <c r="B134" s="2" t="s">
        <v>5387</v>
      </c>
      <c r="C134" s="4" t="s">
        <v>5388</v>
      </c>
      <c r="D134" s="9">
        <v>42446</v>
      </c>
      <c r="E134" s="9">
        <v>42451</v>
      </c>
    </row>
    <row r="135" spans="1:5" x14ac:dyDescent="0.25">
      <c r="A135" s="2" t="s">
        <v>5389</v>
      </c>
      <c r="B135" s="2" t="s">
        <v>5390</v>
      </c>
      <c r="C135" s="4" t="s">
        <v>5391</v>
      </c>
      <c r="D135" s="9" t="s">
        <v>5392</v>
      </c>
      <c r="E135" s="9">
        <v>42452</v>
      </c>
    </row>
    <row r="136" spans="1:5" x14ac:dyDescent="0.25">
      <c r="A136" s="2" t="s">
        <v>5393</v>
      </c>
      <c r="B136" s="2" t="s">
        <v>5394</v>
      </c>
      <c r="C136" s="4" t="s">
        <v>5395</v>
      </c>
      <c r="D136" s="9" t="s">
        <v>5396</v>
      </c>
      <c r="E136" s="9">
        <v>42466</v>
      </c>
    </row>
    <row r="137" spans="1:5" x14ac:dyDescent="0.25">
      <c r="A137" s="2" t="s">
        <v>1870</v>
      </c>
      <c r="B137" s="2" t="s">
        <v>5397</v>
      </c>
      <c r="C137" s="4" t="s">
        <v>5398</v>
      </c>
      <c r="D137" s="9" t="s">
        <v>5396</v>
      </c>
      <c r="E137" s="9">
        <v>42462</v>
      </c>
    </row>
    <row r="138" spans="1:5" x14ac:dyDescent="0.25">
      <c r="A138" s="2" t="s">
        <v>5399</v>
      </c>
      <c r="B138" s="2" t="s">
        <v>5400</v>
      </c>
      <c r="C138" s="4" t="s">
        <v>5401</v>
      </c>
      <c r="D138" s="9" t="s">
        <v>5402</v>
      </c>
      <c r="E138" s="9">
        <v>42472</v>
      </c>
    </row>
    <row r="139" spans="1:5" x14ac:dyDescent="0.25">
      <c r="A139" s="2" t="s">
        <v>5403</v>
      </c>
      <c r="B139" s="2" t="s">
        <v>5404</v>
      </c>
      <c r="C139" s="4" t="s">
        <v>5405</v>
      </c>
      <c r="E139" s="9">
        <v>42467</v>
      </c>
    </row>
    <row r="140" spans="1:5" x14ac:dyDescent="0.25">
      <c r="A140" s="2" t="s">
        <v>5278</v>
      </c>
      <c r="B140" s="2" t="s">
        <v>5406</v>
      </c>
      <c r="C140" s="4" t="s">
        <v>5407</v>
      </c>
      <c r="E140" s="9">
        <v>42469</v>
      </c>
    </row>
    <row r="141" spans="1:5" x14ac:dyDescent="0.25">
      <c r="A141" s="2" t="s">
        <v>5408</v>
      </c>
      <c r="B141" s="2" t="s">
        <v>5409</v>
      </c>
      <c r="C141" s="4" t="s">
        <v>5410</v>
      </c>
      <c r="E141" s="9">
        <v>42475</v>
      </c>
    </row>
    <row r="142" spans="1:5" x14ac:dyDescent="0.25">
      <c r="A142" s="2" t="s">
        <v>5411</v>
      </c>
      <c r="B142" s="2" t="s">
        <v>5412</v>
      </c>
      <c r="C142" s="4" t="s">
        <v>5413</v>
      </c>
      <c r="E142" s="9">
        <v>42473</v>
      </c>
    </row>
    <row r="143" spans="1:5" x14ac:dyDescent="0.25">
      <c r="A143" s="2" t="s">
        <v>5414</v>
      </c>
      <c r="B143" s="2" t="s">
        <v>5415</v>
      </c>
      <c r="C143" s="4" t="s">
        <v>5416</v>
      </c>
      <c r="D143" s="9" t="s">
        <v>5417</v>
      </c>
      <c r="E143" s="9">
        <v>42485</v>
      </c>
    </row>
    <row r="144" spans="1:5" x14ac:dyDescent="0.25">
      <c r="A144" s="2" t="s">
        <v>5403</v>
      </c>
      <c r="B144" s="2" t="s">
        <v>5418</v>
      </c>
      <c r="C144" s="4" t="s">
        <v>5419</v>
      </c>
      <c r="E144" s="9">
        <v>42480</v>
      </c>
    </row>
    <row r="145" spans="1:5" x14ac:dyDescent="0.25">
      <c r="A145" s="2" t="s">
        <v>5420</v>
      </c>
      <c r="B145" s="2" t="s">
        <v>5421</v>
      </c>
      <c r="C145" s="4" t="s">
        <v>5422</v>
      </c>
      <c r="E145" s="9">
        <v>42487</v>
      </c>
    </row>
    <row r="146" spans="1:5" x14ac:dyDescent="0.25">
      <c r="A146" s="2" t="s">
        <v>5423</v>
      </c>
      <c r="B146" s="2" t="s">
        <v>5424</v>
      </c>
      <c r="C146" s="4" t="s">
        <v>5425</v>
      </c>
      <c r="D146" s="9" t="s">
        <v>5426</v>
      </c>
      <c r="E146" s="9">
        <v>42495</v>
      </c>
    </row>
    <row r="147" spans="1:5" x14ac:dyDescent="0.25">
      <c r="A147" s="2" t="s">
        <v>1054</v>
      </c>
      <c r="B147" s="2" t="s">
        <v>5427</v>
      </c>
      <c r="C147" s="4" t="s">
        <v>5428</v>
      </c>
      <c r="E147" s="9">
        <v>42494</v>
      </c>
    </row>
    <row r="148" spans="1:5" x14ac:dyDescent="0.25">
      <c r="A148" s="2" t="s">
        <v>1388</v>
      </c>
      <c r="B148" s="2" t="s">
        <v>5429</v>
      </c>
      <c r="C148" s="4" t="s">
        <v>1958</v>
      </c>
      <c r="E148" s="9">
        <v>42497</v>
      </c>
    </row>
    <row r="149" spans="1:5" x14ac:dyDescent="0.25">
      <c r="A149" s="2" t="s">
        <v>1371</v>
      </c>
      <c r="B149" s="2" t="s">
        <v>5430</v>
      </c>
      <c r="C149" s="4" t="s">
        <v>5431</v>
      </c>
      <c r="D149" s="9" t="s">
        <v>5432</v>
      </c>
      <c r="E149" s="9">
        <v>42507</v>
      </c>
    </row>
    <row r="150" spans="1:5" x14ac:dyDescent="0.25">
      <c r="A150" s="2" t="s">
        <v>5123</v>
      </c>
      <c r="B150" s="2" t="s">
        <v>5433</v>
      </c>
      <c r="C150" s="4" t="s">
        <v>3221</v>
      </c>
      <c r="E150" s="9">
        <v>42500</v>
      </c>
    </row>
    <row r="151" spans="1:5" x14ac:dyDescent="0.25">
      <c r="A151" s="2" t="s">
        <v>2416</v>
      </c>
      <c r="B151" s="2" t="s">
        <v>5434</v>
      </c>
      <c r="C151" s="4" t="s">
        <v>5435</v>
      </c>
      <c r="D151" s="9">
        <v>42514</v>
      </c>
      <c r="E151" s="9">
        <v>42513</v>
      </c>
    </row>
    <row r="152" spans="1:5" x14ac:dyDescent="0.25">
      <c r="A152" s="2" t="s">
        <v>5436</v>
      </c>
      <c r="B152" s="2" t="s">
        <v>5437</v>
      </c>
      <c r="C152" s="4" t="s">
        <v>3300</v>
      </c>
      <c r="E152" s="9">
        <v>42520</v>
      </c>
    </row>
    <row r="153" spans="1:5" x14ac:dyDescent="0.25">
      <c r="A153" s="2" t="s">
        <v>5438</v>
      </c>
      <c r="B153" s="2" t="s">
        <v>5439</v>
      </c>
      <c r="C153" s="4" t="s">
        <v>5440</v>
      </c>
      <c r="D153" s="9">
        <v>42527</v>
      </c>
      <c r="E153" s="9">
        <v>42527</v>
      </c>
    </row>
    <row r="154" spans="1:5" x14ac:dyDescent="0.25">
      <c r="A154" s="2" t="s">
        <v>5436</v>
      </c>
      <c r="B154" s="2" t="s">
        <v>5441</v>
      </c>
      <c r="C154" s="4" t="s">
        <v>5442</v>
      </c>
      <c r="E154" s="9">
        <v>42527</v>
      </c>
    </row>
    <row r="155" spans="1:5" x14ac:dyDescent="0.25">
      <c r="A155" s="2" t="s">
        <v>5347</v>
      </c>
      <c r="B155" s="2" t="s">
        <v>5443</v>
      </c>
      <c r="C155" s="4" t="s">
        <v>5444</v>
      </c>
      <c r="E155" s="9">
        <v>42536</v>
      </c>
    </row>
    <row r="156" spans="1:5" x14ac:dyDescent="0.25">
      <c r="A156" s="2" t="s">
        <v>5445</v>
      </c>
      <c r="B156" s="2" t="s">
        <v>5446</v>
      </c>
      <c r="C156" s="4" t="s">
        <v>5447</v>
      </c>
      <c r="D156" s="9">
        <v>42543</v>
      </c>
      <c r="E156" s="9">
        <v>42542</v>
      </c>
    </row>
    <row r="157" spans="1:5" x14ac:dyDescent="0.25">
      <c r="A157" s="2" t="s">
        <v>5448</v>
      </c>
      <c r="B157" s="2" t="s">
        <v>5449</v>
      </c>
      <c r="C157" s="4" t="s">
        <v>5450</v>
      </c>
      <c r="E157" s="9">
        <v>42543</v>
      </c>
    </row>
    <row r="158" spans="1:5" x14ac:dyDescent="0.25">
      <c r="A158" s="2" t="s">
        <v>5451</v>
      </c>
      <c r="B158" s="2" t="s">
        <v>5452</v>
      </c>
      <c r="C158" s="4" t="s">
        <v>5453</v>
      </c>
      <c r="D158" s="9">
        <v>42557</v>
      </c>
      <c r="E158" s="9">
        <v>42555</v>
      </c>
    </row>
    <row r="159" spans="1:5" x14ac:dyDescent="0.25">
      <c r="A159" s="2" t="s">
        <v>1388</v>
      </c>
      <c r="B159" s="2" t="s">
        <v>5454</v>
      </c>
      <c r="C159" s="4" t="s">
        <v>5453</v>
      </c>
      <c r="E159" s="9">
        <v>42549</v>
      </c>
    </row>
    <row r="160" spans="1:5" x14ac:dyDescent="0.25">
      <c r="A160" s="2" t="s">
        <v>5455</v>
      </c>
      <c r="B160" s="2" t="s">
        <v>5456</v>
      </c>
      <c r="C160" s="4" t="s">
        <v>5457</v>
      </c>
      <c r="E160" s="9">
        <v>42557</v>
      </c>
    </row>
    <row r="161" spans="1:5" x14ac:dyDescent="0.25">
      <c r="A161" s="2" t="s">
        <v>5458</v>
      </c>
      <c r="B161" s="2" t="s">
        <v>5459</v>
      </c>
      <c r="C161" s="4" t="s">
        <v>5460</v>
      </c>
      <c r="E161" s="9">
        <v>42563</v>
      </c>
    </row>
    <row r="162" spans="1:5" x14ac:dyDescent="0.25">
      <c r="A162" s="2" t="s">
        <v>5461</v>
      </c>
      <c r="B162" s="2" t="s">
        <v>5462</v>
      </c>
      <c r="C162" s="4" t="s">
        <v>5463</v>
      </c>
      <c r="D162" s="9">
        <v>42570</v>
      </c>
      <c r="E162" s="9">
        <v>42569</v>
      </c>
    </row>
    <row r="163" spans="1:5" x14ac:dyDescent="0.25">
      <c r="A163" s="2" t="s">
        <v>5448</v>
      </c>
      <c r="B163" s="2" t="s">
        <v>5464</v>
      </c>
      <c r="C163" s="4" t="s">
        <v>5465</v>
      </c>
      <c r="E163" s="9">
        <v>42565</v>
      </c>
    </row>
    <row r="164" spans="1:5" x14ac:dyDescent="0.25">
      <c r="A164" s="2" t="s">
        <v>5466</v>
      </c>
      <c r="B164" s="2" t="s">
        <v>5467</v>
      </c>
      <c r="C164" s="4" t="s">
        <v>5468</v>
      </c>
      <c r="D164" s="9">
        <v>42579</v>
      </c>
      <c r="E164" s="9">
        <v>42578</v>
      </c>
    </row>
    <row r="165" spans="1:5" x14ac:dyDescent="0.25">
      <c r="A165" s="2" t="s">
        <v>5469</v>
      </c>
      <c r="B165" s="2" t="s">
        <v>5470</v>
      </c>
      <c r="C165" s="4" t="s">
        <v>5471</v>
      </c>
      <c r="D165" s="9">
        <v>42584</v>
      </c>
      <c r="E165" s="9">
        <v>42584</v>
      </c>
    </row>
    <row r="166" spans="1:5" x14ac:dyDescent="0.25">
      <c r="A166" s="2" t="s">
        <v>5472</v>
      </c>
      <c r="B166" s="2" t="s">
        <v>5473</v>
      </c>
      <c r="C166" s="4" t="s">
        <v>5474</v>
      </c>
      <c r="E166" s="9">
        <v>42584</v>
      </c>
    </row>
    <row r="167" spans="1:5" x14ac:dyDescent="0.25">
      <c r="A167" s="2" t="s">
        <v>5475</v>
      </c>
      <c r="B167" s="2" t="s">
        <v>5476</v>
      </c>
      <c r="C167" s="4" t="s">
        <v>5477</v>
      </c>
      <c r="D167" s="9">
        <v>42598</v>
      </c>
      <c r="E167" s="9">
        <v>42593</v>
      </c>
    </row>
    <row r="168" spans="1:5" x14ac:dyDescent="0.25">
      <c r="A168" s="2" t="s">
        <v>5478</v>
      </c>
      <c r="B168" s="2" t="s">
        <v>5479</v>
      </c>
      <c r="C168" s="4" t="s">
        <v>5477</v>
      </c>
      <c r="D168" s="9">
        <v>42598</v>
      </c>
      <c r="E168" s="9">
        <v>42598</v>
      </c>
    </row>
    <row r="169" spans="1:5" x14ac:dyDescent="0.25">
      <c r="A169" s="2" t="s">
        <v>5480</v>
      </c>
      <c r="B169" s="2" t="s">
        <v>5481</v>
      </c>
      <c r="C169" s="4" t="s">
        <v>5482</v>
      </c>
      <c r="D169" s="9">
        <v>42607</v>
      </c>
      <c r="E169" s="9">
        <v>42605</v>
      </c>
    </row>
    <row r="170" spans="1:5" x14ac:dyDescent="0.25">
      <c r="A170" s="2" t="s">
        <v>4028</v>
      </c>
      <c r="B170" s="2" t="s">
        <v>5483</v>
      </c>
      <c r="C170" s="4" t="s">
        <v>5484</v>
      </c>
      <c r="D170" s="9">
        <v>42614</v>
      </c>
      <c r="E170" s="9">
        <v>42611</v>
      </c>
    </row>
    <row r="171" spans="1:5" x14ac:dyDescent="0.25">
      <c r="A171" s="2" t="s">
        <v>5420</v>
      </c>
      <c r="B171" s="2" t="s">
        <v>5485</v>
      </c>
      <c r="C171" s="4" t="s">
        <v>5486</v>
      </c>
      <c r="E171" s="9">
        <v>42619</v>
      </c>
    </row>
    <row r="172" spans="1:5" x14ac:dyDescent="0.25">
      <c r="A172" s="2" t="s">
        <v>5487</v>
      </c>
      <c r="B172" s="2" t="s">
        <v>5488</v>
      </c>
      <c r="C172" s="4" t="s">
        <v>5489</v>
      </c>
      <c r="E172" s="9">
        <v>42625</v>
      </c>
    </row>
    <row r="173" spans="1:5" x14ac:dyDescent="0.25">
      <c r="A173" s="2" t="s">
        <v>5490</v>
      </c>
      <c r="B173" s="2" t="s">
        <v>5491</v>
      </c>
      <c r="C173" s="4" t="s">
        <v>1970</v>
      </c>
      <c r="E173" s="9">
        <v>42627</v>
      </c>
    </row>
    <row r="174" spans="1:5" x14ac:dyDescent="0.25">
      <c r="A174" s="2" t="s">
        <v>5492</v>
      </c>
      <c r="B174" s="2" t="s">
        <v>5493</v>
      </c>
      <c r="C174" s="4" t="s">
        <v>5494</v>
      </c>
      <c r="E174" s="9">
        <v>42630</v>
      </c>
    </row>
    <row r="175" spans="1:5" x14ac:dyDescent="0.25">
      <c r="A175" s="2" t="s">
        <v>5495</v>
      </c>
      <c r="B175" s="2" t="s">
        <v>5496</v>
      </c>
      <c r="C175" s="4" t="s">
        <v>5497</v>
      </c>
      <c r="D175" s="9">
        <v>42639</v>
      </c>
      <c r="E175" s="9">
        <v>42641</v>
      </c>
    </row>
    <row r="176" spans="1:5" x14ac:dyDescent="0.25">
      <c r="A176" s="2" t="s">
        <v>4818</v>
      </c>
      <c r="B176" s="2" t="s">
        <v>5498</v>
      </c>
      <c r="C176" s="4" t="s">
        <v>5499</v>
      </c>
      <c r="D176" s="9">
        <v>42644</v>
      </c>
      <c r="E176" s="9">
        <v>42643</v>
      </c>
    </row>
    <row r="177" spans="1:5" x14ac:dyDescent="0.25">
      <c r="A177" s="2" t="s">
        <v>3509</v>
      </c>
      <c r="B177" s="2" t="s">
        <v>5500</v>
      </c>
      <c r="C177" s="4" t="s">
        <v>5501</v>
      </c>
      <c r="E177" s="9">
        <v>42648</v>
      </c>
    </row>
    <row r="178" spans="1:5" x14ac:dyDescent="0.25">
      <c r="A178" s="2" t="s">
        <v>5502</v>
      </c>
      <c r="B178" s="2" t="s">
        <v>5503</v>
      </c>
      <c r="C178" s="4" t="s">
        <v>5504</v>
      </c>
      <c r="D178" s="9">
        <v>42657</v>
      </c>
      <c r="E178" s="9">
        <v>42656</v>
      </c>
    </row>
    <row r="179" spans="1:5" x14ac:dyDescent="0.25">
      <c r="A179" s="2" t="s">
        <v>5505</v>
      </c>
      <c r="B179" s="2" t="s">
        <v>5506</v>
      </c>
      <c r="C179" s="4" t="s">
        <v>5507</v>
      </c>
      <c r="E179" s="9">
        <v>42660</v>
      </c>
    </row>
    <row r="180" spans="1:5" x14ac:dyDescent="0.25">
      <c r="A180" s="2" t="s">
        <v>5508</v>
      </c>
      <c r="B180" s="2" t="s">
        <v>5509</v>
      </c>
      <c r="C180" s="4" t="s">
        <v>5510</v>
      </c>
      <c r="E180" s="9">
        <v>42668</v>
      </c>
    </row>
    <row r="181" spans="1:5" x14ac:dyDescent="0.25">
      <c r="A181" s="2" t="s">
        <v>5511</v>
      </c>
      <c r="B181" s="2" t="s">
        <v>5512</v>
      </c>
      <c r="C181" s="4" t="s">
        <v>5513</v>
      </c>
      <c r="E181" s="9">
        <v>42663</v>
      </c>
    </row>
    <row r="182" spans="1:5" x14ac:dyDescent="0.25">
      <c r="A182" s="2" t="s">
        <v>5514</v>
      </c>
      <c r="B182" s="2" t="s">
        <v>5515</v>
      </c>
      <c r="C182" s="4" t="s">
        <v>5516</v>
      </c>
      <c r="D182" s="9">
        <v>42677</v>
      </c>
      <c r="E182" s="9">
        <v>42674</v>
      </c>
    </row>
    <row r="183" spans="1:5" x14ac:dyDescent="0.25">
      <c r="A183" s="2" t="s">
        <v>4391</v>
      </c>
      <c r="B183" s="2" t="s">
        <v>5517</v>
      </c>
      <c r="C183" s="4" t="s">
        <v>5518</v>
      </c>
      <c r="D183" s="9">
        <v>42681</v>
      </c>
      <c r="E183" s="9">
        <v>42677</v>
      </c>
    </row>
    <row r="184" spans="1:5" x14ac:dyDescent="0.25">
      <c r="A184" s="2" t="s">
        <v>4808</v>
      </c>
      <c r="B184" s="2" t="s">
        <v>5519</v>
      </c>
      <c r="C184" s="4" t="s">
        <v>5520</v>
      </c>
      <c r="D184" s="9">
        <v>42688</v>
      </c>
      <c r="E184" s="9">
        <v>42683</v>
      </c>
    </row>
    <row r="185" spans="1:5" x14ac:dyDescent="0.25">
      <c r="A185" s="2" t="s">
        <v>5521</v>
      </c>
      <c r="B185" s="2" t="s">
        <v>5522</v>
      </c>
      <c r="C185" s="4" t="s">
        <v>5523</v>
      </c>
      <c r="E185" s="9">
        <v>42681</v>
      </c>
    </row>
    <row r="186" spans="1:5" x14ac:dyDescent="0.25">
      <c r="A186" s="2" t="s">
        <v>1887</v>
      </c>
      <c r="B186" s="2" t="s">
        <v>5524</v>
      </c>
      <c r="C186" s="4" t="s">
        <v>5525</v>
      </c>
      <c r="D186" s="9">
        <v>42695</v>
      </c>
      <c r="E186" s="9">
        <v>42689</v>
      </c>
    </row>
    <row r="187" spans="1:5" x14ac:dyDescent="0.25">
      <c r="A187" s="2" t="s">
        <v>5526</v>
      </c>
      <c r="B187" s="2" t="s">
        <v>5527</v>
      </c>
      <c r="C187" s="4" t="s">
        <v>4504</v>
      </c>
      <c r="E187" s="9">
        <v>42688</v>
      </c>
    </row>
    <row r="188" spans="1:5" x14ac:dyDescent="0.25">
      <c r="A188" s="2" t="s">
        <v>5528</v>
      </c>
      <c r="B188" s="2" t="s">
        <v>5529</v>
      </c>
      <c r="C188" s="4" t="s">
        <v>5530</v>
      </c>
      <c r="D188" s="9">
        <v>42702</v>
      </c>
      <c r="E188" s="9">
        <v>42702</v>
      </c>
    </row>
    <row r="189" spans="1:5" x14ac:dyDescent="0.25">
      <c r="A189" s="2" t="s">
        <v>5531</v>
      </c>
      <c r="B189" s="2" t="s">
        <v>5532</v>
      </c>
      <c r="C189" s="4" t="s">
        <v>5533</v>
      </c>
      <c r="E189" s="9">
        <v>42696</v>
      </c>
    </row>
    <row r="190" spans="1:5" x14ac:dyDescent="0.25">
      <c r="A190" s="2" t="s">
        <v>1054</v>
      </c>
      <c r="B190" s="2" t="s">
        <v>5534</v>
      </c>
      <c r="C190" s="4" t="s">
        <v>5535</v>
      </c>
      <c r="E190" s="9">
        <v>42709</v>
      </c>
    </row>
    <row r="191" spans="1:5" x14ac:dyDescent="0.25">
      <c r="A191" s="2" t="s">
        <v>2339</v>
      </c>
      <c r="B191" s="2" t="s">
        <v>5536</v>
      </c>
      <c r="C191" s="4" t="s">
        <v>5537</v>
      </c>
      <c r="D191" s="9">
        <v>42716</v>
      </c>
      <c r="E191" s="9">
        <v>42716</v>
      </c>
    </row>
    <row r="192" spans="1:5" x14ac:dyDescent="0.25">
      <c r="A192" s="2" t="s">
        <v>5538</v>
      </c>
      <c r="B192" s="2" t="s">
        <v>5539</v>
      </c>
      <c r="C192" s="4" t="s">
        <v>5540</v>
      </c>
      <c r="E192" s="9">
        <v>42723</v>
      </c>
    </row>
    <row r="193" spans="1:6" x14ac:dyDescent="0.25">
      <c r="A193" s="2" t="s">
        <v>1301</v>
      </c>
      <c r="B193" s="2" t="s">
        <v>5541</v>
      </c>
      <c r="C193" s="4" t="s">
        <v>5542</v>
      </c>
      <c r="E193" s="9">
        <v>42726</v>
      </c>
    </row>
    <row r="194" spans="1:6" x14ac:dyDescent="0.25">
      <c r="A194" s="2" t="s">
        <v>5543</v>
      </c>
      <c r="B194" s="2" t="s">
        <v>5544</v>
      </c>
      <c r="C194" s="4" t="s">
        <v>5545</v>
      </c>
      <c r="E194" s="9">
        <v>42737</v>
      </c>
    </row>
    <row r="195" spans="1:6" x14ac:dyDescent="0.25">
      <c r="A195" s="2" t="s">
        <v>5546</v>
      </c>
      <c r="B195" s="2" t="s">
        <v>5547</v>
      </c>
      <c r="C195" s="4" t="s">
        <v>5548</v>
      </c>
      <c r="E195" s="9">
        <v>42737</v>
      </c>
    </row>
    <row r="196" spans="1:6" x14ac:dyDescent="0.25">
      <c r="A196" s="2" t="s">
        <v>5420</v>
      </c>
      <c r="B196" s="2" t="s">
        <v>5549</v>
      </c>
      <c r="C196" s="4" t="s">
        <v>1978</v>
      </c>
      <c r="E196" s="9">
        <v>42751</v>
      </c>
    </row>
    <row r="197" spans="1:6" x14ac:dyDescent="0.25">
      <c r="A197" s="2" t="s">
        <v>5550</v>
      </c>
      <c r="B197" s="2" t="s">
        <v>5551</v>
      </c>
      <c r="C197" s="4" t="s">
        <v>5552</v>
      </c>
      <c r="D197" s="9">
        <v>42765</v>
      </c>
      <c r="E197" s="9">
        <v>42766</v>
      </c>
    </row>
    <row r="198" spans="1:6" x14ac:dyDescent="0.25">
      <c r="B198" s="2" t="s">
        <v>5553</v>
      </c>
      <c r="C198" s="4" t="s">
        <v>5552</v>
      </c>
      <c r="E198" s="9">
        <v>42758</v>
      </c>
    </row>
    <row r="199" spans="1:6" x14ac:dyDescent="0.25">
      <c r="A199" s="2" t="s">
        <v>5554</v>
      </c>
      <c r="B199" s="2" t="s">
        <v>5555</v>
      </c>
      <c r="C199" s="4" t="s">
        <v>5556</v>
      </c>
      <c r="D199" s="9">
        <v>42774</v>
      </c>
      <c r="E199" s="9">
        <v>42795</v>
      </c>
    </row>
    <row r="200" spans="1:6" x14ac:dyDescent="0.25">
      <c r="A200" s="2" t="s">
        <v>5557</v>
      </c>
      <c r="B200" s="2" t="s">
        <v>5558</v>
      </c>
      <c r="C200" s="4" t="s">
        <v>5559</v>
      </c>
      <c r="E200" s="9">
        <v>42779</v>
      </c>
    </row>
    <row r="201" spans="1:6" x14ac:dyDescent="0.25">
      <c r="A201" s="2" t="s">
        <v>5560</v>
      </c>
      <c r="B201" s="2" t="s">
        <v>5561</v>
      </c>
      <c r="C201" s="4" t="s">
        <v>5562</v>
      </c>
      <c r="D201" s="9">
        <v>42787</v>
      </c>
      <c r="E201" s="9">
        <v>42786</v>
      </c>
    </row>
    <row r="202" spans="1:6" x14ac:dyDescent="0.25">
      <c r="A202" s="2" t="s">
        <v>4334</v>
      </c>
      <c r="B202" s="2" t="s">
        <v>5563</v>
      </c>
      <c r="C202" s="4" t="s">
        <v>5564</v>
      </c>
      <c r="E202" s="9" t="s">
        <v>5565</v>
      </c>
    </row>
    <row r="203" spans="1:6" x14ac:dyDescent="0.25">
      <c r="A203" s="2" t="s">
        <v>5566</v>
      </c>
      <c r="B203" s="2" t="s">
        <v>5567</v>
      </c>
      <c r="C203" s="4" t="s">
        <v>4553</v>
      </c>
      <c r="E203" s="9">
        <v>42807</v>
      </c>
    </row>
    <row r="204" spans="1:6" x14ac:dyDescent="0.25">
      <c r="A204" s="2" t="s">
        <v>5568</v>
      </c>
      <c r="B204" s="2" t="s">
        <v>5569</v>
      </c>
      <c r="C204" s="4" t="s">
        <v>5570</v>
      </c>
      <c r="E204" s="9">
        <v>42807</v>
      </c>
    </row>
    <row r="205" spans="1:6" x14ac:dyDescent="0.25">
      <c r="A205" s="25"/>
      <c r="B205" s="25" t="s">
        <v>5571</v>
      </c>
      <c r="C205" s="25"/>
      <c r="D205" s="29"/>
      <c r="E205" s="29"/>
      <c r="F205" s="30"/>
    </row>
    <row r="206" spans="1:6" x14ac:dyDescent="0.25">
      <c r="A206" s="2" t="s">
        <v>5572</v>
      </c>
      <c r="B206" s="2" t="s">
        <v>5573</v>
      </c>
      <c r="C206" s="4" t="s">
        <v>5574</v>
      </c>
      <c r="D206" s="9">
        <v>42829</v>
      </c>
      <c r="E206" s="9">
        <v>42828</v>
      </c>
    </row>
    <row r="207" spans="1:6" x14ac:dyDescent="0.25">
      <c r="B207" s="2" t="s">
        <v>5575</v>
      </c>
      <c r="C207" s="4" t="s">
        <v>5574</v>
      </c>
      <c r="E207" s="9">
        <v>42821</v>
      </c>
    </row>
    <row r="208" spans="1:6" x14ac:dyDescent="0.25">
      <c r="A208" s="2" t="s">
        <v>5576</v>
      </c>
      <c r="B208" s="2" t="s">
        <v>5577</v>
      </c>
      <c r="C208" s="4" t="s">
        <v>5578</v>
      </c>
      <c r="E208" s="9">
        <v>42843</v>
      </c>
    </row>
    <row r="209" spans="1:5" x14ac:dyDescent="0.25">
      <c r="A209" s="2" t="s">
        <v>3756</v>
      </c>
      <c r="B209" s="2" t="s">
        <v>5579</v>
      </c>
      <c r="C209" s="4" t="s">
        <v>5580</v>
      </c>
      <c r="D209" s="9">
        <v>42857</v>
      </c>
      <c r="E209" s="9">
        <v>42854</v>
      </c>
    </row>
    <row r="210" spans="1:5" x14ac:dyDescent="0.25">
      <c r="A210" s="2" t="s">
        <v>5581</v>
      </c>
      <c r="B210" s="2" t="s">
        <v>5582</v>
      </c>
      <c r="C210" s="4" t="s">
        <v>5580</v>
      </c>
      <c r="D210" s="9">
        <v>42857</v>
      </c>
      <c r="E210" s="9">
        <v>42857</v>
      </c>
    </row>
    <row r="211" spans="1:5" x14ac:dyDescent="0.25">
      <c r="A211" s="2" t="s">
        <v>5583</v>
      </c>
      <c r="B211" s="2" t="s">
        <v>5584</v>
      </c>
      <c r="C211" s="4" t="s">
        <v>5585</v>
      </c>
      <c r="E211" s="9">
        <v>42867</v>
      </c>
    </row>
    <row r="212" spans="1:5" x14ac:dyDescent="0.25">
      <c r="A212" s="2" t="s">
        <v>5586</v>
      </c>
      <c r="B212" s="2" t="s">
        <v>5587</v>
      </c>
      <c r="C212" s="4" t="s">
        <v>5588</v>
      </c>
      <c r="D212" s="9">
        <v>42871</v>
      </c>
      <c r="E212" s="9">
        <v>42871</v>
      </c>
    </row>
    <row r="213" spans="1:5" x14ac:dyDescent="0.25">
      <c r="A213" s="2" t="s">
        <v>5589</v>
      </c>
      <c r="B213" s="2" t="s">
        <v>5590</v>
      </c>
      <c r="C213" s="4" t="s">
        <v>5591</v>
      </c>
      <c r="D213" s="9">
        <v>42884</v>
      </c>
      <c r="E213" s="9">
        <v>42884</v>
      </c>
    </row>
    <row r="214" spans="1:5" x14ac:dyDescent="0.25">
      <c r="A214" s="2" t="s">
        <v>3645</v>
      </c>
      <c r="B214" s="2" t="s">
        <v>5592</v>
      </c>
      <c r="C214" s="4" t="s">
        <v>2894</v>
      </c>
      <c r="E214" s="9">
        <v>42877</v>
      </c>
    </row>
    <row r="215" spans="1:5" x14ac:dyDescent="0.25">
      <c r="A215" s="2" t="s">
        <v>5593</v>
      </c>
      <c r="B215" s="2" t="s">
        <v>5594</v>
      </c>
      <c r="C215" s="4" t="s">
        <v>5595</v>
      </c>
      <c r="E215" s="9">
        <v>42882</v>
      </c>
    </row>
    <row r="216" spans="1:5" x14ac:dyDescent="0.25">
      <c r="A216" s="2" t="s">
        <v>5596</v>
      </c>
      <c r="B216" s="2" t="s">
        <v>5597</v>
      </c>
      <c r="C216" s="4" t="s">
        <v>5598</v>
      </c>
      <c r="E216" s="9">
        <v>42899</v>
      </c>
    </row>
    <row r="217" spans="1:5" x14ac:dyDescent="0.25">
      <c r="A217" s="2" t="s">
        <v>5599</v>
      </c>
      <c r="B217" s="2" t="s">
        <v>5600</v>
      </c>
      <c r="C217" s="4" t="s">
        <v>5601</v>
      </c>
      <c r="D217" s="9">
        <v>42909</v>
      </c>
      <c r="E217" s="9">
        <v>42906</v>
      </c>
    </row>
    <row r="218" spans="1:5" x14ac:dyDescent="0.25">
      <c r="A218" s="2" t="s">
        <v>5602</v>
      </c>
      <c r="B218" s="2" t="s">
        <v>5603</v>
      </c>
      <c r="C218" s="4" t="s">
        <v>5604</v>
      </c>
      <c r="E218" s="9">
        <v>42899</v>
      </c>
    </row>
    <row r="219" spans="1:5" x14ac:dyDescent="0.25">
      <c r="A219" s="2" t="s">
        <v>5605</v>
      </c>
      <c r="B219" s="2" t="s">
        <v>5606</v>
      </c>
      <c r="C219" s="4" t="s">
        <v>5607</v>
      </c>
      <c r="D219" s="9">
        <v>42914</v>
      </c>
      <c r="E219" s="9">
        <v>42914</v>
      </c>
    </row>
    <row r="220" spans="1:5" x14ac:dyDescent="0.25">
      <c r="A220" s="2" t="s">
        <v>5608</v>
      </c>
      <c r="B220" s="2" t="s">
        <v>5609</v>
      </c>
      <c r="C220" s="4" t="s">
        <v>5610</v>
      </c>
      <c r="D220" s="9">
        <v>42921</v>
      </c>
      <c r="E220" s="9">
        <v>42919</v>
      </c>
    </row>
    <row r="221" spans="1:5" x14ac:dyDescent="0.25">
      <c r="A221" s="2" t="s">
        <v>5611</v>
      </c>
      <c r="B221" s="2" t="s">
        <v>5612</v>
      </c>
      <c r="C221" s="4" t="s">
        <v>5613</v>
      </c>
      <c r="E221" s="9">
        <v>42932</v>
      </c>
    </row>
    <row r="222" spans="1:5" x14ac:dyDescent="0.25">
      <c r="A222" s="2" t="s">
        <v>5614</v>
      </c>
      <c r="B222" s="2" t="s">
        <v>5615</v>
      </c>
      <c r="C222" s="4" t="s">
        <v>5613</v>
      </c>
      <c r="E222" s="9">
        <v>42924</v>
      </c>
    </row>
    <row r="223" spans="1:5" x14ac:dyDescent="0.25">
      <c r="A223" s="2" t="s">
        <v>5616</v>
      </c>
      <c r="B223" s="2" t="s">
        <v>5617</v>
      </c>
      <c r="C223" s="4" t="s">
        <v>5618</v>
      </c>
      <c r="D223" s="9">
        <v>42941</v>
      </c>
      <c r="E223" s="9">
        <v>42936</v>
      </c>
    </row>
    <row r="224" spans="1:5" x14ac:dyDescent="0.25">
      <c r="A224" s="2" t="s">
        <v>3345</v>
      </c>
      <c r="B224" s="2" t="s">
        <v>5619</v>
      </c>
      <c r="C224" s="4" t="s">
        <v>5620</v>
      </c>
      <c r="D224" s="9">
        <v>42954</v>
      </c>
      <c r="E224" s="9">
        <v>42950</v>
      </c>
    </row>
    <row r="225" spans="1:5" x14ac:dyDescent="0.25">
      <c r="A225" s="2" t="s">
        <v>5621</v>
      </c>
      <c r="B225" s="2" t="s">
        <v>5622</v>
      </c>
      <c r="C225" s="4" t="s">
        <v>5623</v>
      </c>
      <c r="E225" s="9">
        <v>42959</v>
      </c>
    </row>
    <row r="226" spans="1:5" x14ac:dyDescent="0.25">
      <c r="A226" s="2" t="s">
        <v>5624</v>
      </c>
      <c r="B226" s="2" t="s">
        <v>5625</v>
      </c>
      <c r="C226" s="4" t="s">
        <v>5626</v>
      </c>
      <c r="E226" s="9">
        <v>42962</v>
      </c>
    </row>
    <row r="227" spans="1:5" x14ac:dyDescent="0.25">
      <c r="A227" s="2" t="s">
        <v>5627</v>
      </c>
      <c r="B227" s="2" t="s">
        <v>5628</v>
      </c>
      <c r="C227" s="4" t="s">
        <v>5629</v>
      </c>
      <c r="E227" s="9">
        <v>42972</v>
      </c>
    </row>
    <row r="228" spans="1:5" x14ac:dyDescent="0.25">
      <c r="A228" s="2" t="s">
        <v>1870</v>
      </c>
      <c r="B228" s="2" t="s">
        <v>5630</v>
      </c>
      <c r="C228" s="4" t="s">
        <v>5631</v>
      </c>
      <c r="D228" s="9">
        <v>42979</v>
      </c>
      <c r="E228" s="9">
        <v>42977</v>
      </c>
    </row>
    <row r="229" spans="1:5" x14ac:dyDescent="0.25">
      <c r="A229" s="2" t="s">
        <v>5632</v>
      </c>
      <c r="B229" s="2" t="s">
        <v>5633</v>
      </c>
      <c r="C229" s="4" t="s">
        <v>2002</v>
      </c>
      <c r="D229" s="9">
        <v>42986</v>
      </c>
      <c r="E229" s="9">
        <v>42986</v>
      </c>
    </row>
    <row r="230" spans="1:5" x14ac:dyDescent="0.25">
      <c r="A230" s="2" t="s">
        <v>5233</v>
      </c>
      <c r="B230" s="2" t="s">
        <v>5634</v>
      </c>
      <c r="C230" s="4" t="s">
        <v>5635</v>
      </c>
      <c r="E230" s="9">
        <v>42991</v>
      </c>
    </row>
    <row r="231" spans="1:5" x14ac:dyDescent="0.25">
      <c r="A231" s="2" t="s">
        <v>5636</v>
      </c>
      <c r="B231" s="2" t="s">
        <v>5637</v>
      </c>
      <c r="C231" s="4" t="s">
        <v>5638</v>
      </c>
      <c r="D231" s="9">
        <v>43006</v>
      </c>
      <c r="E231" s="9">
        <v>43003</v>
      </c>
    </row>
    <row r="232" spans="1:5" x14ac:dyDescent="0.25">
      <c r="A232" s="2" t="s">
        <v>5639</v>
      </c>
      <c r="B232" s="2" t="s">
        <v>5640</v>
      </c>
      <c r="C232" s="4" t="s">
        <v>5641</v>
      </c>
      <c r="E232" s="9">
        <v>43011</v>
      </c>
    </row>
    <row r="233" spans="1:5" x14ac:dyDescent="0.25">
      <c r="A233" s="2" t="s">
        <v>5642</v>
      </c>
      <c r="B233" s="2" t="s">
        <v>5643</v>
      </c>
      <c r="C233" s="4" t="s">
        <v>5644</v>
      </c>
      <c r="E233" s="9">
        <v>43013</v>
      </c>
    </row>
    <row r="234" spans="1:5" x14ac:dyDescent="0.25">
      <c r="A234" s="2" t="s">
        <v>5645</v>
      </c>
      <c r="B234" s="2" t="s">
        <v>5646</v>
      </c>
      <c r="C234" s="4" t="s">
        <v>5647</v>
      </c>
      <c r="D234" s="9">
        <v>43026</v>
      </c>
      <c r="E234" s="9">
        <v>43025</v>
      </c>
    </row>
    <row r="235" spans="1:5" x14ac:dyDescent="0.25">
      <c r="A235" s="2" t="s">
        <v>5648</v>
      </c>
      <c r="B235" s="2" t="s">
        <v>5649</v>
      </c>
      <c r="C235" s="4" t="s">
        <v>5650</v>
      </c>
      <c r="D235" s="9">
        <v>43027</v>
      </c>
      <c r="E235" s="9">
        <v>43027</v>
      </c>
    </row>
    <row r="236" spans="1:5" x14ac:dyDescent="0.25">
      <c r="A236" s="2" t="s">
        <v>2379</v>
      </c>
      <c r="B236" s="2" t="s">
        <v>5651</v>
      </c>
      <c r="C236" s="4" t="s">
        <v>5652</v>
      </c>
      <c r="D236" s="9">
        <v>43040</v>
      </c>
      <c r="E236" s="9">
        <v>43043</v>
      </c>
    </row>
    <row r="237" spans="1:5" x14ac:dyDescent="0.25">
      <c r="A237" s="2" t="s">
        <v>5653</v>
      </c>
      <c r="B237" s="2" t="s">
        <v>5654</v>
      </c>
      <c r="C237" s="4" t="s">
        <v>5652</v>
      </c>
      <c r="D237" s="9">
        <v>43040</v>
      </c>
      <c r="E237" s="9">
        <v>43043</v>
      </c>
    </row>
    <row r="238" spans="1:5" x14ac:dyDescent="0.25">
      <c r="A238" s="2" t="s">
        <v>5655</v>
      </c>
      <c r="B238" s="2" t="s">
        <v>5656</v>
      </c>
      <c r="C238" s="4" t="s">
        <v>5657</v>
      </c>
      <c r="E238" s="9">
        <v>43045</v>
      </c>
    </row>
    <row r="239" spans="1:5" x14ac:dyDescent="0.25">
      <c r="A239" s="2" t="s">
        <v>5386</v>
      </c>
      <c r="B239" s="2" t="s">
        <v>5479</v>
      </c>
      <c r="C239" s="4" t="s">
        <v>5658</v>
      </c>
      <c r="D239" s="9">
        <v>43061</v>
      </c>
      <c r="E239" s="9">
        <v>43061</v>
      </c>
    </row>
    <row r="240" spans="1:5" x14ac:dyDescent="0.25">
      <c r="A240" s="2" t="s">
        <v>5117</v>
      </c>
      <c r="B240" s="2" t="s">
        <v>5659</v>
      </c>
      <c r="C240" s="4" t="s">
        <v>5660</v>
      </c>
      <c r="D240" s="9">
        <v>43061</v>
      </c>
      <c r="E240" s="9">
        <v>43055</v>
      </c>
    </row>
    <row r="241" spans="1:6" x14ac:dyDescent="0.25">
      <c r="A241" s="2" t="s">
        <v>4167</v>
      </c>
      <c r="B241" s="2" t="s">
        <v>5661</v>
      </c>
      <c r="C241" s="4" t="s">
        <v>5662</v>
      </c>
      <c r="E241" s="9">
        <v>43070</v>
      </c>
    </row>
    <row r="242" spans="1:6" x14ac:dyDescent="0.25">
      <c r="A242" s="2" t="s">
        <v>5663</v>
      </c>
      <c r="B242" s="2" t="s">
        <v>5664</v>
      </c>
      <c r="C242" s="4" t="s">
        <v>5665</v>
      </c>
      <c r="E242" s="9">
        <v>43070</v>
      </c>
    </row>
    <row r="243" spans="1:6" x14ac:dyDescent="0.25">
      <c r="A243" s="2" t="s">
        <v>5365</v>
      </c>
      <c r="B243" s="2" t="s">
        <v>5666</v>
      </c>
      <c r="C243" s="4" t="s">
        <v>5667</v>
      </c>
      <c r="E243" s="9">
        <v>43082</v>
      </c>
    </row>
    <row r="244" spans="1:6" x14ac:dyDescent="0.25">
      <c r="A244" s="2" t="s">
        <v>5668</v>
      </c>
      <c r="B244" s="2" t="s">
        <v>5669</v>
      </c>
      <c r="C244" s="4" t="s">
        <v>5670</v>
      </c>
      <c r="D244" s="9">
        <v>43207</v>
      </c>
      <c r="E244" s="9">
        <v>43207</v>
      </c>
      <c r="F244" s="3" t="s">
        <v>5671</v>
      </c>
    </row>
    <row r="245" spans="1:6" x14ac:dyDescent="0.25">
      <c r="A245" s="2" t="s">
        <v>5472</v>
      </c>
      <c r="B245" s="2" t="s">
        <v>5672</v>
      </c>
      <c r="C245" s="4" t="s">
        <v>5673</v>
      </c>
      <c r="D245" s="9">
        <v>43209</v>
      </c>
      <c r="E245" s="9">
        <v>43208</v>
      </c>
    </row>
    <row r="246" spans="1:6" x14ac:dyDescent="0.25">
      <c r="A246" s="2" t="s">
        <v>5212</v>
      </c>
      <c r="B246" s="2" t="s">
        <v>5674</v>
      </c>
      <c r="C246" s="4" t="s">
        <v>5675</v>
      </c>
      <c r="D246" s="9">
        <v>43222</v>
      </c>
      <c r="E246" s="9">
        <v>43220</v>
      </c>
    </row>
    <row r="247" spans="1:6" x14ac:dyDescent="0.25">
      <c r="A247" s="2" t="s">
        <v>5586</v>
      </c>
      <c r="B247" s="2" t="s">
        <v>5587</v>
      </c>
      <c r="C247" s="4" t="s">
        <v>5675</v>
      </c>
      <c r="D247" s="9">
        <v>43222</v>
      </c>
      <c r="E247" s="9">
        <v>43220</v>
      </c>
    </row>
    <row r="248" spans="1:6" x14ac:dyDescent="0.25">
      <c r="A248" s="2" t="s">
        <v>2879</v>
      </c>
      <c r="B248" s="2" t="s">
        <v>5676</v>
      </c>
      <c r="C248" s="4" t="s">
        <v>5677</v>
      </c>
      <c r="D248" s="9">
        <v>43234</v>
      </c>
      <c r="E248" s="9">
        <v>43235</v>
      </c>
    </row>
    <row r="249" spans="1:6" x14ac:dyDescent="0.25">
      <c r="A249" s="2" t="s">
        <v>1870</v>
      </c>
      <c r="B249" s="2" t="s">
        <v>5678</v>
      </c>
      <c r="C249" s="4" t="s">
        <v>5679</v>
      </c>
      <c r="D249" s="9">
        <v>43248</v>
      </c>
      <c r="E249" s="9">
        <v>43245</v>
      </c>
    </row>
    <row r="250" spans="1:6" x14ac:dyDescent="0.25">
      <c r="A250" s="2" t="s">
        <v>5680</v>
      </c>
      <c r="B250" s="2" t="s">
        <v>5681</v>
      </c>
      <c r="C250" s="4" t="s">
        <v>5682</v>
      </c>
      <c r="D250" s="9">
        <v>43259</v>
      </c>
      <c r="E250" s="9">
        <v>43253</v>
      </c>
    </row>
    <row r="251" spans="1:6" x14ac:dyDescent="0.25">
      <c r="A251" s="2" t="s">
        <v>5683</v>
      </c>
      <c r="B251" s="2" t="s">
        <v>5684</v>
      </c>
      <c r="C251" s="4" t="s">
        <v>5685</v>
      </c>
      <c r="D251" s="9">
        <v>43267</v>
      </c>
      <c r="E251" s="9">
        <v>43264</v>
      </c>
    </row>
    <row r="252" spans="1:6" x14ac:dyDescent="0.25">
      <c r="A252" s="2" t="s">
        <v>5686</v>
      </c>
      <c r="B252" s="2" t="s">
        <v>5687</v>
      </c>
      <c r="C252" s="4" t="s">
        <v>3369</v>
      </c>
      <c r="E252" s="9">
        <v>43258</v>
      </c>
    </row>
    <row r="253" spans="1:6" x14ac:dyDescent="0.25">
      <c r="A253" s="2" t="s">
        <v>5688</v>
      </c>
      <c r="B253" s="2" t="s">
        <v>5689</v>
      </c>
      <c r="C253" s="4" t="s">
        <v>5690</v>
      </c>
      <c r="E253" s="9">
        <v>43260</v>
      </c>
    </row>
    <row r="254" spans="1:6" x14ac:dyDescent="0.25">
      <c r="A254" s="2" t="s">
        <v>5691</v>
      </c>
      <c r="B254" s="2" t="s">
        <v>5692</v>
      </c>
      <c r="C254" s="4" t="s">
        <v>5693</v>
      </c>
      <c r="E254" s="9">
        <v>43266</v>
      </c>
    </row>
    <row r="255" spans="1:6" x14ac:dyDescent="0.25">
      <c r="A255" s="2" t="s">
        <v>5694</v>
      </c>
      <c r="B255" s="2" t="s">
        <v>5695</v>
      </c>
      <c r="C255" s="4" t="s">
        <v>5693</v>
      </c>
      <c r="D255" s="9" t="s">
        <v>11</v>
      </c>
      <c r="E255" s="9">
        <v>43277</v>
      </c>
    </row>
    <row r="256" spans="1:6" x14ac:dyDescent="0.25">
      <c r="A256" s="2" t="s">
        <v>5696</v>
      </c>
      <c r="B256" s="2" t="s">
        <v>5697</v>
      </c>
      <c r="C256" s="4" t="s">
        <v>5698</v>
      </c>
      <c r="E256" s="9">
        <v>43267</v>
      </c>
    </row>
    <row r="257" spans="1:5" x14ac:dyDescent="0.25">
      <c r="A257" s="2" t="s">
        <v>5699</v>
      </c>
      <c r="B257" s="2" t="s">
        <v>5700</v>
      </c>
      <c r="C257" s="4" t="s">
        <v>1509</v>
      </c>
      <c r="E257" s="9">
        <v>43280</v>
      </c>
    </row>
    <row r="258" spans="1:5" x14ac:dyDescent="0.25">
      <c r="A258" s="2" t="s">
        <v>5701</v>
      </c>
      <c r="B258" s="2" t="s">
        <v>5702</v>
      </c>
      <c r="C258" s="4" t="s">
        <v>5703</v>
      </c>
      <c r="E258" s="9">
        <v>43257</v>
      </c>
    </row>
    <row r="259" spans="1:5" x14ac:dyDescent="0.25">
      <c r="A259" s="2" t="s">
        <v>5704</v>
      </c>
      <c r="B259" s="2" t="s">
        <v>5705</v>
      </c>
      <c r="C259" s="4" t="s">
        <v>5706</v>
      </c>
      <c r="E259" s="9">
        <v>43287</v>
      </c>
    </row>
    <row r="260" spans="1:5" x14ac:dyDescent="0.25">
      <c r="A260" s="2" t="s">
        <v>5707</v>
      </c>
      <c r="B260" s="2" t="s">
        <v>5708</v>
      </c>
      <c r="C260" s="4" t="s">
        <v>5709</v>
      </c>
      <c r="E260" s="9">
        <v>43292</v>
      </c>
    </row>
    <row r="261" spans="1:5" x14ac:dyDescent="0.25">
      <c r="A261" s="2" t="s">
        <v>5710</v>
      </c>
      <c r="B261" s="2" t="s">
        <v>5711</v>
      </c>
      <c r="C261" s="4" t="s">
        <v>5712</v>
      </c>
      <c r="E261" s="9">
        <v>43287</v>
      </c>
    </row>
    <row r="262" spans="1:5" x14ac:dyDescent="0.25">
      <c r="A262" s="2" t="s">
        <v>3913</v>
      </c>
      <c r="B262" s="2" t="s">
        <v>5713</v>
      </c>
      <c r="C262" s="4" t="s">
        <v>5714</v>
      </c>
      <c r="E262" s="9">
        <v>43287</v>
      </c>
    </row>
    <row r="263" spans="1:5" x14ac:dyDescent="0.25">
      <c r="B263" s="2" t="s">
        <v>5715</v>
      </c>
      <c r="C263" s="4" t="s">
        <v>5716</v>
      </c>
      <c r="E263" s="9">
        <v>43322</v>
      </c>
    </row>
    <row r="264" spans="1:5" x14ac:dyDescent="0.25">
      <c r="A264" s="2" t="s">
        <v>5717</v>
      </c>
      <c r="B264" s="2" t="s">
        <v>5718</v>
      </c>
      <c r="C264" s="4" t="s">
        <v>5719</v>
      </c>
      <c r="E264" s="9">
        <v>43320</v>
      </c>
    </row>
    <row r="265" spans="1:5" x14ac:dyDescent="0.25">
      <c r="A265" s="2" t="s">
        <v>5720</v>
      </c>
      <c r="B265" s="2" t="s">
        <v>5721</v>
      </c>
      <c r="C265" s="4" t="s">
        <v>5722</v>
      </c>
      <c r="E265" s="9">
        <v>43328</v>
      </c>
    </row>
    <row r="266" spans="1:5" x14ac:dyDescent="0.25">
      <c r="A266" s="2" t="s">
        <v>5206</v>
      </c>
      <c r="B266" s="2" t="s">
        <v>5218</v>
      </c>
      <c r="C266" s="4" t="s">
        <v>5723</v>
      </c>
      <c r="E266" s="9">
        <v>43325</v>
      </c>
    </row>
    <row r="267" spans="1:5" x14ac:dyDescent="0.25">
      <c r="A267" s="2" t="s">
        <v>5724</v>
      </c>
      <c r="B267" s="2" t="s">
        <v>5725</v>
      </c>
      <c r="C267" s="4" t="s">
        <v>5726</v>
      </c>
      <c r="E267" s="9">
        <v>43328</v>
      </c>
    </row>
    <row r="268" spans="1:5" x14ac:dyDescent="0.25">
      <c r="A268" s="2" t="s">
        <v>5727</v>
      </c>
      <c r="B268" s="2" t="s">
        <v>5728</v>
      </c>
      <c r="C268" s="4" t="s">
        <v>5729</v>
      </c>
      <c r="E268" s="9">
        <v>43334</v>
      </c>
    </row>
    <row r="269" spans="1:5" x14ac:dyDescent="0.25">
      <c r="A269" s="2" t="s">
        <v>5730</v>
      </c>
      <c r="B269" s="2" t="s">
        <v>5731</v>
      </c>
      <c r="C269" s="4" t="s">
        <v>5729</v>
      </c>
      <c r="E269" s="9">
        <v>43337</v>
      </c>
    </row>
    <row r="270" spans="1:5" x14ac:dyDescent="0.25">
      <c r="A270" s="2" t="s">
        <v>5732</v>
      </c>
      <c r="B270" s="2" t="s">
        <v>4937</v>
      </c>
      <c r="C270" s="4" t="s">
        <v>5733</v>
      </c>
      <c r="D270" s="9">
        <v>43351</v>
      </c>
      <c r="E270" s="9">
        <v>43351</v>
      </c>
    </row>
    <row r="271" spans="1:5" x14ac:dyDescent="0.25">
      <c r="A271" s="2" t="s">
        <v>5734</v>
      </c>
      <c r="B271" s="2" t="s">
        <v>5735</v>
      </c>
      <c r="C271" s="4" t="s">
        <v>5733</v>
      </c>
      <c r="D271" s="9">
        <v>43351</v>
      </c>
      <c r="E271" s="9">
        <v>43351</v>
      </c>
    </row>
    <row r="272" spans="1:5" x14ac:dyDescent="0.25">
      <c r="A272" s="2" t="s">
        <v>5736</v>
      </c>
      <c r="B272" s="2" t="s">
        <v>5737</v>
      </c>
      <c r="C272" s="4" t="s">
        <v>5738</v>
      </c>
      <c r="E272" s="9">
        <v>43357</v>
      </c>
    </row>
    <row r="273" spans="1:5" x14ac:dyDescent="0.25">
      <c r="A273" s="2" t="s">
        <v>5734</v>
      </c>
      <c r="B273" s="2" t="s">
        <v>5735</v>
      </c>
      <c r="C273" s="4" t="s">
        <v>5739</v>
      </c>
      <c r="D273" s="9">
        <v>43367</v>
      </c>
      <c r="E273" s="9">
        <v>43367</v>
      </c>
    </row>
    <row r="274" spans="1:5" x14ac:dyDescent="0.25">
      <c r="A274" s="2" t="s">
        <v>5408</v>
      </c>
      <c r="B274" s="2" t="s">
        <v>5740</v>
      </c>
      <c r="C274" s="4" t="s">
        <v>5741</v>
      </c>
      <c r="D274" s="9">
        <v>43371</v>
      </c>
      <c r="E274" s="9">
        <v>43364</v>
      </c>
    </row>
    <row r="275" spans="1:5" x14ac:dyDescent="0.25">
      <c r="A275" s="2" t="s">
        <v>5742</v>
      </c>
      <c r="B275" s="2" t="s">
        <v>5743</v>
      </c>
      <c r="C275" s="4" t="s">
        <v>5744</v>
      </c>
      <c r="D275" s="9">
        <v>43381</v>
      </c>
      <c r="E275" s="9">
        <v>43378</v>
      </c>
    </row>
    <row r="276" spans="1:5" x14ac:dyDescent="0.25">
      <c r="A276" s="2" t="s">
        <v>5745</v>
      </c>
      <c r="B276" s="2" t="s">
        <v>5746</v>
      </c>
      <c r="C276" s="4" t="s">
        <v>5747</v>
      </c>
      <c r="D276" s="9">
        <v>43381</v>
      </c>
      <c r="E276" s="9">
        <v>43377</v>
      </c>
    </row>
    <row r="277" spans="1:5" x14ac:dyDescent="0.25">
      <c r="A277" s="2" t="s">
        <v>5748</v>
      </c>
      <c r="B277" s="2" t="s">
        <v>5749</v>
      </c>
      <c r="C277" s="4" t="s">
        <v>5750</v>
      </c>
      <c r="D277" s="9">
        <v>43391</v>
      </c>
      <c r="E277" s="9">
        <v>43388</v>
      </c>
    </row>
    <row r="278" spans="1:5" x14ac:dyDescent="0.25">
      <c r="A278" s="2" t="s">
        <v>5751</v>
      </c>
      <c r="B278" s="2" t="s">
        <v>5752</v>
      </c>
      <c r="C278" s="4" t="s">
        <v>5753</v>
      </c>
      <c r="D278" s="9">
        <v>43395</v>
      </c>
      <c r="E278" s="9">
        <v>43395</v>
      </c>
    </row>
    <row r="279" spans="1:5" x14ac:dyDescent="0.25">
      <c r="A279" s="2" t="s">
        <v>5754</v>
      </c>
      <c r="B279" s="2" t="s">
        <v>5755</v>
      </c>
      <c r="C279" s="4" t="s">
        <v>5756</v>
      </c>
      <c r="E279" s="9">
        <v>43395</v>
      </c>
    </row>
    <row r="280" spans="1:5" x14ac:dyDescent="0.25">
      <c r="A280" s="2" t="s">
        <v>5757</v>
      </c>
      <c r="B280" s="2" t="s">
        <v>5758</v>
      </c>
      <c r="C280" s="4" t="s">
        <v>5759</v>
      </c>
      <c r="E280" s="9">
        <v>43402</v>
      </c>
    </row>
    <row r="281" spans="1:5" x14ac:dyDescent="0.25">
      <c r="A281" s="2" t="s">
        <v>4869</v>
      </c>
      <c r="B281" s="2" t="s">
        <v>5760</v>
      </c>
      <c r="C281" s="4" t="s">
        <v>5759</v>
      </c>
      <c r="E281" s="9">
        <v>43397</v>
      </c>
    </row>
    <row r="282" spans="1:5" x14ac:dyDescent="0.25">
      <c r="A282" s="2" t="s">
        <v>5761</v>
      </c>
      <c r="B282" s="2" t="s">
        <v>5762</v>
      </c>
      <c r="C282" s="4" t="s">
        <v>5763</v>
      </c>
      <c r="E282" s="9">
        <v>43402</v>
      </c>
    </row>
    <row r="283" spans="1:5" x14ac:dyDescent="0.25">
      <c r="A283" s="2" t="s">
        <v>5764</v>
      </c>
      <c r="B283" s="2" t="s">
        <v>5765</v>
      </c>
      <c r="C283" s="4" t="s">
        <v>4729</v>
      </c>
      <c r="E283" s="9">
        <v>43460</v>
      </c>
    </row>
    <row r="284" spans="1:5" x14ac:dyDescent="0.25">
      <c r="A284" s="2" t="s">
        <v>5766</v>
      </c>
      <c r="B284" s="2" t="s">
        <v>5767</v>
      </c>
      <c r="C284" s="4" t="s">
        <v>5768</v>
      </c>
      <c r="D284" s="9">
        <v>43463</v>
      </c>
      <c r="E284" s="9">
        <v>43461</v>
      </c>
    </row>
    <row r="285" spans="1:5" x14ac:dyDescent="0.25">
      <c r="A285" s="2" t="s">
        <v>5769</v>
      </c>
      <c r="B285" s="2" t="s">
        <v>5770</v>
      </c>
      <c r="C285" s="4" t="s">
        <v>5771</v>
      </c>
      <c r="E285" s="9">
        <v>43108</v>
      </c>
    </row>
    <row r="286" spans="1:5" x14ac:dyDescent="0.25">
      <c r="A286" s="2" t="s">
        <v>4821</v>
      </c>
      <c r="B286" s="2" t="s">
        <v>5772</v>
      </c>
      <c r="C286" s="4" t="s">
        <v>2089</v>
      </c>
      <c r="E286" s="9">
        <v>43477</v>
      </c>
    </row>
    <row r="287" spans="1:5" x14ac:dyDescent="0.25">
      <c r="A287" s="2" t="s">
        <v>2599</v>
      </c>
      <c r="B287" s="2" t="s">
        <v>5773</v>
      </c>
      <c r="C287" s="4" t="s">
        <v>5774</v>
      </c>
      <c r="D287" s="9">
        <v>43487</v>
      </c>
      <c r="E287" s="9">
        <v>43489</v>
      </c>
    </row>
    <row r="288" spans="1:5" x14ac:dyDescent="0.25">
      <c r="A288" s="2" t="s">
        <v>5775</v>
      </c>
      <c r="B288" s="2" t="s">
        <v>5776</v>
      </c>
      <c r="C288" s="4" t="s">
        <v>3128</v>
      </c>
      <c r="D288" s="9">
        <v>43491</v>
      </c>
      <c r="E288" s="9">
        <v>43491</v>
      </c>
    </row>
    <row r="289" spans="1:6" x14ac:dyDescent="0.25">
      <c r="A289" s="2" t="s">
        <v>5568</v>
      </c>
      <c r="B289" s="2" t="s">
        <v>5569</v>
      </c>
      <c r="C289" s="4" t="s">
        <v>5777</v>
      </c>
      <c r="E289" s="9">
        <v>43503</v>
      </c>
    </row>
    <row r="290" spans="1:6" x14ac:dyDescent="0.25">
      <c r="A290" s="2" t="s">
        <v>5775</v>
      </c>
      <c r="B290" s="2" t="s">
        <v>5778</v>
      </c>
      <c r="C290" s="4" t="s">
        <v>5779</v>
      </c>
      <c r="D290" s="9">
        <v>43505</v>
      </c>
      <c r="E290" s="9">
        <v>43509</v>
      </c>
      <c r="F290" s="3">
        <v>4</v>
      </c>
    </row>
    <row r="291" spans="1:6" x14ac:dyDescent="0.25">
      <c r="A291" s="25"/>
      <c r="B291" s="25" t="s">
        <v>5780</v>
      </c>
      <c r="C291" s="25"/>
      <c r="D291" s="29"/>
      <c r="E291" s="29"/>
      <c r="F291" s="30"/>
    </row>
    <row r="292" spans="1:6" x14ac:dyDescent="0.25">
      <c r="A292" s="2" t="s">
        <v>5781</v>
      </c>
      <c r="B292" s="2" t="s">
        <v>5782</v>
      </c>
      <c r="C292" s="4" t="s">
        <v>1087</v>
      </c>
      <c r="D292" s="9">
        <v>43529</v>
      </c>
      <c r="E292" s="9">
        <v>43529</v>
      </c>
    </row>
    <row r="293" spans="1:6" x14ac:dyDescent="0.25">
      <c r="A293" s="2" t="s">
        <v>5414</v>
      </c>
      <c r="B293" s="2" t="s">
        <v>5415</v>
      </c>
      <c r="C293" s="4" t="s">
        <v>1087</v>
      </c>
      <c r="D293" s="9">
        <v>43529</v>
      </c>
      <c r="E293" s="9">
        <v>43529</v>
      </c>
    </row>
    <row r="294" spans="1:6" x14ac:dyDescent="0.25">
      <c r="A294" s="2" t="s">
        <v>5783</v>
      </c>
      <c r="B294" s="2" t="s">
        <v>5784</v>
      </c>
      <c r="C294" s="4" t="s">
        <v>5785</v>
      </c>
      <c r="E294" s="9">
        <v>43570</v>
      </c>
    </row>
    <row r="295" spans="1:6" x14ac:dyDescent="0.25">
      <c r="A295" s="2" t="s">
        <v>5732</v>
      </c>
      <c r="B295" s="2" t="s">
        <v>5786</v>
      </c>
      <c r="C295" s="4">
        <v>43553</v>
      </c>
      <c r="E295" s="9">
        <v>43557</v>
      </c>
    </row>
    <row r="296" spans="1:6" x14ac:dyDescent="0.25">
      <c r="A296" s="2" t="s">
        <v>5787</v>
      </c>
      <c r="B296" s="2" t="s">
        <v>5788</v>
      </c>
      <c r="C296" s="4" t="s">
        <v>5789</v>
      </c>
      <c r="D296" s="9">
        <v>43571</v>
      </c>
      <c r="E296" s="9">
        <v>43578</v>
      </c>
    </row>
    <row r="297" spans="1:6" x14ac:dyDescent="0.25">
      <c r="A297" s="25"/>
      <c r="B297" s="25" t="s">
        <v>5790</v>
      </c>
      <c r="C297" s="25"/>
      <c r="D297" s="29"/>
      <c r="E297" s="29"/>
      <c r="F297" s="30"/>
    </row>
    <row r="298" spans="1:6" x14ac:dyDescent="0.25">
      <c r="A298" s="2" t="s">
        <v>5791</v>
      </c>
      <c r="B298" s="2" t="s">
        <v>5792</v>
      </c>
      <c r="C298" s="4" t="s">
        <v>5793</v>
      </c>
      <c r="D298" s="9">
        <v>43612</v>
      </c>
      <c r="E298" s="9">
        <v>43613</v>
      </c>
    </row>
    <row r="299" spans="1:6" x14ac:dyDescent="0.25">
      <c r="A299" s="2" t="s">
        <v>5794</v>
      </c>
      <c r="B299" s="2" t="s">
        <v>5795</v>
      </c>
      <c r="C299" s="4" t="s">
        <v>5796</v>
      </c>
      <c r="D299" s="9">
        <v>43839</v>
      </c>
      <c r="E299" s="9">
        <v>43839</v>
      </c>
    </row>
    <row r="300" spans="1:6" x14ac:dyDescent="0.25">
      <c r="A300" s="2" t="s">
        <v>5797</v>
      </c>
      <c r="B300" s="2" t="s">
        <v>5798</v>
      </c>
      <c r="C300" s="4" t="s">
        <v>5796</v>
      </c>
      <c r="D300" s="9">
        <v>43839</v>
      </c>
      <c r="E300" s="9">
        <v>43839</v>
      </c>
    </row>
    <row r="301" spans="1:6" x14ac:dyDescent="0.25">
      <c r="A301" s="2" t="s">
        <v>5799</v>
      </c>
      <c r="B301" s="2" t="s">
        <v>5800</v>
      </c>
      <c r="C301" s="4" t="s">
        <v>1094</v>
      </c>
      <c r="D301" s="9">
        <v>43853</v>
      </c>
      <c r="E301" s="9">
        <v>43853</v>
      </c>
    </row>
    <row r="302" spans="1:6" x14ac:dyDescent="0.25">
      <c r="A302" s="2" t="s">
        <v>5801</v>
      </c>
      <c r="B302" s="2" t="s">
        <v>5802</v>
      </c>
      <c r="C302" s="4" t="s">
        <v>1094</v>
      </c>
      <c r="D302" s="9">
        <v>43853</v>
      </c>
      <c r="E302" s="9">
        <v>43853</v>
      </c>
    </row>
    <row r="303" spans="1:6" x14ac:dyDescent="0.25">
      <c r="A303" s="2" t="s">
        <v>3186</v>
      </c>
      <c r="B303" s="2" t="s">
        <v>2153</v>
      </c>
      <c r="C303" s="4" t="s">
        <v>5803</v>
      </c>
      <c r="D303" s="9">
        <v>43866</v>
      </c>
      <c r="E303" s="9">
        <v>43866</v>
      </c>
    </row>
    <row r="304" spans="1:6" x14ac:dyDescent="0.25">
      <c r="A304" s="2" t="s">
        <v>4978</v>
      </c>
      <c r="B304" s="2" t="s">
        <v>5519</v>
      </c>
      <c r="C304" s="4" t="s">
        <v>5804</v>
      </c>
      <c r="E304" s="9">
        <v>43859</v>
      </c>
    </row>
    <row r="305" spans="1:6" x14ac:dyDescent="0.25">
      <c r="A305" s="2" t="s">
        <v>5704</v>
      </c>
      <c r="B305" s="2" t="s">
        <v>5773</v>
      </c>
      <c r="C305" s="4" t="s">
        <v>5805</v>
      </c>
      <c r="D305" s="9">
        <v>43873</v>
      </c>
      <c r="E305" s="9">
        <v>43874</v>
      </c>
    </row>
    <row r="306" spans="1:6" x14ac:dyDescent="0.25">
      <c r="A306" s="2" t="s">
        <v>5766</v>
      </c>
      <c r="B306" s="2" t="s">
        <v>5806</v>
      </c>
      <c r="C306" s="4" t="s">
        <v>5807</v>
      </c>
      <c r="D306" s="9">
        <v>43880</v>
      </c>
      <c r="E306" s="9">
        <v>43880</v>
      </c>
    </row>
    <row r="307" spans="1:6" x14ac:dyDescent="0.25">
      <c r="A307" s="2" t="s">
        <v>3535</v>
      </c>
      <c r="B307" s="2" t="s">
        <v>5500</v>
      </c>
      <c r="C307" s="4" t="s">
        <v>5808</v>
      </c>
      <c r="D307" s="9">
        <v>43890</v>
      </c>
      <c r="E307" s="9">
        <v>43887</v>
      </c>
    </row>
    <row r="308" spans="1:6" x14ac:dyDescent="0.25">
      <c r="A308" s="2" t="s">
        <v>5809</v>
      </c>
      <c r="B308" s="2" t="s">
        <v>5810</v>
      </c>
      <c r="C308" s="4" t="s">
        <v>2187</v>
      </c>
      <c r="D308" s="9">
        <v>43894</v>
      </c>
      <c r="E308" s="9">
        <v>43890</v>
      </c>
    </row>
    <row r="309" spans="1:6" x14ac:dyDescent="0.25">
      <c r="A309" s="2" t="s">
        <v>5811</v>
      </c>
      <c r="B309" s="2" t="s">
        <v>5812</v>
      </c>
      <c r="C309" s="4" t="s">
        <v>5813</v>
      </c>
      <c r="D309" s="9">
        <v>43901</v>
      </c>
      <c r="E309" s="9">
        <v>43910</v>
      </c>
      <c r="F309" s="17" t="s">
        <v>5814</v>
      </c>
    </row>
    <row r="310" spans="1:6" x14ac:dyDescent="0.25">
      <c r="A310" s="2" t="s">
        <v>5815</v>
      </c>
      <c r="B310" s="2" t="s">
        <v>5816</v>
      </c>
      <c r="C310" s="4" t="s">
        <v>5817</v>
      </c>
      <c r="D310" s="9">
        <v>43904</v>
      </c>
      <c r="E310" s="9">
        <v>43904</v>
      </c>
    </row>
    <row r="311" spans="1:6" x14ac:dyDescent="0.25">
      <c r="A311" s="2" t="s">
        <v>29184</v>
      </c>
      <c r="B311" s="2" t="s">
        <v>29185</v>
      </c>
      <c r="C311" s="4" t="s">
        <v>29188</v>
      </c>
    </row>
    <row r="312" spans="1:6" x14ac:dyDescent="0.25">
      <c r="A312" s="2" t="s">
        <v>29186</v>
      </c>
      <c r="B312" s="2" t="s">
        <v>29187</v>
      </c>
      <c r="C312" s="4" t="s">
        <v>29188</v>
      </c>
    </row>
  </sheetData>
  <hyperlinks>
    <hyperlink ref="I1" location="'Inicio'!A1" tooltip="Regresa a la tabla del inicio" display="Ir al inicio" xr:uid="{C14D749C-5EEC-49FB-850C-F59F256DBCE1}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4950C-4922-4551-8111-CFE13DFD9CF9}">
  <sheetPr codeName="Hoja30"/>
  <dimension ref="A1:I2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708</v>
      </c>
      <c r="H1" s="1" t="s">
        <v>28761</v>
      </c>
      <c r="I1" s="5" t="s">
        <v>14</v>
      </c>
    </row>
    <row r="2" spans="1:9" x14ac:dyDescent="0.25">
      <c r="A2" s="2" t="s">
        <v>5818</v>
      </c>
      <c r="B2" s="2" t="s">
        <v>5819</v>
      </c>
      <c r="C2" s="4" t="s">
        <v>869</v>
      </c>
      <c r="E2" s="9">
        <v>40154</v>
      </c>
      <c r="F2" s="3" t="s">
        <v>866</v>
      </c>
    </row>
    <row r="3" spans="1:9" x14ac:dyDescent="0.25">
      <c r="A3" s="2" t="s">
        <v>5820</v>
      </c>
      <c r="B3" s="2" t="s">
        <v>5821</v>
      </c>
      <c r="C3" s="4" t="s">
        <v>5822</v>
      </c>
      <c r="E3" s="9">
        <v>40164</v>
      </c>
      <c r="F3" s="3" t="s">
        <v>1699</v>
      </c>
    </row>
    <row r="4" spans="1:9" x14ac:dyDescent="0.25">
      <c r="A4" s="2" t="s">
        <v>2240</v>
      </c>
      <c r="B4" s="2" t="s">
        <v>5823</v>
      </c>
      <c r="C4" s="4" t="s">
        <v>5824</v>
      </c>
      <c r="E4" s="9">
        <v>40186</v>
      </c>
      <c r="F4" s="3">
        <v>17</v>
      </c>
    </row>
    <row r="5" spans="1:9" x14ac:dyDescent="0.25">
      <c r="A5" s="2" t="s">
        <v>5825</v>
      </c>
      <c r="B5" s="2" t="s">
        <v>5826</v>
      </c>
      <c r="C5" s="4" t="s">
        <v>5827</v>
      </c>
      <c r="E5" s="9">
        <v>40276</v>
      </c>
      <c r="F5" s="3">
        <v>12</v>
      </c>
    </row>
    <row r="6" spans="1:9" x14ac:dyDescent="0.25">
      <c r="A6" s="2" t="s">
        <v>5828</v>
      </c>
      <c r="B6" s="2" t="s">
        <v>5829</v>
      </c>
      <c r="C6" s="4" t="s">
        <v>5827</v>
      </c>
      <c r="E6" s="9">
        <v>40276</v>
      </c>
      <c r="F6" s="3">
        <v>12</v>
      </c>
    </row>
    <row r="7" spans="1:9" x14ac:dyDescent="0.25">
      <c r="A7" s="2" t="s">
        <v>1726</v>
      </c>
      <c r="B7" s="2" t="s">
        <v>5830</v>
      </c>
      <c r="C7" s="4" t="s">
        <v>5831</v>
      </c>
      <c r="E7" s="9">
        <v>40383</v>
      </c>
      <c r="F7" s="3">
        <v>12</v>
      </c>
    </row>
    <row r="8" spans="1:9" x14ac:dyDescent="0.25">
      <c r="A8" s="2" t="s">
        <v>5832</v>
      </c>
      <c r="B8" s="2" t="s">
        <v>5833</v>
      </c>
      <c r="C8" s="4" t="s">
        <v>5834</v>
      </c>
      <c r="E8" s="9">
        <v>40833</v>
      </c>
    </row>
    <row r="9" spans="1:9" x14ac:dyDescent="0.25">
      <c r="A9" s="2" t="s">
        <v>5835</v>
      </c>
      <c r="B9" s="2" t="s">
        <v>5836</v>
      </c>
      <c r="C9" s="4" t="s">
        <v>5837</v>
      </c>
      <c r="E9" s="9">
        <v>40890</v>
      </c>
      <c r="F9" s="3" t="s">
        <v>5838</v>
      </c>
    </row>
    <row r="10" spans="1:9" x14ac:dyDescent="0.25">
      <c r="A10" s="2" t="s">
        <v>1976</v>
      </c>
      <c r="B10" s="2" t="s">
        <v>5839</v>
      </c>
      <c r="C10" s="4" t="s">
        <v>5840</v>
      </c>
      <c r="E10" s="9">
        <v>41069</v>
      </c>
    </row>
    <row r="11" spans="1:9" x14ac:dyDescent="0.25">
      <c r="A11" s="2" t="s">
        <v>5290</v>
      </c>
      <c r="B11" s="2" t="s">
        <v>5841</v>
      </c>
      <c r="C11" s="4" t="s">
        <v>5842</v>
      </c>
      <c r="E11" s="9">
        <v>41163</v>
      </c>
      <c r="F11" s="3">
        <v>11</v>
      </c>
    </row>
    <row r="12" spans="1:9" x14ac:dyDescent="0.25">
      <c r="A12" s="2" t="s">
        <v>5843</v>
      </c>
      <c r="B12" s="2" t="s">
        <v>5844</v>
      </c>
      <c r="C12" s="4" t="s">
        <v>5845</v>
      </c>
      <c r="E12" s="9">
        <v>41186</v>
      </c>
      <c r="F12" s="3">
        <v>8</v>
      </c>
    </row>
    <row r="13" spans="1:9" x14ac:dyDescent="0.25">
      <c r="A13" s="2" t="s">
        <v>5846</v>
      </c>
      <c r="B13" s="2" t="s">
        <v>5847</v>
      </c>
      <c r="C13" s="4" t="s">
        <v>5848</v>
      </c>
      <c r="D13" s="9" t="s">
        <v>5849</v>
      </c>
      <c r="E13" s="9">
        <v>41204</v>
      </c>
      <c r="F13" s="3">
        <v>5</v>
      </c>
    </row>
    <row r="14" spans="1:9" x14ac:dyDescent="0.25">
      <c r="A14" s="2" t="s">
        <v>2214</v>
      </c>
      <c r="B14" s="2" t="s">
        <v>5850</v>
      </c>
      <c r="C14" s="4" t="s">
        <v>5851</v>
      </c>
      <c r="E14" s="9">
        <v>41220</v>
      </c>
      <c r="F14" s="3">
        <v>9</v>
      </c>
    </row>
    <row r="15" spans="1:9" x14ac:dyDescent="0.25">
      <c r="A15" s="2" t="s">
        <v>5835</v>
      </c>
      <c r="B15" s="2" t="s">
        <v>5850</v>
      </c>
      <c r="C15" s="4" t="s">
        <v>3867</v>
      </c>
      <c r="E15" s="9">
        <v>41229</v>
      </c>
    </row>
    <row r="16" spans="1:9" x14ac:dyDescent="0.25">
      <c r="A16" s="2" t="s">
        <v>5852</v>
      </c>
      <c r="B16" s="2" t="s">
        <v>5853</v>
      </c>
      <c r="C16" s="4" t="s">
        <v>5854</v>
      </c>
      <c r="D16" s="9" t="s">
        <v>5855</v>
      </c>
      <c r="E16" s="9">
        <v>41248</v>
      </c>
    </row>
    <row r="17" spans="1:6" x14ac:dyDescent="0.25">
      <c r="A17" s="2" t="s">
        <v>5856</v>
      </c>
      <c r="B17" s="2" t="s">
        <v>5857</v>
      </c>
      <c r="C17" s="4" t="s">
        <v>2757</v>
      </c>
      <c r="D17" s="9" t="s">
        <v>2758</v>
      </c>
      <c r="E17" s="9">
        <v>41299</v>
      </c>
    </row>
    <row r="18" spans="1:6" x14ac:dyDescent="0.25">
      <c r="A18" s="2" t="s">
        <v>5858</v>
      </c>
      <c r="B18" s="2" t="s">
        <v>5859</v>
      </c>
      <c r="C18" s="4" t="s">
        <v>5860</v>
      </c>
      <c r="D18" s="9" t="s">
        <v>5861</v>
      </c>
      <c r="E18" s="9">
        <v>41316</v>
      </c>
      <c r="F18" s="3">
        <v>3</v>
      </c>
    </row>
    <row r="19" spans="1:6" x14ac:dyDescent="0.25">
      <c r="A19" s="2" t="s">
        <v>5077</v>
      </c>
      <c r="B19" s="2" t="s">
        <v>5862</v>
      </c>
      <c r="C19" s="4" t="s">
        <v>5863</v>
      </c>
      <c r="D19" s="9" t="s">
        <v>5864</v>
      </c>
      <c r="E19" s="9">
        <v>41335</v>
      </c>
      <c r="F19" s="3">
        <v>2</v>
      </c>
    </row>
    <row r="20" spans="1:6" x14ac:dyDescent="0.25">
      <c r="A20" s="2" t="s">
        <v>5865</v>
      </c>
      <c r="B20" s="2" t="s">
        <v>5866</v>
      </c>
      <c r="C20" s="4" t="s">
        <v>5863</v>
      </c>
      <c r="E20" s="9">
        <v>41318</v>
      </c>
    </row>
    <row r="21" spans="1:6" x14ac:dyDescent="0.25">
      <c r="A21" s="2" t="s">
        <v>5865</v>
      </c>
      <c r="B21" s="2" t="s">
        <v>5867</v>
      </c>
      <c r="C21" s="4" t="s">
        <v>5868</v>
      </c>
      <c r="D21" s="9" t="s">
        <v>5864</v>
      </c>
      <c r="E21" s="9">
        <v>41335</v>
      </c>
      <c r="F21" s="3">
        <v>2</v>
      </c>
    </row>
    <row r="22" spans="1:6" x14ac:dyDescent="0.25">
      <c r="A22" s="2" t="s">
        <v>5869</v>
      </c>
      <c r="B22" s="2" t="s">
        <v>5870</v>
      </c>
      <c r="C22" s="4" t="s">
        <v>5871</v>
      </c>
      <c r="E22" s="9">
        <v>41361</v>
      </c>
      <c r="F22" s="3">
        <v>6</v>
      </c>
    </row>
    <row r="23" spans="1:6" x14ac:dyDescent="0.25">
      <c r="A23" s="2" t="s">
        <v>5869</v>
      </c>
      <c r="B23" s="2" t="s">
        <v>5870</v>
      </c>
      <c r="C23" s="4" t="s">
        <v>5872</v>
      </c>
      <c r="E23" s="9">
        <v>41386</v>
      </c>
      <c r="F23" s="3">
        <v>11</v>
      </c>
    </row>
    <row r="24" spans="1:6" x14ac:dyDescent="0.25">
      <c r="A24" s="25"/>
      <c r="B24" s="25" t="s">
        <v>5873</v>
      </c>
      <c r="C24" s="25"/>
      <c r="D24" s="29"/>
      <c r="E24" s="29"/>
      <c r="F24" s="30"/>
    </row>
    <row r="25" spans="1:6" x14ac:dyDescent="0.25">
      <c r="A25" s="2" t="s">
        <v>2308</v>
      </c>
      <c r="B25" s="2" t="s">
        <v>5874</v>
      </c>
      <c r="C25" s="4" t="s">
        <v>5875</v>
      </c>
      <c r="E25" s="9">
        <v>43721</v>
      </c>
    </row>
    <row r="26" spans="1:6" x14ac:dyDescent="0.25">
      <c r="A26" s="2" t="s">
        <v>3242</v>
      </c>
      <c r="B26" s="2" t="s">
        <v>5876</v>
      </c>
      <c r="C26" s="4" t="s">
        <v>5877</v>
      </c>
      <c r="D26" s="9" t="s">
        <v>5878</v>
      </c>
      <c r="E26" s="9">
        <v>43740</v>
      </c>
    </row>
  </sheetData>
  <hyperlinks>
    <hyperlink ref="I1" location="'Inicio'!A1" tooltip="Regresa a la tabla del inicio" display="Ir al inicio" xr:uid="{8ABFB67B-0D43-457E-B203-C08DB8FB23C0}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A903A-4F5B-48AE-8E2C-1D3FB431C071}">
  <sheetPr codeName="Hoja31"/>
  <dimension ref="A1:I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709</v>
      </c>
      <c r="H1" s="1" t="s">
        <v>28761</v>
      </c>
      <c r="I1" s="5" t="s">
        <v>14</v>
      </c>
    </row>
    <row r="2" spans="1:9" x14ac:dyDescent="0.25">
      <c r="A2" s="2" t="s">
        <v>1439</v>
      </c>
      <c r="B2" s="2" t="s">
        <v>5879</v>
      </c>
      <c r="C2" s="4" t="s">
        <v>5880</v>
      </c>
      <c r="E2" s="9">
        <v>42611</v>
      </c>
    </row>
    <row r="3" spans="1:9" x14ac:dyDescent="0.25">
      <c r="A3" s="2" t="s">
        <v>5881</v>
      </c>
      <c r="B3" s="2" t="s">
        <v>5882</v>
      </c>
      <c r="C3" s="4" t="s">
        <v>5489</v>
      </c>
      <c r="E3" s="9">
        <v>42622</v>
      </c>
    </row>
    <row r="4" spans="1:9" x14ac:dyDescent="0.25">
      <c r="A4" s="2" t="s">
        <v>5883</v>
      </c>
      <c r="B4" s="2" t="s">
        <v>5884</v>
      </c>
      <c r="C4" s="4" t="s">
        <v>5885</v>
      </c>
      <c r="E4" s="9">
        <v>42632</v>
      </c>
    </row>
    <row r="5" spans="1:9" x14ac:dyDescent="0.25">
      <c r="A5" s="2" t="s">
        <v>5883</v>
      </c>
      <c r="B5" s="2" t="s">
        <v>5886</v>
      </c>
      <c r="C5" s="4" t="s">
        <v>4485</v>
      </c>
      <c r="E5" s="9">
        <v>42639</v>
      </c>
    </row>
    <row r="6" spans="1:9" x14ac:dyDescent="0.25">
      <c r="A6" s="2" t="s">
        <v>5887</v>
      </c>
      <c r="B6" s="2" t="s">
        <v>5888</v>
      </c>
      <c r="C6" s="4" t="s">
        <v>5889</v>
      </c>
      <c r="E6" s="9">
        <v>43152</v>
      </c>
    </row>
  </sheetData>
  <hyperlinks>
    <hyperlink ref="I1" location="'Inicio'!A1" tooltip="Regresa a la tabla del inicio" display="Ir al inicio" xr:uid="{A061DD6B-15E7-4154-8374-4B6520B03225}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7AC86-6082-461F-8943-A4FC976734C4}">
  <sheetPr codeName="Hoja32"/>
  <dimension ref="A1:I62"/>
  <sheetViews>
    <sheetView workbookViewId="0">
      <pane ySplit="1" topLeftCell="A5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710</v>
      </c>
      <c r="H1" s="1" t="s">
        <v>28761</v>
      </c>
      <c r="I1" s="5" t="s">
        <v>14</v>
      </c>
    </row>
    <row r="2" spans="1:9" x14ac:dyDescent="0.25">
      <c r="A2" s="2" t="s">
        <v>13298</v>
      </c>
      <c r="B2" s="2" t="s">
        <v>13299</v>
      </c>
      <c r="C2" s="4" t="s">
        <v>7794</v>
      </c>
      <c r="E2" s="9">
        <v>40194</v>
      </c>
    </row>
    <row r="3" spans="1:9" x14ac:dyDescent="0.25">
      <c r="A3" s="2" t="s">
        <v>13300</v>
      </c>
      <c r="B3" s="2" t="s">
        <v>13301</v>
      </c>
      <c r="C3" s="4" t="s">
        <v>7794</v>
      </c>
      <c r="E3" s="9">
        <v>40201</v>
      </c>
    </row>
    <row r="4" spans="1:9" x14ac:dyDescent="0.25">
      <c r="A4" s="2" t="s">
        <v>910</v>
      </c>
      <c r="B4" s="2" t="s">
        <v>13302</v>
      </c>
      <c r="C4" s="4" t="s">
        <v>9699</v>
      </c>
      <c r="E4" s="9">
        <v>40197</v>
      </c>
    </row>
    <row r="5" spans="1:9" x14ac:dyDescent="0.25">
      <c r="A5" s="2" t="s">
        <v>13303</v>
      </c>
      <c r="B5" s="2" t="s">
        <v>13304</v>
      </c>
      <c r="C5" s="4" t="s">
        <v>13305</v>
      </c>
      <c r="E5" s="9">
        <v>40222</v>
      </c>
    </row>
    <row r="6" spans="1:9" x14ac:dyDescent="0.25">
      <c r="A6" s="2" t="s">
        <v>13306</v>
      </c>
      <c r="B6" s="2" t="s">
        <v>13307</v>
      </c>
      <c r="C6" s="4" t="s">
        <v>13305</v>
      </c>
      <c r="E6" s="9">
        <v>40201</v>
      </c>
    </row>
    <row r="7" spans="1:9" x14ac:dyDescent="0.25">
      <c r="A7" s="2" t="s">
        <v>5902</v>
      </c>
      <c r="B7" s="2" t="s">
        <v>13308</v>
      </c>
      <c r="C7" s="4" t="s">
        <v>7799</v>
      </c>
      <c r="E7" s="9">
        <v>40215</v>
      </c>
    </row>
    <row r="8" spans="1:9" x14ac:dyDescent="0.25">
      <c r="A8" s="2" t="s">
        <v>3645</v>
      </c>
      <c r="B8" s="2" t="s">
        <v>13309</v>
      </c>
      <c r="C8" s="4" t="s">
        <v>11516</v>
      </c>
      <c r="E8" s="9">
        <v>40215</v>
      </c>
    </row>
    <row r="9" spans="1:9" x14ac:dyDescent="0.25">
      <c r="A9" s="2" t="s">
        <v>3645</v>
      </c>
      <c r="B9" s="2" t="s">
        <v>13310</v>
      </c>
      <c r="C9" s="4" t="s">
        <v>13311</v>
      </c>
      <c r="E9" s="9">
        <v>40222</v>
      </c>
    </row>
    <row r="10" spans="1:9" x14ac:dyDescent="0.25">
      <c r="A10" s="2" t="s">
        <v>13312</v>
      </c>
      <c r="B10" s="2" t="s">
        <v>13313</v>
      </c>
      <c r="C10" s="4" t="s">
        <v>13314</v>
      </c>
      <c r="E10" s="9" t="s">
        <v>13315</v>
      </c>
      <c r="F10" s="3">
        <v>15</v>
      </c>
    </row>
    <row r="11" spans="1:9" x14ac:dyDescent="0.25">
      <c r="A11" s="2" t="s">
        <v>11209</v>
      </c>
      <c r="B11" s="2" t="s">
        <v>13316</v>
      </c>
      <c r="C11" s="4" t="s">
        <v>13317</v>
      </c>
      <c r="E11" s="9">
        <v>40271</v>
      </c>
    </row>
    <row r="12" spans="1:9" x14ac:dyDescent="0.25">
      <c r="A12" s="2" t="s">
        <v>10082</v>
      </c>
      <c r="B12" s="2" t="s">
        <v>13318</v>
      </c>
      <c r="C12" s="4" t="s">
        <v>13317</v>
      </c>
      <c r="E12" s="9">
        <v>40271</v>
      </c>
    </row>
    <row r="13" spans="1:9" x14ac:dyDescent="0.25">
      <c r="A13" s="2" t="s">
        <v>13319</v>
      </c>
      <c r="B13" s="2" t="s">
        <v>13320</v>
      </c>
      <c r="C13" s="4" t="s">
        <v>13317</v>
      </c>
      <c r="E13" s="9">
        <v>40278</v>
      </c>
      <c r="F13" s="3">
        <v>7</v>
      </c>
    </row>
    <row r="14" spans="1:9" x14ac:dyDescent="0.25">
      <c r="A14" s="2" t="s">
        <v>2461</v>
      </c>
      <c r="B14" s="2" t="s">
        <v>2462</v>
      </c>
      <c r="C14" s="4" t="s">
        <v>7814</v>
      </c>
      <c r="E14" s="9">
        <v>40278</v>
      </c>
    </row>
    <row r="15" spans="1:9" x14ac:dyDescent="0.25">
      <c r="A15" s="2" t="s">
        <v>13321</v>
      </c>
      <c r="B15" s="2" t="s">
        <v>13322</v>
      </c>
      <c r="C15" s="4" t="s">
        <v>7817</v>
      </c>
      <c r="E15" s="9">
        <v>40320</v>
      </c>
      <c r="F15" s="3">
        <v>5</v>
      </c>
    </row>
    <row r="16" spans="1:9" x14ac:dyDescent="0.25">
      <c r="A16" s="2" t="s">
        <v>13323</v>
      </c>
      <c r="B16" s="2" t="s">
        <v>13324</v>
      </c>
      <c r="C16" s="4" t="s">
        <v>7829</v>
      </c>
      <c r="E16" s="9">
        <v>40320</v>
      </c>
    </row>
    <row r="17" spans="1:6" x14ac:dyDescent="0.25">
      <c r="A17" s="2" t="s">
        <v>13325</v>
      </c>
      <c r="B17" s="2" t="s">
        <v>13326</v>
      </c>
      <c r="C17" s="4" t="s">
        <v>7829</v>
      </c>
      <c r="E17" s="9">
        <v>40327</v>
      </c>
      <c r="F17" s="3">
        <v>7</v>
      </c>
    </row>
    <row r="18" spans="1:6" x14ac:dyDescent="0.25">
      <c r="A18" s="2" t="s">
        <v>2475</v>
      </c>
      <c r="B18" s="2" t="s">
        <v>2567</v>
      </c>
      <c r="C18" s="4" t="s">
        <v>13327</v>
      </c>
      <c r="E18" s="9" t="s">
        <v>13328</v>
      </c>
    </row>
    <row r="19" spans="1:6" x14ac:dyDescent="0.25">
      <c r="A19" s="2" t="s">
        <v>8558</v>
      </c>
      <c r="B19" s="2" t="s">
        <v>13329</v>
      </c>
      <c r="C19" s="4" t="s">
        <v>13330</v>
      </c>
      <c r="E19" s="9">
        <v>40331</v>
      </c>
    </row>
    <row r="20" spans="1:6" x14ac:dyDescent="0.25">
      <c r="A20" s="2" t="s">
        <v>3833</v>
      </c>
      <c r="B20" s="2" t="s">
        <v>13331</v>
      </c>
      <c r="C20" s="4" t="s">
        <v>13330</v>
      </c>
      <c r="E20" s="9">
        <v>40331</v>
      </c>
    </row>
    <row r="21" spans="1:6" x14ac:dyDescent="0.25">
      <c r="A21" s="2" t="s">
        <v>884</v>
      </c>
      <c r="B21" s="2" t="s">
        <v>13332</v>
      </c>
      <c r="C21" s="4" t="s">
        <v>13333</v>
      </c>
      <c r="E21" s="9">
        <v>40369</v>
      </c>
      <c r="F21" s="3">
        <v>20</v>
      </c>
    </row>
    <row r="22" spans="1:6" x14ac:dyDescent="0.25">
      <c r="A22" s="2" t="s">
        <v>13334</v>
      </c>
      <c r="B22" s="2" t="s">
        <v>13335</v>
      </c>
      <c r="C22" s="4" t="s">
        <v>883</v>
      </c>
      <c r="E22" s="9">
        <v>40376</v>
      </c>
    </row>
    <row r="23" spans="1:6" x14ac:dyDescent="0.25">
      <c r="A23" s="2" t="s">
        <v>884</v>
      </c>
      <c r="B23" s="2" t="s">
        <v>2453</v>
      </c>
      <c r="C23" s="4" t="s">
        <v>883</v>
      </c>
      <c r="E23" s="9">
        <v>40369</v>
      </c>
    </row>
    <row r="24" spans="1:6" x14ac:dyDescent="0.25">
      <c r="A24" s="2" t="s">
        <v>1136</v>
      </c>
      <c r="B24" s="2" t="s">
        <v>13336</v>
      </c>
      <c r="C24" s="4" t="s">
        <v>13337</v>
      </c>
      <c r="E24" s="9">
        <v>40382</v>
      </c>
    </row>
    <row r="25" spans="1:6" x14ac:dyDescent="0.25">
      <c r="A25" s="2" t="s">
        <v>13338</v>
      </c>
      <c r="B25" s="2" t="s">
        <v>13339</v>
      </c>
      <c r="C25" s="4" t="s">
        <v>13340</v>
      </c>
      <c r="E25" s="9">
        <v>40388</v>
      </c>
    </row>
    <row r="26" spans="1:6" x14ac:dyDescent="0.25">
      <c r="B26" s="2" t="s">
        <v>13341</v>
      </c>
      <c r="C26" s="4" t="s">
        <v>2551</v>
      </c>
      <c r="E26" s="9">
        <v>40404</v>
      </c>
      <c r="F26" s="3" t="s">
        <v>1699</v>
      </c>
    </row>
    <row r="27" spans="1:6" x14ac:dyDescent="0.25">
      <c r="A27" s="2" t="s">
        <v>5902</v>
      </c>
      <c r="B27" s="2" t="s">
        <v>13342</v>
      </c>
      <c r="C27" s="4" t="s">
        <v>2554</v>
      </c>
      <c r="E27" s="9">
        <v>40411</v>
      </c>
      <c r="F27" s="3" t="s">
        <v>1699</v>
      </c>
    </row>
    <row r="28" spans="1:6" x14ac:dyDescent="0.25">
      <c r="A28" s="2" t="s">
        <v>1784</v>
      </c>
      <c r="B28" s="2" t="s">
        <v>11533</v>
      </c>
      <c r="C28" s="4" t="s">
        <v>2216</v>
      </c>
      <c r="E28" s="9">
        <v>40432</v>
      </c>
    </row>
    <row r="29" spans="1:6" x14ac:dyDescent="0.25">
      <c r="A29" s="2" t="s">
        <v>13303</v>
      </c>
      <c r="B29" s="2" t="s">
        <v>13343</v>
      </c>
      <c r="C29" s="4" t="s">
        <v>3461</v>
      </c>
      <c r="E29" s="9">
        <v>40435</v>
      </c>
      <c r="F29" s="3">
        <v>10</v>
      </c>
    </row>
    <row r="30" spans="1:6" x14ac:dyDescent="0.25">
      <c r="A30" s="2" t="s">
        <v>13334</v>
      </c>
      <c r="B30" s="2" t="s">
        <v>13344</v>
      </c>
      <c r="C30" s="4" t="s">
        <v>3461</v>
      </c>
      <c r="E30" s="9">
        <v>40425</v>
      </c>
    </row>
    <row r="31" spans="1:6" x14ac:dyDescent="0.25">
      <c r="A31" s="2" t="s">
        <v>1542</v>
      </c>
      <c r="B31" s="2" t="s">
        <v>13345</v>
      </c>
      <c r="C31" s="4" t="s">
        <v>2571</v>
      </c>
      <c r="E31" s="9">
        <v>40480</v>
      </c>
    </row>
    <row r="32" spans="1:6" x14ac:dyDescent="0.25">
      <c r="A32" s="2" t="s">
        <v>13346</v>
      </c>
      <c r="B32" s="2" t="s">
        <v>13347</v>
      </c>
      <c r="C32" s="4" t="s">
        <v>13348</v>
      </c>
      <c r="E32" s="9">
        <v>40445</v>
      </c>
      <c r="F32" s="3">
        <v>6</v>
      </c>
    </row>
    <row r="33" spans="1:6" x14ac:dyDescent="0.25">
      <c r="A33" s="2" t="s">
        <v>1847</v>
      </c>
      <c r="B33" s="2" t="s">
        <v>13349</v>
      </c>
      <c r="C33" s="4" t="s">
        <v>12254</v>
      </c>
      <c r="E33" s="9">
        <v>40460</v>
      </c>
    </row>
    <row r="34" spans="1:6" x14ac:dyDescent="0.25">
      <c r="A34" s="2" t="s">
        <v>13350</v>
      </c>
      <c r="B34" s="2" t="s">
        <v>13351</v>
      </c>
      <c r="C34" s="4" t="s">
        <v>12258</v>
      </c>
      <c r="E34" s="9">
        <v>40480</v>
      </c>
      <c r="F34" s="3">
        <v>13</v>
      </c>
    </row>
    <row r="35" spans="1:6" x14ac:dyDescent="0.25">
      <c r="A35" s="2" t="s">
        <v>2973</v>
      </c>
      <c r="B35" s="2" t="s">
        <v>13352</v>
      </c>
      <c r="C35" s="4" t="s">
        <v>13353</v>
      </c>
      <c r="E35" s="9">
        <v>40516</v>
      </c>
    </row>
    <row r="36" spans="1:6" x14ac:dyDescent="0.25">
      <c r="A36" s="2" t="s">
        <v>10800</v>
      </c>
      <c r="B36" s="2" t="s">
        <v>13354</v>
      </c>
      <c r="C36" s="4" t="s">
        <v>13353</v>
      </c>
      <c r="E36" s="9">
        <v>40483</v>
      </c>
    </row>
    <row r="37" spans="1:6" x14ac:dyDescent="0.25">
      <c r="A37" s="2" t="s">
        <v>13355</v>
      </c>
      <c r="B37" s="2" t="s">
        <v>13356</v>
      </c>
      <c r="C37" s="4" t="s">
        <v>13357</v>
      </c>
      <c r="E37" s="9">
        <v>40563</v>
      </c>
    </row>
    <row r="38" spans="1:6" x14ac:dyDescent="0.25">
      <c r="A38" s="2" t="s">
        <v>13358</v>
      </c>
      <c r="B38" s="2" t="s">
        <v>13359</v>
      </c>
      <c r="C38" s="4" t="s">
        <v>13360</v>
      </c>
      <c r="D38" s="9">
        <v>11</v>
      </c>
      <c r="E38" s="9">
        <v>40607</v>
      </c>
    </row>
    <row r="39" spans="1:6" x14ac:dyDescent="0.25">
      <c r="A39" s="2" t="s">
        <v>13361</v>
      </c>
      <c r="B39" s="2" t="s">
        <v>13362</v>
      </c>
      <c r="C39" s="4" t="s">
        <v>13363</v>
      </c>
      <c r="E39" s="9">
        <v>40656</v>
      </c>
    </row>
    <row r="40" spans="1:6" x14ac:dyDescent="0.25">
      <c r="A40" s="2" t="s">
        <v>8272</v>
      </c>
      <c r="B40" s="2" t="s">
        <v>13364</v>
      </c>
      <c r="C40" s="4" t="s">
        <v>13365</v>
      </c>
      <c r="E40" s="9">
        <v>40677</v>
      </c>
    </row>
    <row r="41" spans="1:6" x14ac:dyDescent="0.25">
      <c r="A41" s="2" t="s">
        <v>8272</v>
      </c>
      <c r="B41" s="2" t="s">
        <v>13366</v>
      </c>
      <c r="C41" s="4" t="s">
        <v>3777</v>
      </c>
      <c r="E41" s="9">
        <v>40705</v>
      </c>
    </row>
    <row r="42" spans="1:6" x14ac:dyDescent="0.25">
      <c r="A42" s="2" t="s">
        <v>13367</v>
      </c>
      <c r="B42" s="2" t="s">
        <v>13368</v>
      </c>
      <c r="C42" s="4" t="s">
        <v>13369</v>
      </c>
      <c r="E42" s="9">
        <v>40697</v>
      </c>
    </row>
    <row r="43" spans="1:6" x14ac:dyDescent="0.25">
      <c r="A43" s="2" t="s">
        <v>13370</v>
      </c>
      <c r="B43" s="2" t="s">
        <v>13371</v>
      </c>
      <c r="C43" s="4" t="s">
        <v>13372</v>
      </c>
      <c r="E43" s="9">
        <v>40705</v>
      </c>
    </row>
    <row r="44" spans="1:6" x14ac:dyDescent="0.25">
      <c r="A44" s="2" t="s">
        <v>13373</v>
      </c>
      <c r="B44" s="2" t="s">
        <v>13374</v>
      </c>
      <c r="C44" s="4" t="s">
        <v>951</v>
      </c>
      <c r="E44" s="9">
        <v>40726</v>
      </c>
    </row>
    <row r="45" spans="1:6" x14ac:dyDescent="0.25">
      <c r="A45" s="2" t="s">
        <v>10336</v>
      </c>
      <c r="B45" s="2" t="s">
        <v>13375</v>
      </c>
      <c r="C45" s="4" t="s">
        <v>13376</v>
      </c>
      <c r="E45" s="9" t="s">
        <v>13328</v>
      </c>
    </row>
    <row r="46" spans="1:6" x14ac:dyDescent="0.25">
      <c r="A46" s="2" t="s">
        <v>13377</v>
      </c>
      <c r="B46" s="2" t="s">
        <v>13378</v>
      </c>
      <c r="C46" s="4" t="s">
        <v>13379</v>
      </c>
      <c r="E46" s="9">
        <v>40764</v>
      </c>
    </row>
    <row r="47" spans="1:6" x14ac:dyDescent="0.25">
      <c r="A47" s="2" t="s">
        <v>13380</v>
      </c>
      <c r="B47" s="2" t="s">
        <v>13381</v>
      </c>
      <c r="C47" s="4" t="s">
        <v>13382</v>
      </c>
      <c r="E47" s="9">
        <v>40810</v>
      </c>
    </row>
    <row r="48" spans="1:6" x14ac:dyDescent="0.25">
      <c r="A48" s="2" t="s">
        <v>13383</v>
      </c>
      <c r="B48" s="2" t="s">
        <v>13384</v>
      </c>
      <c r="C48" s="4" t="s">
        <v>1755</v>
      </c>
      <c r="E48" s="9" t="s">
        <v>956</v>
      </c>
    </row>
    <row r="49" spans="1:6" x14ac:dyDescent="0.25">
      <c r="A49" s="2" t="s">
        <v>13303</v>
      </c>
      <c r="B49" s="2" t="s">
        <v>13385</v>
      </c>
      <c r="C49" s="4" t="s">
        <v>13386</v>
      </c>
      <c r="E49" s="9" t="s">
        <v>956</v>
      </c>
    </row>
    <row r="50" spans="1:6" x14ac:dyDescent="0.25">
      <c r="A50" s="2" t="s">
        <v>3920</v>
      </c>
      <c r="B50" s="2" t="s">
        <v>13387</v>
      </c>
      <c r="C50" s="4" t="s">
        <v>13388</v>
      </c>
      <c r="E50" s="9">
        <v>41111</v>
      </c>
      <c r="F50" s="3">
        <v>7</v>
      </c>
    </row>
    <row r="51" spans="1:6" x14ac:dyDescent="0.25">
      <c r="A51" s="2" t="s">
        <v>1877</v>
      </c>
      <c r="B51" s="2" t="s">
        <v>13389</v>
      </c>
      <c r="C51" s="4" t="s">
        <v>13390</v>
      </c>
      <c r="E51" s="9">
        <v>41097</v>
      </c>
      <c r="F51" s="3">
        <v>7</v>
      </c>
    </row>
    <row r="52" spans="1:6" x14ac:dyDescent="0.25">
      <c r="A52" s="2" t="s">
        <v>2543</v>
      </c>
      <c r="B52" s="2" t="s">
        <v>13391</v>
      </c>
      <c r="C52" s="4" t="s">
        <v>13392</v>
      </c>
      <c r="E52" s="9">
        <v>41356</v>
      </c>
    </row>
    <row r="53" spans="1:6" x14ac:dyDescent="0.25">
      <c r="A53" s="2" t="s">
        <v>2543</v>
      </c>
      <c r="B53" s="2" t="s">
        <v>13393</v>
      </c>
      <c r="C53" s="4" t="s">
        <v>13394</v>
      </c>
      <c r="E53" s="9">
        <v>41363</v>
      </c>
    </row>
    <row r="54" spans="1:6" x14ac:dyDescent="0.25">
      <c r="A54" s="2" t="s">
        <v>4033</v>
      </c>
      <c r="B54" s="2" t="s">
        <v>13395</v>
      </c>
      <c r="C54" s="4" t="s">
        <v>13396</v>
      </c>
      <c r="E54" s="9">
        <v>41419</v>
      </c>
    </row>
    <row r="55" spans="1:6" x14ac:dyDescent="0.25">
      <c r="A55" s="2" t="s">
        <v>10551</v>
      </c>
      <c r="B55" s="2" t="s">
        <v>13397</v>
      </c>
      <c r="C55" s="4" t="s">
        <v>13398</v>
      </c>
      <c r="D55" s="9">
        <v>41440</v>
      </c>
      <c r="E55" s="9">
        <v>41440</v>
      </c>
    </row>
    <row r="56" spans="1:6" x14ac:dyDescent="0.25">
      <c r="A56" s="2" t="s">
        <v>13399</v>
      </c>
      <c r="B56" s="2" t="s">
        <v>13400</v>
      </c>
      <c r="C56" s="4" t="s">
        <v>7414</v>
      </c>
      <c r="D56" s="9">
        <v>41510</v>
      </c>
      <c r="E56" s="9">
        <v>41510</v>
      </c>
    </row>
    <row r="57" spans="1:6" x14ac:dyDescent="0.25">
      <c r="A57" s="2" t="s">
        <v>2283</v>
      </c>
      <c r="B57" s="2" t="s">
        <v>13401</v>
      </c>
      <c r="C57" s="4" t="s">
        <v>7414</v>
      </c>
      <c r="D57" s="9">
        <v>41510</v>
      </c>
      <c r="E57" s="9">
        <v>41510</v>
      </c>
    </row>
    <row r="58" spans="1:6" x14ac:dyDescent="0.25">
      <c r="A58" s="2" t="s">
        <v>9866</v>
      </c>
      <c r="B58" s="2" t="s">
        <v>13402</v>
      </c>
      <c r="C58" s="4" t="s">
        <v>13403</v>
      </c>
      <c r="E58" s="9">
        <v>41538</v>
      </c>
    </row>
    <row r="59" spans="1:6" x14ac:dyDescent="0.25">
      <c r="A59" s="2" t="s">
        <v>13404</v>
      </c>
      <c r="B59" s="2" t="s">
        <v>13405</v>
      </c>
      <c r="C59" s="4" t="s">
        <v>11821</v>
      </c>
      <c r="D59" s="9">
        <v>41748</v>
      </c>
      <c r="E59" s="9">
        <v>41749</v>
      </c>
    </row>
    <row r="60" spans="1:6" x14ac:dyDescent="0.25">
      <c r="A60" s="2" t="s">
        <v>13406</v>
      </c>
      <c r="B60" s="2" t="s">
        <v>13407</v>
      </c>
      <c r="C60" s="4" t="s">
        <v>11821</v>
      </c>
      <c r="D60" s="9">
        <v>41748</v>
      </c>
      <c r="E60" s="9">
        <v>41749</v>
      </c>
    </row>
    <row r="61" spans="1:6" x14ac:dyDescent="0.25">
      <c r="A61" s="2" t="s">
        <v>13408</v>
      </c>
      <c r="B61" s="2" t="s">
        <v>13409</v>
      </c>
      <c r="C61" s="4" t="s">
        <v>1360</v>
      </c>
      <c r="E61" s="9">
        <v>42532</v>
      </c>
    </row>
    <row r="62" spans="1:6" x14ac:dyDescent="0.25">
      <c r="A62" s="2" t="s">
        <v>1171</v>
      </c>
      <c r="B62" s="2" t="s">
        <v>13410</v>
      </c>
      <c r="C62" s="4" t="s">
        <v>13411</v>
      </c>
      <c r="E62" s="9">
        <v>42784</v>
      </c>
    </row>
  </sheetData>
  <hyperlinks>
    <hyperlink ref="I1" location="'Inicio'!A1" tooltip="Regresa a la tabla del inicio" display="Ir al inicio" xr:uid="{D4EABB11-50EB-40FD-913B-0CA2C5DA5FA5}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8C16C-1B59-4731-9E8C-7676D9F95BC2}">
  <sheetPr codeName="Hoja33"/>
  <dimension ref="A1:I1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711</v>
      </c>
      <c r="H1" s="1" t="s">
        <v>28761</v>
      </c>
      <c r="I1" s="5" t="s">
        <v>14</v>
      </c>
    </row>
    <row r="2" spans="1:9" x14ac:dyDescent="0.25">
      <c r="A2" s="2" t="s">
        <v>5890</v>
      </c>
      <c r="B2" s="2" t="s">
        <v>5891</v>
      </c>
      <c r="C2" s="4" t="s">
        <v>5892</v>
      </c>
      <c r="E2" s="9">
        <v>42791</v>
      </c>
    </row>
    <row r="3" spans="1:9" x14ac:dyDescent="0.25">
      <c r="A3" s="2" t="s">
        <v>5893</v>
      </c>
      <c r="B3" s="2" t="s">
        <v>5894</v>
      </c>
      <c r="C3" s="4" t="s">
        <v>5895</v>
      </c>
      <c r="E3" s="9">
        <v>42805</v>
      </c>
    </row>
    <row r="4" spans="1:9" x14ac:dyDescent="0.25">
      <c r="A4" s="2" t="s">
        <v>1171</v>
      </c>
      <c r="B4" s="2" t="s">
        <v>5896</v>
      </c>
      <c r="C4" s="4" t="s">
        <v>5897</v>
      </c>
      <c r="E4" s="9">
        <v>42867</v>
      </c>
    </row>
    <row r="5" spans="1:9" x14ac:dyDescent="0.25">
      <c r="A5" s="2" t="s">
        <v>906</v>
      </c>
      <c r="B5" s="2" t="s">
        <v>5898</v>
      </c>
      <c r="C5" s="4" t="s">
        <v>5899</v>
      </c>
      <c r="E5" s="9">
        <v>42910</v>
      </c>
    </row>
    <row r="6" spans="1:9" x14ac:dyDescent="0.25">
      <c r="A6" s="2" t="s">
        <v>1171</v>
      </c>
      <c r="B6" s="2" t="s">
        <v>5900</v>
      </c>
      <c r="C6" s="4" t="s">
        <v>5901</v>
      </c>
      <c r="E6" s="9">
        <v>43020</v>
      </c>
    </row>
    <row r="7" spans="1:9" x14ac:dyDescent="0.25">
      <c r="A7" s="2" t="s">
        <v>5902</v>
      </c>
      <c r="B7" s="2" t="s">
        <v>5903</v>
      </c>
      <c r="C7" s="4" t="s">
        <v>5904</v>
      </c>
      <c r="D7" s="9">
        <v>43127</v>
      </c>
      <c r="E7" s="9">
        <v>43134</v>
      </c>
    </row>
    <row r="8" spans="1:9" x14ac:dyDescent="0.25">
      <c r="A8" s="25"/>
      <c r="B8" s="25" t="s">
        <v>5905</v>
      </c>
      <c r="C8" s="25"/>
      <c r="D8" s="29"/>
      <c r="E8" s="29"/>
      <c r="F8" s="30"/>
    </row>
    <row r="9" spans="1:9" x14ac:dyDescent="0.25">
      <c r="A9" s="2" t="s">
        <v>3107</v>
      </c>
      <c r="B9" s="2" t="s">
        <v>5906</v>
      </c>
      <c r="C9" s="4" t="s">
        <v>5907</v>
      </c>
      <c r="E9" s="9">
        <v>43540</v>
      </c>
    </row>
    <row r="10" spans="1:9" x14ac:dyDescent="0.25">
      <c r="A10" s="2" t="s">
        <v>5908</v>
      </c>
      <c r="B10" s="2" t="s">
        <v>5909</v>
      </c>
      <c r="C10" s="4" t="s">
        <v>3169</v>
      </c>
      <c r="E10" s="9">
        <v>43904</v>
      </c>
    </row>
    <row r="11" spans="1:9" x14ac:dyDescent="0.25">
      <c r="A11" s="2" t="s">
        <v>5910</v>
      </c>
      <c r="B11" s="2" t="s">
        <v>5898</v>
      </c>
      <c r="C11" s="4" t="s">
        <v>3169</v>
      </c>
      <c r="E11" s="9">
        <v>43904</v>
      </c>
    </row>
    <row r="12" spans="1:9" x14ac:dyDescent="0.25">
      <c r="A12" s="2" t="s">
        <v>5911</v>
      </c>
      <c r="B12" s="2" t="s">
        <v>5912</v>
      </c>
      <c r="C12" s="4" t="s">
        <v>2193</v>
      </c>
    </row>
    <row r="13" spans="1:9" x14ac:dyDescent="0.25">
      <c r="A13" s="2" t="s">
        <v>5913</v>
      </c>
      <c r="B13" s="2" t="s">
        <v>5914</v>
      </c>
      <c r="C13" s="4" t="s">
        <v>2193</v>
      </c>
    </row>
  </sheetData>
  <hyperlinks>
    <hyperlink ref="I1" location="'Inicio'!A1" tooltip="Regresa a la tabla del inicio" display="Ir al inicio" xr:uid="{5E5666B6-DCD4-4DE4-8C93-BA3A44501A7C}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70416-A6AF-4CCC-A774-593CD6019D15}">
  <sheetPr codeName="Hoja36"/>
  <dimension ref="A1:I56"/>
  <sheetViews>
    <sheetView workbookViewId="0">
      <pane ySplit="1" topLeftCell="A41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712</v>
      </c>
      <c r="H1" s="1" t="s">
        <v>28761</v>
      </c>
      <c r="I1" s="5" t="s">
        <v>14</v>
      </c>
    </row>
    <row r="2" spans="1:9" x14ac:dyDescent="0.25">
      <c r="A2" s="2" t="s">
        <v>3730</v>
      </c>
      <c r="B2" s="2" t="s">
        <v>5915</v>
      </c>
      <c r="C2" s="4" t="s">
        <v>3483</v>
      </c>
      <c r="D2" s="9" t="s">
        <v>5916</v>
      </c>
      <c r="E2" s="9">
        <v>40759</v>
      </c>
    </row>
    <row r="3" spans="1:9" x14ac:dyDescent="0.25">
      <c r="A3" s="2" t="s">
        <v>5917</v>
      </c>
      <c r="B3" s="2" t="s">
        <v>5918</v>
      </c>
      <c r="C3" s="4" t="s">
        <v>3483</v>
      </c>
      <c r="E3" s="9">
        <v>40750</v>
      </c>
    </row>
    <row r="4" spans="1:9" x14ac:dyDescent="0.25">
      <c r="A4" s="2" t="s">
        <v>5919</v>
      </c>
      <c r="B4" s="2" t="s">
        <v>5920</v>
      </c>
      <c r="C4" s="4" t="s">
        <v>2242</v>
      </c>
      <c r="D4" s="9" t="s">
        <v>5921</v>
      </c>
      <c r="E4" s="9">
        <v>40785</v>
      </c>
    </row>
    <row r="5" spans="1:9" x14ac:dyDescent="0.25">
      <c r="A5" s="2" t="s">
        <v>5922</v>
      </c>
      <c r="B5" s="2" t="s">
        <v>5923</v>
      </c>
      <c r="C5" s="4" t="s">
        <v>5924</v>
      </c>
      <c r="D5" s="9" t="s">
        <v>5925</v>
      </c>
      <c r="E5" s="9">
        <v>40792</v>
      </c>
    </row>
    <row r="6" spans="1:9" x14ac:dyDescent="0.25">
      <c r="A6" s="2" t="s">
        <v>5919</v>
      </c>
      <c r="B6" s="2" t="s">
        <v>5926</v>
      </c>
      <c r="C6" s="4" t="s">
        <v>5927</v>
      </c>
      <c r="D6" s="9" t="s">
        <v>5928</v>
      </c>
      <c r="E6" s="9">
        <v>40809</v>
      </c>
    </row>
    <row r="7" spans="1:9" x14ac:dyDescent="0.25">
      <c r="A7" s="2" t="s">
        <v>5929</v>
      </c>
      <c r="B7" s="2" t="s">
        <v>5930</v>
      </c>
      <c r="C7" s="4" t="s">
        <v>5931</v>
      </c>
      <c r="D7" s="9" t="s">
        <v>5932</v>
      </c>
      <c r="E7" s="9">
        <v>40822</v>
      </c>
    </row>
    <row r="8" spans="1:9" x14ac:dyDescent="0.25">
      <c r="A8" s="2" t="s">
        <v>5933</v>
      </c>
      <c r="B8" s="2" t="s">
        <v>5934</v>
      </c>
      <c r="C8" s="4" t="s">
        <v>5935</v>
      </c>
      <c r="E8" s="9">
        <v>40849</v>
      </c>
    </row>
    <row r="9" spans="1:9" x14ac:dyDescent="0.25">
      <c r="A9" s="2" t="s">
        <v>5936</v>
      </c>
      <c r="B9" s="2" t="s">
        <v>5937</v>
      </c>
      <c r="C9" s="4" t="s">
        <v>5938</v>
      </c>
      <c r="E9" s="9">
        <v>40866</v>
      </c>
    </row>
    <row r="10" spans="1:9" x14ac:dyDescent="0.25">
      <c r="A10" s="2" t="s">
        <v>5939</v>
      </c>
      <c r="B10" s="2" t="s">
        <v>5940</v>
      </c>
      <c r="C10" s="4" t="s">
        <v>5941</v>
      </c>
      <c r="E10" s="9">
        <v>40903</v>
      </c>
    </row>
    <row r="11" spans="1:9" x14ac:dyDescent="0.25">
      <c r="A11" s="2" t="s">
        <v>5942</v>
      </c>
      <c r="B11" s="2" t="s">
        <v>5943</v>
      </c>
      <c r="C11" s="4" t="s">
        <v>5941</v>
      </c>
      <c r="E11" s="9">
        <v>40903</v>
      </c>
    </row>
    <row r="12" spans="1:9" x14ac:dyDescent="0.25">
      <c r="A12" s="2" t="s">
        <v>5944</v>
      </c>
      <c r="B12" s="2" t="s">
        <v>5945</v>
      </c>
      <c r="C12" s="4" t="s">
        <v>5946</v>
      </c>
      <c r="E12" s="9" t="s">
        <v>956</v>
      </c>
    </row>
    <row r="13" spans="1:9" x14ac:dyDescent="0.25">
      <c r="A13" s="2" t="s">
        <v>5947</v>
      </c>
      <c r="B13" s="2" t="s">
        <v>5948</v>
      </c>
      <c r="C13" s="4" t="s">
        <v>5949</v>
      </c>
      <c r="E13" s="9" t="s">
        <v>956</v>
      </c>
    </row>
    <row r="14" spans="1:9" x14ac:dyDescent="0.25">
      <c r="A14" s="2" t="s">
        <v>5950</v>
      </c>
      <c r="B14" s="2" t="s">
        <v>5951</v>
      </c>
      <c r="C14" s="4" t="s">
        <v>5952</v>
      </c>
      <c r="E14" s="9" t="s">
        <v>956</v>
      </c>
    </row>
    <row r="15" spans="1:9" x14ac:dyDescent="0.25">
      <c r="A15" s="2" t="s">
        <v>4675</v>
      </c>
      <c r="B15" s="2" t="s">
        <v>5953</v>
      </c>
      <c r="C15" s="4" t="s">
        <v>5954</v>
      </c>
      <c r="E15" s="9">
        <v>40919</v>
      </c>
    </row>
    <row r="16" spans="1:9" x14ac:dyDescent="0.25">
      <c r="A16" s="2" t="s">
        <v>5955</v>
      </c>
      <c r="B16" s="2" t="s">
        <v>5956</v>
      </c>
      <c r="C16" s="4" t="s">
        <v>5957</v>
      </c>
      <c r="E16" s="9">
        <v>40982</v>
      </c>
    </row>
    <row r="17" spans="1:5" x14ac:dyDescent="0.25">
      <c r="A17" s="2" t="s">
        <v>5958</v>
      </c>
      <c r="B17" s="2" t="s">
        <v>5959</v>
      </c>
      <c r="C17" s="4" t="s">
        <v>5960</v>
      </c>
      <c r="E17" s="9" t="s">
        <v>5961</v>
      </c>
    </row>
    <row r="18" spans="1:5" x14ac:dyDescent="0.25">
      <c r="A18" s="2" t="s">
        <v>5962</v>
      </c>
      <c r="B18" s="2" t="s">
        <v>5963</v>
      </c>
      <c r="C18" s="4" t="s">
        <v>5964</v>
      </c>
      <c r="E18" s="9">
        <v>41060</v>
      </c>
    </row>
    <row r="19" spans="1:5" x14ac:dyDescent="0.25">
      <c r="A19" s="2" t="s">
        <v>5965</v>
      </c>
      <c r="B19" s="2" t="s">
        <v>5966</v>
      </c>
      <c r="C19" s="4" t="s">
        <v>5967</v>
      </c>
      <c r="D19" s="9" t="s">
        <v>5968</v>
      </c>
      <c r="E19" s="9">
        <v>41137</v>
      </c>
    </row>
    <row r="20" spans="1:5" x14ac:dyDescent="0.25">
      <c r="A20" s="2" t="s">
        <v>2438</v>
      </c>
      <c r="B20" s="2" t="s">
        <v>5969</v>
      </c>
      <c r="C20" s="4" t="s">
        <v>5970</v>
      </c>
      <c r="E20" s="9">
        <v>41137</v>
      </c>
    </row>
    <row r="21" spans="1:5" x14ac:dyDescent="0.25">
      <c r="A21" s="2" t="s">
        <v>1236</v>
      </c>
      <c r="B21" s="2" t="s">
        <v>5971</v>
      </c>
      <c r="C21" s="4" t="s">
        <v>5972</v>
      </c>
      <c r="D21" s="9" t="s">
        <v>5973</v>
      </c>
      <c r="E21" s="9">
        <v>41157</v>
      </c>
    </row>
    <row r="22" spans="1:5" x14ac:dyDescent="0.25">
      <c r="A22" s="2" t="s">
        <v>5974</v>
      </c>
      <c r="B22" s="2" t="s">
        <v>5975</v>
      </c>
      <c r="C22" s="4" t="s">
        <v>5976</v>
      </c>
      <c r="D22" s="9" t="s">
        <v>5977</v>
      </c>
      <c r="E22" s="9">
        <v>41158</v>
      </c>
    </row>
    <row r="23" spans="1:5" x14ac:dyDescent="0.25">
      <c r="A23" s="2" t="s">
        <v>1236</v>
      </c>
      <c r="B23" s="2" t="s">
        <v>5971</v>
      </c>
      <c r="C23" s="4" t="s">
        <v>5978</v>
      </c>
      <c r="D23" s="9" t="s">
        <v>5977</v>
      </c>
      <c r="E23" s="9" t="s">
        <v>5979</v>
      </c>
    </row>
    <row r="24" spans="1:5" x14ac:dyDescent="0.25">
      <c r="A24" s="2" t="s">
        <v>5980</v>
      </c>
      <c r="B24" s="2" t="s">
        <v>5981</v>
      </c>
      <c r="C24" s="4" t="s">
        <v>5982</v>
      </c>
      <c r="E24" s="9">
        <v>41216</v>
      </c>
    </row>
    <row r="25" spans="1:5" x14ac:dyDescent="0.25">
      <c r="A25" s="2" t="s">
        <v>1870</v>
      </c>
      <c r="B25" s="2" t="s">
        <v>5983</v>
      </c>
      <c r="C25" s="4" t="s">
        <v>5984</v>
      </c>
      <c r="E25" s="9">
        <v>41239</v>
      </c>
    </row>
    <row r="26" spans="1:5" x14ac:dyDescent="0.25">
      <c r="B26" s="2" t="s">
        <v>5985</v>
      </c>
      <c r="C26" s="4" t="s">
        <v>5984</v>
      </c>
      <c r="E26" s="9">
        <v>41235</v>
      </c>
    </row>
    <row r="27" spans="1:5" x14ac:dyDescent="0.25">
      <c r="A27" s="2" t="s">
        <v>1649</v>
      </c>
      <c r="B27" s="2" t="s">
        <v>5986</v>
      </c>
      <c r="C27" s="4" t="s">
        <v>3888</v>
      </c>
      <c r="E27" s="9">
        <v>41237</v>
      </c>
    </row>
    <row r="28" spans="1:5" x14ac:dyDescent="0.25">
      <c r="A28" s="2" t="s">
        <v>5987</v>
      </c>
      <c r="B28" s="2" t="s">
        <v>5988</v>
      </c>
      <c r="C28" s="4" t="s">
        <v>5989</v>
      </c>
      <c r="E28" s="9">
        <v>41239</v>
      </c>
    </row>
    <row r="29" spans="1:5" x14ac:dyDescent="0.25">
      <c r="A29" s="2" t="s">
        <v>5990</v>
      </c>
      <c r="B29" s="2" t="s">
        <v>5991</v>
      </c>
      <c r="C29" s="4" t="s">
        <v>5992</v>
      </c>
      <c r="E29" s="9">
        <v>41248</v>
      </c>
    </row>
    <row r="30" spans="1:5" x14ac:dyDescent="0.25">
      <c r="A30" s="2" t="s">
        <v>1870</v>
      </c>
      <c r="B30" s="2" t="s">
        <v>5993</v>
      </c>
      <c r="C30" s="4" t="s">
        <v>5992</v>
      </c>
      <c r="E30" s="9">
        <v>41247</v>
      </c>
    </row>
    <row r="31" spans="1:5" x14ac:dyDescent="0.25">
      <c r="A31" s="2" t="s">
        <v>5994</v>
      </c>
      <c r="B31" s="2" t="s">
        <v>5985</v>
      </c>
      <c r="C31" s="4" t="s">
        <v>5992</v>
      </c>
      <c r="E31" s="9">
        <v>41247</v>
      </c>
    </row>
    <row r="32" spans="1:5" x14ac:dyDescent="0.25">
      <c r="A32" s="2" t="s">
        <v>1976</v>
      </c>
      <c r="B32" s="2" t="s">
        <v>5995</v>
      </c>
      <c r="C32" s="4" t="s">
        <v>5996</v>
      </c>
      <c r="E32" s="9">
        <v>41323</v>
      </c>
    </row>
    <row r="33" spans="1:6" x14ac:dyDescent="0.25">
      <c r="A33" s="2" t="s">
        <v>2438</v>
      </c>
      <c r="B33" s="2" t="s">
        <v>5997</v>
      </c>
      <c r="C33" s="4" t="s">
        <v>1849</v>
      </c>
      <c r="D33" s="9" t="s">
        <v>5998</v>
      </c>
      <c r="E33" s="9">
        <v>41415</v>
      </c>
    </row>
    <row r="34" spans="1:6" x14ac:dyDescent="0.25">
      <c r="A34" s="2" t="s">
        <v>2438</v>
      </c>
      <c r="B34" s="2" t="s">
        <v>5999</v>
      </c>
      <c r="C34" s="4" t="s">
        <v>1849</v>
      </c>
      <c r="E34" s="9">
        <v>41407</v>
      </c>
    </row>
    <row r="35" spans="1:6" x14ac:dyDescent="0.25">
      <c r="A35" s="2" t="s">
        <v>6000</v>
      </c>
      <c r="B35" s="2" t="s">
        <v>6001</v>
      </c>
      <c r="C35" s="4" t="s">
        <v>1849</v>
      </c>
      <c r="E35" s="9">
        <v>41408</v>
      </c>
    </row>
    <row r="36" spans="1:6" x14ac:dyDescent="0.25">
      <c r="A36" s="2" t="s">
        <v>6002</v>
      </c>
      <c r="B36" s="2" t="s">
        <v>6003</v>
      </c>
      <c r="C36" s="4" t="s">
        <v>6004</v>
      </c>
      <c r="E36" s="9">
        <v>41415</v>
      </c>
    </row>
    <row r="37" spans="1:6" x14ac:dyDescent="0.25">
      <c r="A37" s="2" t="s">
        <v>6005</v>
      </c>
      <c r="B37" s="2" t="s">
        <v>6006</v>
      </c>
      <c r="C37" s="4" t="s">
        <v>6004</v>
      </c>
      <c r="E37" s="9">
        <v>41415</v>
      </c>
    </row>
    <row r="38" spans="1:6" x14ac:dyDescent="0.25">
      <c r="A38" s="2" t="s">
        <v>3944</v>
      </c>
      <c r="B38" s="2" t="s">
        <v>6007</v>
      </c>
      <c r="C38" s="4" t="s">
        <v>2794</v>
      </c>
      <c r="E38" s="9">
        <v>41444</v>
      </c>
    </row>
    <row r="39" spans="1:6" x14ac:dyDescent="0.25">
      <c r="A39" s="2" t="s">
        <v>2363</v>
      </c>
      <c r="B39" s="2" t="s">
        <v>6008</v>
      </c>
      <c r="C39" s="4" t="s">
        <v>6009</v>
      </c>
      <c r="E39" s="9">
        <v>41453</v>
      </c>
      <c r="F39" s="3">
        <v>2</v>
      </c>
    </row>
    <row r="40" spans="1:6" x14ac:dyDescent="0.25">
      <c r="A40" s="2" t="s">
        <v>6010</v>
      </c>
      <c r="B40" s="2" t="s">
        <v>6011</v>
      </c>
      <c r="C40" s="4" t="s">
        <v>6012</v>
      </c>
      <c r="D40" s="9" t="s">
        <v>6013</v>
      </c>
      <c r="E40" s="9">
        <v>41642</v>
      </c>
    </row>
    <row r="41" spans="1:6" x14ac:dyDescent="0.25">
      <c r="A41" s="2" t="s">
        <v>1244</v>
      </c>
      <c r="B41" s="2" t="s">
        <v>6014</v>
      </c>
      <c r="C41" s="4" t="s">
        <v>6015</v>
      </c>
      <c r="E41" s="9">
        <v>41646</v>
      </c>
    </row>
    <row r="42" spans="1:6" x14ac:dyDescent="0.25">
      <c r="A42" s="2" t="s">
        <v>1233</v>
      </c>
      <c r="B42" s="2" t="s">
        <v>6016</v>
      </c>
      <c r="C42" s="4" t="s">
        <v>6017</v>
      </c>
      <c r="E42" s="9">
        <v>41655</v>
      </c>
    </row>
    <row r="43" spans="1:6" x14ac:dyDescent="0.25">
      <c r="A43" s="2" t="s">
        <v>4063</v>
      </c>
      <c r="B43" s="2" t="s">
        <v>6018</v>
      </c>
      <c r="C43" s="4" t="s">
        <v>4238</v>
      </c>
      <c r="E43" s="9">
        <v>41656</v>
      </c>
    </row>
    <row r="44" spans="1:6" x14ac:dyDescent="0.25">
      <c r="A44" s="2" t="s">
        <v>6019</v>
      </c>
      <c r="B44" s="2" t="s">
        <v>6020</v>
      </c>
      <c r="C44" s="4" t="s">
        <v>6021</v>
      </c>
      <c r="E44" s="9">
        <v>41842</v>
      </c>
    </row>
    <row r="45" spans="1:6" x14ac:dyDescent="0.25">
      <c r="A45" s="2" t="s">
        <v>6022</v>
      </c>
      <c r="B45" s="2" t="s">
        <v>6023</v>
      </c>
      <c r="C45" s="4" t="s">
        <v>6021</v>
      </c>
      <c r="E45" s="9">
        <v>41842</v>
      </c>
    </row>
    <row r="46" spans="1:6" x14ac:dyDescent="0.25">
      <c r="A46" s="2" t="s">
        <v>3201</v>
      </c>
      <c r="B46" s="2" t="s">
        <v>6024</v>
      </c>
      <c r="C46" s="4" t="s">
        <v>6025</v>
      </c>
      <c r="D46" s="9">
        <v>42189</v>
      </c>
      <c r="E46" s="9">
        <v>42191</v>
      </c>
    </row>
    <row r="47" spans="1:6" x14ac:dyDescent="0.25">
      <c r="A47" s="2" t="s">
        <v>6026</v>
      </c>
      <c r="B47" s="2" t="s">
        <v>6027</v>
      </c>
      <c r="C47" s="4" t="s">
        <v>1921</v>
      </c>
      <c r="E47" s="9">
        <v>42199</v>
      </c>
    </row>
    <row r="48" spans="1:6" x14ac:dyDescent="0.25">
      <c r="A48" s="2" t="s">
        <v>6026</v>
      </c>
      <c r="B48" s="2" t="s">
        <v>6028</v>
      </c>
      <c r="C48" s="4" t="s">
        <v>1921</v>
      </c>
      <c r="E48" s="9">
        <v>42199</v>
      </c>
    </row>
    <row r="49" spans="1:5" x14ac:dyDescent="0.25">
      <c r="A49" s="2" t="s">
        <v>2152</v>
      </c>
      <c r="B49" s="2" t="s">
        <v>6029</v>
      </c>
      <c r="C49" s="4" t="s">
        <v>5367</v>
      </c>
      <c r="D49" s="9">
        <v>42380</v>
      </c>
      <c r="E49" s="9">
        <v>42382</v>
      </c>
    </row>
    <row r="50" spans="1:5" x14ac:dyDescent="0.25">
      <c r="A50" s="2" t="s">
        <v>6030</v>
      </c>
      <c r="B50" s="2" t="s">
        <v>6031</v>
      </c>
      <c r="C50" s="4" t="s">
        <v>6032</v>
      </c>
      <c r="D50" s="9">
        <v>42391</v>
      </c>
      <c r="E50" s="9">
        <v>42394</v>
      </c>
    </row>
    <row r="51" spans="1:5" x14ac:dyDescent="0.25">
      <c r="A51" s="2" t="s">
        <v>6033</v>
      </c>
      <c r="B51" s="2" t="s">
        <v>6034</v>
      </c>
      <c r="C51" s="4" t="s">
        <v>6035</v>
      </c>
      <c r="D51" s="9">
        <v>42576</v>
      </c>
      <c r="E51" s="9">
        <v>42577</v>
      </c>
    </row>
    <row r="52" spans="1:5" x14ac:dyDescent="0.25">
      <c r="A52" s="2" t="s">
        <v>6036</v>
      </c>
      <c r="B52" s="2" t="s">
        <v>6037</v>
      </c>
      <c r="C52" s="4" t="s">
        <v>6038</v>
      </c>
      <c r="E52" s="9">
        <v>43097</v>
      </c>
    </row>
    <row r="53" spans="1:5" x14ac:dyDescent="0.25">
      <c r="A53" s="2" t="s">
        <v>6039</v>
      </c>
      <c r="B53" s="2" t="s">
        <v>6040</v>
      </c>
      <c r="C53" s="4" t="s">
        <v>6041</v>
      </c>
      <c r="E53" s="9">
        <v>42737</v>
      </c>
    </row>
    <row r="54" spans="1:5" x14ac:dyDescent="0.25">
      <c r="A54" s="2" t="s">
        <v>6042</v>
      </c>
      <c r="B54" s="2" t="s">
        <v>6043</v>
      </c>
      <c r="C54" s="4" t="s">
        <v>6044</v>
      </c>
      <c r="E54" s="9">
        <v>43103</v>
      </c>
    </row>
    <row r="55" spans="1:5" x14ac:dyDescent="0.25">
      <c r="A55" s="2" t="s">
        <v>6045</v>
      </c>
      <c r="B55" s="2" t="s">
        <v>6046</v>
      </c>
      <c r="C55" s="4" t="s">
        <v>6047</v>
      </c>
      <c r="E55" s="9">
        <v>42740</v>
      </c>
    </row>
    <row r="56" spans="1:5" x14ac:dyDescent="0.25">
      <c r="A56" s="2" t="s">
        <v>6048</v>
      </c>
      <c r="B56" s="2" t="s">
        <v>6049</v>
      </c>
      <c r="C56" s="4" t="s">
        <v>5714</v>
      </c>
      <c r="E56" s="9">
        <v>43309</v>
      </c>
    </row>
  </sheetData>
  <hyperlinks>
    <hyperlink ref="I1" location="'Inicio'!A1" tooltip="Regresa a la tabla del inicio" display="Ir al inicio" xr:uid="{E28CB60D-1541-446B-BD21-82AC51F68001}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5BB0-1B8A-49A5-ABF9-5717E5CA9F69}">
  <sheetPr codeName="Hoja38"/>
  <dimension ref="A1:I70"/>
  <sheetViews>
    <sheetView workbookViewId="0">
      <pane ySplit="1" topLeftCell="A5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713</v>
      </c>
      <c r="H1" s="1" t="s">
        <v>28761</v>
      </c>
      <c r="I1" s="5" t="s">
        <v>14</v>
      </c>
    </row>
    <row r="2" spans="1:9" x14ac:dyDescent="0.25">
      <c r="A2" s="2" t="s">
        <v>5832</v>
      </c>
      <c r="B2" s="2" t="s">
        <v>6050</v>
      </c>
      <c r="C2" s="4" t="s">
        <v>6051</v>
      </c>
      <c r="E2" s="9">
        <v>43106</v>
      </c>
    </row>
    <row r="3" spans="1:9" x14ac:dyDescent="0.25">
      <c r="A3" s="2" t="s">
        <v>6052</v>
      </c>
      <c r="B3" s="2" t="s">
        <v>6053</v>
      </c>
      <c r="C3" s="4" t="s">
        <v>6054</v>
      </c>
      <c r="E3" s="9">
        <v>43173</v>
      </c>
    </row>
    <row r="4" spans="1:9" x14ac:dyDescent="0.25">
      <c r="A4" s="2" t="s">
        <v>6055</v>
      </c>
      <c r="B4" s="2" t="s">
        <v>6056</v>
      </c>
      <c r="C4" s="4" t="s">
        <v>6057</v>
      </c>
      <c r="E4" s="9">
        <v>43173</v>
      </c>
    </row>
    <row r="5" spans="1:9" x14ac:dyDescent="0.25">
      <c r="A5" s="2" t="s">
        <v>6058</v>
      </c>
      <c r="B5" s="2" t="s">
        <v>6059</v>
      </c>
      <c r="C5" s="4" t="s">
        <v>6060</v>
      </c>
      <c r="D5" s="9" t="s">
        <v>3833</v>
      </c>
      <c r="E5" s="9">
        <v>43222</v>
      </c>
    </row>
    <row r="6" spans="1:9" x14ac:dyDescent="0.25">
      <c r="A6" s="2" t="s">
        <v>6061</v>
      </c>
      <c r="B6" s="2" t="s">
        <v>6062</v>
      </c>
      <c r="C6" s="4" t="s">
        <v>6063</v>
      </c>
      <c r="D6" s="9">
        <v>43253</v>
      </c>
      <c r="E6" s="9">
        <v>43251</v>
      </c>
    </row>
    <row r="7" spans="1:9" x14ac:dyDescent="0.25">
      <c r="A7" s="2" t="s">
        <v>6064</v>
      </c>
      <c r="B7" s="2" t="s">
        <v>6065</v>
      </c>
      <c r="C7" s="4" t="s">
        <v>6066</v>
      </c>
      <c r="D7" s="9">
        <v>43255</v>
      </c>
      <c r="E7" s="9">
        <v>43251</v>
      </c>
    </row>
    <row r="8" spans="1:9" x14ac:dyDescent="0.25">
      <c r="A8" s="2" t="s">
        <v>4741</v>
      </c>
      <c r="B8" s="2" t="s">
        <v>6067</v>
      </c>
      <c r="C8" s="4" t="s">
        <v>6068</v>
      </c>
      <c r="E8" s="9">
        <v>43262</v>
      </c>
    </row>
    <row r="9" spans="1:9" x14ac:dyDescent="0.25">
      <c r="A9" s="2" t="s">
        <v>6069</v>
      </c>
      <c r="B9" s="2" t="s">
        <v>6070</v>
      </c>
      <c r="C9" s="4" t="s">
        <v>1509</v>
      </c>
      <c r="E9" s="9">
        <v>43276</v>
      </c>
    </row>
    <row r="10" spans="1:9" x14ac:dyDescent="0.25">
      <c r="A10" s="2" t="s">
        <v>4741</v>
      </c>
      <c r="B10" s="2" t="s">
        <v>6071</v>
      </c>
      <c r="C10" s="4" t="s">
        <v>6072</v>
      </c>
      <c r="E10" s="9">
        <v>43276</v>
      </c>
    </row>
    <row r="11" spans="1:9" x14ac:dyDescent="0.25">
      <c r="A11" s="2" t="s">
        <v>6073</v>
      </c>
      <c r="B11" s="2" t="s">
        <v>6074</v>
      </c>
      <c r="C11" s="4" t="s">
        <v>6075</v>
      </c>
      <c r="E11" s="9">
        <v>43276</v>
      </c>
    </row>
    <row r="12" spans="1:9" x14ac:dyDescent="0.25">
      <c r="A12" s="2" t="s">
        <v>6076</v>
      </c>
      <c r="B12" s="2" t="s">
        <v>6077</v>
      </c>
      <c r="C12" s="4" t="s">
        <v>6078</v>
      </c>
      <c r="E12" s="9">
        <v>43278</v>
      </c>
    </row>
    <row r="13" spans="1:9" x14ac:dyDescent="0.25">
      <c r="A13" s="2" t="s">
        <v>6079</v>
      </c>
      <c r="B13" s="2" t="s">
        <v>6080</v>
      </c>
      <c r="C13" s="4" t="s">
        <v>2047</v>
      </c>
      <c r="E13" s="9">
        <v>43302</v>
      </c>
    </row>
    <row r="14" spans="1:9" x14ac:dyDescent="0.25">
      <c r="A14" s="2" t="s">
        <v>6081</v>
      </c>
      <c r="B14" s="2" t="s">
        <v>6082</v>
      </c>
      <c r="C14" s="4" t="s">
        <v>2047</v>
      </c>
      <c r="E14" s="9">
        <v>43309</v>
      </c>
    </row>
    <row r="15" spans="1:9" x14ac:dyDescent="0.25">
      <c r="A15" s="2" t="s">
        <v>6083</v>
      </c>
      <c r="B15" s="2" t="s">
        <v>6084</v>
      </c>
      <c r="C15" s="4" t="s">
        <v>6085</v>
      </c>
      <c r="D15" s="9">
        <v>43323</v>
      </c>
      <c r="E15" s="9">
        <v>43318</v>
      </c>
    </row>
    <row r="16" spans="1:9" x14ac:dyDescent="0.25">
      <c r="A16" s="2" t="s">
        <v>6086</v>
      </c>
      <c r="B16" s="2" t="s">
        <v>6087</v>
      </c>
      <c r="C16" s="4" t="s">
        <v>6085</v>
      </c>
      <c r="E16" s="9">
        <v>43313</v>
      </c>
    </row>
    <row r="17" spans="1:6" x14ac:dyDescent="0.25">
      <c r="A17" s="2" t="s">
        <v>4741</v>
      </c>
      <c r="B17" s="2" t="s">
        <v>6088</v>
      </c>
      <c r="C17" s="4" t="s">
        <v>6089</v>
      </c>
      <c r="E17" s="9">
        <v>43318</v>
      </c>
    </row>
    <row r="18" spans="1:6" x14ac:dyDescent="0.25">
      <c r="A18" s="2" t="s">
        <v>4741</v>
      </c>
      <c r="B18" s="2" t="s">
        <v>6090</v>
      </c>
      <c r="C18" s="4" t="s">
        <v>6091</v>
      </c>
      <c r="E18" s="9">
        <v>43323</v>
      </c>
    </row>
    <row r="19" spans="1:6" x14ac:dyDescent="0.25">
      <c r="A19" s="2" t="s">
        <v>6092</v>
      </c>
      <c r="B19" s="2" t="s">
        <v>6093</v>
      </c>
      <c r="C19" s="4" t="s">
        <v>6094</v>
      </c>
      <c r="E19" s="9">
        <v>43329</v>
      </c>
    </row>
    <row r="20" spans="1:6" x14ac:dyDescent="0.25">
      <c r="A20" s="2" t="s">
        <v>4741</v>
      </c>
      <c r="B20" s="2" t="s">
        <v>6095</v>
      </c>
      <c r="C20" s="4" t="s">
        <v>6096</v>
      </c>
      <c r="E20" s="9">
        <v>43327</v>
      </c>
    </row>
    <row r="21" spans="1:6" x14ac:dyDescent="0.25">
      <c r="A21" s="2" t="s">
        <v>6097</v>
      </c>
      <c r="B21" s="2" t="s">
        <v>6098</v>
      </c>
      <c r="C21" s="4" t="s">
        <v>6099</v>
      </c>
      <c r="E21" s="9">
        <v>43329</v>
      </c>
    </row>
    <row r="22" spans="1:6" x14ac:dyDescent="0.25">
      <c r="A22" s="2" t="s">
        <v>6100</v>
      </c>
      <c r="B22" s="2" t="s">
        <v>6101</v>
      </c>
      <c r="C22" s="4" t="s">
        <v>6102</v>
      </c>
      <c r="E22" s="9">
        <v>43339</v>
      </c>
    </row>
    <row r="23" spans="1:6" x14ac:dyDescent="0.25">
      <c r="A23" s="2" t="s">
        <v>6103</v>
      </c>
      <c r="B23" s="2" t="s">
        <v>6104</v>
      </c>
      <c r="C23" s="4" t="s">
        <v>6105</v>
      </c>
      <c r="E23" s="9">
        <v>43339</v>
      </c>
    </row>
    <row r="24" spans="1:6" x14ac:dyDescent="0.25">
      <c r="A24" s="2" t="s">
        <v>4828</v>
      </c>
      <c r="B24" s="2" t="s">
        <v>6106</v>
      </c>
      <c r="C24" s="4" t="s">
        <v>6107</v>
      </c>
      <c r="E24" s="9">
        <v>43360</v>
      </c>
    </row>
    <row r="25" spans="1:6" x14ac:dyDescent="0.25">
      <c r="A25" s="2" t="s">
        <v>6108</v>
      </c>
      <c r="B25" s="2" t="s">
        <v>6109</v>
      </c>
      <c r="C25" s="4" t="s">
        <v>6107</v>
      </c>
      <c r="E25" s="9">
        <v>43360</v>
      </c>
    </row>
    <row r="26" spans="1:6" x14ac:dyDescent="0.25">
      <c r="A26" s="2" t="s">
        <v>6110</v>
      </c>
      <c r="B26" s="2" t="s">
        <v>6111</v>
      </c>
      <c r="C26" s="4" t="s">
        <v>6112</v>
      </c>
      <c r="E26" s="9">
        <v>43362</v>
      </c>
    </row>
    <row r="27" spans="1:6" x14ac:dyDescent="0.25">
      <c r="A27" s="2" t="s">
        <v>6113</v>
      </c>
      <c r="B27" s="2" t="s">
        <v>6114</v>
      </c>
      <c r="C27" s="4" t="s">
        <v>6112</v>
      </c>
      <c r="E27" s="9">
        <v>43367</v>
      </c>
    </row>
    <row r="28" spans="1:6" x14ac:dyDescent="0.25">
      <c r="A28" s="2" t="s">
        <v>6115</v>
      </c>
      <c r="B28" s="2" t="s">
        <v>6116</v>
      </c>
      <c r="C28" s="4" t="s">
        <v>6117</v>
      </c>
      <c r="E28" s="9">
        <v>43363</v>
      </c>
    </row>
    <row r="29" spans="1:6" x14ac:dyDescent="0.25">
      <c r="A29" s="2" t="s">
        <v>6118</v>
      </c>
      <c r="B29" s="2" t="s">
        <v>3061</v>
      </c>
      <c r="C29" s="4" t="s">
        <v>6119</v>
      </c>
      <c r="E29" s="9" t="s">
        <v>6120</v>
      </c>
    </row>
    <row r="30" spans="1:6" x14ac:dyDescent="0.25">
      <c r="A30" s="2" t="s">
        <v>6121</v>
      </c>
      <c r="B30" s="2" t="s">
        <v>6122</v>
      </c>
      <c r="C30" s="4" t="s">
        <v>6119</v>
      </c>
      <c r="E30" s="9">
        <v>43385</v>
      </c>
    </row>
    <row r="31" spans="1:6" x14ac:dyDescent="0.25">
      <c r="A31" s="2" t="s">
        <v>6123</v>
      </c>
      <c r="B31" s="2" t="s">
        <v>6124</v>
      </c>
      <c r="C31" s="4" t="s">
        <v>5753</v>
      </c>
      <c r="E31" s="9">
        <v>43405</v>
      </c>
    </row>
    <row r="32" spans="1:6" x14ac:dyDescent="0.25">
      <c r="A32" s="2" t="s">
        <v>6125</v>
      </c>
      <c r="B32" s="2" t="s">
        <v>6126</v>
      </c>
      <c r="C32" s="4" t="s">
        <v>6127</v>
      </c>
      <c r="E32" s="9">
        <v>43409</v>
      </c>
      <c r="F32" s="3" t="s">
        <v>3833</v>
      </c>
    </row>
    <row r="33" spans="1:5" x14ac:dyDescent="0.25">
      <c r="A33" s="2" t="s">
        <v>6128</v>
      </c>
      <c r="B33" s="2" t="s">
        <v>6129</v>
      </c>
      <c r="C33" s="4" t="s">
        <v>6130</v>
      </c>
      <c r="E33" s="9">
        <v>43416</v>
      </c>
    </row>
    <row r="34" spans="1:5" x14ac:dyDescent="0.25">
      <c r="A34" s="2" t="s">
        <v>6128</v>
      </c>
      <c r="B34" s="2" t="s">
        <v>6131</v>
      </c>
      <c r="C34" s="4" t="s">
        <v>6130</v>
      </c>
      <c r="E34" s="9">
        <v>43416</v>
      </c>
    </row>
    <row r="35" spans="1:5" x14ac:dyDescent="0.25">
      <c r="A35" s="2" t="s">
        <v>4741</v>
      </c>
      <c r="B35" s="2" t="s">
        <v>6132</v>
      </c>
      <c r="C35" s="4" t="s">
        <v>6133</v>
      </c>
      <c r="E35" s="9">
        <v>43431</v>
      </c>
    </row>
    <row r="36" spans="1:5" x14ac:dyDescent="0.25">
      <c r="A36" s="2" t="s">
        <v>4741</v>
      </c>
      <c r="B36" s="2" t="s">
        <v>6095</v>
      </c>
      <c r="C36" s="4" t="s">
        <v>6134</v>
      </c>
      <c r="E36" s="9">
        <v>43434</v>
      </c>
    </row>
    <row r="37" spans="1:5" x14ac:dyDescent="0.25">
      <c r="A37" s="2" t="s">
        <v>6135</v>
      </c>
      <c r="B37" s="2" t="s">
        <v>6136</v>
      </c>
      <c r="C37" s="4" t="s">
        <v>6137</v>
      </c>
      <c r="E37" s="9">
        <v>43441</v>
      </c>
    </row>
    <row r="38" spans="1:5" x14ac:dyDescent="0.25">
      <c r="A38" s="2" t="s">
        <v>6138</v>
      </c>
      <c r="B38" s="2" t="s">
        <v>6139</v>
      </c>
      <c r="C38" s="4" t="s">
        <v>1533</v>
      </c>
      <c r="E38" s="9">
        <v>43411</v>
      </c>
    </row>
    <row r="39" spans="1:5" x14ac:dyDescent="0.25">
      <c r="A39" s="2" t="s">
        <v>4741</v>
      </c>
      <c r="B39" s="2" t="s">
        <v>6140</v>
      </c>
      <c r="C39" s="4" t="s">
        <v>6141</v>
      </c>
      <c r="E39" s="9">
        <v>43439</v>
      </c>
    </row>
    <row r="40" spans="1:5" x14ac:dyDescent="0.25">
      <c r="A40" s="2" t="s">
        <v>6142</v>
      </c>
      <c r="B40" s="2" t="s">
        <v>6143</v>
      </c>
      <c r="C40" s="4" t="s">
        <v>6144</v>
      </c>
      <c r="E40" s="9">
        <v>43451</v>
      </c>
    </row>
    <row r="41" spans="1:5" x14ac:dyDescent="0.25">
      <c r="A41" s="2" t="s">
        <v>6145</v>
      </c>
      <c r="B41" s="2" t="s">
        <v>6146</v>
      </c>
      <c r="C41" s="4" t="s">
        <v>6147</v>
      </c>
      <c r="E41" s="9">
        <v>43451</v>
      </c>
    </row>
    <row r="42" spans="1:5" x14ac:dyDescent="0.25">
      <c r="A42" s="2" t="s">
        <v>6148</v>
      </c>
      <c r="B42" s="2" t="s">
        <v>6149</v>
      </c>
      <c r="C42" s="4" t="s">
        <v>6150</v>
      </c>
      <c r="E42" s="9">
        <v>43458</v>
      </c>
    </row>
    <row r="43" spans="1:5" x14ac:dyDescent="0.25">
      <c r="A43" s="2" t="s">
        <v>6151</v>
      </c>
      <c r="B43" s="2" t="s">
        <v>6152</v>
      </c>
      <c r="C43" s="4" t="s">
        <v>6150</v>
      </c>
      <c r="E43" s="9">
        <v>43458</v>
      </c>
    </row>
    <row r="44" spans="1:5" x14ac:dyDescent="0.25">
      <c r="A44" s="2" t="s">
        <v>6145</v>
      </c>
      <c r="B44" s="2" t="s">
        <v>6146</v>
      </c>
      <c r="C44" s="4" t="s">
        <v>6150</v>
      </c>
      <c r="E44" s="9">
        <v>43458</v>
      </c>
    </row>
    <row r="45" spans="1:5" x14ac:dyDescent="0.25">
      <c r="A45" s="2" t="s">
        <v>6142</v>
      </c>
      <c r="B45" s="2" t="s">
        <v>6143</v>
      </c>
      <c r="C45" s="4" t="s">
        <v>6153</v>
      </c>
      <c r="E45" s="9">
        <v>43481</v>
      </c>
    </row>
    <row r="46" spans="1:5" x14ac:dyDescent="0.25">
      <c r="A46" s="2" t="s">
        <v>6058</v>
      </c>
      <c r="B46" s="2" t="s">
        <v>6154</v>
      </c>
      <c r="C46" s="4" t="s">
        <v>6155</v>
      </c>
      <c r="E46" s="9">
        <v>43484</v>
      </c>
    </row>
    <row r="47" spans="1:5" x14ac:dyDescent="0.25">
      <c r="A47" s="2" t="s">
        <v>6156</v>
      </c>
      <c r="B47" s="2" t="s">
        <v>3086</v>
      </c>
      <c r="C47" s="4" t="s">
        <v>6157</v>
      </c>
      <c r="E47" s="9">
        <v>43491</v>
      </c>
    </row>
    <row r="48" spans="1:5" x14ac:dyDescent="0.25">
      <c r="A48" s="2" t="s">
        <v>6158</v>
      </c>
      <c r="B48" s="2" t="s">
        <v>6159</v>
      </c>
      <c r="C48" s="4" t="s">
        <v>6160</v>
      </c>
      <c r="E48" s="9">
        <v>43491</v>
      </c>
    </row>
    <row r="49" spans="1:5" x14ac:dyDescent="0.25">
      <c r="A49" s="2" t="s">
        <v>6161</v>
      </c>
      <c r="B49" s="2" t="s">
        <v>6162</v>
      </c>
      <c r="C49" s="4" t="s">
        <v>6163</v>
      </c>
      <c r="E49" s="9">
        <v>43505</v>
      </c>
    </row>
    <row r="50" spans="1:5" x14ac:dyDescent="0.25">
      <c r="A50" s="2" t="s">
        <v>6164</v>
      </c>
      <c r="B50" s="2" t="s">
        <v>6165</v>
      </c>
      <c r="C50" s="4" t="s">
        <v>6166</v>
      </c>
      <c r="E50" s="9">
        <v>43505</v>
      </c>
    </row>
    <row r="51" spans="1:5" x14ac:dyDescent="0.25">
      <c r="A51" s="2" t="s">
        <v>6167</v>
      </c>
      <c r="B51" s="2" t="s">
        <v>6168</v>
      </c>
      <c r="C51" s="4" t="s">
        <v>6169</v>
      </c>
      <c r="E51" s="9">
        <v>43507</v>
      </c>
    </row>
    <row r="52" spans="1:5" x14ac:dyDescent="0.25">
      <c r="A52" s="2" t="s">
        <v>6170</v>
      </c>
      <c r="B52" s="2" t="s">
        <v>6171</v>
      </c>
      <c r="C52" s="4" t="s">
        <v>6172</v>
      </c>
      <c r="E52" s="9">
        <v>43507</v>
      </c>
    </row>
    <row r="53" spans="1:5" x14ac:dyDescent="0.25">
      <c r="A53" s="2" t="s">
        <v>6173</v>
      </c>
      <c r="B53" s="2" t="s">
        <v>6174</v>
      </c>
      <c r="C53" s="4" t="s">
        <v>6172</v>
      </c>
      <c r="E53" s="9">
        <v>43507</v>
      </c>
    </row>
    <row r="54" spans="1:5" x14ac:dyDescent="0.25">
      <c r="A54" s="2" t="s">
        <v>6175</v>
      </c>
      <c r="B54" s="2" t="s">
        <v>6176</v>
      </c>
      <c r="C54" s="4" t="s">
        <v>6177</v>
      </c>
      <c r="E54" s="9">
        <v>43521</v>
      </c>
    </row>
    <row r="55" spans="1:5" x14ac:dyDescent="0.25">
      <c r="A55" s="2" t="s">
        <v>6178</v>
      </c>
      <c r="B55" s="2" t="s">
        <v>6174</v>
      </c>
      <c r="C55" s="4" t="s">
        <v>6177</v>
      </c>
      <c r="E55" s="9">
        <v>43521</v>
      </c>
    </row>
    <row r="56" spans="1:5" x14ac:dyDescent="0.25">
      <c r="A56" s="2" t="s">
        <v>6179</v>
      </c>
      <c r="B56" s="2" t="s">
        <v>6180</v>
      </c>
      <c r="C56" s="4" t="s">
        <v>6177</v>
      </c>
      <c r="E56" s="9">
        <v>43521</v>
      </c>
    </row>
    <row r="57" spans="1:5" x14ac:dyDescent="0.25">
      <c r="A57" s="2" t="s">
        <v>6181</v>
      </c>
      <c r="B57" s="2" t="s">
        <v>6182</v>
      </c>
      <c r="C57" s="4" t="s">
        <v>6183</v>
      </c>
      <c r="E57" s="9">
        <v>43529</v>
      </c>
    </row>
    <row r="58" spans="1:5" x14ac:dyDescent="0.25">
      <c r="A58" s="2" t="s">
        <v>6184</v>
      </c>
      <c r="B58" s="2" t="s">
        <v>6185</v>
      </c>
      <c r="C58" s="4" t="s">
        <v>6186</v>
      </c>
      <c r="E58" s="9">
        <v>43550</v>
      </c>
    </row>
    <row r="59" spans="1:5" x14ac:dyDescent="0.25">
      <c r="A59" s="2" t="s">
        <v>6187</v>
      </c>
      <c r="B59" s="2" t="s">
        <v>6188</v>
      </c>
      <c r="C59" s="4" t="s">
        <v>6186</v>
      </c>
      <c r="E59" s="9">
        <v>43549</v>
      </c>
    </row>
    <row r="60" spans="1:5" x14ac:dyDescent="0.25">
      <c r="A60" s="2" t="s">
        <v>6189</v>
      </c>
      <c r="B60" s="2" t="s">
        <v>6190</v>
      </c>
      <c r="C60" s="4" t="s">
        <v>2119</v>
      </c>
      <c r="D60" s="9">
        <v>43595</v>
      </c>
      <c r="E60" s="9">
        <v>43595</v>
      </c>
    </row>
    <row r="61" spans="1:5" x14ac:dyDescent="0.25">
      <c r="A61" s="2" t="s">
        <v>6191</v>
      </c>
      <c r="B61" s="2" t="s">
        <v>6192</v>
      </c>
      <c r="C61" s="4" t="s">
        <v>2119</v>
      </c>
      <c r="D61" s="9">
        <v>43595</v>
      </c>
      <c r="E61" s="9">
        <v>43595</v>
      </c>
    </row>
    <row r="62" spans="1:5" x14ac:dyDescent="0.25">
      <c r="A62" s="2" t="s">
        <v>3403</v>
      </c>
      <c r="B62" s="2" t="s">
        <v>6193</v>
      </c>
      <c r="C62" s="4" t="s">
        <v>6194</v>
      </c>
      <c r="E62" s="9">
        <v>43601</v>
      </c>
    </row>
    <row r="63" spans="1:5" x14ac:dyDescent="0.25">
      <c r="A63" s="2" t="s">
        <v>6191</v>
      </c>
      <c r="B63" s="2" t="s">
        <v>6192</v>
      </c>
      <c r="C63" s="4" t="s">
        <v>6195</v>
      </c>
      <c r="E63" s="9">
        <v>43601</v>
      </c>
    </row>
    <row r="64" spans="1:5" x14ac:dyDescent="0.25">
      <c r="A64" s="2" t="s">
        <v>1439</v>
      </c>
      <c r="B64" s="2" t="s">
        <v>6196</v>
      </c>
      <c r="C64" s="4" t="s">
        <v>6197</v>
      </c>
      <c r="E64" s="9">
        <v>43607</v>
      </c>
    </row>
    <row r="65" spans="1:6" x14ac:dyDescent="0.25">
      <c r="A65" s="2" t="s">
        <v>6198</v>
      </c>
      <c r="B65" s="2" t="s">
        <v>6199</v>
      </c>
      <c r="C65" s="4" t="s">
        <v>6200</v>
      </c>
      <c r="E65" s="9">
        <v>43641</v>
      </c>
    </row>
    <row r="66" spans="1:6" x14ac:dyDescent="0.25">
      <c r="A66" s="2" t="s">
        <v>6201</v>
      </c>
      <c r="B66" s="2" t="s">
        <v>6202</v>
      </c>
      <c r="C66" s="4" t="s">
        <v>6203</v>
      </c>
      <c r="E66" s="9">
        <v>43641</v>
      </c>
    </row>
    <row r="67" spans="1:6" x14ac:dyDescent="0.25">
      <c r="A67" s="2" t="s">
        <v>6204</v>
      </c>
      <c r="B67" s="2" t="s">
        <v>1070</v>
      </c>
      <c r="C67" s="4" t="s">
        <v>6205</v>
      </c>
      <c r="D67" s="9">
        <v>44592</v>
      </c>
      <c r="E67" s="9">
        <v>44592</v>
      </c>
    </row>
    <row r="68" spans="1:6" x14ac:dyDescent="0.25">
      <c r="A68" s="2" t="s">
        <v>6206</v>
      </c>
      <c r="B68" s="2" t="s">
        <v>3086</v>
      </c>
      <c r="C68" s="4" t="s">
        <v>6205</v>
      </c>
      <c r="D68" s="9">
        <v>44592</v>
      </c>
      <c r="E68" s="9">
        <v>44592</v>
      </c>
    </row>
    <row r="69" spans="1:6" x14ac:dyDescent="0.25">
      <c r="A69" s="2" t="s">
        <v>1139</v>
      </c>
      <c r="B69" s="2" t="s">
        <v>6207</v>
      </c>
      <c r="C69" s="4" t="s">
        <v>6208</v>
      </c>
      <c r="E69" s="9">
        <v>44720</v>
      </c>
      <c r="F69" s="3">
        <v>7</v>
      </c>
    </row>
    <row r="70" spans="1:6" x14ac:dyDescent="0.25">
      <c r="A70" s="25"/>
      <c r="B70" s="25" t="s">
        <v>6209</v>
      </c>
      <c r="C70" s="25"/>
      <c r="D70" s="29"/>
      <c r="E70" s="29"/>
      <c r="F70" s="30"/>
    </row>
  </sheetData>
  <hyperlinks>
    <hyperlink ref="I1" location="'Inicio'!A1" tooltip="Regresa a la tabla del inicio" display="Ir al inicio" xr:uid="{0CEAD689-9BF0-47DC-983A-862656E60A0B}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CEE7-1542-489E-AFE5-696A27BEF8E2}">
  <sheetPr codeName="Hoja39"/>
  <dimension ref="A1:I34"/>
  <sheetViews>
    <sheetView workbookViewId="0">
      <pane ySplit="1" topLeftCell="A17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714</v>
      </c>
      <c r="H1" s="1" t="s">
        <v>28761</v>
      </c>
      <c r="I1" s="5" t="s">
        <v>14</v>
      </c>
    </row>
    <row r="2" spans="1:9" x14ac:dyDescent="0.25">
      <c r="A2" s="2" t="s">
        <v>6210</v>
      </c>
      <c r="B2" s="2" t="s">
        <v>6211</v>
      </c>
      <c r="C2" s="4" t="s">
        <v>6212</v>
      </c>
      <c r="E2" s="9">
        <v>43127</v>
      </c>
    </row>
    <row r="3" spans="1:9" x14ac:dyDescent="0.25">
      <c r="A3" s="2" t="s">
        <v>6213</v>
      </c>
      <c r="B3" s="2" t="s">
        <v>6214</v>
      </c>
      <c r="C3" s="4" t="s">
        <v>6215</v>
      </c>
      <c r="E3" s="9">
        <v>43134</v>
      </c>
    </row>
    <row r="4" spans="1:9" x14ac:dyDescent="0.25">
      <c r="A4" s="2" t="s">
        <v>6216</v>
      </c>
      <c r="B4" s="2" t="s">
        <v>6217</v>
      </c>
      <c r="C4" s="4" t="s">
        <v>6051</v>
      </c>
      <c r="E4" s="9">
        <v>43139</v>
      </c>
    </row>
    <row r="5" spans="1:9" x14ac:dyDescent="0.25">
      <c r="A5" s="2" t="s">
        <v>6218</v>
      </c>
      <c r="B5" s="2" t="s">
        <v>6219</v>
      </c>
      <c r="C5" s="4" t="s">
        <v>6220</v>
      </c>
      <c r="E5" s="9">
        <v>43146</v>
      </c>
    </row>
    <row r="6" spans="1:9" x14ac:dyDescent="0.25">
      <c r="A6" s="2" t="s">
        <v>3846</v>
      </c>
      <c r="B6" s="2" t="s">
        <v>6221</v>
      </c>
      <c r="C6" s="4" t="s">
        <v>4673</v>
      </c>
      <c r="D6" s="9">
        <v>43164</v>
      </c>
      <c r="E6" s="9">
        <v>43137</v>
      </c>
      <c r="F6" s="3">
        <v>1</v>
      </c>
    </row>
    <row r="7" spans="1:9" x14ac:dyDescent="0.25">
      <c r="A7" s="2" t="s">
        <v>6222</v>
      </c>
      <c r="B7" s="2" t="s">
        <v>6223</v>
      </c>
      <c r="C7" s="4" t="s">
        <v>6224</v>
      </c>
      <c r="E7" s="9">
        <v>43176</v>
      </c>
    </row>
    <row r="8" spans="1:9" x14ac:dyDescent="0.25">
      <c r="A8" s="2" t="s">
        <v>3846</v>
      </c>
      <c r="B8" s="2" t="s">
        <v>6221</v>
      </c>
      <c r="C8" s="4" t="s">
        <v>6225</v>
      </c>
      <c r="E8" s="9">
        <v>43181</v>
      </c>
    </row>
    <row r="9" spans="1:9" x14ac:dyDescent="0.25">
      <c r="A9" s="2" t="s">
        <v>6226</v>
      </c>
      <c r="B9" s="2" t="s">
        <v>6227</v>
      </c>
      <c r="C9" s="4" t="s">
        <v>6228</v>
      </c>
      <c r="E9" s="9">
        <v>43187</v>
      </c>
    </row>
    <row r="10" spans="1:9" x14ac:dyDescent="0.25">
      <c r="A10" s="2" t="s">
        <v>6229</v>
      </c>
      <c r="B10" s="2" t="s">
        <v>6230</v>
      </c>
      <c r="C10" s="4" t="s">
        <v>6231</v>
      </c>
      <c r="E10" s="9">
        <v>43196</v>
      </c>
    </row>
    <row r="11" spans="1:9" x14ac:dyDescent="0.25">
      <c r="A11" s="2" t="s">
        <v>971</v>
      </c>
      <c r="B11" s="2" t="s">
        <v>6232</v>
      </c>
      <c r="C11" s="4" t="s">
        <v>6233</v>
      </c>
      <c r="E11" s="9">
        <v>43203</v>
      </c>
    </row>
    <row r="12" spans="1:9" x14ac:dyDescent="0.25">
      <c r="A12" s="2" t="s">
        <v>6234</v>
      </c>
      <c r="B12" s="2" t="s">
        <v>6235</v>
      </c>
      <c r="C12" s="4" t="s">
        <v>6236</v>
      </c>
      <c r="E12" s="9">
        <v>43206</v>
      </c>
    </row>
    <row r="13" spans="1:9" x14ac:dyDescent="0.25">
      <c r="A13" s="2" t="s">
        <v>6237</v>
      </c>
      <c r="B13" s="2" t="s">
        <v>6238</v>
      </c>
      <c r="C13" s="4" t="s">
        <v>6239</v>
      </c>
      <c r="E13" s="9">
        <v>43213</v>
      </c>
      <c r="F13" s="3">
        <v>3</v>
      </c>
    </row>
    <row r="14" spans="1:9" x14ac:dyDescent="0.25">
      <c r="A14" s="2" t="s">
        <v>3470</v>
      </c>
      <c r="B14" s="2" t="s">
        <v>6240</v>
      </c>
      <c r="C14" s="4" t="s">
        <v>6241</v>
      </c>
      <c r="E14" s="9">
        <v>43213</v>
      </c>
    </row>
    <row r="15" spans="1:9" x14ac:dyDescent="0.25">
      <c r="A15" s="2" t="s">
        <v>6242</v>
      </c>
      <c r="B15" s="2" t="s">
        <v>6243</v>
      </c>
      <c r="C15" s="4" t="s">
        <v>6244</v>
      </c>
      <c r="E15" s="9">
        <v>43220</v>
      </c>
    </row>
    <row r="16" spans="1:9" x14ac:dyDescent="0.25">
      <c r="A16" s="2" t="s">
        <v>6245</v>
      </c>
      <c r="B16" s="2" t="s">
        <v>6246</v>
      </c>
      <c r="C16" s="4" t="s">
        <v>6247</v>
      </c>
      <c r="E16" s="9">
        <v>43498</v>
      </c>
    </row>
    <row r="17" spans="1:6" x14ac:dyDescent="0.25">
      <c r="A17" s="2" t="s">
        <v>6248</v>
      </c>
      <c r="B17" s="2" t="s">
        <v>6249</v>
      </c>
      <c r="C17" s="4" t="s">
        <v>6250</v>
      </c>
      <c r="E17" s="9">
        <v>43262</v>
      </c>
    </row>
    <row r="18" spans="1:6" x14ac:dyDescent="0.25">
      <c r="A18" s="2" t="s">
        <v>4741</v>
      </c>
      <c r="B18" s="2" t="s">
        <v>6251</v>
      </c>
      <c r="C18" s="4" t="s">
        <v>6072</v>
      </c>
      <c r="E18" s="9">
        <v>43276</v>
      </c>
    </row>
    <row r="19" spans="1:6" x14ac:dyDescent="0.25">
      <c r="A19" s="2" t="s">
        <v>6252</v>
      </c>
      <c r="B19" s="2" t="s">
        <v>6211</v>
      </c>
      <c r="C19" s="4" t="s">
        <v>6253</v>
      </c>
      <c r="E19" s="9">
        <v>43278</v>
      </c>
      <c r="F19" s="3" t="s">
        <v>6254</v>
      </c>
    </row>
    <row r="20" spans="1:6" x14ac:dyDescent="0.25">
      <c r="A20" s="2" t="s">
        <v>4929</v>
      </c>
      <c r="B20" s="2" t="s">
        <v>6255</v>
      </c>
      <c r="C20" s="4" t="s">
        <v>6256</v>
      </c>
      <c r="E20" s="9">
        <v>43284</v>
      </c>
    </row>
    <row r="21" spans="1:6" x14ac:dyDescent="0.25">
      <c r="A21" s="2" t="s">
        <v>2615</v>
      </c>
      <c r="B21" s="2" t="s">
        <v>6257</v>
      </c>
      <c r="C21" s="4" t="s">
        <v>6258</v>
      </c>
      <c r="E21" s="9">
        <v>43360</v>
      </c>
    </row>
    <row r="22" spans="1:6" x14ac:dyDescent="0.25">
      <c r="A22" s="25"/>
      <c r="B22" s="25" t="s">
        <v>6259</v>
      </c>
      <c r="C22" s="25"/>
      <c r="D22" s="29"/>
      <c r="E22" s="29"/>
      <c r="F22" s="30"/>
    </row>
    <row r="23" spans="1:6" x14ac:dyDescent="0.25">
      <c r="A23" s="2" t="s">
        <v>6260</v>
      </c>
      <c r="B23" s="2" t="s">
        <v>6261</v>
      </c>
      <c r="C23" s="4" t="s">
        <v>6262</v>
      </c>
      <c r="E23" s="9">
        <v>43852</v>
      </c>
    </row>
    <row r="24" spans="1:6" x14ac:dyDescent="0.25">
      <c r="A24" s="2" t="s">
        <v>4741</v>
      </c>
      <c r="B24" s="2" t="s">
        <v>6263</v>
      </c>
      <c r="C24" s="4" t="s">
        <v>6264</v>
      </c>
      <c r="E24" s="9">
        <v>43858</v>
      </c>
    </row>
    <row r="25" spans="1:6" x14ac:dyDescent="0.25">
      <c r="A25" s="2" t="s">
        <v>6184</v>
      </c>
      <c r="B25" s="2" t="s">
        <v>6265</v>
      </c>
      <c r="C25" s="4" t="s">
        <v>4920</v>
      </c>
      <c r="E25" s="9">
        <v>43901</v>
      </c>
      <c r="F25" s="3">
        <v>1</v>
      </c>
    </row>
    <row r="26" spans="1:6" x14ac:dyDescent="0.25">
      <c r="A26" s="25"/>
      <c r="B26" s="25" t="s">
        <v>6266</v>
      </c>
      <c r="C26" s="25"/>
      <c r="D26" s="29"/>
      <c r="E26" s="29"/>
      <c r="F26" s="30"/>
    </row>
    <row r="27" spans="1:6" x14ac:dyDescent="0.25">
      <c r="A27" s="2" t="s">
        <v>6267</v>
      </c>
      <c r="B27" s="2" t="s">
        <v>6268</v>
      </c>
      <c r="C27" s="4" t="s">
        <v>6269</v>
      </c>
      <c r="D27" s="9">
        <v>44366</v>
      </c>
      <c r="E27" s="9">
        <v>44369</v>
      </c>
    </row>
    <row r="28" spans="1:6" x14ac:dyDescent="0.25">
      <c r="A28" s="2" t="s">
        <v>1139</v>
      </c>
      <c r="B28" s="2" t="s">
        <v>6270</v>
      </c>
      <c r="C28" s="4" t="s">
        <v>6269</v>
      </c>
      <c r="D28" s="9">
        <v>44366</v>
      </c>
      <c r="E28" s="9">
        <v>44369</v>
      </c>
    </row>
    <row r="29" spans="1:6" x14ac:dyDescent="0.25">
      <c r="A29" s="2" t="s">
        <v>5010</v>
      </c>
      <c r="B29" s="2" t="s">
        <v>6271</v>
      </c>
      <c r="C29" s="4" t="s">
        <v>6272</v>
      </c>
      <c r="D29" s="9">
        <v>44387</v>
      </c>
      <c r="E29" s="9">
        <v>44386</v>
      </c>
    </row>
    <row r="30" spans="1:6" x14ac:dyDescent="0.25">
      <c r="A30" s="2" t="s">
        <v>1139</v>
      </c>
      <c r="B30" s="2" t="s">
        <v>6273</v>
      </c>
      <c r="C30" s="4" t="s">
        <v>6272</v>
      </c>
      <c r="D30" s="9">
        <v>44387</v>
      </c>
      <c r="E30" s="9">
        <v>44386</v>
      </c>
    </row>
    <row r="31" spans="1:6" x14ac:dyDescent="0.25">
      <c r="A31" s="2" t="s">
        <v>1069</v>
      </c>
      <c r="B31" s="2" t="s">
        <v>6274</v>
      </c>
      <c r="C31" s="4" t="s">
        <v>6275</v>
      </c>
      <c r="E31" s="9">
        <v>44986</v>
      </c>
    </row>
    <row r="32" spans="1:6" x14ac:dyDescent="0.25">
      <c r="A32" s="2" t="s">
        <v>6248</v>
      </c>
      <c r="B32" s="2" t="s">
        <v>6276</v>
      </c>
      <c r="C32" s="4" t="s">
        <v>6275</v>
      </c>
      <c r="E32" s="9">
        <v>44986</v>
      </c>
    </row>
    <row r="33" spans="1:5" x14ac:dyDescent="0.25">
      <c r="A33" s="2" t="s">
        <v>6277</v>
      </c>
      <c r="B33" s="2" t="s">
        <v>6278</v>
      </c>
      <c r="C33" s="4" t="s">
        <v>1150</v>
      </c>
      <c r="E33" s="9">
        <v>45013</v>
      </c>
    </row>
    <row r="34" spans="1:5" x14ac:dyDescent="0.25">
      <c r="A34" s="2" t="s">
        <v>6279</v>
      </c>
      <c r="B34" s="2" t="s">
        <v>6280</v>
      </c>
      <c r="C34" s="4" t="s">
        <v>1150</v>
      </c>
      <c r="E34" s="9">
        <v>45013</v>
      </c>
    </row>
  </sheetData>
  <hyperlinks>
    <hyperlink ref="I1" location="'Inicio'!A1" tooltip="Regresa a la tabla del inicio" display="Ir al inicio" xr:uid="{6A014DD5-B465-4D4D-A2B4-4A648C48D388}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2993-F518-4E4D-995A-E162141349DC}">
  <sheetPr codeName="Hoja40"/>
  <dimension ref="A1:I100"/>
  <sheetViews>
    <sheetView workbookViewId="0">
      <pane ySplit="1" topLeftCell="A77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715</v>
      </c>
      <c r="H1" s="1" t="s">
        <v>28761</v>
      </c>
      <c r="I1" s="5" t="s">
        <v>14</v>
      </c>
    </row>
    <row r="2" spans="1:9" x14ac:dyDescent="0.25">
      <c r="A2" s="2" t="s">
        <v>6281</v>
      </c>
      <c r="B2" s="2" t="s">
        <v>6282</v>
      </c>
      <c r="C2" s="4" t="s">
        <v>2893</v>
      </c>
      <c r="E2" s="9">
        <v>42139</v>
      </c>
    </row>
    <row r="3" spans="1:9" x14ac:dyDescent="0.25">
      <c r="A3" s="2" t="s">
        <v>6283</v>
      </c>
      <c r="B3" s="2" t="s">
        <v>6284</v>
      </c>
      <c r="C3" s="4" t="s">
        <v>2893</v>
      </c>
      <c r="E3" s="9">
        <v>42139</v>
      </c>
    </row>
    <row r="4" spans="1:9" x14ac:dyDescent="0.25">
      <c r="A4" s="2" t="s">
        <v>1669</v>
      </c>
      <c r="B4" s="2" t="s">
        <v>6285</v>
      </c>
      <c r="C4" s="4" t="s">
        <v>6286</v>
      </c>
      <c r="E4" s="9">
        <v>42149</v>
      </c>
    </row>
    <row r="5" spans="1:9" x14ac:dyDescent="0.25">
      <c r="A5" s="2" t="s">
        <v>6287</v>
      </c>
      <c r="B5" s="2" t="s">
        <v>6288</v>
      </c>
      <c r="C5" s="4" t="s">
        <v>2896</v>
      </c>
      <c r="E5" s="9">
        <v>42153</v>
      </c>
    </row>
    <row r="6" spans="1:9" x14ac:dyDescent="0.25">
      <c r="A6" s="2" t="s">
        <v>6289</v>
      </c>
      <c r="B6" s="2" t="s">
        <v>6290</v>
      </c>
      <c r="C6" s="4" t="s">
        <v>6291</v>
      </c>
      <c r="E6" s="9">
        <v>42159</v>
      </c>
    </row>
    <row r="7" spans="1:9" x14ac:dyDescent="0.25">
      <c r="A7" s="2" t="s">
        <v>884</v>
      </c>
      <c r="B7" s="2" t="s">
        <v>6292</v>
      </c>
      <c r="C7" s="4" t="s">
        <v>6291</v>
      </c>
      <c r="E7" s="9">
        <v>42163</v>
      </c>
    </row>
    <row r="8" spans="1:9" x14ac:dyDescent="0.25">
      <c r="A8" s="2" t="s">
        <v>2235</v>
      </c>
      <c r="B8" s="2" t="s">
        <v>6293</v>
      </c>
      <c r="C8" s="4" t="s">
        <v>6294</v>
      </c>
      <c r="E8" s="9">
        <v>42160</v>
      </c>
    </row>
    <row r="9" spans="1:9" x14ac:dyDescent="0.25">
      <c r="A9" s="2" t="s">
        <v>6295</v>
      </c>
      <c r="B9" s="2" t="s">
        <v>6296</v>
      </c>
      <c r="C9" s="4" t="s">
        <v>1915</v>
      </c>
      <c r="E9" s="9">
        <v>42163</v>
      </c>
    </row>
    <row r="10" spans="1:9" x14ac:dyDescent="0.25">
      <c r="A10" s="2" t="s">
        <v>1910</v>
      </c>
      <c r="B10" s="2" t="s">
        <v>6297</v>
      </c>
      <c r="C10" s="4" t="s">
        <v>6298</v>
      </c>
      <c r="E10" s="9">
        <v>42191</v>
      </c>
    </row>
    <row r="11" spans="1:9" x14ac:dyDescent="0.25">
      <c r="A11" s="2" t="s">
        <v>6299</v>
      </c>
      <c r="B11" s="2" t="s">
        <v>6300</v>
      </c>
      <c r="C11" s="4" t="s">
        <v>6298</v>
      </c>
      <c r="E11" s="9">
        <v>42188</v>
      </c>
    </row>
    <row r="12" spans="1:9" x14ac:dyDescent="0.25">
      <c r="A12" s="2" t="s">
        <v>6299</v>
      </c>
      <c r="B12" s="2" t="s">
        <v>6301</v>
      </c>
      <c r="C12" s="4" t="s">
        <v>6298</v>
      </c>
      <c r="E12" s="9">
        <v>42188</v>
      </c>
    </row>
    <row r="13" spans="1:9" x14ac:dyDescent="0.25">
      <c r="A13" s="2" t="s">
        <v>6302</v>
      </c>
      <c r="B13" s="2" t="s">
        <v>6303</v>
      </c>
      <c r="C13" s="4" t="s">
        <v>1921</v>
      </c>
      <c r="E13" s="9">
        <v>42195</v>
      </c>
    </row>
    <row r="14" spans="1:9" x14ac:dyDescent="0.25">
      <c r="A14" s="2" t="s">
        <v>6304</v>
      </c>
      <c r="B14" s="2" t="s">
        <v>6305</v>
      </c>
      <c r="C14" s="4" t="s">
        <v>1921</v>
      </c>
      <c r="E14" s="9">
        <v>42195</v>
      </c>
    </row>
    <row r="15" spans="1:9" x14ac:dyDescent="0.25">
      <c r="A15" s="2" t="s">
        <v>3640</v>
      </c>
      <c r="B15" s="2" t="s">
        <v>6306</v>
      </c>
      <c r="C15" s="4" t="s">
        <v>1277</v>
      </c>
      <c r="E15" s="9">
        <v>42247</v>
      </c>
    </row>
    <row r="16" spans="1:9" x14ac:dyDescent="0.25">
      <c r="A16" s="2" t="s">
        <v>6307</v>
      </c>
      <c r="B16" s="2" t="s">
        <v>6308</v>
      </c>
      <c r="C16" s="4" t="s">
        <v>1277</v>
      </c>
      <c r="D16" s="9">
        <v>42247</v>
      </c>
      <c r="E16" s="9">
        <v>42255</v>
      </c>
      <c r="F16" s="3">
        <v>8</v>
      </c>
    </row>
    <row r="17" spans="1:6" x14ac:dyDescent="0.25">
      <c r="A17" s="2" t="s">
        <v>6309</v>
      </c>
      <c r="B17" s="2" t="s">
        <v>6310</v>
      </c>
      <c r="C17" s="4" t="s">
        <v>6311</v>
      </c>
      <c r="E17" s="9">
        <v>42276</v>
      </c>
    </row>
    <row r="18" spans="1:6" x14ac:dyDescent="0.25">
      <c r="A18" s="2" t="s">
        <v>6312</v>
      </c>
      <c r="B18" s="2" t="s">
        <v>6313</v>
      </c>
      <c r="C18" s="4" t="s">
        <v>6311</v>
      </c>
      <c r="E18" s="9">
        <v>42276</v>
      </c>
    </row>
    <row r="19" spans="1:6" x14ac:dyDescent="0.25">
      <c r="A19" s="2" t="s">
        <v>1944</v>
      </c>
      <c r="B19" s="2" t="s">
        <v>6314</v>
      </c>
      <c r="C19" s="4" t="s">
        <v>6315</v>
      </c>
      <c r="E19" s="9">
        <v>42279</v>
      </c>
    </row>
    <row r="20" spans="1:6" x14ac:dyDescent="0.25">
      <c r="A20" s="2" t="s">
        <v>6316</v>
      </c>
      <c r="B20" s="2" t="s">
        <v>6317</v>
      </c>
      <c r="C20" s="4" t="s">
        <v>6318</v>
      </c>
      <c r="D20" s="9">
        <v>42339</v>
      </c>
      <c r="E20" s="9">
        <v>42338</v>
      </c>
    </row>
    <row r="21" spans="1:6" x14ac:dyDescent="0.25">
      <c r="A21" s="2" t="s">
        <v>6319</v>
      </c>
      <c r="B21" s="2" t="s">
        <v>6320</v>
      </c>
      <c r="C21" s="4" t="s">
        <v>6321</v>
      </c>
      <c r="E21" s="9">
        <v>42340</v>
      </c>
    </row>
    <row r="22" spans="1:6" x14ac:dyDescent="0.25">
      <c r="A22" s="2" t="s">
        <v>3269</v>
      </c>
      <c r="B22" s="2" t="s">
        <v>6322</v>
      </c>
      <c r="C22" s="4" t="s">
        <v>6323</v>
      </c>
      <c r="D22" s="9">
        <v>42357</v>
      </c>
      <c r="E22" s="9">
        <v>42356</v>
      </c>
    </row>
    <row r="23" spans="1:6" x14ac:dyDescent="0.25">
      <c r="A23" s="2" t="s">
        <v>6324</v>
      </c>
      <c r="B23" s="2" t="s">
        <v>6325</v>
      </c>
      <c r="C23" s="4" t="s">
        <v>3271</v>
      </c>
      <c r="D23" s="9">
        <v>42371</v>
      </c>
      <c r="E23" s="9">
        <v>42371</v>
      </c>
    </row>
    <row r="24" spans="1:6" x14ac:dyDescent="0.25">
      <c r="A24" s="2" t="s">
        <v>6326</v>
      </c>
      <c r="B24" s="2" t="s">
        <v>6327</v>
      </c>
      <c r="C24" s="4" t="s">
        <v>6328</v>
      </c>
      <c r="E24" s="9">
        <v>42008</v>
      </c>
    </row>
    <row r="25" spans="1:6" x14ac:dyDescent="0.25">
      <c r="A25" s="2" t="s">
        <v>6283</v>
      </c>
      <c r="B25" s="2" t="s">
        <v>6329</v>
      </c>
      <c r="C25" s="4" t="s">
        <v>6330</v>
      </c>
      <c r="E25" s="9">
        <v>42402</v>
      </c>
    </row>
    <row r="26" spans="1:6" x14ac:dyDescent="0.25">
      <c r="A26" s="2" t="s">
        <v>6331</v>
      </c>
      <c r="B26" s="2" t="s">
        <v>6332</v>
      </c>
      <c r="C26" s="4" t="s">
        <v>6333</v>
      </c>
      <c r="E26" s="9">
        <v>42406</v>
      </c>
      <c r="F26" s="3" t="s">
        <v>6334</v>
      </c>
    </row>
    <row r="27" spans="1:6" x14ac:dyDescent="0.25">
      <c r="A27" s="2" t="s">
        <v>6335</v>
      </c>
      <c r="B27" s="2" t="s">
        <v>6336</v>
      </c>
      <c r="C27" s="4" t="s">
        <v>6333</v>
      </c>
      <c r="E27" s="9">
        <v>42415</v>
      </c>
      <c r="F27" s="3" t="s">
        <v>6334</v>
      </c>
    </row>
    <row r="28" spans="1:6" x14ac:dyDescent="0.25">
      <c r="A28" s="2" t="s">
        <v>6337</v>
      </c>
      <c r="B28" s="2" t="s">
        <v>6338</v>
      </c>
      <c r="C28" s="4" t="s">
        <v>1311</v>
      </c>
      <c r="E28" s="9">
        <v>42431</v>
      </c>
    </row>
    <row r="29" spans="1:6" x14ac:dyDescent="0.25">
      <c r="A29" s="2" t="s">
        <v>6339</v>
      </c>
      <c r="B29" s="2" t="s">
        <v>6340</v>
      </c>
      <c r="C29" s="4" t="s">
        <v>6341</v>
      </c>
      <c r="E29" s="9">
        <v>42436</v>
      </c>
    </row>
    <row r="30" spans="1:6" x14ac:dyDescent="0.25">
      <c r="A30" s="2" t="s">
        <v>5745</v>
      </c>
      <c r="B30" s="2" t="s">
        <v>6342</v>
      </c>
      <c r="C30" s="4" t="s">
        <v>6341</v>
      </c>
      <c r="E30" s="9">
        <v>42436</v>
      </c>
    </row>
    <row r="31" spans="1:6" x14ac:dyDescent="0.25">
      <c r="A31" s="2" t="s">
        <v>6343</v>
      </c>
      <c r="B31" s="2" t="s">
        <v>6344</v>
      </c>
      <c r="C31" s="4" t="s">
        <v>6345</v>
      </c>
      <c r="E31" s="9">
        <v>42437</v>
      </c>
    </row>
    <row r="32" spans="1:6" x14ac:dyDescent="0.25">
      <c r="A32" s="2" t="s">
        <v>6346</v>
      </c>
      <c r="B32" s="2" t="s">
        <v>6347</v>
      </c>
      <c r="C32" s="4" t="s">
        <v>6345</v>
      </c>
      <c r="E32" s="9">
        <v>42437</v>
      </c>
    </row>
    <row r="33" spans="1:5" x14ac:dyDescent="0.25">
      <c r="A33" s="2" t="s">
        <v>6348</v>
      </c>
      <c r="B33" s="2" t="s">
        <v>6349</v>
      </c>
      <c r="C33" s="4" t="s">
        <v>6350</v>
      </c>
      <c r="E33" s="9">
        <v>42446</v>
      </c>
    </row>
    <row r="34" spans="1:5" x14ac:dyDescent="0.25">
      <c r="A34" s="2" t="s">
        <v>6351</v>
      </c>
      <c r="B34" s="2" t="s">
        <v>6352</v>
      </c>
      <c r="C34" s="4" t="s">
        <v>6350</v>
      </c>
      <c r="E34" s="9">
        <v>42446</v>
      </c>
    </row>
    <row r="35" spans="1:5" x14ac:dyDescent="0.25">
      <c r="A35" s="2" t="s">
        <v>6353</v>
      </c>
      <c r="B35" s="2" t="s">
        <v>6354</v>
      </c>
      <c r="C35" s="4" t="s">
        <v>6355</v>
      </c>
      <c r="E35" s="9">
        <v>42452</v>
      </c>
    </row>
    <row r="36" spans="1:5" x14ac:dyDescent="0.25">
      <c r="A36" s="2" t="s">
        <v>6356</v>
      </c>
      <c r="B36" s="2" t="s">
        <v>6357</v>
      </c>
      <c r="C36" s="4" t="s">
        <v>6355</v>
      </c>
      <c r="E36" s="9">
        <v>42452</v>
      </c>
    </row>
    <row r="37" spans="1:5" x14ac:dyDescent="0.25">
      <c r="A37" s="2" t="s">
        <v>2874</v>
      </c>
      <c r="B37" s="2" t="s">
        <v>6358</v>
      </c>
      <c r="C37" s="4" t="s">
        <v>6359</v>
      </c>
      <c r="E37" s="9">
        <v>42474</v>
      </c>
    </row>
    <row r="38" spans="1:5" x14ac:dyDescent="0.25">
      <c r="A38" s="2" t="s">
        <v>6360</v>
      </c>
      <c r="B38" s="2" t="s">
        <v>6361</v>
      </c>
      <c r="C38" s="4" t="s">
        <v>6359</v>
      </c>
      <c r="E38" s="9">
        <v>42474</v>
      </c>
    </row>
    <row r="39" spans="1:5" x14ac:dyDescent="0.25">
      <c r="A39" s="2" t="s">
        <v>6362</v>
      </c>
      <c r="B39" s="2" t="s">
        <v>6363</v>
      </c>
      <c r="C39" s="4" t="s">
        <v>6364</v>
      </c>
      <c r="D39" s="9">
        <v>42504</v>
      </c>
      <c r="E39" s="9">
        <v>42503</v>
      </c>
    </row>
    <row r="40" spans="1:5" x14ac:dyDescent="0.25">
      <c r="A40" s="2" t="s">
        <v>3506</v>
      </c>
      <c r="B40" s="2" t="s">
        <v>6365</v>
      </c>
      <c r="C40" s="4" t="s">
        <v>6366</v>
      </c>
      <c r="D40" s="9">
        <v>42504</v>
      </c>
      <c r="E40" s="9">
        <v>42503</v>
      </c>
    </row>
    <row r="41" spans="1:5" x14ac:dyDescent="0.25">
      <c r="A41" s="2" t="s">
        <v>3506</v>
      </c>
      <c r="B41" s="2" t="s">
        <v>6367</v>
      </c>
      <c r="C41" s="4" t="s">
        <v>6366</v>
      </c>
      <c r="D41" s="9">
        <v>42504</v>
      </c>
      <c r="E41" s="9">
        <v>42503</v>
      </c>
    </row>
    <row r="42" spans="1:5" x14ac:dyDescent="0.25">
      <c r="A42" s="2" t="s">
        <v>5448</v>
      </c>
      <c r="B42" s="2" t="s">
        <v>6368</v>
      </c>
      <c r="C42" s="4" t="s">
        <v>6369</v>
      </c>
      <c r="E42" s="9">
        <v>42529</v>
      </c>
    </row>
    <row r="43" spans="1:5" x14ac:dyDescent="0.25">
      <c r="A43" s="2" t="s">
        <v>6370</v>
      </c>
      <c r="B43" s="2" t="s">
        <v>6371</v>
      </c>
      <c r="C43" s="4" t="s">
        <v>6369</v>
      </c>
      <c r="E43" s="9">
        <v>42529</v>
      </c>
    </row>
    <row r="44" spans="1:5" x14ac:dyDescent="0.25">
      <c r="A44" s="2" t="s">
        <v>1171</v>
      </c>
      <c r="B44" s="2" t="s">
        <v>6372</v>
      </c>
      <c r="C44" s="4" t="s">
        <v>6373</v>
      </c>
      <c r="E44" s="9">
        <v>42536</v>
      </c>
    </row>
    <row r="45" spans="1:5" x14ac:dyDescent="0.25">
      <c r="A45" s="2" t="s">
        <v>1171</v>
      </c>
      <c r="B45" s="2" t="s">
        <v>6374</v>
      </c>
      <c r="C45" s="4" t="s">
        <v>6375</v>
      </c>
      <c r="E45" s="9">
        <v>42538</v>
      </c>
    </row>
    <row r="46" spans="1:5" x14ac:dyDescent="0.25">
      <c r="A46" s="2" t="s">
        <v>1171</v>
      </c>
      <c r="B46" s="2" t="s">
        <v>6376</v>
      </c>
      <c r="C46" s="4" t="s">
        <v>6377</v>
      </c>
      <c r="E46" s="9">
        <v>42539</v>
      </c>
    </row>
    <row r="47" spans="1:5" x14ac:dyDescent="0.25">
      <c r="A47" s="2" t="s">
        <v>1171</v>
      </c>
      <c r="B47" s="2" t="s">
        <v>6378</v>
      </c>
      <c r="C47" s="4" t="s">
        <v>6379</v>
      </c>
      <c r="E47" s="9">
        <v>42542</v>
      </c>
    </row>
    <row r="48" spans="1:5" x14ac:dyDescent="0.25">
      <c r="A48" s="2" t="s">
        <v>1171</v>
      </c>
      <c r="B48" s="2" t="s">
        <v>6380</v>
      </c>
      <c r="C48" s="4" t="s">
        <v>6381</v>
      </c>
      <c r="E48" s="9">
        <v>42543</v>
      </c>
    </row>
    <row r="49" spans="1:5" x14ac:dyDescent="0.25">
      <c r="A49" s="2" t="s">
        <v>1171</v>
      </c>
      <c r="B49" s="2" t="s">
        <v>6382</v>
      </c>
      <c r="C49" s="4" t="s">
        <v>6383</v>
      </c>
      <c r="E49" s="9">
        <v>42544</v>
      </c>
    </row>
    <row r="50" spans="1:5" x14ac:dyDescent="0.25">
      <c r="A50" s="2" t="s">
        <v>1171</v>
      </c>
      <c r="B50" s="2" t="s">
        <v>6384</v>
      </c>
      <c r="C50" s="4" t="s">
        <v>1175</v>
      </c>
      <c r="E50" s="9">
        <v>42546</v>
      </c>
    </row>
    <row r="51" spans="1:5" x14ac:dyDescent="0.25">
      <c r="A51" s="2" t="s">
        <v>1171</v>
      </c>
      <c r="B51" s="2" t="s">
        <v>6385</v>
      </c>
      <c r="C51" s="4" t="s">
        <v>1177</v>
      </c>
      <c r="E51" s="9">
        <v>42548</v>
      </c>
    </row>
    <row r="52" spans="1:5" x14ac:dyDescent="0.25">
      <c r="A52" s="2" t="s">
        <v>1171</v>
      </c>
      <c r="B52" s="2" t="s">
        <v>6386</v>
      </c>
      <c r="C52" s="4" t="s">
        <v>6387</v>
      </c>
      <c r="E52" s="9">
        <v>42553</v>
      </c>
    </row>
    <row r="53" spans="1:5" x14ac:dyDescent="0.25">
      <c r="A53" s="2" t="s">
        <v>1171</v>
      </c>
      <c r="B53" s="2" t="s">
        <v>6388</v>
      </c>
      <c r="C53" s="4" t="s">
        <v>6389</v>
      </c>
      <c r="E53" s="9">
        <v>42555</v>
      </c>
    </row>
    <row r="54" spans="1:5" x14ac:dyDescent="0.25">
      <c r="A54" s="2" t="s">
        <v>6390</v>
      </c>
      <c r="B54" s="2" t="s">
        <v>6391</v>
      </c>
      <c r="C54" s="4" t="s">
        <v>5468</v>
      </c>
      <c r="E54" s="9">
        <v>42569</v>
      </c>
    </row>
    <row r="55" spans="1:5" x14ac:dyDescent="0.25">
      <c r="A55" s="2" t="s">
        <v>1171</v>
      </c>
      <c r="B55" s="2" t="s">
        <v>6392</v>
      </c>
      <c r="C55" s="4" t="s">
        <v>6393</v>
      </c>
      <c r="E55" s="9">
        <v>42567</v>
      </c>
    </row>
    <row r="56" spans="1:5" x14ac:dyDescent="0.25">
      <c r="A56" s="2" t="s">
        <v>1171</v>
      </c>
      <c r="B56" s="2" t="s">
        <v>6394</v>
      </c>
      <c r="C56" s="4" t="s">
        <v>1373</v>
      </c>
      <c r="E56" s="9">
        <v>42569</v>
      </c>
    </row>
    <row r="57" spans="1:5" x14ac:dyDescent="0.25">
      <c r="A57" s="2" t="s">
        <v>1171</v>
      </c>
      <c r="B57" s="2" t="s">
        <v>6395</v>
      </c>
      <c r="C57" s="4" t="s">
        <v>6396</v>
      </c>
      <c r="E57" s="9">
        <v>42571</v>
      </c>
    </row>
    <row r="58" spans="1:5" x14ac:dyDescent="0.25">
      <c r="A58" s="2" t="s">
        <v>1171</v>
      </c>
      <c r="B58" s="2" t="s">
        <v>6397</v>
      </c>
      <c r="C58" s="4" t="s">
        <v>6398</v>
      </c>
      <c r="E58" s="9">
        <v>42572</v>
      </c>
    </row>
    <row r="59" spans="1:5" x14ac:dyDescent="0.25">
      <c r="A59" s="2" t="s">
        <v>1171</v>
      </c>
      <c r="B59" s="2" t="s">
        <v>6399</v>
      </c>
      <c r="C59" s="4" t="s">
        <v>6400</v>
      </c>
      <c r="E59" s="9">
        <v>42577</v>
      </c>
    </row>
    <row r="60" spans="1:5" x14ac:dyDescent="0.25">
      <c r="A60" s="2" t="s">
        <v>3309</v>
      </c>
      <c r="B60" s="2" t="s">
        <v>6401</v>
      </c>
      <c r="C60" s="4" t="s">
        <v>6402</v>
      </c>
      <c r="E60" s="9">
        <v>42580</v>
      </c>
    </row>
    <row r="61" spans="1:5" x14ac:dyDescent="0.25">
      <c r="A61" s="2" t="s">
        <v>1171</v>
      </c>
      <c r="B61" s="2" t="s">
        <v>6403</v>
      </c>
      <c r="C61" s="4" t="s">
        <v>6404</v>
      </c>
      <c r="E61" s="9">
        <v>42580</v>
      </c>
    </row>
    <row r="62" spans="1:5" x14ac:dyDescent="0.25">
      <c r="A62" s="2" t="s">
        <v>1171</v>
      </c>
      <c r="B62" s="2" t="s">
        <v>6405</v>
      </c>
      <c r="C62" s="4" t="s">
        <v>6406</v>
      </c>
      <c r="E62" s="9">
        <v>42584</v>
      </c>
    </row>
    <row r="63" spans="1:5" x14ac:dyDescent="0.25">
      <c r="A63" s="2" t="s">
        <v>6407</v>
      </c>
      <c r="B63" s="2" t="s">
        <v>6408</v>
      </c>
      <c r="C63" s="4" t="s">
        <v>6409</v>
      </c>
      <c r="E63" s="9">
        <v>42660</v>
      </c>
    </row>
    <row r="64" spans="1:5" x14ac:dyDescent="0.25">
      <c r="A64" s="2" t="s">
        <v>6410</v>
      </c>
      <c r="B64" s="2" t="s">
        <v>6411</v>
      </c>
      <c r="C64" s="4" t="s">
        <v>6409</v>
      </c>
      <c r="E64" s="9">
        <v>42655</v>
      </c>
    </row>
    <row r="65" spans="1:5" x14ac:dyDescent="0.25">
      <c r="A65" s="2" t="s">
        <v>6412</v>
      </c>
      <c r="B65" s="2" t="s">
        <v>6413</v>
      </c>
      <c r="C65" s="4" t="s">
        <v>6414</v>
      </c>
      <c r="E65" s="9">
        <v>42660</v>
      </c>
    </row>
    <row r="66" spans="1:5" x14ac:dyDescent="0.25">
      <c r="A66" s="2" t="s">
        <v>6415</v>
      </c>
      <c r="B66" s="2" t="s">
        <v>6416</v>
      </c>
      <c r="C66" s="4" t="s">
        <v>3319</v>
      </c>
      <c r="D66" s="9">
        <v>42674</v>
      </c>
      <c r="E66" s="9">
        <v>42672</v>
      </c>
    </row>
    <row r="67" spans="1:5" x14ac:dyDescent="0.25">
      <c r="A67" s="2" t="s">
        <v>1171</v>
      </c>
      <c r="B67" s="2" t="s">
        <v>6417</v>
      </c>
      <c r="C67" s="4" t="s">
        <v>3319</v>
      </c>
      <c r="E67" s="9">
        <v>42665</v>
      </c>
    </row>
    <row r="68" spans="1:5" x14ac:dyDescent="0.25">
      <c r="A68" s="2" t="s">
        <v>1171</v>
      </c>
      <c r="B68" s="2" t="s">
        <v>6418</v>
      </c>
      <c r="C68" s="4" t="s">
        <v>6419</v>
      </c>
      <c r="E68" s="9">
        <v>42678</v>
      </c>
    </row>
    <row r="69" spans="1:5" x14ac:dyDescent="0.25">
      <c r="A69" s="2" t="s">
        <v>3312</v>
      </c>
      <c r="B69" s="2" t="s">
        <v>6420</v>
      </c>
      <c r="C69" s="4" t="s">
        <v>6421</v>
      </c>
      <c r="E69" s="9">
        <v>42707</v>
      </c>
    </row>
    <row r="70" spans="1:5" x14ac:dyDescent="0.25">
      <c r="A70" s="2" t="s">
        <v>6422</v>
      </c>
      <c r="B70" s="2" t="s">
        <v>6423</v>
      </c>
      <c r="C70" s="4" t="s">
        <v>6421</v>
      </c>
      <c r="E70" s="9">
        <v>42707</v>
      </c>
    </row>
    <row r="71" spans="1:5" x14ac:dyDescent="0.25">
      <c r="A71" s="2" t="s">
        <v>1171</v>
      </c>
      <c r="B71" s="2" t="s">
        <v>6424</v>
      </c>
      <c r="C71" s="4" t="s">
        <v>6425</v>
      </c>
      <c r="E71" s="9">
        <v>42710</v>
      </c>
    </row>
    <row r="72" spans="1:5" x14ac:dyDescent="0.25">
      <c r="A72" s="2" t="s">
        <v>1171</v>
      </c>
      <c r="B72" s="2" t="s">
        <v>6426</v>
      </c>
      <c r="C72" s="4" t="s">
        <v>6427</v>
      </c>
      <c r="E72" s="9">
        <v>42723</v>
      </c>
    </row>
    <row r="73" spans="1:5" x14ac:dyDescent="0.25">
      <c r="A73" s="2" t="s">
        <v>6428</v>
      </c>
      <c r="B73" s="2" t="s">
        <v>6429</v>
      </c>
      <c r="C73" s="4" t="s">
        <v>6430</v>
      </c>
      <c r="E73" s="9">
        <v>43079</v>
      </c>
    </row>
    <row r="74" spans="1:5" x14ac:dyDescent="0.25">
      <c r="A74" s="2" t="s">
        <v>2599</v>
      </c>
      <c r="B74" s="2" t="s">
        <v>6431</v>
      </c>
      <c r="C74" s="4" t="s">
        <v>6430</v>
      </c>
      <c r="E74" s="9">
        <v>43079</v>
      </c>
    </row>
    <row r="75" spans="1:5" x14ac:dyDescent="0.25">
      <c r="A75" s="2" t="s">
        <v>1171</v>
      </c>
      <c r="B75" s="2" t="s">
        <v>6432</v>
      </c>
      <c r="C75" s="4" t="s">
        <v>6433</v>
      </c>
      <c r="E75" s="9">
        <v>42779</v>
      </c>
    </row>
    <row r="76" spans="1:5" x14ac:dyDescent="0.25">
      <c r="A76" s="2" t="s">
        <v>1837</v>
      </c>
      <c r="B76" s="2" t="s">
        <v>6434</v>
      </c>
      <c r="C76" s="4" t="s">
        <v>6435</v>
      </c>
      <c r="D76" s="9">
        <v>42800</v>
      </c>
      <c r="E76" s="9">
        <v>42797</v>
      </c>
    </row>
    <row r="77" spans="1:5" x14ac:dyDescent="0.25">
      <c r="A77" s="2" t="s">
        <v>6436</v>
      </c>
      <c r="B77" s="2" t="s">
        <v>6437</v>
      </c>
      <c r="C77" s="4" t="s">
        <v>6438</v>
      </c>
      <c r="D77" s="9">
        <v>42805</v>
      </c>
      <c r="E77" s="9">
        <v>42804</v>
      </c>
    </row>
    <row r="78" spans="1:5" x14ac:dyDescent="0.25">
      <c r="A78" s="2" t="s">
        <v>6439</v>
      </c>
      <c r="B78" s="2" t="s">
        <v>6440</v>
      </c>
      <c r="C78" s="4" t="s">
        <v>6438</v>
      </c>
      <c r="D78" s="9">
        <v>42805</v>
      </c>
      <c r="E78" s="9">
        <v>42804</v>
      </c>
    </row>
    <row r="79" spans="1:5" x14ac:dyDescent="0.25">
      <c r="A79" s="2" t="s">
        <v>4074</v>
      </c>
      <c r="B79" s="2" t="s">
        <v>6441</v>
      </c>
      <c r="C79" s="4" t="s">
        <v>6442</v>
      </c>
      <c r="E79" s="9">
        <v>42804</v>
      </c>
    </row>
    <row r="80" spans="1:5" x14ac:dyDescent="0.25">
      <c r="A80" s="2" t="s">
        <v>2052</v>
      </c>
      <c r="B80" s="2" t="s">
        <v>6443</v>
      </c>
      <c r="C80" s="4" t="s">
        <v>6444</v>
      </c>
      <c r="E80" s="9">
        <v>42807</v>
      </c>
    </row>
    <row r="81" spans="1:5" x14ac:dyDescent="0.25">
      <c r="A81" s="2" t="s">
        <v>1171</v>
      </c>
      <c r="B81" s="2" t="s">
        <v>6445</v>
      </c>
      <c r="C81" s="4" t="s">
        <v>6446</v>
      </c>
      <c r="E81" s="9">
        <v>42808</v>
      </c>
    </row>
    <row r="82" spans="1:5" x14ac:dyDescent="0.25">
      <c r="A82" s="2" t="s">
        <v>2491</v>
      </c>
      <c r="B82" s="2" t="s">
        <v>6447</v>
      </c>
      <c r="C82" s="4" t="s">
        <v>6448</v>
      </c>
      <c r="E82" s="9">
        <v>42836</v>
      </c>
    </row>
    <row r="83" spans="1:5" x14ac:dyDescent="0.25">
      <c r="A83" s="2" t="s">
        <v>6436</v>
      </c>
      <c r="B83" s="2" t="s">
        <v>6449</v>
      </c>
      <c r="C83" s="4" t="s">
        <v>6448</v>
      </c>
      <c r="E83" s="9">
        <v>42836</v>
      </c>
    </row>
    <row r="84" spans="1:5" x14ac:dyDescent="0.25">
      <c r="A84" s="2" t="s">
        <v>6450</v>
      </c>
      <c r="B84" s="2" t="s">
        <v>6451</v>
      </c>
      <c r="C84" s="4" t="s">
        <v>6448</v>
      </c>
      <c r="E84" s="9">
        <v>42836</v>
      </c>
    </row>
    <row r="85" spans="1:5" x14ac:dyDescent="0.25">
      <c r="A85" s="2" t="s">
        <v>1019</v>
      </c>
      <c r="B85" s="2" t="s">
        <v>6452</v>
      </c>
      <c r="C85" s="4" t="s">
        <v>6453</v>
      </c>
      <c r="D85" s="9">
        <v>42850</v>
      </c>
      <c r="E85" s="9">
        <v>42850</v>
      </c>
    </row>
    <row r="86" spans="1:5" x14ac:dyDescent="0.25">
      <c r="A86" s="2" t="s">
        <v>2052</v>
      </c>
      <c r="B86" s="2" t="s">
        <v>6454</v>
      </c>
      <c r="C86" s="4" t="s">
        <v>6453</v>
      </c>
      <c r="E86" s="9">
        <v>42844</v>
      </c>
    </row>
    <row r="87" spans="1:5" x14ac:dyDescent="0.25">
      <c r="A87" s="2" t="s">
        <v>862</v>
      </c>
      <c r="B87" s="2" t="s">
        <v>6455</v>
      </c>
      <c r="C87" s="4" t="s">
        <v>6456</v>
      </c>
      <c r="D87" s="9">
        <v>42857</v>
      </c>
      <c r="E87" s="9">
        <v>42857</v>
      </c>
    </row>
    <row r="88" spans="1:5" x14ac:dyDescent="0.25">
      <c r="A88" s="2" t="s">
        <v>1870</v>
      </c>
      <c r="B88" s="2" t="s">
        <v>6457</v>
      </c>
      <c r="C88" s="4" t="s">
        <v>6458</v>
      </c>
      <c r="E88" s="9">
        <v>42857</v>
      </c>
    </row>
    <row r="89" spans="1:5" x14ac:dyDescent="0.25">
      <c r="A89" s="2" t="s">
        <v>6459</v>
      </c>
      <c r="B89" s="2" t="s">
        <v>6460</v>
      </c>
      <c r="C89" s="4" t="s">
        <v>6461</v>
      </c>
      <c r="E89" s="9">
        <v>42864</v>
      </c>
    </row>
    <row r="90" spans="1:5" x14ac:dyDescent="0.25">
      <c r="A90" s="2" t="s">
        <v>6462</v>
      </c>
      <c r="B90" s="2" t="s">
        <v>6463</v>
      </c>
      <c r="C90" s="4" t="s">
        <v>6461</v>
      </c>
      <c r="E90" s="9">
        <v>42859</v>
      </c>
    </row>
    <row r="91" spans="1:5" x14ac:dyDescent="0.25">
      <c r="A91" s="2" t="s">
        <v>6464</v>
      </c>
      <c r="B91" s="2" t="s">
        <v>6465</v>
      </c>
      <c r="C91" s="4" t="s">
        <v>6466</v>
      </c>
      <c r="E91" s="9">
        <v>42871</v>
      </c>
    </row>
    <row r="92" spans="1:5" x14ac:dyDescent="0.25">
      <c r="A92" s="2" t="s">
        <v>6467</v>
      </c>
      <c r="B92" s="2" t="s">
        <v>6468</v>
      </c>
      <c r="C92" s="4" t="s">
        <v>6466</v>
      </c>
      <c r="E92" s="9">
        <v>42871</v>
      </c>
    </row>
    <row r="93" spans="1:5" x14ac:dyDescent="0.25">
      <c r="A93" s="2" t="s">
        <v>1466</v>
      </c>
      <c r="B93" s="2" t="s">
        <v>6469</v>
      </c>
      <c r="C93" s="4" t="s">
        <v>6470</v>
      </c>
      <c r="E93" s="9">
        <v>42893</v>
      </c>
    </row>
    <row r="94" spans="1:5" x14ac:dyDescent="0.25">
      <c r="A94" s="2" t="s">
        <v>6471</v>
      </c>
      <c r="B94" s="2" t="s">
        <v>6472</v>
      </c>
      <c r="C94" s="4" t="s">
        <v>6473</v>
      </c>
      <c r="E94" s="9">
        <v>42900</v>
      </c>
    </row>
    <row r="95" spans="1:5" x14ac:dyDescent="0.25">
      <c r="A95" s="2" t="s">
        <v>1171</v>
      </c>
      <c r="B95" s="2" t="s">
        <v>6474</v>
      </c>
      <c r="C95" s="4" t="s">
        <v>6475</v>
      </c>
      <c r="E95" s="9">
        <v>42900</v>
      </c>
    </row>
    <row r="96" spans="1:5" x14ac:dyDescent="0.25">
      <c r="A96" s="2" t="s">
        <v>3093</v>
      </c>
      <c r="B96" s="2" t="s">
        <v>6476</v>
      </c>
      <c r="C96" s="4" t="s">
        <v>6477</v>
      </c>
      <c r="E96" s="9">
        <v>43119</v>
      </c>
    </row>
    <row r="97" spans="1:5" x14ac:dyDescent="0.25">
      <c r="A97" s="2" t="s">
        <v>6478</v>
      </c>
      <c r="B97" s="2" t="s">
        <v>6479</v>
      </c>
      <c r="C97" s="4" t="s">
        <v>6477</v>
      </c>
      <c r="E97" s="9">
        <v>43119</v>
      </c>
    </row>
    <row r="98" spans="1:5" x14ac:dyDescent="0.25">
      <c r="A98" s="2" t="s">
        <v>2488</v>
      </c>
      <c r="B98" s="2" t="s">
        <v>6480</v>
      </c>
      <c r="C98" s="4" t="s">
        <v>6477</v>
      </c>
      <c r="E98" s="9">
        <v>43119</v>
      </c>
    </row>
    <row r="99" spans="1:5" x14ac:dyDescent="0.25">
      <c r="A99" s="2" t="s">
        <v>6481</v>
      </c>
      <c r="B99" s="2" t="s">
        <v>6482</v>
      </c>
      <c r="C99" s="4" t="s">
        <v>3343</v>
      </c>
      <c r="E99" s="9">
        <v>43122</v>
      </c>
    </row>
    <row r="100" spans="1:5" x14ac:dyDescent="0.25">
      <c r="A100" s="2" t="s">
        <v>4617</v>
      </c>
      <c r="B100" s="2" t="s">
        <v>6483</v>
      </c>
      <c r="C100" s="4" t="s">
        <v>3343</v>
      </c>
      <c r="E100" s="9">
        <v>43122</v>
      </c>
    </row>
  </sheetData>
  <hyperlinks>
    <hyperlink ref="I1" location="'Inicio'!A1" tooltip="Regresa a la tabla del inicio" display="Ir al inicio" xr:uid="{692D948C-DBBE-4DC6-B3C5-0D3FCF453B08}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9B03-B19F-4361-9A98-158042916A9F}">
  <sheetPr codeName="Hoja41"/>
  <dimension ref="A1:I120"/>
  <sheetViews>
    <sheetView workbookViewId="0">
      <pane ySplit="1" topLeftCell="A101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716</v>
      </c>
      <c r="H1" s="1" t="s">
        <v>28761</v>
      </c>
      <c r="I1" s="5" t="s">
        <v>14</v>
      </c>
    </row>
    <row r="2" spans="1:9" x14ac:dyDescent="0.25">
      <c r="A2" s="2" t="s">
        <v>3411</v>
      </c>
      <c r="B2" s="2" t="s">
        <v>6484</v>
      </c>
      <c r="C2" s="4" t="s">
        <v>6485</v>
      </c>
      <c r="E2" s="9">
        <v>41688</v>
      </c>
    </row>
    <row r="3" spans="1:9" x14ac:dyDescent="0.25">
      <c r="A3" s="2" t="s">
        <v>3411</v>
      </c>
      <c r="B3" s="2" t="s">
        <v>6486</v>
      </c>
      <c r="C3" s="4" t="s">
        <v>6485</v>
      </c>
      <c r="E3" s="9">
        <v>41688</v>
      </c>
    </row>
    <row r="4" spans="1:9" x14ac:dyDescent="0.25">
      <c r="A4" s="2" t="s">
        <v>3269</v>
      </c>
      <c r="B4" s="2" t="s">
        <v>6487</v>
      </c>
      <c r="C4" s="4" t="s">
        <v>2853</v>
      </c>
      <c r="E4" s="9">
        <v>41835</v>
      </c>
    </row>
    <row r="5" spans="1:9" x14ac:dyDescent="0.25">
      <c r="A5" s="2" t="s">
        <v>3269</v>
      </c>
      <c r="B5" s="2" t="s">
        <v>6488</v>
      </c>
      <c r="C5" s="4" t="s">
        <v>6489</v>
      </c>
      <c r="E5" s="9">
        <v>41863</v>
      </c>
    </row>
    <row r="6" spans="1:9" x14ac:dyDescent="0.25">
      <c r="A6" s="2" t="s">
        <v>959</v>
      </c>
      <c r="B6" s="2" t="s">
        <v>6490</v>
      </c>
      <c r="C6" s="4" t="s">
        <v>6489</v>
      </c>
      <c r="E6" s="9">
        <v>41863</v>
      </c>
    </row>
    <row r="7" spans="1:9" x14ac:dyDescent="0.25">
      <c r="A7" s="2" t="s">
        <v>6491</v>
      </c>
      <c r="B7" s="2" t="s">
        <v>6492</v>
      </c>
      <c r="C7" s="4" t="s">
        <v>6493</v>
      </c>
      <c r="E7" s="9">
        <v>41874</v>
      </c>
    </row>
    <row r="8" spans="1:9" x14ac:dyDescent="0.25">
      <c r="A8" s="2" t="s">
        <v>3269</v>
      </c>
      <c r="B8" s="2" t="s">
        <v>6494</v>
      </c>
      <c r="C8" s="4" t="s">
        <v>6493</v>
      </c>
      <c r="E8" s="9">
        <v>41874</v>
      </c>
    </row>
    <row r="9" spans="1:9" x14ac:dyDescent="0.25">
      <c r="A9" s="2" t="s">
        <v>6495</v>
      </c>
      <c r="B9" s="2" t="s">
        <v>6496</v>
      </c>
      <c r="C9" s="4" t="s">
        <v>6497</v>
      </c>
      <c r="E9" s="9">
        <v>41881</v>
      </c>
    </row>
    <row r="10" spans="1:9" x14ac:dyDescent="0.25">
      <c r="A10" s="2" t="s">
        <v>6498</v>
      </c>
      <c r="B10" s="2" t="s">
        <v>6499</v>
      </c>
      <c r="C10" s="4" t="s">
        <v>6500</v>
      </c>
      <c r="E10" s="9">
        <v>41891</v>
      </c>
    </row>
    <row r="11" spans="1:9" x14ac:dyDescent="0.25">
      <c r="A11" s="2" t="s">
        <v>6501</v>
      </c>
      <c r="B11" s="2" t="s">
        <v>6502</v>
      </c>
      <c r="C11" s="4" t="s">
        <v>6503</v>
      </c>
      <c r="E11" s="9">
        <v>41922</v>
      </c>
    </row>
    <row r="12" spans="1:9" x14ac:dyDescent="0.25">
      <c r="A12" s="2" t="s">
        <v>3269</v>
      </c>
      <c r="B12" s="2" t="s">
        <v>6494</v>
      </c>
      <c r="C12" s="4" t="s">
        <v>6503</v>
      </c>
      <c r="E12" s="9">
        <v>41922</v>
      </c>
    </row>
    <row r="13" spans="1:9" x14ac:dyDescent="0.25">
      <c r="A13" s="2" t="s">
        <v>3546</v>
      </c>
      <c r="B13" s="2" t="s">
        <v>6504</v>
      </c>
      <c r="C13" s="4" t="s">
        <v>6505</v>
      </c>
      <c r="E13" s="9">
        <v>41957</v>
      </c>
    </row>
    <row r="14" spans="1:9" x14ac:dyDescent="0.25">
      <c r="A14" s="2" t="s">
        <v>6506</v>
      </c>
      <c r="B14" s="2" t="s">
        <v>6507</v>
      </c>
      <c r="C14" s="4" t="s">
        <v>6508</v>
      </c>
      <c r="E14" s="9">
        <v>42010</v>
      </c>
    </row>
    <row r="15" spans="1:9" x14ac:dyDescent="0.25">
      <c r="A15" s="2" t="s">
        <v>2392</v>
      </c>
      <c r="B15" s="2" t="s">
        <v>6509</v>
      </c>
      <c r="C15" s="4" t="s">
        <v>6510</v>
      </c>
      <c r="E15" s="9">
        <v>42010</v>
      </c>
    </row>
    <row r="16" spans="1:9" x14ac:dyDescent="0.25">
      <c r="A16" s="2" t="s">
        <v>3269</v>
      </c>
      <c r="B16" s="2" t="s">
        <v>6511</v>
      </c>
      <c r="C16" s="4" t="s">
        <v>6512</v>
      </c>
      <c r="E16" s="9">
        <v>42018</v>
      </c>
    </row>
    <row r="17" spans="1:5" x14ac:dyDescent="0.25">
      <c r="A17" s="2" t="s">
        <v>3269</v>
      </c>
      <c r="B17" s="2" t="s">
        <v>6513</v>
      </c>
      <c r="C17" s="4" t="s">
        <v>6512</v>
      </c>
      <c r="E17" s="9">
        <v>42018</v>
      </c>
    </row>
    <row r="18" spans="1:5" x14ac:dyDescent="0.25">
      <c r="A18" s="2" t="s">
        <v>6501</v>
      </c>
      <c r="B18" s="2" t="s">
        <v>6514</v>
      </c>
      <c r="C18" s="4" t="s">
        <v>6515</v>
      </c>
      <c r="E18" s="9">
        <v>42030</v>
      </c>
    </row>
    <row r="19" spans="1:5" x14ac:dyDescent="0.25">
      <c r="A19" s="2" t="s">
        <v>6516</v>
      </c>
      <c r="B19" s="2" t="s">
        <v>6517</v>
      </c>
      <c r="C19" s="4" t="s">
        <v>6515</v>
      </c>
      <c r="E19" s="9">
        <v>42030</v>
      </c>
    </row>
    <row r="20" spans="1:5" x14ac:dyDescent="0.25">
      <c r="A20" s="2" t="s">
        <v>6518</v>
      </c>
      <c r="B20" s="2" t="s">
        <v>6519</v>
      </c>
      <c r="C20" s="4" t="s">
        <v>6520</v>
      </c>
      <c r="E20" s="9">
        <v>42039</v>
      </c>
    </row>
    <row r="21" spans="1:5" x14ac:dyDescent="0.25">
      <c r="A21" s="2" t="s">
        <v>4167</v>
      </c>
      <c r="B21" s="2" t="s">
        <v>6521</v>
      </c>
      <c r="C21" s="4" t="s">
        <v>6522</v>
      </c>
      <c r="E21" s="9">
        <v>42056</v>
      </c>
    </row>
    <row r="22" spans="1:5" x14ac:dyDescent="0.25">
      <c r="A22" s="2" t="s">
        <v>3269</v>
      </c>
      <c r="B22" s="2" t="s">
        <v>6523</v>
      </c>
      <c r="C22" s="4" t="s">
        <v>6522</v>
      </c>
      <c r="E22" s="9">
        <v>42056</v>
      </c>
    </row>
    <row r="23" spans="1:5" x14ac:dyDescent="0.25">
      <c r="A23" s="2" t="s">
        <v>2392</v>
      </c>
      <c r="B23" s="2" t="s">
        <v>6524</v>
      </c>
      <c r="C23" s="4" t="s">
        <v>6525</v>
      </c>
      <c r="E23" s="9">
        <v>42159</v>
      </c>
    </row>
    <row r="24" spans="1:5" x14ac:dyDescent="0.25">
      <c r="A24" s="2" t="s">
        <v>1350</v>
      </c>
      <c r="B24" s="2" t="s">
        <v>6526</v>
      </c>
      <c r="C24" s="4" t="s">
        <v>6527</v>
      </c>
      <c r="E24" s="9">
        <v>42171</v>
      </c>
    </row>
    <row r="25" spans="1:5" x14ac:dyDescent="0.25">
      <c r="A25" s="2" t="s">
        <v>5149</v>
      </c>
      <c r="B25" s="2" t="s">
        <v>6528</v>
      </c>
      <c r="C25" s="4" t="s">
        <v>5275</v>
      </c>
      <c r="E25" s="9">
        <v>42189</v>
      </c>
    </row>
    <row r="26" spans="1:5" x14ac:dyDescent="0.25">
      <c r="B26" s="2" t="s">
        <v>6529</v>
      </c>
      <c r="C26" s="4" t="s">
        <v>5281</v>
      </c>
      <c r="E26" s="9">
        <v>42198</v>
      </c>
    </row>
    <row r="27" spans="1:5" x14ac:dyDescent="0.25">
      <c r="A27" s="2" t="s">
        <v>5843</v>
      </c>
      <c r="B27" s="2" t="s">
        <v>6530</v>
      </c>
      <c r="C27" s="4" t="s">
        <v>6531</v>
      </c>
      <c r="E27" s="9">
        <v>42214</v>
      </c>
    </row>
    <row r="28" spans="1:5" x14ac:dyDescent="0.25">
      <c r="A28" s="2" t="s">
        <v>3205</v>
      </c>
      <c r="B28" s="2" t="s">
        <v>6532</v>
      </c>
      <c r="C28" s="4" t="s">
        <v>6531</v>
      </c>
      <c r="E28" s="9">
        <v>42212</v>
      </c>
    </row>
    <row r="29" spans="1:5" x14ac:dyDescent="0.25">
      <c r="A29" s="2" t="s">
        <v>6533</v>
      </c>
      <c r="B29" s="2" t="s">
        <v>6534</v>
      </c>
      <c r="C29" s="4" t="s">
        <v>6535</v>
      </c>
      <c r="D29" s="9">
        <v>42231</v>
      </c>
      <c r="E29" s="9">
        <v>42228</v>
      </c>
    </row>
    <row r="30" spans="1:5" x14ac:dyDescent="0.25">
      <c r="A30" s="2" t="s">
        <v>6536</v>
      </c>
      <c r="B30" s="2" t="s">
        <v>6537</v>
      </c>
      <c r="C30" s="4" t="s">
        <v>6538</v>
      </c>
      <c r="E30" s="9">
        <v>42226</v>
      </c>
    </row>
    <row r="31" spans="1:5" x14ac:dyDescent="0.25">
      <c r="A31" s="2" t="s">
        <v>6539</v>
      </c>
      <c r="B31" s="2" t="s">
        <v>6540</v>
      </c>
      <c r="C31" s="4" t="s">
        <v>6541</v>
      </c>
      <c r="E31" s="9">
        <v>42250</v>
      </c>
    </row>
    <row r="32" spans="1:5" x14ac:dyDescent="0.25">
      <c r="A32" s="2" t="s">
        <v>6542</v>
      </c>
      <c r="B32" s="2" t="s">
        <v>6543</v>
      </c>
      <c r="C32" s="4" t="s">
        <v>6544</v>
      </c>
      <c r="E32" s="9">
        <v>42244</v>
      </c>
    </row>
    <row r="33" spans="1:5" x14ac:dyDescent="0.25">
      <c r="A33" s="2" t="s">
        <v>6545</v>
      </c>
      <c r="B33" s="2" t="s">
        <v>6546</v>
      </c>
      <c r="C33" s="4" t="s">
        <v>6547</v>
      </c>
      <c r="E33" s="9">
        <v>42255</v>
      </c>
    </row>
    <row r="34" spans="1:5" x14ac:dyDescent="0.25">
      <c r="A34" s="2" t="s">
        <v>6548</v>
      </c>
      <c r="B34" s="2" t="s">
        <v>6549</v>
      </c>
      <c r="C34" s="4" t="s">
        <v>6550</v>
      </c>
      <c r="D34" s="9">
        <v>42271</v>
      </c>
      <c r="E34" s="9">
        <v>42273</v>
      </c>
    </row>
    <row r="35" spans="1:5" x14ac:dyDescent="0.25">
      <c r="A35" s="2" t="s">
        <v>3269</v>
      </c>
      <c r="B35" s="2" t="s">
        <v>6551</v>
      </c>
      <c r="C35" s="4" t="s">
        <v>2913</v>
      </c>
      <c r="E35" s="9">
        <v>42266</v>
      </c>
    </row>
    <row r="36" spans="1:5" x14ac:dyDescent="0.25">
      <c r="A36" s="2" t="s">
        <v>6552</v>
      </c>
      <c r="B36" s="2" t="s">
        <v>6553</v>
      </c>
      <c r="C36" s="4" t="s">
        <v>6554</v>
      </c>
      <c r="E36" s="9">
        <v>42273</v>
      </c>
    </row>
    <row r="37" spans="1:5" x14ac:dyDescent="0.25">
      <c r="A37" s="2" t="s">
        <v>6555</v>
      </c>
      <c r="B37" s="2" t="s">
        <v>6556</v>
      </c>
      <c r="C37" s="4" t="s">
        <v>6557</v>
      </c>
      <c r="D37" s="9">
        <v>42287</v>
      </c>
      <c r="E37" s="9">
        <v>42283</v>
      </c>
    </row>
    <row r="38" spans="1:5" x14ac:dyDescent="0.25">
      <c r="A38" s="2" t="s">
        <v>6558</v>
      </c>
      <c r="B38" s="2" t="s">
        <v>6559</v>
      </c>
      <c r="C38" s="4" t="s">
        <v>6560</v>
      </c>
      <c r="E38" s="9">
        <v>42294</v>
      </c>
    </row>
    <row r="39" spans="1:5" x14ac:dyDescent="0.25">
      <c r="A39" s="2" t="s">
        <v>6561</v>
      </c>
      <c r="B39" s="2" t="s">
        <v>6562</v>
      </c>
      <c r="C39" s="4" t="s">
        <v>6560</v>
      </c>
      <c r="E39" s="9">
        <v>42307</v>
      </c>
    </row>
    <row r="40" spans="1:5" x14ac:dyDescent="0.25">
      <c r="A40" s="2" t="s">
        <v>6563</v>
      </c>
      <c r="B40" s="2" t="s">
        <v>6564</v>
      </c>
      <c r="C40" s="4" t="s">
        <v>4343</v>
      </c>
      <c r="E40" s="9">
        <v>42307</v>
      </c>
    </row>
    <row r="41" spans="1:5" x14ac:dyDescent="0.25">
      <c r="A41" s="2" t="s">
        <v>6565</v>
      </c>
      <c r="B41" s="2" t="s">
        <v>6566</v>
      </c>
      <c r="C41" s="4" t="s">
        <v>6567</v>
      </c>
      <c r="E41" s="9">
        <v>42314</v>
      </c>
    </row>
    <row r="42" spans="1:5" x14ac:dyDescent="0.25">
      <c r="A42" s="2" t="s">
        <v>3269</v>
      </c>
      <c r="B42" s="2" t="s">
        <v>6568</v>
      </c>
      <c r="C42" s="4" t="s">
        <v>6567</v>
      </c>
      <c r="E42" s="9">
        <v>42315</v>
      </c>
    </row>
    <row r="43" spans="1:5" x14ac:dyDescent="0.25">
      <c r="A43" s="2" t="s">
        <v>6569</v>
      </c>
      <c r="B43" s="2" t="s">
        <v>6570</v>
      </c>
      <c r="C43" s="4" t="s">
        <v>6571</v>
      </c>
      <c r="E43" s="9">
        <v>42319</v>
      </c>
    </row>
    <row r="44" spans="1:5" x14ac:dyDescent="0.25">
      <c r="A44" s="2" t="s">
        <v>6572</v>
      </c>
      <c r="B44" s="2" t="s">
        <v>6573</v>
      </c>
      <c r="C44" s="4" t="s">
        <v>6574</v>
      </c>
      <c r="E44" s="9">
        <v>42322</v>
      </c>
    </row>
    <row r="45" spans="1:5" x14ac:dyDescent="0.25">
      <c r="A45" s="2" t="s">
        <v>6575</v>
      </c>
      <c r="B45" s="2" t="s">
        <v>6576</v>
      </c>
      <c r="C45" s="4" t="s">
        <v>6574</v>
      </c>
      <c r="D45" s="9">
        <v>42333</v>
      </c>
      <c r="E45" s="9">
        <v>42334</v>
      </c>
    </row>
    <row r="46" spans="1:5" x14ac:dyDescent="0.25">
      <c r="A46" s="2" t="s">
        <v>6498</v>
      </c>
      <c r="B46" s="2" t="s">
        <v>6577</v>
      </c>
      <c r="C46" s="4" t="s">
        <v>6578</v>
      </c>
      <c r="E46" s="9">
        <v>42325</v>
      </c>
    </row>
    <row r="47" spans="1:5" x14ac:dyDescent="0.25">
      <c r="A47" s="2" t="s">
        <v>6579</v>
      </c>
      <c r="B47" s="2" t="s">
        <v>6580</v>
      </c>
      <c r="C47" s="4" t="s">
        <v>6581</v>
      </c>
      <c r="D47" s="9">
        <v>42348</v>
      </c>
      <c r="E47" s="9">
        <v>42343</v>
      </c>
    </row>
    <row r="48" spans="1:5" x14ac:dyDescent="0.25">
      <c r="A48" s="2" t="s">
        <v>6582</v>
      </c>
      <c r="B48" s="2" t="s">
        <v>6583</v>
      </c>
      <c r="C48" s="4" t="s">
        <v>6581</v>
      </c>
      <c r="E48" s="9">
        <v>42338</v>
      </c>
    </row>
    <row r="49" spans="1:5" x14ac:dyDescent="0.25">
      <c r="A49" s="2" t="s">
        <v>6575</v>
      </c>
      <c r="B49" s="2" t="s">
        <v>6576</v>
      </c>
      <c r="C49" s="4" t="s">
        <v>2934</v>
      </c>
      <c r="D49" s="9">
        <v>42373</v>
      </c>
      <c r="E49" s="9">
        <v>42371</v>
      </c>
    </row>
    <row r="50" spans="1:5" x14ac:dyDescent="0.25">
      <c r="A50" s="2" t="s">
        <v>3269</v>
      </c>
      <c r="B50" s="2" t="s">
        <v>6584</v>
      </c>
      <c r="C50" s="4" t="s">
        <v>2934</v>
      </c>
      <c r="E50" s="9">
        <v>42364</v>
      </c>
    </row>
    <row r="51" spans="1:5" x14ac:dyDescent="0.25">
      <c r="A51" s="2" t="s">
        <v>3269</v>
      </c>
      <c r="B51" s="2" t="s">
        <v>6511</v>
      </c>
      <c r="C51" s="4" t="s">
        <v>6585</v>
      </c>
      <c r="E51" s="9">
        <v>42367</v>
      </c>
    </row>
    <row r="52" spans="1:5" x14ac:dyDescent="0.25">
      <c r="A52" s="2" t="s">
        <v>6586</v>
      </c>
      <c r="B52" s="2" t="s">
        <v>6587</v>
      </c>
      <c r="C52" s="4" t="s">
        <v>6588</v>
      </c>
      <c r="E52" s="9">
        <v>42381</v>
      </c>
    </row>
    <row r="53" spans="1:5" x14ac:dyDescent="0.25">
      <c r="A53" s="2" t="s">
        <v>6589</v>
      </c>
      <c r="B53" s="2" t="s">
        <v>6590</v>
      </c>
      <c r="C53" s="4" t="s">
        <v>6591</v>
      </c>
      <c r="E53" s="9">
        <v>42392</v>
      </c>
    </row>
    <row r="54" spans="1:5" x14ac:dyDescent="0.25">
      <c r="A54" s="2" t="s">
        <v>959</v>
      </c>
      <c r="B54" s="2" t="s">
        <v>6592</v>
      </c>
      <c r="C54" s="4" t="s">
        <v>6593</v>
      </c>
      <c r="E54" s="9">
        <v>42396</v>
      </c>
    </row>
    <row r="55" spans="1:5" x14ac:dyDescent="0.25">
      <c r="A55" s="2" t="s">
        <v>2235</v>
      </c>
      <c r="B55" s="2" t="s">
        <v>6594</v>
      </c>
      <c r="C55" s="4" t="s">
        <v>6595</v>
      </c>
      <c r="E55" s="9">
        <v>42403</v>
      </c>
    </row>
    <row r="56" spans="1:5" x14ac:dyDescent="0.25">
      <c r="A56" s="2" t="s">
        <v>6596</v>
      </c>
      <c r="B56" s="2" t="s">
        <v>6597</v>
      </c>
      <c r="C56" s="4" t="s">
        <v>6598</v>
      </c>
      <c r="E56" s="9">
        <v>42402</v>
      </c>
    </row>
    <row r="57" spans="1:5" x14ac:dyDescent="0.25">
      <c r="A57" s="2" t="s">
        <v>6575</v>
      </c>
      <c r="B57" s="2" t="s">
        <v>6576</v>
      </c>
      <c r="C57" s="4" t="s">
        <v>6599</v>
      </c>
      <c r="D57" s="9">
        <v>42417</v>
      </c>
      <c r="E57" s="9">
        <v>42415</v>
      </c>
    </row>
    <row r="58" spans="1:5" x14ac:dyDescent="0.25">
      <c r="A58" s="2" t="s">
        <v>6600</v>
      </c>
      <c r="B58" s="2" t="s">
        <v>6601</v>
      </c>
      <c r="C58" s="4" t="s">
        <v>6599</v>
      </c>
      <c r="E58" s="9">
        <v>42411</v>
      </c>
    </row>
    <row r="59" spans="1:5" x14ac:dyDescent="0.25">
      <c r="A59" s="2" t="s">
        <v>6602</v>
      </c>
      <c r="B59" s="2" t="s">
        <v>6603</v>
      </c>
      <c r="C59" s="4" t="s">
        <v>6604</v>
      </c>
      <c r="E59" s="9">
        <v>42425</v>
      </c>
    </row>
    <row r="60" spans="1:5" x14ac:dyDescent="0.25">
      <c r="A60" s="2" t="s">
        <v>6605</v>
      </c>
      <c r="B60" s="2" t="s">
        <v>6606</v>
      </c>
      <c r="C60" s="4" t="s">
        <v>6607</v>
      </c>
      <c r="D60" s="9">
        <v>42447</v>
      </c>
      <c r="E60" s="9">
        <v>42447</v>
      </c>
    </row>
    <row r="61" spans="1:5" x14ac:dyDescent="0.25">
      <c r="A61" s="2" t="s">
        <v>6608</v>
      </c>
      <c r="B61" s="2" t="s">
        <v>6609</v>
      </c>
      <c r="C61" s="4" t="s">
        <v>6610</v>
      </c>
      <c r="E61" s="9">
        <v>42441</v>
      </c>
    </row>
    <row r="62" spans="1:5" x14ac:dyDescent="0.25">
      <c r="A62" s="2" t="s">
        <v>6611</v>
      </c>
      <c r="B62" s="2" t="s">
        <v>6612</v>
      </c>
      <c r="C62" s="4" t="s">
        <v>4388</v>
      </c>
      <c r="E62" s="9">
        <v>42443</v>
      </c>
    </row>
    <row r="63" spans="1:5" x14ac:dyDescent="0.25">
      <c r="A63" s="2" t="s">
        <v>6613</v>
      </c>
      <c r="B63" s="2" t="s">
        <v>6614</v>
      </c>
      <c r="C63" s="4" t="s">
        <v>6615</v>
      </c>
      <c r="E63" s="9">
        <v>42453</v>
      </c>
    </row>
    <row r="64" spans="1:5" x14ac:dyDescent="0.25">
      <c r="A64" s="2" t="s">
        <v>1439</v>
      </c>
      <c r="B64" s="2" t="s">
        <v>6616</v>
      </c>
      <c r="C64" s="4" t="s">
        <v>6617</v>
      </c>
      <c r="E64" s="9">
        <v>42447</v>
      </c>
    </row>
    <row r="65" spans="1:5" x14ac:dyDescent="0.25">
      <c r="A65" s="2" t="s">
        <v>6618</v>
      </c>
      <c r="B65" s="2" t="s">
        <v>6619</v>
      </c>
      <c r="C65" s="4" t="s">
        <v>4393</v>
      </c>
      <c r="E65" s="9">
        <v>42459</v>
      </c>
    </row>
    <row r="66" spans="1:5" x14ac:dyDescent="0.25">
      <c r="A66" s="2" t="s">
        <v>6620</v>
      </c>
      <c r="B66" s="2" t="s">
        <v>6576</v>
      </c>
      <c r="C66" s="4" t="s">
        <v>6621</v>
      </c>
      <c r="D66" s="9">
        <v>42471</v>
      </c>
      <c r="E66" s="9">
        <v>42471</v>
      </c>
    </row>
    <row r="67" spans="1:5" x14ac:dyDescent="0.25">
      <c r="A67" s="2" t="s">
        <v>6622</v>
      </c>
      <c r="B67" s="2" t="s">
        <v>6623</v>
      </c>
      <c r="C67" s="4" t="s">
        <v>6624</v>
      </c>
      <c r="E67" s="9">
        <v>42475</v>
      </c>
    </row>
    <row r="68" spans="1:5" x14ac:dyDescent="0.25">
      <c r="A68" s="2" t="s">
        <v>4229</v>
      </c>
      <c r="B68" s="2" t="s">
        <v>6625</v>
      </c>
      <c r="C68" s="4" t="s">
        <v>6624</v>
      </c>
      <c r="D68" s="9">
        <v>42483</v>
      </c>
      <c r="E68" s="9">
        <v>42480</v>
      </c>
    </row>
    <row r="69" spans="1:5" x14ac:dyDescent="0.25">
      <c r="A69" s="2" t="s">
        <v>4229</v>
      </c>
      <c r="B69" s="2" t="s">
        <v>6625</v>
      </c>
      <c r="C69" s="4" t="s">
        <v>6626</v>
      </c>
      <c r="E69" s="9">
        <v>42495</v>
      </c>
    </row>
    <row r="70" spans="1:5" x14ac:dyDescent="0.25">
      <c r="A70" s="2" t="s">
        <v>6627</v>
      </c>
      <c r="B70" s="2" t="s">
        <v>6628</v>
      </c>
      <c r="C70" s="4" t="s">
        <v>6629</v>
      </c>
      <c r="E70" s="9">
        <v>42532</v>
      </c>
    </row>
    <row r="71" spans="1:5" x14ac:dyDescent="0.25">
      <c r="A71" s="2" t="s">
        <v>1171</v>
      </c>
      <c r="B71" s="2" t="s">
        <v>6630</v>
      </c>
      <c r="C71" s="4" t="s">
        <v>6631</v>
      </c>
      <c r="E71" s="9">
        <v>42532</v>
      </c>
    </row>
    <row r="72" spans="1:5" x14ac:dyDescent="0.25">
      <c r="A72" s="2" t="s">
        <v>6632</v>
      </c>
      <c r="B72" s="2" t="s">
        <v>6633</v>
      </c>
      <c r="C72" s="4" t="s">
        <v>6634</v>
      </c>
      <c r="E72" s="9">
        <v>42562</v>
      </c>
    </row>
    <row r="73" spans="1:5" x14ac:dyDescent="0.25">
      <c r="A73" s="2" t="s">
        <v>4229</v>
      </c>
      <c r="B73" s="2" t="s">
        <v>6635</v>
      </c>
      <c r="C73" s="4" t="s">
        <v>6634</v>
      </c>
      <c r="E73" s="9">
        <v>42560</v>
      </c>
    </row>
    <row r="74" spans="1:5" x14ac:dyDescent="0.25">
      <c r="A74" s="2" t="s">
        <v>4229</v>
      </c>
      <c r="B74" s="2" t="s">
        <v>6625</v>
      </c>
      <c r="C74" s="4" t="s">
        <v>5468</v>
      </c>
      <c r="E74" s="9">
        <v>42576</v>
      </c>
    </row>
    <row r="75" spans="1:5" x14ac:dyDescent="0.25">
      <c r="A75" s="2" t="s">
        <v>6636</v>
      </c>
      <c r="B75" s="2" t="s">
        <v>6637</v>
      </c>
      <c r="C75" s="4" t="s">
        <v>6638</v>
      </c>
      <c r="E75" s="9">
        <v>42581</v>
      </c>
    </row>
    <row r="76" spans="1:5" x14ac:dyDescent="0.25">
      <c r="A76" s="2" t="s">
        <v>6639</v>
      </c>
      <c r="B76" s="2" t="s">
        <v>6640</v>
      </c>
      <c r="C76" s="4" t="s">
        <v>6641</v>
      </c>
      <c r="E76" s="9">
        <v>42598</v>
      </c>
    </row>
    <row r="77" spans="1:5" x14ac:dyDescent="0.25">
      <c r="A77" s="2" t="s">
        <v>6642</v>
      </c>
      <c r="B77" s="2" t="s">
        <v>6643</v>
      </c>
      <c r="C77" s="4" t="s">
        <v>5880</v>
      </c>
      <c r="E77" s="9">
        <v>42611</v>
      </c>
    </row>
    <row r="78" spans="1:5" x14ac:dyDescent="0.25">
      <c r="A78" s="2" t="s">
        <v>6644</v>
      </c>
      <c r="B78" s="2" t="s">
        <v>6645</v>
      </c>
      <c r="C78" s="4" t="s">
        <v>6646</v>
      </c>
      <c r="E78" s="9">
        <v>42621</v>
      </c>
    </row>
    <row r="79" spans="1:5" x14ac:dyDescent="0.25">
      <c r="A79" s="2" t="s">
        <v>6647</v>
      </c>
      <c r="B79" s="2" t="s">
        <v>6648</v>
      </c>
      <c r="C79" s="4" t="s">
        <v>6649</v>
      </c>
      <c r="E79" s="9">
        <v>42625</v>
      </c>
    </row>
    <row r="80" spans="1:5" x14ac:dyDescent="0.25">
      <c r="A80" s="2" t="s">
        <v>6650</v>
      </c>
      <c r="B80" s="2" t="s">
        <v>6651</v>
      </c>
      <c r="C80" s="4" t="s">
        <v>4472</v>
      </c>
      <c r="D80" s="9">
        <v>42640</v>
      </c>
      <c r="E80" s="9">
        <v>42636</v>
      </c>
    </row>
    <row r="81" spans="1:5" x14ac:dyDescent="0.25">
      <c r="A81" s="2" t="s">
        <v>6652</v>
      </c>
      <c r="B81" s="2" t="s">
        <v>6625</v>
      </c>
      <c r="C81" s="4" t="s">
        <v>4472</v>
      </c>
      <c r="D81" s="9">
        <v>42640</v>
      </c>
      <c r="E81" s="9">
        <v>42642</v>
      </c>
    </row>
    <row r="82" spans="1:5" x14ac:dyDescent="0.25">
      <c r="A82" s="2" t="s">
        <v>6627</v>
      </c>
      <c r="B82" s="2" t="s">
        <v>6653</v>
      </c>
      <c r="C82" s="4" t="s">
        <v>6654</v>
      </c>
      <c r="E82" s="9">
        <v>42651</v>
      </c>
    </row>
    <row r="83" spans="1:5" x14ac:dyDescent="0.25">
      <c r="A83" s="2" t="s">
        <v>1439</v>
      </c>
      <c r="B83" s="2" t="s">
        <v>6655</v>
      </c>
      <c r="C83" s="4" t="s">
        <v>6656</v>
      </c>
      <c r="E83" s="9">
        <v>42656</v>
      </c>
    </row>
    <row r="84" spans="1:5" x14ac:dyDescent="0.25">
      <c r="A84" s="2" t="s">
        <v>6657</v>
      </c>
      <c r="B84" s="2" t="s">
        <v>6658</v>
      </c>
      <c r="C84" s="4" t="s">
        <v>6659</v>
      </c>
      <c r="E84" s="9">
        <v>42656</v>
      </c>
    </row>
    <row r="85" spans="1:5" x14ac:dyDescent="0.25">
      <c r="A85" s="2" t="s">
        <v>6660</v>
      </c>
      <c r="B85" s="2" t="s">
        <v>6661</v>
      </c>
      <c r="C85" s="4" t="s">
        <v>6662</v>
      </c>
      <c r="E85" s="9">
        <v>42657</v>
      </c>
    </row>
    <row r="86" spans="1:5" x14ac:dyDescent="0.25">
      <c r="A86" s="2" t="s">
        <v>6575</v>
      </c>
      <c r="B86" s="2" t="s">
        <v>6663</v>
      </c>
      <c r="C86" s="4" t="s">
        <v>6664</v>
      </c>
      <c r="E86" s="9">
        <v>42679</v>
      </c>
    </row>
    <row r="87" spans="1:5" x14ac:dyDescent="0.25">
      <c r="A87" s="2" t="s">
        <v>2925</v>
      </c>
      <c r="B87" s="2" t="s">
        <v>6665</v>
      </c>
      <c r="C87" s="4" t="s">
        <v>6666</v>
      </c>
      <c r="E87" s="9">
        <v>42686</v>
      </c>
    </row>
    <row r="88" spans="1:5" x14ac:dyDescent="0.25">
      <c r="A88" s="2" t="s">
        <v>6667</v>
      </c>
      <c r="B88" s="2" t="s">
        <v>6668</v>
      </c>
      <c r="C88" s="4" t="s">
        <v>6669</v>
      </c>
      <c r="E88" s="9">
        <v>42709</v>
      </c>
    </row>
    <row r="89" spans="1:5" x14ac:dyDescent="0.25">
      <c r="A89" s="2" t="s">
        <v>6667</v>
      </c>
      <c r="B89" s="2" t="s">
        <v>6670</v>
      </c>
      <c r="C89" s="4" t="s">
        <v>6669</v>
      </c>
      <c r="E89" s="9">
        <v>42709</v>
      </c>
    </row>
    <row r="90" spans="1:5" x14ac:dyDescent="0.25">
      <c r="A90" s="2" t="s">
        <v>6671</v>
      </c>
      <c r="B90" s="2" t="s">
        <v>6672</v>
      </c>
      <c r="C90" s="4" t="s">
        <v>6673</v>
      </c>
      <c r="E90" s="9">
        <v>42717</v>
      </c>
    </row>
    <row r="91" spans="1:5" x14ac:dyDescent="0.25">
      <c r="A91" s="2" t="s">
        <v>1171</v>
      </c>
      <c r="B91" s="2" t="s">
        <v>6674</v>
      </c>
      <c r="C91" s="4" t="s">
        <v>6675</v>
      </c>
      <c r="E91" s="9">
        <v>42712</v>
      </c>
    </row>
    <row r="92" spans="1:5" x14ac:dyDescent="0.25">
      <c r="A92" s="2" t="s">
        <v>1171</v>
      </c>
      <c r="B92" s="2" t="s">
        <v>6676</v>
      </c>
      <c r="C92" s="4" t="s">
        <v>4521</v>
      </c>
      <c r="E92" s="9">
        <v>42717</v>
      </c>
    </row>
    <row r="93" spans="1:5" x14ac:dyDescent="0.25">
      <c r="A93" s="2" t="s">
        <v>1171</v>
      </c>
      <c r="B93" s="2" t="s">
        <v>6677</v>
      </c>
      <c r="C93" s="4" t="s">
        <v>6678</v>
      </c>
      <c r="E93" s="9">
        <v>42719</v>
      </c>
    </row>
    <row r="94" spans="1:5" x14ac:dyDescent="0.25">
      <c r="A94" s="2" t="s">
        <v>6679</v>
      </c>
      <c r="B94" s="2" t="s">
        <v>6680</v>
      </c>
      <c r="C94" s="4" t="s">
        <v>6681</v>
      </c>
      <c r="E94" s="9">
        <v>42723</v>
      </c>
    </row>
    <row r="95" spans="1:5" x14ac:dyDescent="0.25">
      <c r="A95" s="2" t="s">
        <v>1171</v>
      </c>
      <c r="B95" s="2" t="s">
        <v>6384</v>
      </c>
      <c r="C95" s="4" t="s">
        <v>6682</v>
      </c>
      <c r="E95" s="9">
        <v>42727</v>
      </c>
    </row>
    <row r="96" spans="1:5" x14ac:dyDescent="0.25">
      <c r="A96" s="2" t="s">
        <v>6683</v>
      </c>
      <c r="B96" s="2" t="s">
        <v>6684</v>
      </c>
      <c r="C96" s="4" t="s">
        <v>6685</v>
      </c>
      <c r="E96" s="9">
        <v>42741</v>
      </c>
    </row>
    <row r="97" spans="1:5" x14ac:dyDescent="0.25">
      <c r="A97" s="2" t="s">
        <v>1013</v>
      </c>
      <c r="B97" s="2" t="s">
        <v>6686</v>
      </c>
      <c r="C97" s="4" t="s">
        <v>6687</v>
      </c>
      <c r="D97" s="9">
        <v>42755</v>
      </c>
      <c r="E97" s="9">
        <v>42755</v>
      </c>
    </row>
    <row r="98" spans="1:5" x14ac:dyDescent="0.25">
      <c r="A98" s="2" t="s">
        <v>6575</v>
      </c>
      <c r="B98" s="2" t="s">
        <v>6688</v>
      </c>
      <c r="C98" s="4" t="s">
        <v>6689</v>
      </c>
      <c r="E98" s="9">
        <v>42760</v>
      </c>
    </row>
    <row r="99" spans="1:5" x14ac:dyDescent="0.25">
      <c r="A99" s="2" t="s">
        <v>6690</v>
      </c>
      <c r="B99" s="2" t="s">
        <v>6691</v>
      </c>
      <c r="C99" s="4" t="s">
        <v>6692</v>
      </c>
      <c r="E99" s="9">
        <v>42760</v>
      </c>
    </row>
    <row r="100" spans="1:5" x14ac:dyDescent="0.25">
      <c r="A100" s="2" t="s">
        <v>6693</v>
      </c>
      <c r="B100" s="2" t="s">
        <v>6694</v>
      </c>
      <c r="C100" s="4" t="s">
        <v>4544</v>
      </c>
      <c r="E100" s="9">
        <v>42781</v>
      </c>
    </row>
    <row r="101" spans="1:5" x14ac:dyDescent="0.25">
      <c r="A101" s="2" t="s">
        <v>4529</v>
      </c>
      <c r="B101" s="2" t="s">
        <v>6695</v>
      </c>
      <c r="C101" s="4" t="s">
        <v>6696</v>
      </c>
      <c r="E101" s="9">
        <v>42781</v>
      </c>
    </row>
    <row r="102" spans="1:5" x14ac:dyDescent="0.25">
      <c r="A102" s="2" t="s">
        <v>6697</v>
      </c>
      <c r="B102" s="2" t="s">
        <v>6698</v>
      </c>
      <c r="C102" s="4" t="s">
        <v>6699</v>
      </c>
      <c r="E102" s="9">
        <v>42781</v>
      </c>
    </row>
    <row r="103" spans="1:5" x14ac:dyDescent="0.25">
      <c r="A103" s="2" t="s">
        <v>5299</v>
      </c>
      <c r="B103" s="2" t="s">
        <v>6700</v>
      </c>
      <c r="C103" s="4" t="s">
        <v>6701</v>
      </c>
      <c r="E103" s="9">
        <v>42789</v>
      </c>
    </row>
    <row r="104" spans="1:5" x14ac:dyDescent="0.25">
      <c r="A104" s="2" t="s">
        <v>6702</v>
      </c>
      <c r="B104" s="2" t="s">
        <v>6703</v>
      </c>
      <c r="C104" s="4" t="s">
        <v>6701</v>
      </c>
      <c r="E104" s="9">
        <v>42788</v>
      </c>
    </row>
    <row r="105" spans="1:5" x14ac:dyDescent="0.25">
      <c r="A105" s="2" t="s">
        <v>4816</v>
      </c>
      <c r="B105" s="2" t="s">
        <v>6704</v>
      </c>
      <c r="C105" s="4" t="s">
        <v>1408</v>
      </c>
      <c r="E105" s="9">
        <v>42807</v>
      </c>
    </row>
    <row r="106" spans="1:5" x14ac:dyDescent="0.25">
      <c r="A106" s="2" t="s">
        <v>6705</v>
      </c>
      <c r="B106" s="2" t="s">
        <v>6625</v>
      </c>
      <c r="C106" s="4" t="s">
        <v>6706</v>
      </c>
      <c r="E106" s="9">
        <v>42821</v>
      </c>
    </row>
    <row r="107" spans="1:5" x14ac:dyDescent="0.25">
      <c r="A107" s="2" t="s">
        <v>1024</v>
      </c>
      <c r="B107" s="2" t="s">
        <v>6707</v>
      </c>
      <c r="C107" s="4" t="s">
        <v>6708</v>
      </c>
      <c r="E107" s="9">
        <v>42843</v>
      </c>
    </row>
    <row r="108" spans="1:5" x14ac:dyDescent="0.25">
      <c r="A108" s="2" t="s">
        <v>6709</v>
      </c>
      <c r="B108" s="2" t="s">
        <v>6710</v>
      </c>
      <c r="C108" s="4" t="s">
        <v>4571</v>
      </c>
      <c r="E108" s="9">
        <v>42831</v>
      </c>
    </row>
    <row r="109" spans="1:5" x14ac:dyDescent="0.25">
      <c r="A109" s="2" t="s">
        <v>6711</v>
      </c>
      <c r="B109" s="2" t="s">
        <v>6712</v>
      </c>
      <c r="C109" s="4" t="s">
        <v>6713</v>
      </c>
      <c r="E109" s="9">
        <v>42837</v>
      </c>
    </row>
    <row r="110" spans="1:5" x14ac:dyDescent="0.25">
      <c r="A110" s="2" t="s">
        <v>6714</v>
      </c>
      <c r="B110" s="2" t="s">
        <v>6715</v>
      </c>
      <c r="C110" s="4" t="s">
        <v>1424</v>
      </c>
      <c r="E110" s="9">
        <v>42858</v>
      </c>
    </row>
    <row r="111" spans="1:5" x14ac:dyDescent="0.25">
      <c r="A111" s="2" t="s">
        <v>6575</v>
      </c>
      <c r="B111" s="2" t="s">
        <v>6663</v>
      </c>
      <c r="C111" s="4" t="s">
        <v>6716</v>
      </c>
      <c r="E111" s="9">
        <v>42878</v>
      </c>
    </row>
    <row r="112" spans="1:5" x14ac:dyDescent="0.25">
      <c r="A112" s="2" t="s">
        <v>6717</v>
      </c>
      <c r="B112" s="2" t="s">
        <v>6718</v>
      </c>
      <c r="C112" s="4" t="s">
        <v>1438</v>
      </c>
      <c r="E112" s="9">
        <v>42881</v>
      </c>
    </row>
    <row r="113" spans="1:6" x14ac:dyDescent="0.25">
      <c r="A113" s="2" t="s">
        <v>6717</v>
      </c>
      <c r="B113" s="2" t="s">
        <v>6718</v>
      </c>
      <c r="C113" s="4" t="s">
        <v>6719</v>
      </c>
      <c r="E113" s="9">
        <v>42934</v>
      </c>
    </row>
    <row r="114" spans="1:6" x14ac:dyDescent="0.25">
      <c r="A114" s="2" t="s">
        <v>6720</v>
      </c>
      <c r="B114" s="2" t="s">
        <v>6663</v>
      </c>
      <c r="C114" s="4">
        <v>42934</v>
      </c>
      <c r="D114" s="9">
        <v>42948</v>
      </c>
      <c r="E114" s="9">
        <v>42970</v>
      </c>
      <c r="F114" s="3">
        <v>22</v>
      </c>
    </row>
    <row r="115" spans="1:6" x14ac:dyDescent="0.25">
      <c r="A115" s="25"/>
      <c r="B115" s="25" t="s">
        <v>6721</v>
      </c>
      <c r="C115" s="25"/>
      <c r="D115" s="29"/>
      <c r="E115" s="29"/>
      <c r="F115" s="30"/>
    </row>
    <row r="116" spans="1:6" x14ac:dyDescent="0.25">
      <c r="A116" s="2" t="s">
        <v>6720</v>
      </c>
      <c r="B116" s="2" t="s">
        <v>6663</v>
      </c>
      <c r="C116" s="4" t="s">
        <v>5650</v>
      </c>
      <c r="D116" s="9">
        <v>43027</v>
      </c>
      <c r="E116" s="9">
        <v>43032</v>
      </c>
    </row>
    <row r="117" spans="1:6" x14ac:dyDescent="0.25">
      <c r="A117" s="2" t="s">
        <v>6711</v>
      </c>
      <c r="B117" s="2" t="s">
        <v>6722</v>
      </c>
      <c r="C117" s="4" t="s">
        <v>5650</v>
      </c>
      <c r="E117" s="9">
        <v>43024</v>
      </c>
    </row>
    <row r="118" spans="1:6" x14ac:dyDescent="0.25">
      <c r="A118" s="2" t="s">
        <v>6627</v>
      </c>
      <c r="B118" s="2" t="s">
        <v>6723</v>
      </c>
      <c r="C118" s="4" t="s">
        <v>6724</v>
      </c>
      <c r="E118" s="9">
        <v>43032</v>
      </c>
    </row>
    <row r="119" spans="1:6" x14ac:dyDescent="0.25">
      <c r="A119" s="2" t="s">
        <v>4229</v>
      </c>
      <c r="B119" s="2" t="s">
        <v>6663</v>
      </c>
      <c r="C119" s="4" t="s">
        <v>6725</v>
      </c>
      <c r="E119" s="9">
        <v>43071</v>
      </c>
    </row>
    <row r="120" spans="1:6" x14ac:dyDescent="0.25">
      <c r="A120" s="2" t="s">
        <v>6642</v>
      </c>
      <c r="B120" s="2" t="s">
        <v>6643</v>
      </c>
      <c r="C120" s="4" t="s">
        <v>6725</v>
      </c>
      <c r="E120" s="9">
        <v>43071</v>
      </c>
    </row>
  </sheetData>
  <hyperlinks>
    <hyperlink ref="I1" location="'Inicio'!A1" tooltip="Regresa a la tabla del inicio" display="Ir al inicio" xr:uid="{B7D0AA2B-A423-4844-89A0-8475F6B58D8B}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24373-2F38-4ADA-980A-7B40A2E46E64}">
  <sheetPr codeName="Hoja42"/>
  <dimension ref="A1:I1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717</v>
      </c>
      <c r="H1" s="1" t="s">
        <v>28761</v>
      </c>
      <c r="I1" s="5" t="s">
        <v>14</v>
      </c>
    </row>
    <row r="2" spans="1:9" x14ac:dyDescent="0.25">
      <c r="A2" s="2" t="s">
        <v>3312</v>
      </c>
      <c r="B2" s="2" t="s">
        <v>6726</v>
      </c>
      <c r="C2" s="4" t="s">
        <v>6727</v>
      </c>
      <c r="E2" s="9">
        <v>42703</v>
      </c>
    </row>
    <row r="3" spans="1:9" x14ac:dyDescent="0.25">
      <c r="A3" s="2" t="s">
        <v>5337</v>
      </c>
      <c r="B3" s="2" t="s">
        <v>6728</v>
      </c>
      <c r="C3" s="4" t="s">
        <v>6729</v>
      </c>
      <c r="D3" s="9">
        <v>42717</v>
      </c>
      <c r="E3" s="9">
        <v>42720</v>
      </c>
    </row>
    <row r="4" spans="1:9" x14ac:dyDescent="0.25">
      <c r="A4" s="2" t="s">
        <v>6730</v>
      </c>
      <c r="B4" s="2" t="s">
        <v>6731</v>
      </c>
      <c r="C4" s="4" t="s">
        <v>6729</v>
      </c>
      <c r="D4" s="9">
        <v>42717</v>
      </c>
      <c r="E4" s="9">
        <v>42720</v>
      </c>
    </row>
    <row r="5" spans="1:9" x14ac:dyDescent="0.25">
      <c r="A5" s="2" t="s">
        <v>4768</v>
      </c>
      <c r="B5" s="2" t="s">
        <v>6732</v>
      </c>
      <c r="C5" s="4" t="s">
        <v>6733</v>
      </c>
      <c r="E5" s="9">
        <v>42727</v>
      </c>
    </row>
    <row r="6" spans="1:9" x14ac:dyDescent="0.25">
      <c r="A6" s="2" t="s">
        <v>6734</v>
      </c>
      <c r="B6" s="2" t="s">
        <v>6735</v>
      </c>
      <c r="C6" s="4" t="s">
        <v>6736</v>
      </c>
      <c r="E6" s="9">
        <v>42781</v>
      </c>
    </row>
    <row r="7" spans="1:9" x14ac:dyDescent="0.25">
      <c r="A7" s="2" t="s">
        <v>6737</v>
      </c>
      <c r="B7" s="2" t="s">
        <v>6738</v>
      </c>
      <c r="C7" s="4" t="s">
        <v>6736</v>
      </c>
      <c r="E7" s="9">
        <v>42768</v>
      </c>
    </row>
    <row r="8" spans="1:9" x14ac:dyDescent="0.25">
      <c r="A8" s="2" t="s">
        <v>6739</v>
      </c>
      <c r="B8" s="2" t="s">
        <v>6740</v>
      </c>
      <c r="C8" s="4" t="s">
        <v>3004</v>
      </c>
      <c r="E8" s="9">
        <v>42773</v>
      </c>
    </row>
    <row r="9" spans="1:9" x14ac:dyDescent="0.25">
      <c r="A9" s="2" t="s">
        <v>2178</v>
      </c>
      <c r="B9" s="2" t="s">
        <v>6741</v>
      </c>
      <c r="C9" s="4" t="s">
        <v>5562</v>
      </c>
      <c r="D9" s="9">
        <v>42787</v>
      </c>
      <c r="E9" s="9">
        <v>42789</v>
      </c>
    </row>
    <row r="10" spans="1:9" x14ac:dyDescent="0.25">
      <c r="A10" s="2" t="s">
        <v>6742</v>
      </c>
      <c r="B10" s="2" t="s">
        <v>6743</v>
      </c>
      <c r="C10" s="4" t="s">
        <v>6744</v>
      </c>
      <c r="E10" s="9">
        <v>42800</v>
      </c>
    </row>
    <row r="11" spans="1:9" x14ac:dyDescent="0.25">
      <c r="A11" s="2" t="s">
        <v>6745</v>
      </c>
      <c r="B11" s="2" t="s">
        <v>6746</v>
      </c>
      <c r="C11" s="4" t="s">
        <v>6747</v>
      </c>
      <c r="D11" s="9">
        <v>42912</v>
      </c>
      <c r="E11" s="9">
        <v>42916</v>
      </c>
    </row>
    <row r="12" spans="1:9" x14ac:dyDescent="0.25">
      <c r="A12" s="2" t="s">
        <v>6748</v>
      </c>
      <c r="B12" s="2" t="s">
        <v>6749</v>
      </c>
      <c r="C12" s="4" t="s">
        <v>6750</v>
      </c>
      <c r="E12" s="9">
        <v>42934</v>
      </c>
    </row>
    <row r="13" spans="1:9" x14ac:dyDescent="0.25">
      <c r="A13" s="2" t="s">
        <v>1847</v>
      </c>
      <c r="B13" s="2" t="s">
        <v>6751</v>
      </c>
      <c r="C13" s="4" t="s">
        <v>6752</v>
      </c>
      <c r="D13" s="9">
        <v>42952</v>
      </c>
      <c r="E13" s="9">
        <v>42954</v>
      </c>
    </row>
  </sheetData>
  <hyperlinks>
    <hyperlink ref="I1" location="'Inicio'!A1" tooltip="Regresa a la tabla del inicio" display="Ir al inicio" xr:uid="{AFF632D0-84DD-472A-9A0B-E71C679B1A9E}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76543-797D-4C59-9871-40B20F1621F8}">
  <sheetPr codeName="Hoja43"/>
  <dimension ref="A1:I3"/>
  <sheetViews>
    <sheetView workbookViewId="0">
      <pane ySplit="1" topLeftCell="A2" activePane="bottomLeft" state="frozenSplit"/>
      <selection pane="bottomLeft" activeCell="G8" sqref="G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718</v>
      </c>
      <c r="H1" s="1" t="s">
        <v>28785</v>
      </c>
      <c r="I1" s="5" t="s">
        <v>14</v>
      </c>
    </row>
    <row r="2" spans="1:9" x14ac:dyDescent="0.25">
      <c r="A2" s="2" t="s">
        <v>6753</v>
      </c>
      <c r="B2" s="2" t="s">
        <v>6754</v>
      </c>
      <c r="C2" s="4" t="s">
        <v>6755</v>
      </c>
      <c r="D2" s="9">
        <v>45076</v>
      </c>
      <c r="E2" s="9">
        <v>45076</v>
      </c>
    </row>
    <row r="3" spans="1:9" x14ac:dyDescent="0.25">
      <c r="A3" s="2" t="s">
        <v>28525</v>
      </c>
      <c r="B3" s="2" t="s">
        <v>28526</v>
      </c>
      <c r="C3" s="4" t="s">
        <v>7104</v>
      </c>
      <c r="D3" s="9">
        <v>45117</v>
      </c>
      <c r="E3" s="9">
        <v>45118</v>
      </c>
      <c r="F3" s="3">
        <v>1</v>
      </c>
    </row>
  </sheetData>
  <hyperlinks>
    <hyperlink ref="I1" location="'Inicio'!A1" tooltip="Regresa a la tabla del inicio" display="Ir al inicio" xr:uid="{1C5C7876-65DE-48E0-A5A3-6F603D565FBC}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7ED26-AFBF-47BF-B55D-AFF510009CCD}">
  <sheetPr codeName="Hoja44"/>
  <dimension ref="A1:I100"/>
  <sheetViews>
    <sheetView workbookViewId="0">
      <pane ySplit="1" topLeftCell="A71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29169</v>
      </c>
      <c r="H1" s="1" t="s">
        <v>28761</v>
      </c>
      <c r="I1" s="5" t="s">
        <v>14</v>
      </c>
    </row>
    <row r="2" spans="1:9" x14ac:dyDescent="0.25">
      <c r="A2" s="2" t="s">
        <v>6756</v>
      </c>
      <c r="B2" s="2" t="s">
        <v>6757</v>
      </c>
      <c r="C2" s="4" t="s">
        <v>6758</v>
      </c>
      <c r="E2" s="9">
        <v>41124</v>
      </c>
    </row>
    <row r="3" spans="1:9" x14ac:dyDescent="0.25">
      <c r="A3" s="2" t="s">
        <v>6759</v>
      </c>
      <c r="B3" s="2" t="s">
        <v>6760</v>
      </c>
      <c r="C3" s="4" t="s">
        <v>6761</v>
      </c>
      <c r="E3" s="9">
        <v>41200</v>
      </c>
    </row>
    <row r="4" spans="1:9" x14ac:dyDescent="0.25">
      <c r="A4" s="2" t="s">
        <v>6762</v>
      </c>
      <c r="B4" s="2" t="s">
        <v>6763</v>
      </c>
      <c r="C4" s="4" t="s">
        <v>6764</v>
      </c>
      <c r="E4" s="9">
        <v>41249</v>
      </c>
      <c r="F4" s="3">
        <v>9</v>
      </c>
    </row>
    <row r="5" spans="1:9" x14ac:dyDescent="0.25">
      <c r="A5" s="2" t="s">
        <v>6765</v>
      </c>
      <c r="B5" s="2" t="s">
        <v>6766</v>
      </c>
      <c r="C5" s="4" t="s">
        <v>6767</v>
      </c>
      <c r="E5" s="9">
        <v>41483</v>
      </c>
    </row>
    <row r="6" spans="1:9" x14ac:dyDescent="0.25">
      <c r="A6" s="2" t="s">
        <v>6768</v>
      </c>
      <c r="B6" s="2" t="s">
        <v>6769</v>
      </c>
      <c r="C6" s="4" t="s">
        <v>6767</v>
      </c>
      <c r="E6" s="9">
        <v>41483</v>
      </c>
    </row>
    <row r="7" spans="1:9" x14ac:dyDescent="0.25">
      <c r="A7" s="2" t="s">
        <v>6770</v>
      </c>
      <c r="B7" s="2" t="s">
        <v>6771</v>
      </c>
      <c r="C7" s="4" t="s">
        <v>6772</v>
      </c>
      <c r="E7" s="9">
        <v>41495</v>
      </c>
    </row>
    <row r="8" spans="1:9" x14ac:dyDescent="0.25">
      <c r="A8" s="2" t="s">
        <v>6773</v>
      </c>
      <c r="B8" s="2" t="s">
        <v>6774</v>
      </c>
      <c r="C8" s="4" t="s">
        <v>6772</v>
      </c>
      <c r="E8" s="9">
        <v>41495</v>
      </c>
    </row>
    <row r="9" spans="1:9" x14ac:dyDescent="0.25">
      <c r="A9" s="2" t="s">
        <v>6775</v>
      </c>
      <c r="B9" s="2" t="s">
        <v>6776</v>
      </c>
      <c r="C9" s="4" t="s">
        <v>6777</v>
      </c>
      <c r="E9" s="9">
        <v>41502</v>
      </c>
    </row>
    <row r="10" spans="1:9" x14ac:dyDescent="0.25">
      <c r="A10" s="2" t="s">
        <v>6778</v>
      </c>
      <c r="B10" s="2" t="s">
        <v>6779</v>
      </c>
      <c r="C10" s="4" t="s">
        <v>4020</v>
      </c>
      <c r="E10" s="9">
        <v>41508</v>
      </c>
    </row>
    <row r="11" spans="1:9" x14ac:dyDescent="0.25">
      <c r="A11" s="2" t="s">
        <v>6780</v>
      </c>
      <c r="B11" s="2" t="s">
        <v>6781</v>
      </c>
      <c r="C11" s="4" t="s">
        <v>6782</v>
      </c>
      <c r="E11" s="9">
        <v>41514</v>
      </c>
    </row>
    <row r="12" spans="1:9" x14ac:dyDescent="0.25">
      <c r="A12" s="2" t="s">
        <v>6770</v>
      </c>
      <c r="B12" s="2" t="s">
        <v>6783</v>
      </c>
      <c r="C12" s="4" t="s">
        <v>6782</v>
      </c>
      <c r="E12" s="9">
        <v>41514</v>
      </c>
    </row>
    <row r="13" spans="1:9" x14ac:dyDescent="0.25">
      <c r="A13" s="2" t="s">
        <v>6765</v>
      </c>
      <c r="B13" s="2" t="s">
        <v>6784</v>
      </c>
      <c r="C13" s="4" t="s">
        <v>6785</v>
      </c>
      <c r="E13" s="9">
        <v>41521</v>
      </c>
    </row>
    <row r="14" spans="1:9" x14ac:dyDescent="0.25">
      <c r="A14" s="2" t="s">
        <v>3411</v>
      </c>
      <c r="B14" s="2" t="s">
        <v>6786</v>
      </c>
      <c r="C14" s="4" t="s">
        <v>6785</v>
      </c>
      <c r="E14" s="9">
        <v>41521</v>
      </c>
    </row>
    <row r="15" spans="1:9" x14ac:dyDescent="0.25">
      <c r="A15" s="2" t="s">
        <v>6787</v>
      </c>
      <c r="B15" s="2" t="s">
        <v>6788</v>
      </c>
      <c r="C15" s="4" t="s">
        <v>6789</v>
      </c>
      <c r="E15" s="9">
        <v>41627</v>
      </c>
    </row>
    <row r="16" spans="1:9" x14ac:dyDescent="0.25">
      <c r="A16" s="2" t="s">
        <v>6790</v>
      </c>
      <c r="B16" s="2" t="s">
        <v>6791</v>
      </c>
      <c r="C16" s="4" t="s">
        <v>6792</v>
      </c>
      <c r="E16" s="9">
        <v>41713</v>
      </c>
    </row>
    <row r="17" spans="1:5" x14ac:dyDescent="0.25">
      <c r="A17" s="2" t="s">
        <v>6793</v>
      </c>
      <c r="B17" s="2" t="s">
        <v>6794</v>
      </c>
      <c r="C17" s="4" t="s">
        <v>6792</v>
      </c>
      <c r="E17" s="9">
        <v>41713</v>
      </c>
    </row>
    <row r="18" spans="1:5" x14ac:dyDescent="0.25">
      <c r="A18" s="2" t="s">
        <v>6795</v>
      </c>
      <c r="B18" s="2" t="s">
        <v>6796</v>
      </c>
      <c r="C18" s="4" t="s">
        <v>5152</v>
      </c>
      <c r="E18" s="9">
        <v>41802</v>
      </c>
    </row>
    <row r="19" spans="1:5" x14ac:dyDescent="0.25">
      <c r="A19" s="2" t="s">
        <v>6795</v>
      </c>
      <c r="B19" s="2" t="s">
        <v>6797</v>
      </c>
      <c r="C19" s="4" t="s">
        <v>5152</v>
      </c>
      <c r="E19" s="9">
        <v>41802</v>
      </c>
    </row>
    <row r="20" spans="1:5" x14ac:dyDescent="0.25">
      <c r="A20" s="2" t="s">
        <v>6795</v>
      </c>
      <c r="B20" s="2" t="s">
        <v>6798</v>
      </c>
      <c r="C20" s="4" t="s">
        <v>6799</v>
      </c>
      <c r="E20" s="9">
        <v>41809</v>
      </c>
    </row>
    <row r="21" spans="1:5" x14ac:dyDescent="0.25">
      <c r="A21" s="2" t="s">
        <v>6778</v>
      </c>
      <c r="B21" s="2" t="s">
        <v>6800</v>
      </c>
      <c r="C21" s="4" t="s">
        <v>5178</v>
      </c>
      <c r="E21" s="9">
        <v>41816</v>
      </c>
    </row>
    <row r="22" spans="1:5" x14ac:dyDescent="0.25">
      <c r="A22" s="2" t="s">
        <v>6778</v>
      </c>
      <c r="B22" s="2" t="s">
        <v>6801</v>
      </c>
      <c r="C22" s="4" t="s">
        <v>5178</v>
      </c>
      <c r="E22" s="9">
        <v>41816</v>
      </c>
    </row>
    <row r="23" spans="1:5" x14ac:dyDescent="0.25">
      <c r="A23" s="2" t="s">
        <v>6802</v>
      </c>
      <c r="B23" s="2" t="s">
        <v>6803</v>
      </c>
      <c r="C23" s="4" t="s">
        <v>6804</v>
      </c>
      <c r="E23" s="9">
        <v>41829</v>
      </c>
    </row>
    <row r="24" spans="1:5" x14ac:dyDescent="0.25">
      <c r="A24" s="2" t="s">
        <v>6805</v>
      </c>
      <c r="B24" s="2" t="s">
        <v>6806</v>
      </c>
      <c r="C24" s="4" t="s">
        <v>2860</v>
      </c>
      <c r="E24" s="9">
        <v>41842</v>
      </c>
    </row>
    <row r="25" spans="1:5" x14ac:dyDescent="0.25">
      <c r="A25" s="2" t="s">
        <v>6807</v>
      </c>
      <c r="B25" s="2" t="s">
        <v>6808</v>
      </c>
      <c r="C25" s="4" t="s">
        <v>2860</v>
      </c>
      <c r="E25" s="9">
        <v>41842</v>
      </c>
    </row>
    <row r="26" spans="1:5" x14ac:dyDescent="0.25">
      <c r="B26" s="2" t="s">
        <v>6809</v>
      </c>
      <c r="C26" s="4" t="s">
        <v>6810</v>
      </c>
      <c r="E26" s="9">
        <v>41859</v>
      </c>
    </row>
    <row r="27" spans="1:5" x14ac:dyDescent="0.25">
      <c r="A27" s="2" t="s">
        <v>6811</v>
      </c>
      <c r="B27" s="2" t="s">
        <v>6812</v>
      </c>
      <c r="C27" s="4" t="s">
        <v>6813</v>
      </c>
      <c r="E27" s="9">
        <v>41860</v>
      </c>
    </row>
    <row r="28" spans="1:5" x14ac:dyDescent="0.25">
      <c r="A28" s="2" t="s">
        <v>2911</v>
      </c>
      <c r="B28" s="2" t="s">
        <v>6814</v>
      </c>
      <c r="C28" s="4" t="s">
        <v>6813</v>
      </c>
      <c r="E28" s="9">
        <v>41860</v>
      </c>
    </row>
    <row r="29" spans="1:5" x14ac:dyDescent="0.25">
      <c r="A29" s="2" t="s">
        <v>6815</v>
      </c>
      <c r="B29" s="2" t="s">
        <v>6816</v>
      </c>
      <c r="C29" s="4" t="s">
        <v>2870</v>
      </c>
      <c r="E29" s="9">
        <v>41863</v>
      </c>
    </row>
    <row r="30" spans="1:5" x14ac:dyDescent="0.25">
      <c r="A30" s="2" t="s">
        <v>6817</v>
      </c>
      <c r="B30" s="2" t="s">
        <v>6818</v>
      </c>
      <c r="C30" s="4" t="s">
        <v>2870</v>
      </c>
      <c r="E30" s="9">
        <v>41863</v>
      </c>
    </row>
    <row r="31" spans="1:5" x14ac:dyDescent="0.25">
      <c r="A31" s="2" t="s">
        <v>6819</v>
      </c>
      <c r="B31" s="2" t="s">
        <v>6820</v>
      </c>
      <c r="C31" s="4" t="s">
        <v>6821</v>
      </c>
      <c r="E31" s="9">
        <v>41874</v>
      </c>
    </row>
    <row r="32" spans="1:5" x14ac:dyDescent="0.25">
      <c r="A32" s="2" t="s">
        <v>6819</v>
      </c>
      <c r="B32" s="2" t="s">
        <v>6822</v>
      </c>
      <c r="C32" s="4" t="s">
        <v>6821</v>
      </c>
      <c r="E32" s="9">
        <v>41874</v>
      </c>
    </row>
    <row r="33" spans="1:5" x14ac:dyDescent="0.25">
      <c r="A33" s="2" t="s">
        <v>3506</v>
      </c>
      <c r="B33" s="2" t="s">
        <v>6823</v>
      </c>
      <c r="C33" s="4" t="s">
        <v>6824</v>
      </c>
      <c r="E33" s="9">
        <v>41880</v>
      </c>
    </row>
    <row r="34" spans="1:5" x14ac:dyDescent="0.25">
      <c r="A34" s="2" t="s">
        <v>3506</v>
      </c>
      <c r="B34" s="2" t="s">
        <v>6825</v>
      </c>
      <c r="C34" s="4" t="s">
        <v>6824</v>
      </c>
      <c r="E34" s="9">
        <v>41880</v>
      </c>
    </row>
    <row r="35" spans="1:5" x14ac:dyDescent="0.25">
      <c r="A35" s="2" t="s">
        <v>6807</v>
      </c>
      <c r="B35" s="2" t="s">
        <v>6826</v>
      </c>
      <c r="C35" s="4" t="s">
        <v>6827</v>
      </c>
      <c r="D35" s="9">
        <v>41942</v>
      </c>
      <c r="E35" s="9">
        <v>41942</v>
      </c>
    </row>
    <row r="36" spans="1:5" x14ac:dyDescent="0.25">
      <c r="A36" s="2" t="s">
        <v>6828</v>
      </c>
      <c r="B36" s="2" t="s">
        <v>6829</v>
      </c>
      <c r="C36" s="4" t="s">
        <v>6830</v>
      </c>
      <c r="E36" s="9">
        <v>41937</v>
      </c>
    </row>
    <row r="37" spans="1:5" x14ac:dyDescent="0.25">
      <c r="A37" s="2" t="s">
        <v>6828</v>
      </c>
      <c r="B37" s="2" t="s">
        <v>6829</v>
      </c>
      <c r="C37" s="4" t="s">
        <v>6831</v>
      </c>
      <c r="E37" s="9">
        <v>41942</v>
      </c>
    </row>
    <row r="38" spans="1:5" x14ac:dyDescent="0.25">
      <c r="A38" s="2" t="s">
        <v>6832</v>
      </c>
      <c r="B38" s="2" t="s">
        <v>6833</v>
      </c>
      <c r="C38" s="4" t="s">
        <v>6834</v>
      </c>
      <c r="E38" s="9">
        <v>41948</v>
      </c>
    </row>
    <row r="39" spans="1:5" x14ac:dyDescent="0.25">
      <c r="A39" s="2" t="s">
        <v>6832</v>
      </c>
      <c r="B39" s="2" t="s">
        <v>6835</v>
      </c>
      <c r="C39" s="4" t="s">
        <v>6834</v>
      </c>
      <c r="E39" s="9">
        <v>41948</v>
      </c>
    </row>
    <row r="40" spans="1:5" x14ac:dyDescent="0.25">
      <c r="A40" s="2" t="s">
        <v>6836</v>
      </c>
      <c r="B40" s="2" t="s">
        <v>6837</v>
      </c>
      <c r="C40" s="4" t="s">
        <v>6838</v>
      </c>
      <c r="E40" s="9">
        <v>41953</v>
      </c>
    </row>
    <row r="41" spans="1:5" x14ac:dyDescent="0.25">
      <c r="A41" s="2" t="s">
        <v>6836</v>
      </c>
      <c r="B41" s="2" t="s">
        <v>6839</v>
      </c>
      <c r="C41" s="4" t="s">
        <v>6838</v>
      </c>
      <c r="E41" s="9">
        <v>41953</v>
      </c>
    </row>
    <row r="42" spans="1:5" x14ac:dyDescent="0.25">
      <c r="A42" s="2" t="s">
        <v>6840</v>
      </c>
      <c r="B42" s="2" t="s">
        <v>6841</v>
      </c>
      <c r="C42" s="4" t="s">
        <v>6842</v>
      </c>
      <c r="E42" s="9">
        <v>41963</v>
      </c>
    </row>
    <row r="43" spans="1:5" x14ac:dyDescent="0.25">
      <c r="A43" s="2" t="s">
        <v>6843</v>
      </c>
      <c r="B43" s="2" t="s">
        <v>6844</v>
      </c>
      <c r="C43" s="4" t="s">
        <v>6845</v>
      </c>
      <c r="E43" s="9">
        <v>41969</v>
      </c>
    </row>
    <row r="44" spans="1:5" x14ac:dyDescent="0.25">
      <c r="A44" s="2" t="s">
        <v>6846</v>
      </c>
      <c r="B44" s="2" t="s">
        <v>6847</v>
      </c>
      <c r="C44" s="4" t="s">
        <v>6845</v>
      </c>
      <c r="E44" s="9">
        <v>41969</v>
      </c>
    </row>
    <row r="45" spans="1:5" x14ac:dyDescent="0.25">
      <c r="A45" s="2" t="s">
        <v>6848</v>
      </c>
      <c r="B45" s="2" t="s">
        <v>6849</v>
      </c>
      <c r="C45" s="4" t="s">
        <v>6850</v>
      </c>
      <c r="E45" s="9">
        <v>41977</v>
      </c>
    </row>
    <row r="46" spans="1:5" x14ac:dyDescent="0.25">
      <c r="A46" s="2" t="s">
        <v>6851</v>
      </c>
      <c r="B46" s="2" t="s">
        <v>6852</v>
      </c>
      <c r="C46" s="4" t="s">
        <v>6853</v>
      </c>
      <c r="E46" s="9">
        <v>41982</v>
      </c>
    </row>
    <row r="47" spans="1:5" x14ac:dyDescent="0.25">
      <c r="A47" s="2" t="s">
        <v>2385</v>
      </c>
      <c r="B47" s="2" t="s">
        <v>6854</v>
      </c>
      <c r="C47" s="4" t="s">
        <v>6855</v>
      </c>
      <c r="E47" s="9">
        <v>41989</v>
      </c>
    </row>
    <row r="48" spans="1:5" x14ac:dyDescent="0.25">
      <c r="A48" s="2" t="s">
        <v>2385</v>
      </c>
      <c r="B48" s="2" t="s">
        <v>6856</v>
      </c>
      <c r="C48" s="4" t="s">
        <v>6857</v>
      </c>
      <c r="E48" s="9">
        <v>41990</v>
      </c>
    </row>
    <row r="49" spans="1:5" x14ac:dyDescent="0.25">
      <c r="A49" s="2" t="s">
        <v>3506</v>
      </c>
      <c r="B49" s="2" t="s">
        <v>6858</v>
      </c>
      <c r="C49" s="4" t="s">
        <v>6859</v>
      </c>
      <c r="E49" s="9">
        <v>42220</v>
      </c>
    </row>
    <row r="50" spans="1:5" x14ac:dyDescent="0.25">
      <c r="A50" s="2" t="s">
        <v>6860</v>
      </c>
      <c r="B50" s="2" t="s">
        <v>6861</v>
      </c>
      <c r="C50" s="4" t="s">
        <v>6862</v>
      </c>
      <c r="E50" s="9">
        <v>42245</v>
      </c>
    </row>
    <row r="51" spans="1:5" x14ac:dyDescent="0.25">
      <c r="A51" s="2" t="s">
        <v>6863</v>
      </c>
      <c r="B51" s="2" t="s">
        <v>6864</v>
      </c>
      <c r="C51" s="4" t="s">
        <v>6862</v>
      </c>
      <c r="E51" s="9">
        <v>42245</v>
      </c>
    </row>
    <row r="52" spans="1:5" x14ac:dyDescent="0.25">
      <c r="A52" s="2" t="s">
        <v>6865</v>
      </c>
      <c r="B52" s="2" t="s">
        <v>6866</v>
      </c>
      <c r="C52" s="4" t="s">
        <v>1277</v>
      </c>
      <c r="E52" s="9">
        <v>42251</v>
      </c>
    </row>
    <row r="53" spans="1:5" x14ac:dyDescent="0.25">
      <c r="A53" s="2" t="s">
        <v>6865</v>
      </c>
      <c r="B53" s="2" t="s">
        <v>6867</v>
      </c>
      <c r="C53" s="4" t="s">
        <v>1277</v>
      </c>
      <c r="E53" s="9">
        <v>42251</v>
      </c>
    </row>
    <row r="54" spans="1:5" x14ac:dyDescent="0.25">
      <c r="A54" s="2" t="s">
        <v>1061</v>
      </c>
      <c r="B54" s="2" t="s">
        <v>6868</v>
      </c>
      <c r="C54" s="4" t="s">
        <v>6869</v>
      </c>
      <c r="E54" s="9">
        <v>42378</v>
      </c>
    </row>
    <row r="55" spans="1:5" x14ac:dyDescent="0.25">
      <c r="A55" s="2" t="s">
        <v>1061</v>
      </c>
      <c r="B55" s="2" t="s">
        <v>6870</v>
      </c>
      <c r="C55" s="4" t="s">
        <v>6869</v>
      </c>
      <c r="E55" s="9">
        <v>42378</v>
      </c>
    </row>
    <row r="56" spans="1:5" x14ac:dyDescent="0.25">
      <c r="A56" s="2" t="s">
        <v>1927</v>
      </c>
      <c r="B56" s="2" t="s">
        <v>1928</v>
      </c>
      <c r="C56" s="4" t="s">
        <v>6871</v>
      </c>
      <c r="E56" s="9">
        <v>42387</v>
      </c>
    </row>
    <row r="57" spans="1:5" x14ac:dyDescent="0.25">
      <c r="A57" s="2" t="s">
        <v>6872</v>
      </c>
      <c r="B57" s="2" t="s">
        <v>6873</v>
      </c>
      <c r="C57" s="4" t="s">
        <v>6874</v>
      </c>
      <c r="E57" s="9">
        <v>42391</v>
      </c>
    </row>
    <row r="58" spans="1:5" x14ac:dyDescent="0.25">
      <c r="A58" s="2" t="s">
        <v>6875</v>
      </c>
      <c r="B58" s="2" t="s">
        <v>6876</v>
      </c>
      <c r="C58" s="4" t="s">
        <v>6877</v>
      </c>
      <c r="E58" s="9">
        <v>42398</v>
      </c>
    </row>
    <row r="59" spans="1:5" x14ac:dyDescent="0.25">
      <c r="A59" s="2" t="s">
        <v>6878</v>
      </c>
      <c r="B59" s="2" t="s">
        <v>6879</v>
      </c>
      <c r="C59" s="4" t="s">
        <v>4372</v>
      </c>
      <c r="E59" s="9">
        <v>42405</v>
      </c>
    </row>
    <row r="60" spans="1:5" x14ac:dyDescent="0.25">
      <c r="A60" s="2" t="s">
        <v>6880</v>
      </c>
      <c r="B60" s="2" t="s">
        <v>6881</v>
      </c>
      <c r="C60" s="4" t="s">
        <v>6882</v>
      </c>
      <c r="E60" s="9">
        <v>42431</v>
      </c>
    </row>
    <row r="61" spans="1:5" x14ac:dyDescent="0.25">
      <c r="A61" s="2" t="s">
        <v>5451</v>
      </c>
      <c r="B61" s="2" t="s">
        <v>6883</v>
      </c>
      <c r="C61" s="4" t="s">
        <v>6884</v>
      </c>
      <c r="E61" s="9">
        <v>42476</v>
      </c>
    </row>
    <row r="62" spans="1:5" x14ac:dyDescent="0.25">
      <c r="A62" s="2" t="s">
        <v>6885</v>
      </c>
      <c r="B62" s="2" t="s">
        <v>6886</v>
      </c>
      <c r="C62" s="4" t="s">
        <v>6887</v>
      </c>
      <c r="D62" s="9">
        <v>42557</v>
      </c>
      <c r="E62" s="9">
        <v>42557</v>
      </c>
    </row>
    <row r="63" spans="1:5" x14ac:dyDescent="0.25">
      <c r="A63" s="2" t="s">
        <v>6888</v>
      </c>
      <c r="B63" s="2" t="s">
        <v>6889</v>
      </c>
      <c r="C63" s="4" t="s">
        <v>6887</v>
      </c>
      <c r="E63" s="9">
        <v>42551</v>
      </c>
    </row>
    <row r="64" spans="1:5" x14ac:dyDescent="0.25">
      <c r="A64" s="2" t="s">
        <v>2280</v>
      </c>
      <c r="B64" s="2" t="s">
        <v>6890</v>
      </c>
      <c r="C64" s="4" t="s">
        <v>6891</v>
      </c>
      <c r="E64" s="9">
        <v>42579</v>
      </c>
    </row>
    <row r="65" spans="1:5" x14ac:dyDescent="0.25">
      <c r="A65" s="2" t="s">
        <v>6836</v>
      </c>
      <c r="B65" s="2" t="s">
        <v>6837</v>
      </c>
      <c r="C65" s="4" t="s">
        <v>6892</v>
      </c>
      <c r="E65" s="9">
        <v>42945</v>
      </c>
    </row>
    <row r="66" spans="1:5" x14ac:dyDescent="0.25">
      <c r="A66" s="2" t="s">
        <v>6893</v>
      </c>
      <c r="B66" s="2" t="s">
        <v>6894</v>
      </c>
      <c r="C66" s="4" t="s">
        <v>6892</v>
      </c>
      <c r="E66" s="9">
        <v>42945</v>
      </c>
    </row>
    <row r="67" spans="1:5" x14ac:dyDescent="0.25">
      <c r="A67" s="2" t="s">
        <v>2958</v>
      </c>
      <c r="B67" s="2" t="s">
        <v>6895</v>
      </c>
      <c r="C67" s="4" t="s">
        <v>6896</v>
      </c>
      <c r="E67" s="9">
        <v>42952</v>
      </c>
    </row>
    <row r="68" spans="1:5" x14ac:dyDescent="0.25">
      <c r="A68" s="2" t="s">
        <v>3201</v>
      </c>
      <c r="B68" s="2" t="s">
        <v>6897</v>
      </c>
      <c r="C68" s="4" t="s">
        <v>6896</v>
      </c>
      <c r="E68" s="9">
        <v>42952</v>
      </c>
    </row>
    <row r="69" spans="1:5" x14ac:dyDescent="0.25">
      <c r="A69" s="2" t="s">
        <v>6898</v>
      </c>
      <c r="B69" s="2" t="s">
        <v>6899</v>
      </c>
      <c r="C69" s="4" t="s">
        <v>6900</v>
      </c>
      <c r="E69" s="9">
        <v>42959</v>
      </c>
    </row>
    <row r="70" spans="1:5" x14ac:dyDescent="0.25">
      <c r="A70" s="2" t="s">
        <v>6901</v>
      </c>
      <c r="B70" s="2" t="s">
        <v>6902</v>
      </c>
      <c r="C70" s="4" t="s">
        <v>6903</v>
      </c>
      <c r="E70" s="9">
        <v>42973</v>
      </c>
    </row>
    <row r="71" spans="1:5" x14ac:dyDescent="0.25">
      <c r="A71" s="2" t="s">
        <v>6904</v>
      </c>
      <c r="B71" s="2" t="s">
        <v>6905</v>
      </c>
      <c r="C71" s="4" t="s">
        <v>6903</v>
      </c>
      <c r="E71" s="9">
        <v>42973</v>
      </c>
    </row>
    <row r="72" spans="1:5" x14ac:dyDescent="0.25">
      <c r="A72" s="2" t="s">
        <v>4675</v>
      </c>
      <c r="B72" s="2" t="s">
        <v>6906</v>
      </c>
      <c r="C72" s="4" t="s">
        <v>6907</v>
      </c>
      <c r="E72" s="9">
        <v>43087</v>
      </c>
    </row>
    <row r="73" spans="1:5" x14ac:dyDescent="0.25">
      <c r="A73" s="2" t="s">
        <v>3093</v>
      </c>
      <c r="B73" s="2" t="s">
        <v>6908</v>
      </c>
      <c r="C73" s="4" t="s">
        <v>6907</v>
      </c>
      <c r="E73" s="9">
        <v>43087</v>
      </c>
    </row>
    <row r="74" spans="1:5" x14ac:dyDescent="0.25">
      <c r="A74" s="2" t="s">
        <v>407</v>
      </c>
      <c r="B74" s="2" t="s">
        <v>6909</v>
      </c>
      <c r="C74" s="4" t="s">
        <v>6910</v>
      </c>
      <c r="E74" s="9">
        <v>43091</v>
      </c>
    </row>
    <row r="75" spans="1:5" x14ac:dyDescent="0.25">
      <c r="A75" s="2" t="s">
        <v>6911</v>
      </c>
      <c r="B75" s="2" t="s">
        <v>6912</v>
      </c>
      <c r="C75" s="4" t="s">
        <v>6910</v>
      </c>
      <c r="E75" s="9">
        <v>43091</v>
      </c>
    </row>
    <row r="76" spans="1:5" x14ac:dyDescent="0.25">
      <c r="A76" s="2" t="s">
        <v>6913</v>
      </c>
      <c r="B76" s="2" t="s">
        <v>6914</v>
      </c>
      <c r="C76" s="4" t="s">
        <v>6915</v>
      </c>
      <c r="E76" s="9">
        <v>43098</v>
      </c>
    </row>
    <row r="77" spans="1:5" x14ac:dyDescent="0.25">
      <c r="A77" s="2" t="s">
        <v>6913</v>
      </c>
      <c r="B77" s="2" t="s">
        <v>6916</v>
      </c>
      <c r="C77" s="4" t="s">
        <v>6915</v>
      </c>
      <c r="E77" s="9">
        <v>43098</v>
      </c>
    </row>
    <row r="78" spans="1:5" x14ac:dyDescent="0.25">
      <c r="A78" s="2" t="s">
        <v>6917</v>
      </c>
      <c r="B78" s="2" t="s">
        <v>6918</v>
      </c>
      <c r="C78" s="4" t="s">
        <v>6919</v>
      </c>
      <c r="E78" s="9">
        <v>43103</v>
      </c>
    </row>
    <row r="79" spans="1:5" x14ac:dyDescent="0.25">
      <c r="A79" s="2" t="s">
        <v>6920</v>
      </c>
      <c r="B79" s="2" t="s">
        <v>6921</v>
      </c>
      <c r="C79" s="4" t="s">
        <v>6919</v>
      </c>
      <c r="E79" s="9">
        <v>43103</v>
      </c>
    </row>
    <row r="80" spans="1:5" x14ac:dyDescent="0.25">
      <c r="A80" s="2" t="s">
        <v>6922</v>
      </c>
      <c r="B80" s="2" t="s">
        <v>6923</v>
      </c>
      <c r="C80" s="4" t="s">
        <v>6924</v>
      </c>
      <c r="E80" s="9">
        <v>43105</v>
      </c>
    </row>
    <row r="81" spans="1:6" x14ac:dyDescent="0.25">
      <c r="A81" s="2" t="s">
        <v>6925</v>
      </c>
      <c r="B81" s="2" t="s">
        <v>6926</v>
      </c>
      <c r="C81" s="4" t="s">
        <v>6924</v>
      </c>
      <c r="E81" s="9">
        <v>43105</v>
      </c>
    </row>
    <row r="82" spans="1:6" x14ac:dyDescent="0.25">
      <c r="A82" s="2" t="s">
        <v>6927</v>
      </c>
      <c r="B82" s="2" t="s">
        <v>6928</v>
      </c>
      <c r="C82" s="4" t="s">
        <v>6929</v>
      </c>
      <c r="E82" s="9">
        <v>43118</v>
      </c>
    </row>
    <row r="83" spans="1:6" x14ac:dyDescent="0.25">
      <c r="A83" s="2" t="s">
        <v>6930</v>
      </c>
      <c r="B83" s="2" t="s">
        <v>6931</v>
      </c>
      <c r="C83" s="4" t="s">
        <v>6929</v>
      </c>
      <c r="E83" s="9">
        <v>43118</v>
      </c>
    </row>
    <row r="84" spans="1:6" x14ac:dyDescent="0.25">
      <c r="A84" s="2" t="s">
        <v>6917</v>
      </c>
      <c r="B84" s="2" t="s">
        <v>6932</v>
      </c>
      <c r="C84" s="4" t="s">
        <v>6933</v>
      </c>
      <c r="E84" s="9">
        <v>43328</v>
      </c>
    </row>
    <row r="85" spans="1:6" x14ac:dyDescent="0.25">
      <c r="A85" s="2" t="s">
        <v>6917</v>
      </c>
      <c r="B85" s="2" t="s">
        <v>6934</v>
      </c>
      <c r="C85" s="4" t="s">
        <v>6933</v>
      </c>
      <c r="D85" s="9">
        <v>43335</v>
      </c>
      <c r="E85" s="9">
        <v>43335</v>
      </c>
    </row>
    <row r="86" spans="1:6" x14ac:dyDescent="0.25">
      <c r="A86" s="2" t="s">
        <v>6917</v>
      </c>
      <c r="B86" s="2" t="s">
        <v>6935</v>
      </c>
      <c r="C86" s="4" t="s">
        <v>6936</v>
      </c>
      <c r="D86" s="9" t="s">
        <v>3833</v>
      </c>
      <c r="E86" s="9">
        <v>43335</v>
      </c>
    </row>
    <row r="87" spans="1:6" x14ac:dyDescent="0.25">
      <c r="A87" s="2" t="s">
        <v>6937</v>
      </c>
      <c r="B87" s="2" t="s">
        <v>6938</v>
      </c>
      <c r="C87" s="4" t="s">
        <v>3391</v>
      </c>
      <c r="E87" s="9">
        <v>43375</v>
      </c>
    </row>
    <row r="88" spans="1:6" x14ac:dyDescent="0.25">
      <c r="A88" s="2" t="s">
        <v>6939</v>
      </c>
      <c r="B88" s="2" t="s">
        <v>6940</v>
      </c>
      <c r="C88" s="4" t="s">
        <v>3391</v>
      </c>
      <c r="E88" s="9">
        <v>43375</v>
      </c>
    </row>
    <row r="89" spans="1:6" x14ac:dyDescent="0.25">
      <c r="A89" s="2" t="s">
        <v>6941</v>
      </c>
      <c r="B89" s="2" t="s">
        <v>6942</v>
      </c>
      <c r="C89" s="4" t="s">
        <v>6943</v>
      </c>
      <c r="E89" s="9">
        <v>43114</v>
      </c>
    </row>
    <row r="90" spans="1:6" x14ac:dyDescent="0.25">
      <c r="A90" s="2" t="s">
        <v>6944</v>
      </c>
      <c r="B90" s="2" t="s">
        <v>6945</v>
      </c>
      <c r="C90" s="4" t="s">
        <v>6943</v>
      </c>
      <c r="E90" s="9">
        <v>43114</v>
      </c>
    </row>
    <row r="91" spans="1:6" x14ac:dyDescent="0.25">
      <c r="A91" s="2" t="s">
        <v>6946</v>
      </c>
      <c r="B91" s="2" t="s">
        <v>6947</v>
      </c>
      <c r="C91" s="4" t="s">
        <v>6948</v>
      </c>
      <c r="E91" s="9">
        <v>43491</v>
      </c>
    </row>
    <row r="92" spans="1:6" x14ac:dyDescent="0.25">
      <c r="A92" s="2" t="s">
        <v>6949</v>
      </c>
      <c r="B92" s="2" t="s">
        <v>6950</v>
      </c>
      <c r="C92" s="4" t="s">
        <v>6948</v>
      </c>
      <c r="E92" s="9">
        <v>43491</v>
      </c>
    </row>
    <row r="93" spans="1:6" x14ac:dyDescent="0.25">
      <c r="A93" s="2" t="s">
        <v>6951</v>
      </c>
      <c r="B93" s="2" t="s">
        <v>6952</v>
      </c>
      <c r="C93" s="4" t="s">
        <v>6953</v>
      </c>
      <c r="E93" s="9">
        <v>43501</v>
      </c>
    </row>
    <row r="94" spans="1:6" x14ac:dyDescent="0.25">
      <c r="A94" s="2" t="s">
        <v>6954</v>
      </c>
      <c r="B94" s="2" t="s">
        <v>6955</v>
      </c>
      <c r="C94" s="4" t="s">
        <v>6953</v>
      </c>
      <c r="E94" s="9">
        <v>43501</v>
      </c>
    </row>
    <row r="95" spans="1:6" x14ac:dyDescent="0.25">
      <c r="A95" s="25"/>
      <c r="B95" s="25" t="s">
        <v>6956</v>
      </c>
      <c r="C95" s="25"/>
      <c r="D95" s="29"/>
      <c r="E95" s="29"/>
      <c r="F95" s="30"/>
    </row>
    <row r="96" spans="1:6" x14ac:dyDescent="0.25">
      <c r="A96" s="2" t="s">
        <v>6957</v>
      </c>
      <c r="B96" s="2" t="s">
        <v>6958</v>
      </c>
      <c r="C96" s="4" t="s">
        <v>6959</v>
      </c>
      <c r="E96" s="9">
        <v>43577</v>
      </c>
    </row>
    <row r="97" spans="1:6" x14ac:dyDescent="0.25">
      <c r="A97" s="2" t="s">
        <v>6960</v>
      </c>
      <c r="B97" s="2" t="s">
        <v>6961</v>
      </c>
      <c r="C97" s="4" t="s">
        <v>6959</v>
      </c>
      <c r="E97" s="9">
        <v>43577</v>
      </c>
    </row>
    <row r="98" spans="1:6" x14ac:dyDescent="0.25">
      <c r="A98" s="2" t="s">
        <v>6962</v>
      </c>
      <c r="B98" s="2" t="s">
        <v>6963</v>
      </c>
      <c r="C98" s="4" t="s">
        <v>6964</v>
      </c>
      <c r="E98" s="9">
        <v>43616</v>
      </c>
    </row>
    <row r="99" spans="1:6" x14ac:dyDescent="0.25">
      <c r="A99" s="2" t="s">
        <v>6965</v>
      </c>
      <c r="B99" s="2" t="s">
        <v>6966</v>
      </c>
      <c r="C99" s="4" t="s">
        <v>6964</v>
      </c>
      <c r="E99" s="9">
        <v>43616</v>
      </c>
    </row>
    <row r="100" spans="1:6" x14ac:dyDescent="0.25">
      <c r="A100" s="2" t="s">
        <v>6967</v>
      </c>
      <c r="B100" s="2" t="s">
        <v>6968</v>
      </c>
      <c r="C100" s="4" t="s">
        <v>6969</v>
      </c>
      <c r="E100" s="9">
        <v>43679</v>
      </c>
      <c r="F100" s="3">
        <v>1</v>
      </c>
    </row>
  </sheetData>
  <hyperlinks>
    <hyperlink ref="I1" location="'Inicio'!A1" tooltip="Regresa a la tabla del inicio" display="Ir al inicio" xr:uid="{F73367C9-DC03-41AB-ACEF-F40B4EC49D11}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7876E-B080-4515-B866-37308F78E69B}">
  <sheetPr codeName="Hoja45"/>
  <dimension ref="A1:I75"/>
  <sheetViews>
    <sheetView workbookViewId="0">
      <pane ySplit="1" topLeftCell="A56" activePane="bottomLeft" state="frozenSplit"/>
      <selection pane="bottomLeft" activeCell="H69" sqref="H6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719</v>
      </c>
      <c r="H1" s="1" t="s">
        <v>28785</v>
      </c>
      <c r="I1" s="5" t="s">
        <v>14</v>
      </c>
    </row>
    <row r="2" spans="1:9" x14ac:dyDescent="0.25">
      <c r="A2" s="2" t="s">
        <v>6970</v>
      </c>
      <c r="B2" s="2" t="s">
        <v>6971</v>
      </c>
      <c r="C2" s="4" t="s">
        <v>6972</v>
      </c>
      <c r="D2" s="9">
        <v>42982</v>
      </c>
      <c r="E2" s="9">
        <v>42982</v>
      </c>
    </row>
    <row r="3" spans="1:9" x14ac:dyDescent="0.25">
      <c r="A3" s="2" t="s">
        <v>1171</v>
      </c>
      <c r="B3" s="2" t="s">
        <v>6973</v>
      </c>
      <c r="C3" s="4" t="s">
        <v>6974</v>
      </c>
      <c r="E3" s="9">
        <v>42989</v>
      </c>
    </row>
    <row r="4" spans="1:9" x14ac:dyDescent="0.25">
      <c r="A4" s="2" t="s">
        <v>6970</v>
      </c>
      <c r="B4" s="2" t="s">
        <v>6971</v>
      </c>
      <c r="C4" s="4" t="s">
        <v>6975</v>
      </c>
      <c r="D4" s="9">
        <v>42998</v>
      </c>
      <c r="E4" s="9">
        <v>42998</v>
      </c>
    </row>
    <row r="5" spans="1:9" x14ac:dyDescent="0.25">
      <c r="A5" s="2" t="s">
        <v>1171</v>
      </c>
      <c r="B5" s="2" t="s">
        <v>6976</v>
      </c>
      <c r="C5" s="4" t="s">
        <v>6977</v>
      </c>
      <c r="E5" s="9">
        <v>42996</v>
      </c>
    </row>
    <row r="6" spans="1:9" x14ac:dyDescent="0.25">
      <c r="A6" s="2" t="s">
        <v>6978</v>
      </c>
      <c r="B6" s="2" t="s">
        <v>6979</v>
      </c>
      <c r="C6" s="4" t="s">
        <v>3661</v>
      </c>
      <c r="E6" s="9">
        <v>42999</v>
      </c>
    </row>
    <row r="7" spans="1:9" x14ac:dyDescent="0.25">
      <c r="A7" s="2" t="s">
        <v>1466</v>
      </c>
      <c r="B7" s="2" t="s">
        <v>6980</v>
      </c>
      <c r="C7" s="4" t="s">
        <v>6981</v>
      </c>
      <c r="E7" s="9">
        <v>43003</v>
      </c>
    </row>
    <row r="8" spans="1:9" x14ac:dyDescent="0.25">
      <c r="A8" s="2" t="s">
        <v>1466</v>
      </c>
      <c r="B8" s="2" t="s">
        <v>6982</v>
      </c>
      <c r="C8" s="4" t="s">
        <v>6983</v>
      </c>
      <c r="E8" s="9">
        <v>43003</v>
      </c>
    </row>
    <row r="9" spans="1:9" x14ac:dyDescent="0.25">
      <c r="A9" s="2" t="s">
        <v>1466</v>
      </c>
      <c r="B9" s="2" t="s">
        <v>6984</v>
      </c>
      <c r="C9" s="4" t="s">
        <v>6985</v>
      </c>
      <c r="E9" s="9">
        <v>43011</v>
      </c>
    </row>
    <row r="10" spans="1:9" x14ac:dyDescent="0.25">
      <c r="A10" s="2" t="s">
        <v>1466</v>
      </c>
      <c r="B10" s="2" t="s">
        <v>6986</v>
      </c>
      <c r="C10" s="4" t="s">
        <v>6985</v>
      </c>
      <c r="E10" s="9">
        <v>43011</v>
      </c>
    </row>
    <row r="11" spans="1:9" x14ac:dyDescent="0.25">
      <c r="A11" s="2" t="s">
        <v>1466</v>
      </c>
      <c r="B11" s="2" t="s">
        <v>6987</v>
      </c>
      <c r="C11" s="4" t="s">
        <v>6988</v>
      </c>
      <c r="E11" s="9">
        <v>43020</v>
      </c>
    </row>
    <row r="12" spans="1:9" x14ac:dyDescent="0.25">
      <c r="A12" s="2" t="s">
        <v>1466</v>
      </c>
      <c r="B12" s="2" t="s">
        <v>6989</v>
      </c>
      <c r="C12" s="4" t="s">
        <v>6990</v>
      </c>
      <c r="E12" s="9">
        <v>43022</v>
      </c>
    </row>
    <row r="13" spans="1:9" x14ac:dyDescent="0.25">
      <c r="A13" s="2" t="s">
        <v>1466</v>
      </c>
      <c r="B13" s="2" t="s">
        <v>6991</v>
      </c>
      <c r="C13" s="4" t="s">
        <v>6992</v>
      </c>
      <c r="E13" s="9">
        <v>43043</v>
      </c>
    </row>
    <row r="14" spans="1:9" x14ac:dyDescent="0.25">
      <c r="A14" s="2" t="s">
        <v>1466</v>
      </c>
      <c r="B14" s="2" t="s">
        <v>6993</v>
      </c>
      <c r="C14" s="4" t="s">
        <v>6992</v>
      </c>
      <c r="E14" s="9">
        <v>43043</v>
      </c>
    </row>
    <row r="15" spans="1:9" x14ac:dyDescent="0.25">
      <c r="A15" s="2" t="s">
        <v>1466</v>
      </c>
      <c r="B15" s="2" t="s">
        <v>6994</v>
      </c>
      <c r="C15" s="4" t="s">
        <v>6995</v>
      </c>
      <c r="E15" s="9">
        <v>43045</v>
      </c>
    </row>
    <row r="16" spans="1:9" x14ac:dyDescent="0.25">
      <c r="A16" s="2" t="s">
        <v>1466</v>
      </c>
      <c r="B16" s="2" t="s">
        <v>6996</v>
      </c>
      <c r="C16" s="4" t="s">
        <v>6995</v>
      </c>
      <c r="E16" s="9">
        <v>43045</v>
      </c>
    </row>
    <row r="17" spans="1:5" x14ac:dyDescent="0.25">
      <c r="A17" s="2" t="s">
        <v>1466</v>
      </c>
      <c r="B17" s="2" t="s">
        <v>6997</v>
      </c>
      <c r="C17" s="4">
        <v>43045</v>
      </c>
      <c r="E17" s="9">
        <v>43049</v>
      </c>
    </row>
    <row r="18" spans="1:5" x14ac:dyDescent="0.25">
      <c r="A18" s="2" t="s">
        <v>6998</v>
      </c>
      <c r="B18" s="2" t="s">
        <v>6999</v>
      </c>
      <c r="C18" s="4" t="s">
        <v>7000</v>
      </c>
      <c r="E18" s="9">
        <v>43057</v>
      </c>
    </row>
    <row r="19" spans="1:5" x14ac:dyDescent="0.25">
      <c r="A19" s="2" t="s">
        <v>1466</v>
      </c>
      <c r="B19" s="2" t="s">
        <v>7001</v>
      </c>
      <c r="C19" s="4" t="s">
        <v>7002</v>
      </c>
      <c r="E19" s="9">
        <v>43053</v>
      </c>
    </row>
    <row r="20" spans="1:5" x14ac:dyDescent="0.25">
      <c r="A20" s="2" t="s">
        <v>1466</v>
      </c>
      <c r="B20" s="2" t="s">
        <v>7003</v>
      </c>
      <c r="C20" s="4" t="s">
        <v>7004</v>
      </c>
      <c r="E20" s="9">
        <v>43055</v>
      </c>
    </row>
    <row r="21" spans="1:5" x14ac:dyDescent="0.25">
      <c r="A21" s="2" t="s">
        <v>1466</v>
      </c>
      <c r="B21" s="2" t="s">
        <v>7005</v>
      </c>
      <c r="C21" s="4" t="s">
        <v>7006</v>
      </c>
      <c r="E21" s="9">
        <v>43077</v>
      </c>
    </row>
    <row r="22" spans="1:5" x14ac:dyDescent="0.25">
      <c r="A22" s="2" t="s">
        <v>1466</v>
      </c>
      <c r="B22" s="2" t="s">
        <v>7007</v>
      </c>
      <c r="C22" s="4" t="s">
        <v>7008</v>
      </c>
      <c r="E22" s="9">
        <v>43082</v>
      </c>
    </row>
    <row r="23" spans="1:5" x14ac:dyDescent="0.25">
      <c r="A23" s="2" t="s">
        <v>1466</v>
      </c>
      <c r="B23" s="2" t="s">
        <v>7009</v>
      </c>
      <c r="C23" s="4" t="s">
        <v>7010</v>
      </c>
      <c r="E23" s="9">
        <v>43089</v>
      </c>
    </row>
    <row r="24" spans="1:5" x14ac:dyDescent="0.25">
      <c r="A24" s="2" t="s">
        <v>1466</v>
      </c>
      <c r="B24" s="2" t="s">
        <v>7011</v>
      </c>
      <c r="C24" s="4" t="s">
        <v>7010</v>
      </c>
      <c r="E24" s="9">
        <v>43088</v>
      </c>
    </row>
    <row r="25" spans="1:5" x14ac:dyDescent="0.25">
      <c r="A25" s="2" t="s">
        <v>1466</v>
      </c>
      <c r="B25" s="2" t="s">
        <v>7012</v>
      </c>
      <c r="C25" s="4" t="s">
        <v>7013</v>
      </c>
      <c r="E25" s="9">
        <v>43089</v>
      </c>
    </row>
    <row r="26" spans="1:5" x14ac:dyDescent="0.25">
      <c r="A26" s="2" t="s">
        <v>1466</v>
      </c>
      <c r="B26" s="2" t="s">
        <v>7014</v>
      </c>
      <c r="C26" s="4" t="s">
        <v>7015</v>
      </c>
      <c r="E26" s="9">
        <v>43095</v>
      </c>
    </row>
    <row r="27" spans="1:5" x14ac:dyDescent="0.25">
      <c r="A27" s="2" t="s">
        <v>1466</v>
      </c>
      <c r="B27" s="2" t="s">
        <v>7016</v>
      </c>
      <c r="C27" s="4" t="s">
        <v>7015</v>
      </c>
      <c r="E27" s="9">
        <v>43095</v>
      </c>
    </row>
    <row r="28" spans="1:5" x14ac:dyDescent="0.25">
      <c r="A28" s="2" t="s">
        <v>1466</v>
      </c>
      <c r="B28" s="2" t="s">
        <v>7017</v>
      </c>
      <c r="C28" s="4" t="s">
        <v>7018</v>
      </c>
      <c r="E28" s="9">
        <v>43096</v>
      </c>
    </row>
    <row r="29" spans="1:5" x14ac:dyDescent="0.25">
      <c r="A29" s="2" t="s">
        <v>1466</v>
      </c>
      <c r="B29" s="2" t="s">
        <v>7019</v>
      </c>
      <c r="C29" s="4" t="s">
        <v>7020</v>
      </c>
      <c r="E29" s="9">
        <v>43096</v>
      </c>
    </row>
    <row r="30" spans="1:5" x14ac:dyDescent="0.25">
      <c r="A30" s="2" t="s">
        <v>1466</v>
      </c>
      <c r="B30" s="2" t="s">
        <v>7021</v>
      </c>
      <c r="C30" s="4" t="s">
        <v>7022</v>
      </c>
      <c r="E30" s="9">
        <v>43102</v>
      </c>
    </row>
    <row r="31" spans="1:5" x14ac:dyDescent="0.25">
      <c r="A31" s="2" t="s">
        <v>1466</v>
      </c>
      <c r="B31" s="2" t="s">
        <v>7023</v>
      </c>
      <c r="C31" s="4" t="s">
        <v>7022</v>
      </c>
      <c r="E31" s="9">
        <v>43102</v>
      </c>
    </row>
    <row r="32" spans="1:5" x14ac:dyDescent="0.25">
      <c r="A32" s="2" t="s">
        <v>1171</v>
      </c>
      <c r="B32" s="2" t="s">
        <v>7024</v>
      </c>
      <c r="C32" s="4" t="s">
        <v>7025</v>
      </c>
      <c r="E32" s="9">
        <v>43108</v>
      </c>
    </row>
    <row r="33" spans="1:6" x14ac:dyDescent="0.25">
      <c r="A33" s="2" t="s">
        <v>1466</v>
      </c>
      <c r="B33" s="2" t="s">
        <v>7026</v>
      </c>
      <c r="C33" s="4" t="s">
        <v>7025</v>
      </c>
      <c r="E33" s="9">
        <v>43108</v>
      </c>
    </row>
    <row r="34" spans="1:6" x14ac:dyDescent="0.25">
      <c r="A34" s="2" t="s">
        <v>1466</v>
      </c>
      <c r="B34" s="2" t="s">
        <v>7027</v>
      </c>
      <c r="C34" s="4" t="s">
        <v>7028</v>
      </c>
      <c r="E34" s="9">
        <v>43116</v>
      </c>
    </row>
    <row r="35" spans="1:6" x14ac:dyDescent="0.25">
      <c r="A35" s="2" t="s">
        <v>1171</v>
      </c>
      <c r="B35" s="2" t="s">
        <v>7029</v>
      </c>
      <c r="C35" s="4" t="s">
        <v>7028</v>
      </c>
      <c r="E35" s="9">
        <v>43116</v>
      </c>
    </row>
    <row r="36" spans="1:6" x14ac:dyDescent="0.25">
      <c r="A36" s="2" t="s">
        <v>7030</v>
      </c>
      <c r="B36" s="2" t="s">
        <v>7031</v>
      </c>
      <c r="C36" s="4">
        <v>43111</v>
      </c>
      <c r="E36" s="9">
        <v>43116</v>
      </c>
    </row>
    <row r="37" spans="1:6" x14ac:dyDescent="0.25">
      <c r="A37" s="2" t="s">
        <v>1466</v>
      </c>
      <c r="B37" s="2" t="s">
        <v>7032</v>
      </c>
      <c r="C37" s="4" t="s">
        <v>7033</v>
      </c>
      <c r="E37" s="9">
        <v>43125</v>
      </c>
    </row>
    <row r="38" spans="1:6" x14ac:dyDescent="0.25">
      <c r="A38" s="2" t="s">
        <v>1466</v>
      </c>
      <c r="B38" s="2" t="s">
        <v>7034</v>
      </c>
      <c r="C38" s="4" t="s">
        <v>7033</v>
      </c>
      <c r="E38" s="9">
        <v>43125</v>
      </c>
    </row>
    <row r="39" spans="1:6" x14ac:dyDescent="0.25">
      <c r="A39" s="2" t="s">
        <v>7035</v>
      </c>
      <c r="B39" s="2" t="s">
        <v>7036</v>
      </c>
      <c r="C39" s="4" t="s">
        <v>1499</v>
      </c>
      <c r="D39" s="9">
        <v>43183</v>
      </c>
      <c r="E39" s="9">
        <v>43179</v>
      </c>
    </row>
    <row r="40" spans="1:6" x14ac:dyDescent="0.25">
      <c r="A40" s="2" t="s">
        <v>7037</v>
      </c>
      <c r="B40" s="2" t="s">
        <v>7038</v>
      </c>
      <c r="C40" s="4" t="s">
        <v>1499</v>
      </c>
      <c r="D40" s="9">
        <v>43183</v>
      </c>
      <c r="E40" s="9">
        <v>43179</v>
      </c>
    </row>
    <row r="41" spans="1:6" x14ac:dyDescent="0.25">
      <c r="A41" s="2" t="s">
        <v>1466</v>
      </c>
      <c r="B41" s="2" t="s">
        <v>7039</v>
      </c>
      <c r="C41" s="4" t="s">
        <v>7040</v>
      </c>
      <c r="E41" s="9">
        <v>43227</v>
      </c>
    </row>
    <row r="42" spans="1:6" x14ac:dyDescent="0.25">
      <c r="A42" s="2" t="s">
        <v>1466</v>
      </c>
      <c r="B42" s="2" t="s">
        <v>7041</v>
      </c>
      <c r="C42" s="4" t="s">
        <v>7042</v>
      </c>
      <c r="E42" s="9">
        <v>43237</v>
      </c>
      <c r="F42" s="3">
        <v>2</v>
      </c>
    </row>
    <row r="43" spans="1:6" x14ac:dyDescent="0.25">
      <c r="A43" s="2" t="s">
        <v>7043</v>
      </c>
      <c r="B43" s="2" t="s">
        <v>7044</v>
      </c>
      <c r="C43" s="4" t="s">
        <v>7045</v>
      </c>
      <c r="E43" s="9">
        <v>43249</v>
      </c>
    </row>
    <row r="44" spans="1:6" x14ac:dyDescent="0.25">
      <c r="A44" s="2" t="s">
        <v>1466</v>
      </c>
      <c r="B44" s="2" t="s">
        <v>7046</v>
      </c>
      <c r="C44" s="4" t="s">
        <v>7047</v>
      </c>
      <c r="E44" s="9">
        <v>43249</v>
      </c>
    </row>
    <row r="45" spans="1:6" x14ac:dyDescent="0.25">
      <c r="A45" s="2" t="s">
        <v>7048</v>
      </c>
      <c r="B45" s="2" t="s">
        <v>7049</v>
      </c>
      <c r="C45" s="4" t="s">
        <v>7050</v>
      </c>
      <c r="D45" s="9">
        <v>43270</v>
      </c>
      <c r="E45" s="9">
        <v>43284</v>
      </c>
    </row>
    <row r="46" spans="1:6" x14ac:dyDescent="0.25">
      <c r="A46" s="2" t="s">
        <v>7051</v>
      </c>
      <c r="B46" s="2" t="s">
        <v>7052</v>
      </c>
      <c r="C46" s="4" t="s">
        <v>7050</v>
      </c>
      <c r="D46" s="9">
        <v>43270</v>
      </c>
      <c r="E46" s="9">
        <v>43266</v>
      </c>
    </row>
    <row r="47" spans="1:6" x14ac:dyDescent="0.25">
      <c r="A47" s="2" t="s">
        <v>4741</v>
      </c>
      <c r="B47" s="2" t="s">
        <v>7053</v>
      </c>
      <c r="C47" s="4" t="s">
        <v>7050</v>
      </c>
      <c r="E47" s="9">
        <v>43267</v>
      </c>
    </row>
    <row r="48" spans="1:6" x14ac:dyDescent="0.25">
      <c r="A48" s="2" t="s">
        <v>3372</v>
      </c>
      <c r="B48" s="2" t="s">
        <v>7054</v>
      </c>
      <c r="C48" s="4" t="s">
        <v>7055</v>
      </c>
      <c r="E48" s="9">
        <v>43269</v>
      </c>
    </row>
    <row r="49" spans="1:5" x14ac:dyDescent="0.25">
      <c r="A49" s="2" t="s">
        <v>4741</v>
      </c>
      <c r="B49" s="2" t="s">
        <v>7056</v>
      </c>
      <c r="C49" s="4" t="s">
        <v>7057</v>
      </c>
      <c r="E49" s="9">
        <v>43269</v>
      </c>
    </row>
    <row r="50" spans="1:5" x14ac:dyDescent="0.25">
      <c r="A50" s="2" t="s">
        <v>4741</v>
      </c>
      <c r="B50" s="2" t="s">
        <v>7058</v>
      </c>
      <c r="C50" s="4" t="s">
        <v>7059</v>
      </c>
      <c r="E50" s="9">
        <v>43299</v>
      </c>
    </row>
    <row r="51" spans="1:5" x14ac:dyDescent="0.25">
      <c r="A51" s="2" t="s">
        <v>4741</v>
      </c>
      <c r="B51" s="2" t="s">
        <v>7060</v>
      </c>
      <c r="C51" s="4" t="s">
        <v>7061</v>
      </c>
      <c r="E51" s="9">
        <v>43328</v>
      </c>
    </row>
    <row r="52" spans="1:5" x14ac:dyDescent="0.25">
      <c r="A52" s="2" t="s">
        <v>7048</v>
      </c>
      <c r="B52" s="2" t="s">
        <v>7062</v>
      </c>
      <c r="C52" s="4" t="s">
        <v>7063</v>
      </c>
      <c r="E52" s="9">
        <v>43341</v>
      </c>
    </row>
    <row r="53" spans="1:5" x14ac:dyDescent="0.25">
      <c r="A53" s="2" t="s">
        <v>4741</v>
      </c>
      <c r="B53" s="2" t="s">
        <v>7064</v>
      </c>
      <c r="C53" s="4" t="s">
        <v>7065</v>
      </c>
      <c r="E53" s="9">
        <v>43328</v>
      </c>
    </row>
    <row r="54" spans="1:5" x14ac:dyDescent="0.25">
      <c r="A54" s="2" t="s">
        <v>4741</v>
      </c>
      <c r="B54" s="2" t="s">
        <v>7066</v>
      </c>
      <c r="C54" s="4" t="s">
        <v>7067</v>
      </c>
      <c r="E54" s="9">
        <v>43344</v>
      </c>
    </row>
    <row r="55" spans="1:5" x14ac:dyDescent="0.25">
      <c r="A55" s="2" t="s">
        <v>4741</v>
      </c>
      <c r="B55" s="2" t="s">
        <v>7068</v>
      </c>
      <c r="C55" s="4" t="s">
        <v>7069</v>
      </c>
      <c r="E55" s="9">
        <v>43354</v>
      </c>
    </row>
    <row r="56" spans="1:5" x14ac:dyDescent="0.25">
      <c r="A56" s="2" t="s">
        <v>7070</v>
      </c>
      <c r="B56" s="2" t="s">
        <v>7071</v>
      </c>
      <c r="C56" s="4" t="s">
        <v>7072</v>
      </c>
      <c r="E56" s="9">
        <v>43361</v>
      </c>
    </row>
    <row r="57" spans="1:5" x14ac:dyDescent="0.25">
      <c r="A57" s="2" t="s">
        <v>7073</v>
      </c>
      <c r="B57" s="2" t="s">
        <v>7074</v>
      </c>
      <c r="C57" s="4" t="s">
        <v>7075</v>
      </c>
      <c r="E57" s="9">
        <v>43379</v>
      </c>
    </row>
    <row r="58" spans="1:5" x14ac:dyDescent="0.25">
      <c r="A58" s="2" t="s">
        <v>4741</v>
      </c>
      <c r="B58" s="2" t="s">
        <v>7076</v>
      </c>
      <c r="C58" s="4" t="s">
        <v>7077</v>
      </c>
      <c r="E58" s="9">
        <v>43384</v>
      </c>
    </row>
    <row r="59" spans="1:5" x14ac:dyDescent="0.25">
      <c r="A59" s="2" t="s">
        <v>1180</v>
      </c>
      <c r="B59" s="2" t="s">
        <v>7078</v>
      </c>
      <c r="C59" s="4" t="s">
        <v>5753</v>
      </c>
      <c r="E59" s="9">
        <v>43396</v>
      </c>
    </row>
    <row r="60" spans="1:5" x14ac:dyDescent="0.25">
      <c r="A60" s="2" t="s">
        <v>7073</v>
      </c>
      <c r="B60" s="2" t="s">
        <v>7074</v>
      </c>
      <c r="C60" s="4" t="s">
        <v>7079</v>
      </c>
      <c r="E60" s="9">
        <v>43390</v>
      </c>
    </row>
    <row r="61" spans="1:5" x14ac:dyDescent="0.25">
      <c r="A61" s="2" t="s">
        <v>7080</v>
      </c>
      <c r="B61" s="2" t="s">
        <v>7081</v>
      </c>
      <c r="C61" s="4" t="s">
        <v>7082</v>
      </c>
      <c r="D61" s="9">
        <v>43442</v>
      </c>
      <c r="E61" s="9">
        <v>43442</v>
      </c>
    </row>
    <row r="62" spans="1:5" x14ac:dyDescent="0.25">
      <c r="A62" s="2" t="s">
        <v>1180</v>
      </c>
      <c r="B62" s="2" t="s">
        <v>7062</v>
      </c>
      <c r="C62" s="4" t="s">
        <v>7083</v>
      </c>
      <c r="D62" s="9">
        <v>43446</v>
      </c>
      <c r="E62" s="9">
        <v>43442</v>
      </c>
    </row>
    <row r="63" spans="1:5" x14ac:dyDescent="0.25">
      <c r="A63" s="2" t="s">
        <v>7080</v>
      </c>
      <c r="B63" s="2" t="s">
        <v>7081</v>
      </c>
      <c r="C63" s="4" t="s">
        <v>7084</v>
      </c>
      <c r="E63" s="9">
        <v>43460</v>
      </c>
    </row>
    <row r="64" spans="1:5" x14ac:dyDescent="0.25">
      <c r="A64" s="2" t="s">
        <v>7085</v>
      </c>
      <c r="B64" s="2" t="s">
        <v>7086</v>
      </c>
      <c r="C64" s="4" t="s">
        <v>7084</v>
      </c>
      <c r="E64" s="9">
        <v>43449</v>
      </c>
    </row>
    <row r="65" spans="1:6" x14ac:dyDescent="0.25">
      <c r="A65" s="2" t="s">
        <v>7087</v>
      </c>
      <c r="B65" s="2" t="s">
        <v>7088</v>
      </c>
      <c r="C65" s="4" t="s">
        <v>7089</v>
      </c>
      <c r="E65" s="9">
        <v>43111</v>
      </c>
    </row>
    <row r="66" spans="1:6" x14ac:dyDescent="0.25">
      <c r="A66" s="2" t="s">
        <v>7080</v>
      </c>
      <c r="B66" s="2" t="s">
        <v>7088</v>
      </c>
      <c r="C66" s="4" t="s">
        <v>6153</v>
      </c>
      <c r="E66" s="9">
        <v>43482</v>
      </c>
    </row>
    <row r="67" spans="1:6" x14ac:dyDescent="0.25">
      <c r="A67" s="2" t="s">
        <v>7080</v>
      </c>
      <c r="B67" s="2" t="s">
        <v>7088</v>
      </c>
      <c r="C67" s="4" t="s">
        <v>7090</v>
      </c>
      <c r="E67" s="9">
        <v>43521</v>
      </c>
    </row>
    <row r="68" spans="1:6" x14ac:dyDescent="0.25">
      <c r="A68" s="2" t="s">
        <v>7091</v>
      </c>
      <c r="B68" s="2" t="s">
        <v>7092</v>
      </c>
      <c r="C68" s="4" t="s">
        <v>7090</v>
      </c>
      <c r="D68" s="9">
        <v>43533</v>
      </c>
      <c r="E68" s="9">
        <v>43533</v>
      </c>
    </row>
    <row r="69" spans="1:6" x14ac:dyDescent="0.25">
      <c r="A69" s="2" t="s">
        <v>7093</v>
      </c>
      <c r="B69" s="2" t="s">
        <v>7094</v>
      </c>
      <c r="C69" s="4" t="s">
        <v>7095</v>
      </c>
      <c r="D69" s="9">
        <v>43544</v>
      </c>
      <c r="E69" s="9">
        <v>43561</v>
      </c>
    </row>
    <row r="70" spans="1:6" x14ac:dyDescent="0.25">
      <c r="A70" s="25"/>
      <c r="B70" s="25" t="s">
        <v>7096</v>
      </c>
      <c r="C70" s="25"/>
      <c r="D70" s="29"/>
      <c r="E70" s="29"/>
      <c r="F70" s="30"/>
    </row>
    <row r="71" spans="1:6" x14ac:dyDescent="0.25">
      <c r="A71" s="2" t="s">
        <v>4741</v>
      </c>
      <c r="B71" s="2" t="s">
        <v>7097</v>
      </c>
      <c r="C71" s="4" t="s">
        <v>7098</v>
      </c>
      <c r="E71" s="9">
        <v>43600</v>
      </c>
    </row>
    <row r="72" spans="1:6" x14ac:dyDescent="0.25">
      <c r="A72" s="2" t="s">
        <v>7099</v>
      </c>
      <c r="B72" s="2" t="s">
        <v>7100</v>
      </c>
      <c r="C72" s="4" t="s">
        <v>7101</v>
      </c>
      <c r="D72" s="9">
        <v>43645</v>
      </c>
      <c r="E72" s="9">
        <v>43638</v>
      </c>
    </row>
    <row r="73" spans="1:6" x14ac:dyDescent="0.25">
      <c r="A73" s="25"/>
      <c r="B73" s="25" t="s">
        <v>7102</v>
      </c>
      <c r="C73" s="25"/>
      <c r="D73" s="29"/>
      <c r="E73" s="29"/>
      <c r="F73" s="30"/>
    </row>
    <row r="74" spans="1:6" x14ac:dyDescent="0.25">
      <c r="A74" s="2" t="s">
        <v>7048</v>
      </c>
      <c r="B74" s="2" t="s">
        <v>7103</v>
      </c>
      <c r="C74" s="4" t="s">
        <v>6755</v>
      </c>
      <c r="D74" s="9">
        <v>45076</v>
      </c>
      <c r="E74" s="9">
        <v>45076</v>
      </c>
    </row>
    <row r="75" spans="1:6" x14ac:dyDescent="0.25">
      <c r="A75" s="2" t="s">
        <v>7099</v>
      </c>
      <c r="B75" s="2" t="s">
        <v>7100</v>
      </c>
      <c r="C75" s="4" t="s">
        <v>7104</v>
      </c>
      <c r="D75" s="9">
        <v>45117</v>
      </c>
      <c r="E75" s="9">
        <v>45117</v>
      </c>
    </row>
  </sheetData>
  <hyperlinks>
    <hyperlink ref="I1" location="'Inicio'!A1" tooltip="Regresa a la tabla del inicio" display="Ir al inicio" xr:uid="{6216BA7C-A958-431A-8066-507E6600577D}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3F4B-203A-4DCF-9A7D-E39C4CD6BC17}">
  <sheetPr codeName="Hoja46"/>
  <dimension ref="A1:I12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720</v>
      </c>
      <c r="H1" s="1" t="s">
        <v>28761</v>
      </c>
      <c r="I1" s="5" t="s">
        <v>14</v>
      </c>
    </row>
    <row r="2" spans="1:9" x14ac:dyDescent="0.25">
      <c r="A2" s="2" t="s">
        <v>4053</v>
      </c>
      <c r="B2" s="2" t="s">
        <v>7105</v>
      </c>
      <c r="C2" s="4" t="s">
        <v>1921</v>
      </c>
      <c r="D2" s="9">
        <v>42205</v>
      </c>
      <c r="E2" s="9">
        <v>42205</v>
      </c>
    </row>
    <row r="3" spans="1:9" x14ac:dyDescent="0.25">
      <c r="A3" s="2" t="s">
        <v>4053</v>
      </c>
      <c r="B3" s="2" t="s">
        <v>7106</v>
      </c>
      <c r="C3" s="4" t="s">
        <v>1921</v>
      </c>
      <c r="D3" s="9">
        <v>42205</v>
      </c>
      <c r="E3" s="9">
        <v>42205</v>
      </c>
    </row>
    <row r="4" spans="1:9" x14ac:dyDescent="0.25">
      <c r="A4" s="2" t="s">
        <v>6851</v>
      </c>
      <c r="B4" s="2" t="s">
        <v>7107</v>
      </c>
      <c r="C4" s="4" t="s">
        <v>1921</v>
      </c>
      <c r="D4" s="9">
        <v>42212</v>
      </c>
      <c r="E4" s="9">
        <v>42212</v>
      </c>
    </row>
    <row r="5" spans="1:9" x14ac:dyDescent="0.25">
      <c r="A5" s="2" t="s">
        <v>4675</v>
      </c>
      <c r="B5" s="2" t="s">
        <v>7108</v>
      </c>
      <c r="C5" s="4" t="s">
        <v>7109</v>
      </c>
      <c r="D5" s="9">
        <v>42404</v>
      </c>
      <c r="E5" s="9">
        <v>42406</v>
      </c>
    </row>
    <row r="6" spans="1:9" x14ac:dyDescent="0.25">
      <c r="A6" s="2" t="s">
        <v>959</v>
      </c>
      <c r="B6" s="2" t="s">
        <v>7110</v>
      </c>
      <c r="C6" s="4" t="s">
        <v>7109</v>
      </c>
      <c r="D6" s="9">
        <v>42404</v>
      </c>
      <c r="E6" s="9">
        <v>42406</v>
      </c>
    </row>
    <row r="7" spans="1:9" x14ac:dyDescent="0.25">
      <c r="A7" s="2" t="s">
        <v>7111</v>
      </c>
      <c r="B7" s="2" t="s">
        <v>7112</v>
      </c>
      <c r="C7" s="4" t="s">
        <v>1344</v>
      </c>
      <c r="D7" s="9">
        <v>42504</v>
      </c>
      <c r="E7" s="9">
        <v>42506</v>
      </c>
    </row>
    <row r="8" spans="1:9" x14ac:dyDescent="0.25">
      <c r="A8" s="2" t="s">
        <v>862</v>
      </c>
      <c r="B8" s="2" t="s">
        <v>7113</v>
      </c>
      <c r="C8" s="4" t="s">
        <v>7114</v>
      </c>
      <c r="E8" s="9">
        <v>42837</v>
      </c>
    </row>
    <row r="9" spans="1:9" x14ac:dyDescent="0.25">
      <c r="A9" s="2" t="s">
        <v>7115</v>
      </c>
      <c r="B9" s="2" t="s">
        <v>7116</v>
      </c>
      <c r="C9" s="4" t="s">
        <v>7117</v>
      </c>
      <c r="E9" s="9">
        <v>43497</v>
      </c>
    </row>
    <row r="10" spans="1:9" x14ac:dyDescent="0.25">
      <c r="A10" s="2" t="s">
        <v>7118</v>
      </c>
      <c r="B10" s="2" t="s">
        <v>7119</v>
      </c>
      <c r="C10" s="4" t="s">
        <v>7120</v>
      </c>
      <c r="E10" s="9">
        <v>44757</v>
      </c>
    </row>
    <row r="11" spans="1:9" x14ac:dyDescent="0.25">
      <c r="A11" s="2" t="s">
        <v>7121</v>
      </c>
      <c r="B11" s="2" t="s">
        <v>7122</v>
      </c>
      <c r="C11" s="4" t="s">
        <v>7123</v>
      </c>
      <c r="E11" s="9">
        <v>44764</v>
      </c>
    </row>
    <row r="12" spans="1:9" x14ac:dyDescent="0.25">
      <c r="A12" s="2" t="s">
        <v>7124</v>
      </c>
      <c r="B12" s="2" t="s">
        <v>7125</v>
      </c>
      <c r="C12" s="4" t="s">
        <v>7126</v>
      </c>
      <c r="D12" s="9">
        <v>44779</v>
      </c>
      <c r="E12" s="9">
        <v>44778</v>
      </c>
    </row>
  </sheetData>
  <hyperlinks>
    <hyperlink ref="I1" location="'Inicio'!A1" tooltip="Regresa a la tabla del inicio" display="Ir al inicio" xr:uid="{3A4FD5B1-7D02-412B-9318-132F297DA721}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1873F-95FF-46D9-96A1-8A9AB7B0DD2C}">
  <sheetPr codeName="Hoja47"/>
  <dimension ref="A1:I19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28870</v>
      </c>
      <c r="H1" s="1" t="s">
        <v>28765</v>
      </c>
      <c r="I1" s="5" t="s">
        <v>14</v>
      </c>
    </row>
    <row r="2" spans="1:9" x14ac:dyDescent="0.25">
      <c r="A2" s="2" t="s">
        <v>7127</v>
      </c>
      <c r="B2" s="2" t="s">
        <v>7128</v>
      </c>
      <c r="C2" s="4" t="s">
        <v>7129</v>
      </c>
      <c r="E2" s="9">
        <v>42692</v>
      </c>
    </row>
    <row r="3" spans="1:9" x14ac:dyDescent="0.25">
      <c r="A3" s="2" t="s">
        <v>7130</v>
      </c>
      <c r="B3" s="2" t="s">
        <v>7131</v>
      </c>
      <c r="C3" s="4" t="s">
        <v>7129</v>
      </c>
      <c r="E3" s="9">
        <v>42689</v>
      </c>
    </row>
    <row r="4" spans="1:9" x14ac:dyDescent="0.25">
      <c r="A4" s="2" t="s">
        <v>7132</v>
      </c>
      <c r="B4" s="2" t="s">
        <v>7133</v>
      </c>
      <c r="C4" s="4" t="s">
        <v>6727</v>
      </c>
      <c r="E4" s="9">
        <v>42702</v>
      </c>
    </row>
    <row r="5" spans="1:9" x14ac:dyDescent="0.25">
      <c r="A5" s="2" t="s">
        <v>6506</v>
      </c>
      <c r="B5" s="2" t="s">
        <v>7134</v>
      </c>
      <c r="C5" s="4" t="s">
        <v>7135</v>
      </c>
      <c r="E5" s="9">
        <v>42752</v>
      </c>
    </row>
    <row r="6" spans="1:9" x14ac:dyDescent="0.25">
      <c r="A6" s="2" t="s">
        <v>6506</v>
      </c>
      <c r="B6" s="2" t="s">
        <v>7136</v>
      </c>
      <c r="C6" s="4" t="s">
        <v>7135</v>
      </c>
      <c r="E6" s="9">
        <v>42752</v>
      </c>
    </row>
    <row r="7" spans="1:9" x14ac:dyDescent="0.25">
      <c r="A7" s="2" t="s">
        <v>3830</v>
      </c>
      <c r="B7" s="2" t="s">
        <v>7136</v>
      </c>
      <c r="C7" s="4" t="s">
        <v>7137</v>
      </c>
      <c r="E7" s="9">
        <v>42880</v>
      </c>
    </row>
    <row r="8" spans="1:9" x14ac:dyDescent="0.25">
      <c r="A8" s="2" t="s">
        <v>3830</v>
      </c>
      <c r="B8" s="2" t="s">
        <v>7136</v>
      </c>
      <c r="C8" s="4" t="s">
        <v>7138</v>
      </c>
      <c r="E8" s="9">
        <v>42906</v>
      </c>
    </row>
    <row r="9" spans="1:9" x14ac:dyDescent="0.25">
      <c r="A9" s="2" t="s">
        <v>7139</v>
      </c>
      <c r="B9" s="2" t="s">
        <v>7140</v>
      </c>
      <c r="C9" s="4" t="s">
        <v>1992</v>
      </c>
      <c r="E9" s="9">
        <v>42921</v>
      </c>
    </row>
    <row r="10" spans="1:9" x14ac:dyDescent="0.25">
      <c r="A10" s="2" t="s">
        <v>7141</v>
      </c>
      <c r="B10" s="2" t="s">
        <v>7142</v>
      </c>
      <c r="C10" s="4" t="s">
        <v>7143</v>
      </c>
      <c r="D10" s="9">
        <v>43241</v>
      </c>
      <c r="E10" s="9" t="s">
        <v>2194</v>
      </c>
    </row>
    <row r="11" spans="1:9" x14ac:dyDescent="0.25">
      <c r="A11" s="2" t="s">
        <v>7144</v>
      </c>
      <c r="B11" s="2" t="s">
        <v>7145</v>
      </c>
      <c r="C11" s="4" t="s">
        <v>7143</v>
      </c>
      <c r="D11" s="9">
        <v>43241</v>
      </c>
      <c r="E11" s="9" t="s">
        <v>2194</v>
      </c>
    </row>
    <row r="12" spans="1:9" x14ac:dyDescent="0.25">
      <c r="A12" s="2" t="s">
        <v>7146</v>
      </c>
      <c r="B12" s="2" t="s">
        <v>7142</v>
      </c>
      <c r="C12" s="4" t="s">
        <v>7147</v>
      </c>
      <c r="E12" s="9">
        <v>43746</v>
      </c>
    </row>
    <row r="13" spans="1:9" x14ac:dyDescent="0.25">
      <c r="A13" s="2" t="s">
        <v>7148</v>
      </c>
      <c r="B13" s="2" t="s">
        <v>7149</v>
      </c>
      <c r="C13" s="4" t="s">
        <v>7147</v>
      </c>
      <c r="E13" s="9">
        <v>43746</v>
      </c>
    </row>
    <row r="14" spans="1:9" x14ac:dyDescent="0.25">
      <c r="A14" s="2" t="s">
        <v>7150</v>
      </c>
      <c r="B14" s="2" t="s">
        <v>7151</v>
      </c>
      <c r="C14" s="4" t="s">
        <v>7152</v>
      </c>
      <c r="D14" s="9">
        <v>45100</v>
      </c>
      <c r="E14" s="9">
        <v>45100</v>
      </c>
    </row>
    <row r="15" spans="1:9" x14ac:dyDescent="0.25">
      <c r="A15" s="2" t="s">
        <v>28527</v>
      </c>
      <c r="B15" s="2" t="s">
        <v>28528</v>
      </c>
      <c r="C15" s="4" t="s">
        <v>28529</v>
      </c>
      <c r="D15" s="9">
        <v>45084</v>
      </c>
      <c r="E15" s="9">
        <v>45114</v>
      </c>
    </row>
    <row r="16" spans="1:9" x14ac:dyDescent="0.25">
      <c r="A16" s="2" t="s">
        <v>28530</v>
      </c>
      <c r="B16" s="2" t="s">
        <v>28531</v>
      </c>
      <c r="C16" s="4" t="s">
        <v>28532</v>
      </c>
      <c r="E16" s="9">
        <v>45114</v>
      </c>
    </row>
    <row r="17" spans="1:5" x14ac:dyDescent="0.25">
      <c r="A17" s="2" t="s">
        <v>28533</v>
      </c>
      <c r="B17" s="2" t="s">
        <v>28534</v>
      </c>
      <c r="C17" s="4" t="s">
        <v>22931</v>
      </c>
      <c r="E17" s="9">
        <v>45121</v>
      </c>
    </row>
    <row r="18" spans="1:5" x14ac:dyDescent="0.25">
      <c r="A18" s="2" t="s">
        <v>28535</v>
      </c>
      <c r="B18" s="2" t="s">
        <v>28536</v>
      </c>
      <c r="C18" s="4" t="s">
        <v>28537</v>
      </c>
      <c r="D18" s="9">
        <v>45134</v>
      </c>
      <c r="E18" s="9">
        <v>45135</v>
      </c>
    </row>
    <row r="19" spans="1:5" x14ac:dyDescent="0.25">
      <c r="A19" s="2" t="s">
        <v>28794</v>
      </c>
      <c r="B19" s="2" t="s">
        <v>28795</v>
      </c>
      <c r="C19" s="4" t="s">
        <v>28796</v>
      </c>
      <c r="E19" s="9">
        <v>45149</v>
      </c>
    </row>
  </sheetData>
  <hyperlinks>
    <hyperlink ref="I1" location="'Inicio'!A1" tooltip="Regresa a la tabla del inicio" display="Ir al inicio" xr:uid="{CCB08B90-2D72-4018-A2A7-F28E37654DE2}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775B6-947D-4F84-B20F-B63488810A34}">
  <sheetPr codeName="Hoja51"/>
  <dimension ref="A1:I336"/>
  <sheetViews>
    <sheetView workbookViewId="0">
      <pane ySplit="1" topLeftCell="A326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721</v>
      </c>
      <c r="H1" s="1" t="s">
        <v>28761</v>
      </c>
      <c r="I1" s="5" t="s">
        <v>14</v>
      </c>
    </row>
    <row r="2" spans="1:9" x14ac:dyDescent="0.25">
      <c r="A2" s="2" t="s">
        <v>4613</v>
      </c>
      <c r="B2" s="2" t="s">
        <v>7153</v>
      </c>
      <c r="C2" s="4" t="s">
        <v>7154</v>
      </c>
      <c r="E2" s="9">
        <v>40143</v>
      </c>
      <c r="F2" s="3" t="s">
        <v>1660</v>
      </c>
    </row>
    <row r="3" spans="1:9" x14ac:dyDescent="0.25">
      <c r="A3" s="2" t="s">
        <v>1439</v>
      </c>
      <c r="B3" s="2" t="s">
        <v>7155</v>
      </c>
      <c r="C3" s="4" t="s">
        <v>869</v>
      </c>
      <c r="E3" s="9">
        <v>40150</v>
      </c>
      <c r="F3" s="3" t="s">
        <v>880</v>
      </c>
    </row>
    <row r="4" spans="1:9" x14ac:dyDescent="0.25">
      <c r="A4" s="2" t="s">
        <v>7156</v>
      </c>
      <c r="B4" s="2" t="s">
        <v>7157</v>
      </c>
      <c r="C4" s="4" t="s">
        <v>7158</v>
      </c>
      <c r="E4" s="9">
        <v>40155</v>
      </c>
      <c r="F4" s="3" t="s">
        <v>1664</v>
      </c>
    </row>
    <row r="5" spans="1:9" x14ac:dyDescent="0.25">
      <c r="A5" s="2" t="s">
        <v>7156</v>
      </c>
      <c r="B5" s="2" t="s">
        <v>7159</v>
      </c>
      <c r="C5" s="4" t="s">
        <v>7158</v>
      </c>
      <c r="E5" s="9">
        <v>40155</v>
      </c>
      <c r="F5" s="3" t="s">
        <v>880</v>
      </c>
    </row>
    <row r="6" spans="1:9" x14ac:dyDescent="0.25">
      <c r="A6" s="2" t="s">
        <v>7160</v>
      </c>
      <c r="B6" s="2" t="s">
        <v>7161</v>
      </c>
      <c r="C6" s="4" t="s">
        <v>2454</v>
      </c>
      <c r="E6" s="9">
        <v>40176</v>
      </c>
      <c r="F6" s="3" t="s">
        <v>1664</v>
      </c>
    </row>
    <row r="7" spans="1:9" x14ac:dyDescent="0.25">
      <c r="A7" s="2" t="s">
        <v>7162</v>
      </c>
      <c r="B7" s="2" t="s">
        <v>7163</v>
      </c>
      <c r="C7" s="4" t="s">
        <v>2454</v>
      </c>
      <c r="E7" s="9">
        <v>40175</v>
      </c>
      <c r="F7" s="3" t="s">
        <v>1680</v>
      </c>
    </row>
    <row r="8" spans="1:9" x14ac:dyDescent="0.25">
      <c r="A8" s="2" t="s">
        <v>7164</v>
      </c>
      <c r="B8" s="2" t="s">
        <v>7165</v>
      </c>
      <c r="C8" s="4" t="s">
        <v>7166</v>
      </c>
      <c r="E8" s="9">
        <v>40385</v>
      </c>
      <c r="F8" s="3" t="s">
        <v>7167</v>
      </c>
    </row>
    <row r="9" spans="1:9" x14ac:dyDescent="0.25">
      <c r="A9" s="2" t="s">
        <v>7164</v>
      </c>
      <c r="B9" s="2" t="s">
        <v>7168</v>
      </c>
      <c r="C9" s="4" t="s">
        <v>886</v>
      </c>
      <c r="E9" s="9">
        <v>40387</v>
      </c>
      <c r="F9" s="3" t="s">
        <v>7169</v>
      </c>
    </row>
    <row r="10" spans="1:9" x14ac:dyDescent="0.25">
      <c r="A10" s="2" t="s">
        <v>7164</v>
      </c>
      <c r="B10" s="2" t="s">
        <v>7170</v>
      </c>
      <c r="C10" s="4" t="s">
        <v>7171</v>
      </c>
      <c r="E10" s="9">
        <v>40455</v>
      </c>
      <c r="F10" s="3" t="s">
        <v>1640</v>
      </c>
    </row>
    <row r="11" spans="1:9" x14ac:dyDescent="0.25">
      <c r="A11" s="2" t="s">
        <v>2181</v>
      </c>
      <c r="B11" s="2" t="s">
        <v>7172</v>
      </c>
      <c r="C11" s="4" t="s">
        <v>7173</v>
      </c>
      <c r="E11" s="9">
        <v>40553</v>
      </c>
      <c r="F11" s="3" t="s">
        <v>7174</v>
      </c>
    </row>
    <row r="12" spans="1:9" x14ac:dyDescent="0.25">
      <c r="A12" s="2" t="s">
        <v>7175</v>
      </c>
      <c r="B12" s="2" t="s">
        <v>7176</v>
      </c>
      <c r="C12" s="4" t="s">
        <v>2611</v>
      </c>
      <c r="E12" s="9">
        <v>40609</v>
      </c>
      <c r="F12" s="3" t="s">
        <v>926</v>
      </c>
    </row>
    <row r="13" spans="1:9" x14ac:dyDescent="0.25">
      <c r="A13" s="2" t="s">
        <v>7175</v>
      </c>
      <c r="B13" s="2" t="s">
        <v>7177</v>
      </c>
      <c r="C13" s="4" t="s">
        <v>943</v>
      </c>
      <c r="D13" s="9" t="s">
        <v>7178</v>
      </c>
      <c r="E13" s="9">
        <v>40621</v>
      </c>
      <c r="F13" s="3" t="s">
        <v>1660</v>
      </c>
    </row>
    <row r="14" spans="1:9" x14ac:dyDescent="0.25">
      <c r="A14" s="2" t="s">
        <v>7175</v>
      </c>
      <c r="B14" s="2" t="s">
        <v>7179</v>
      </c>
      <c r="C14" s="4" t="s">
        <v>7180</v>
      </c>
      <c r="E14" s="9">
        <v>40621</v>
      </c>
      <c r="F14" s="3" t="s">
        <v>7169</v>
      </c>
    </row>
    <row r="15" spans="1:9" x14ac:dyDescent="0.25">
      <c r="A15" s="2" t="s">
        <v>7175</v>
      </c>
      <c r="B15" s="2" t="s">
        <v>7181</v>
      </c>
      <c r="C15" s="4" t="s">
        <v>7182</v>
      </c>
      <c r="E15" s="9">
        <v>40624</v>
      </c>
      <c r="F15" s="3" t="s">
        <v>1640</v>
      </c>
    </row>
    <row r="16" spans="1:9" x14ac:dyDescent="0.25">
      <c r="A16" s="2" t="s">
        <v>5974</v>
      </c>
      <c r="B16" s="2" t="s">
        <v>7183</v>
      </c>
      <c r="C16" s="4" t="s">
        <v>7182</v>
      </c>
      <c r="E16" s="9">
        <v>40624</v>
      </c>
      <c r="F16" s="3" t="s">
        <v>926</v>
      </c>
    </row>
    <row r="17" spans="1:6" x14ac:dyDescent="0.25">
      <c r="A17" s="2" t="s">
        <v>7175</v>
      </c>
      <c r="B17" s="2" t="s">
        <v>7184</v>
      </c>
      <c r="C17" s="4" t="s">
        <v>7185</v>
      </c>
      <c r="E17" s="9">
        <v>40628</v>
      </c>
      <c r="F17" s="3" t="s">
        <v>7186</v>
      </c>
    </row>
    <row r="18" spans="1:6" x14ac:dyDescent="0.25">
      <c r="A18" s="2" t="s">
        <v>7175</v>
      </c>
      <c r="B18" s="2" t="s">
        <v>7187</v>
      </c>
      <c r="C18" s="4" t="s">
        <v>7185</v>
      </c>
      <c r="E18" s="9">
        <v>40628</v>
      </c>
      <c r="F18" s="3" t="s">
        <v>7167</v>
      </c>
    </row>
    <row r="19" spans="1:6" x14ac:dyDescent="0.25">
      <c r="A19" s="2" t="s">
        <v>7188</v>
      </c>
      <c r="B19" s="2" t="s">
        <v>7189</v>
      </c>
      <c r="C19" s="4" t="s">
        <v>7190</v>
      </c>
      <c r="E19" s="9">
        <v>40631</v>
      </c>
    </row>
    <row r="20" spans="1:6" x14ac:dyDescent="0.25">
      <c r="A20" s="2" t="s">
        <v>7175</v>
      </c>
      <c r="B20" s="2" t="s">
        <v>7191</v>
      </c>
      <c r="C20" s="4" t="s">
        <v>7192</v>
      </c>
      <c r="E20" s="9">
        <v>40638</v>
      </c>
    </row>
    <row r="21" spans="1:6" x14ac:dyDescent="0.25">
      <c r="A21" s="2" t="s">
        <v>7193</v>
      </c>
      <c r="B21" s="2" t="s">
        <v>7194</v>
      </c>
      <c r="C21" s="4" t="s">
        <v>7195</v>
      </c>
      <c r="E21" s="9">
        <v>40645</v>
      </c>
    </row>
    <row r="22" spans="1:6" x14ac:dyDescent="0.25">
      <c r="A22" s="2" t="s">
        <v>7196</v>
      </c>
      <c r="B22" s="2" t="s">
        <v>7197</v>
      </c>
      <c r="C22" s="4" t="s">
        <v>7195</v>
      </c>
      <c r="E22" s="9">
        <v>40645</v>
      </c>
    </row>
    <row r="23" spans="1:6" x14ac:dyDescent="0.25">
      <c r="A23" s="2" t="s">
        <v>7198</v>
      </c>
      <c r="B23" s="2" t="s">
        <v>7199</v>
      </c>
      <c r="C23" s="4" t="s">
        <v>7200</v>
      </c>
      <c r="E23" s="9" t="s">
        <v>7201</v>
      </c>
    </row>
    <row r="24" spans="1:6" x14ac:dyDescent="0.25">
      <c r="A24" s="2" t="s">
        <v>7202</v>
      </c>
      <c r="B24" s="2" t="s">
        <v>7203</v>
      </c>
      <c r="C24" s="4" t="s">
        <v>7200</v>
      </c>
      <c r="E24" s="9" t="s">
        <v>7201</v>
      </c>
    </row>
    <row r="25" spans="1:6" x14ac:dyDescent="0.25">
      <c r="A25" s="2" t="s">
        <v>2150</v>
      </c>
      <c r="B25" s="2" t="s">
        <v>7204</v>
      </c>
      <c r="C25" s="4" t="s">
        <v>7205</v>
      </c>
      <c r="E25" s="9" t="s">
        <v>7206</v>
      </c>
    </row>
    <row r="26" spans="1:6" x14ac:dyDescent="0.25">
      <c r="B26" s="2" t="s">
        <v>7207</v>
      </c>
      <c r="C26" s="4" t="s">
        <v>7205</v>
      </c>
      <c r="E26" s="9" t="s">
        <v>7208</v>
      </c>
    </row>
    <row r="27" spans="1:6" x14ac:dyDescent="0.25">
      <c r="A27" s="2" t="s">
        <v>2150</v>
      </c>
      <c r="B27" s="2" t="s">
        <v>7209</v>
      </c>
      <c r="C27" s="4" t="s">
        <v>7205</v>
      </c>
      <c r="D27" s="9" t="s">
        <v>7210</v>
      </c>
      <c r="E27" s="9">
        <v>40764</v>
      </c>
    </row>
    <row r="28" spans="1:6" x14ac:dyDescent="0.25">
      <c r="A28" s="2" t="s">
        <v>7211</v>
      </c>
      <c r="B28" s="2" t="s">
        <v>7212</v>
      </c>
      <c r="C28" s="4" t="s">
        <v>3487</v>
      </c>
      <c r="E28" s="9">
        <v>40765</v>
      </c>
    </row>
    <row r="29" spans="1:6" x14ac:dyDescent="0.25">
      <c r="A29" s="2" t="s">
        <v>7211</v>
      </c>
      <c r="B29" s="2" t="s">
        <v>7213</v>
      </c>
      <c r="C29" s="4" t="s">
        <v>3490</v>
      </c>
      <c r="E29" s="9">
        <v>40764</v>
      </c>
    </row>
    <row r="30" spans="1:6" x14ac:dyDescent="0.25">
      <c r="A30" s="2" t="s">
        <v>2416</v>
      </c>
      <c r="B30" s="2" t="s">
        <v>7214</v>
      </c>
      <c r="C30" s="4" t="s">
        <v>7215</v>
      </c>
      <c r="E30" s="9">
        <v>40765</v>
      </c>
    </row>
    <row r="31" spans="1:6" x14ac:dyDescent="0.25">
      <c r="A31" s="2" t="s">
        <v>2181</v>
      </c>
      <c r="B31" s="2" t="s">
        <v>7216</v>
      </c>
      <c r="C31" s="4" t="s">
        <v>7217</v>
      </c>
      <c r="E31" s="9">
        <v>40773</v>
      </c>
    </row>
    <row r="32" spans="1:6" x14ac:dyDescent="0.25">
      <c r="A32" s="2" t="s">
        <v>3093</v>
      </c>
      <c r="B32" s="2" t="s">
        <v>7218</v>
      </c>
      <c r="C32" s="4" t="s">
        <v>7219</v>
      </c>
      <c r="E32" s="9">
        <v>40785</v>
      </c>
    </row>
    <row r="33" spans="1:5" x14ac:dyDescent="0.25">
      <c r="A33" s="2" t="s">
        <v>3093</v>
      </c>
      <c r="B33" s="2" t="s">
        <v>7220</v>
      </c>
      <c r="C33" s="4" t="s">
        <v>1749</v>
      </c>
      <c r="E33" s="9">
        <v>40785</v>
      </c>
    </row>
    <row r="34" spans="1:5" x14ac:dyDescent="0.25">
      <c r="A34" s="2" t="s">
        <v>3093</v>
      </c>
      <c r="B34" s="2" t="s">
        <v>7221</v>
      </c>
      <c r="C34" s="4" t="s">
        <v>7222</v>
      </c>
      <c r="E34" s="9">
        <v>40787</v>
      </c>
    </row>
    <row r="35" spans="1:5" x14ac:dyDescent="0.25">
      <c r="A35" s="2" t="s">
        <v>3093</v>
      </c>
      <c r="B35" s="2" t="s">
        <v>7223</v>
      </c>
      <c r="C35" s="4" t="s">
        <v>7222</v>
      </c>
      <c r="E35" s="9">
        <v>40787</v>
      </c>
    </row>
    <row r="36" spans="1:5" x14ac:dyDescent="0.25">
      <c r="A36" s="2" t="s">
        <v>3093</v>
      </c>
      <c r="B36" s="2" t="s">
        <v>7224</v>
      </c>
      <c r="C36" s="4" t="s">
        <v>7222</v>
      </c>
      <c r="E36" s="9">
        <v>40787</v>
      </c>
    </row>
    <row r="37" spans="1:5" x14ac:dyDescent="0.25">
      <c r="A37" s="2" t="s">
        <v>5621</v>
      </c>
      <c r="B37" s="2" t="s">
        <v>7225</v>
      </c>
      <c r="C37" s="4" t="s">
        <v>7226</v>
      </c>
      <c r="E37" s="9">
        <v>40794</v>
      </c>
    </row>
    <row r="38" spans="1:5" x14ac:dyDescent="0.25">
      <c r="A38" s="2" t="s">
        <v>3093</v>
      </c>
      <c r="B38" s="2" t="s">
        <v>7227</v>
      </c>
      <c r="C38" s="4" t="s">
        <v>7228</v>
      </c>
      <c r="E38" s="9">
        <v>40796</v>
      </c>
    </row>
    <row r="39" spans="1:5" x14ac:dyDescent="0.25">
      <c r="A39" s="2" t="s">
        <v>1233</v>
      </c>
      <c r="B39" s="2" t="s">
        <v>7229</v>
      </c>
      <c r="C39" s="4" t="s">
        <v>7230</v>
      </c>
      <c r="E39" s="9">
        <v>40798</v>
      </c>
    </row>
    <row r="40" spans="1:5" x14ac:dyDescent="0.25">
      <c r="A40" s="2" t="s">
        <v>4003</v>
      </c>
      <c r="B40" s="2" t="s">
        <v>7231</v>
      </c>
      <c r="C40" s="4" t="s">
        <v>7230</v>
      </c>
      <c r="E40" s="9">
        <v>40798</v>
      </c>
    </row>
    <row r="41" spans="1:5" x14ac:dyDescent="0.25">
      <c r="A41" s="2" t="s">
        <v>7232</v>
      </c>
      <c r="B41" s="2" t="s">
        <v>7233</v>
      </c>
      <c r="C41" s="4" t="s">
        <v>7230</v>
      </c>
      <c r="E41" s="9">
        <v>40798</v>
      </c>
    </row>
    <row r="42" spans="1:5" x14ac:dyDescent="0.25">
      <c r="A42" s="2" t="s">
        <v>3411</v>
      </c>
      <c r="B42" s="2" t="s">
        <v>7234</v>
      </c>
      <c r="C42" s="4" t="s">
        <v>7235</v>
      </c>
      <c r="E42" s="9">
        <v>40803</v>
      </c>
    </row>
    <row r="43" spans="1:5" x14ac:dyDescent="0.25">
      <c r="A43" s="2" t="s">
        <v>7236</v>
      </c>
      <c r="B43" s="2" t="s">
        <v>7237</v>
      </c>
      <c r="C43" s="4" t="s">
        <v>7238</v>
      </c>
      <c r="E43" s="9">
        <v>40806</v>
      </c>
    </row>
    <row r="44" spans="1:5" x14ac:dyDescent="0.25">
      <c r="A44" s="2" t="s">
        <v>3093</v>
      </c>
      <c r="B44" s="2" t="s">
        <v>7239</v>
      </c>
      <c r="C44" s="4" t="s">
        <v>7238</v>
      </c>
      <c r="E44" s="9">
        <v>40806</v>
      </c>
    </row>
    <row r="45" spans="1:5" x14ac:dyDescent="0.25">
      <c r="A45" s="2" t="s">
        <v>5621</v>
      </c>
      <c r="B45" s="2" t="s">
        <v>7240</v>
      </c>
      <c r="C45" s="4" t="s">
        <v>7241</v>
      </c>
      <c r="E45" s="9">
        <v>40813</v>
      </c>
    </row>
    <row r="46" spans="1:5" x14ac:dyDescent="0.25">
      <c r="A46" s="2" t="s">
        <v>5621</v>
      </c>
      <c r="B46" s="2" t="s">
        <v>7242</v>
      </c>
      <c r="C46" s="4" t="s">
        <v>7241</v>
      </c>
      <c r="E46" s="9">
        <v>40813</v>
      </c>
    </row>
    <row r="47" spans="1:5" x14ac:dyDescent="0.25">
      <c r="A47" s="2" t="s">
        <v>7243</v>
      </c>
      <c r="B47" s="2" t="s">
        <v>7244</v>
      </c>
      <c r="C47" s="4" t="s">
        <v>7245</v>
      </c>
      <c r="E47" s="9">
        <v>40878</v>
      </c>
    </row>
    <row r="48" spans="1:5" x14ac:dyDescent="0.25">
      <c r="A48" s="2" t="s">
        <v>7246</v>
      </c>
      <c r="B48" s="2" t="s">
        <v>7247</v>
      </c>
      <c r="C48" s="4" t="s">
        <v>7245</v>
      </c>
      <c r="E48" s="9">
        <v>40878</v>
      </c>
    </row>
    <row r="49" spans="1:5" x14ac:dyDescent="0.25">
      <c r="A49" s="2" t="s">
        <v>7164</v>
      </c>
      <c r="B49" s="2" t="s">
        <v>7248</v>
      </c>
      <c r="C49" s="4" t="s">
        <v>7249</v>
      </c>
      <c r="E49" s="9">
        <v>40890</v>
      </c>
    </row>
    <row r="50" spans="1:5" x14ac:dyDescent="0.25">
      <c r="A50" s="2" t="s">
        <v>7164</v>
      </c>
      <c r="B50" s="2" t="s">
        <v>7250</v>
      </c>
      <c r="C50" s="4" t="s">
        <v>7249</v>
      </c>
      <c r="E50" s="9">
        <v>40890</v>
      </c>
    </row>
    <row r="51" spans="1:5" x14ac:dyDescent="0.25">
      <c r="A51" s="2" t="s">
        <v>7164</v>
      </c>
      <c r="B51" s="2" t="s">
        <v>7251</v>
      </c>
      <c r="C51" s="4" t="s">
        <v>7252</v>
      </c>
      <c r="E51" s="9">
        <v>40892</v>
      </c>
    </row>
    <row r="52" spans="1:5" x14ac:dyDescent="0.25">
      <c r="A52" s="2" t="s">
        <v>7164</v>
      </c>
      <c r="B52" s="2" t="s">
        <v>7253</v>
      </c>
      <c r="C52" s="4" t="s">
        <v>7252</v>
      </c>
      <c r="E52" s="9">
        <v>40892</v>
      </c>
    </row>
    <row r="53" spans="1:5" x14ac:dyDescent="0.25">
      <c r="A53" s="2" t="s">
        <v>7164</v>
      </c>
      <c r="B53" s="2" t="s">
        <v>7254</v>
      </c>
      <c r="C53" s="4" t="s">
        <v>7255</v>
      </c>
      <c r="E53" s="9">
        <v>40897</v>
      </c>
    </row>
    <row r="54" spans="1:5" x14ac:dyDescent="0.25">
      <c r="A54" s="2" t="s">
        <v>7164</v>
      </c>
      <c r="B54" s="2" t="s">
        <v>7256</v>
      </c>
      <c r="C54" s="4" t="s">
        <v>7257</v>
      </c>
      <c r="E54" s="9">
        <v>40897</v>
      </c>
    </row>
    <row r="55" spans="1:5" x14ac:dyDescent="0.25">
      <c r="A55" s="2" t="s">
        <v>7164</v>
      </c>
      <c r="B55" s="2" t="s">
        <v>7256</v>
      </c>
      <c r="C55" s="4" t="s">
        <v>7258</v>
      </c>
      <c r="E55" s="9">
        <v>40903</v>
      </c>
    </row>
    <row r="56" spans="1:5" x14ac:dyDescent="0.25">
      <c r="A56" s="2" t="s">
        <v>7164</v>
      </c>
      <c r="B56" s="2" t="s">
        <v>7259</v>
      </c>
      <c r="C56" s="4" t="s">
        <v>7260</v>
      </c>
      <c r="E56" s="9">
        <v>40908</v>
      </c>
    </row>
    <row r="57" spans="1:5" x14ac:dyDescent="0.25">
      <c r="A57" s="2" t="s">
        <v>7261</v>
      </c>
      <c r="B57" s="2" t="s">
        <v>7262</v>
      </c>
      <c r="C57" s="4" t="s">
        <v>7263</v>
      </c>
      <c r="E57" s="9">
        <v>41065</v>
      </c>
    </row>
    <row r="58" spans="1:5" x14ac:dyDescent="0.25">
      <c r="A58" s="2" t="s">
        <v>7164</v>
      </c>
      <c r="B58" s="2" t="s">
        <v>7259</v>
      </c>
      <c r="C58" s="4" t="s">
        <v>2269</v>
      </c>
      <c r="E58" s="9">
        <v>41072</v>
      </c>
    </row>
    <row r="59" spans="1:5" x14ac:dyDescent="0.25">
      <c r="A59" s="2" t="s">
        <v>7264</v>
      </c>
      <c r="B59" s="2" t="s">
        <v>7265</v>
      </c>
      <c r="C59" s="4" t="s">
        <v>7266</v>
      </c>
      <c r="E59" s="9">
        <v>41081</v>
      </c>
    </row>
    <row r="60" spans="1:5" x14ac:dyDescent="0.25">
      <c r="A60" s="2" t="s">
        <v>7164</v>
      </c>
      <c r="B60" s="2" t="s">
        <v>7267</v>
      </c>
      <c r="C60" s="4" t="s">
        <v>7266</v>
      </c>
      <c r="E60" s="9">
        <v>41081</v>
      </c>
    </row>
    <row r="61" spans="1:5" x14ac:dyDescent="0.25">
      <c r="A61" s="2" t="s">
        <v>5117</v>
      </c>
      <c r="B61" s="2" t="s">
        <v>3318</v>
      </c>
      <c r="C61" s="4" t="s">
        <v>7268</v>
      </c>
      <c r="E61" s="9">
        <v>41099</v>
      </c>
    </row>
    <row r="62" spans="1:5" x14ac:dyDescent="0.25">
      <c r="A62" s="2" t="s">
        <v>7164</v>
      </c>
      <c r="B62" s="2" t="s">
        <v>7170</v>
      </c>
      <c r="C62" s="4" t="s">
        <v>7268</v>
      </c>
      <c r="E62" s="9">
        <v>41099</v>
      </c>
    </row>
    <row r="63" spans="1:5" x14ac:dyDescent="0.25">
      <c r="A63" s="2" t="s">
        <v>7269</v>
      </c>
      <c r="B63" s="2" t="s">
        <v>7270</v>
      </c>
      <c r="C63" s="4" t="s">
        <v>7271</v>
      </c>
      <c r="E63" s="9">
        <v>41106</v>
      </c>
    </row>
    <row r="64" spans="1:5" x14ac:dyDescent="0.25">
      <c r="A64" s="2" t="s">
        <v>7272</v>
      </c>
      <c r="B64" s="2" t="s">
        <v>7273</v>
      </c>
      <c r="C64" s="4" t="s">
        <v>7271</v>
      </c>
      <c r="E64" s="9">
        <v>41106</v>
      </c>
    </row>
    <row r="65" spans="1:5" x14ac:dyDescent="0.25">
      <c r="A65" s="2" t="s">
        <v>7274</v>
      </c>
      <c r="B65" s="2" t="s">
        <v>7275</v>
      </c>
      <c r="C65" s="4" t="s">
        <v>7276</v>
      </c>
      <c r="E65" s="9">
        <v>41108</v>
      </c>
    </row>
    <row r="66" spans="1:5" x14ac:dyDescent="0.25">
      <c r="A66" s="2" t="s">
        <v>7277</v>
      </c>
      <c r="B66" s="2" t="s">
        <v>7278</v>
      </c>
      <c r="C66" s="4" t="s">
        <v>7276</v>
      </c>
      <c r="E66" s="9">
        <v>41108</v>
      </c>
    </row>
    <row r="67" spans="1:5" x14ac:dyDescent="0.25">
      <c r="A67" s="2" t="s">
        <v>7279</v>
      </c>
      <c r="B67" s="2" t="s">
        <v>7280</v>
      </c>
      <c r="C67" s="4" t="s">
        <v>7281</v>
      </c>
      <c r="E67" s="9">
        <v>41113</v>
      </c>
    </row>
    <row r="68" spans="1:5" x14ac:dyDescent="0.25">
      <c r="A68" s="2" t="s">
        <v>7282</v>
      </c>
      <c r="B68" s="2" t="s">
        <v>7283</v>
      </c>
      <c r="C68" s="4" t="s">
        <v>7281</v>
      </c>
      <c r="E68" s="9">
        <v>41113</v>
      </c>
    </row>
    <row r="69" spans="1:5" x14ac:dyDescent="0.25">
      <c r="A69" s="2" t="s">
        <v>7284</v>
      </c>
      <c r="B69" s="2" t="s">
        <v>7285</v>
      </c>
      <c r="C69" s="4" t="s">
        <v>7286</v>
      </c>
      <c r="E69" s="9">
        <v>41117</v>
      </c>
    </row>
    <row r="70" spans="1:5" x14ac:dyDescent="0.25">
      <c r="A70" s="2" t="s">
        <v>7287</v>
      </c>
      <c r="B70" s="2" t="s">
        <v>7288</v>
      </c>
      <c r="C70" s="4" t="s">
        <v>2271</v>
      </c>
      <c r="E70" s="9">
        <v>41121</v>
      </c>
    </row>
    <row r="71" spans="1:5" x14ac:dyDescent="0.25">
      <c r="A71" s="2" t="s">
        <v>3756</v>
      </c>
      <c r="B71" s="2" t="s">
        <v>7289</v>
      </c>
      <c r="C71" s="4" t="s">
        <v>2271</v>
      </c>
      <c r="E71" s="9">
        <v>41121</v>
      </c>
    </row>
    <row r="72" spans="1:5" x14ac:dyDescent="0.25">
      <c r="A72" s="2" t="s">
        <v>7175</v>
      </c>
      <c r="B72" s="2" t="s">
        <v>7290</v>
      </c>
      <c r="C72" s="4" t="s">
        <v>7291</v>
      </c>
      <c r="E72" s="9">
        <v>41125</v>
      </c>
    </row>
    <row r="73" spans="1:5" x14ac:dyDescent="0.25">
      <c r="A73" s="2" t="s">
        <v>7175</v>
      </c>
      <c r="B73" s="2" t="s">
        <v>7292</v>
      </c>
      <c r="C73" s="4" t="s">
        <v>7291</v>
      </c>
      <c r="E73" s="9">
        <v>41125</v>
      </c>
    </row>
    <row r="74" spans="1:5" x14ac:dyDescent="0.25">
      <c r="A74" s="2" t="s">
        <v>7175</v>
      </c>
      <c r="B74" s="2" t="s">
        <v>7293</v>
      </c>
      <c r="C74" s="4" t="s">
        <v>7294</v>
      </c>
      <c r="E74" s="9">
        <v>41132</v>
      </c>
    </row>
    <row r="75" spans="1:5" x14ac:dyDescent="0.25">
      <c r="A75" s="2" t="s">
        <v>7175</v>
      </c>
      <c r="B75" s="2" t="s">
        <v>7295</v>
      </c>
      <c r="C75" s="4" t="s">
        <v>7294</v>
      </c>
      <c r="E75" s="9">
        <v>41132</v>
      </c>
    </row>
    <row r="76" spans="1:5" x14ac:dyDescent="0.25">
      <c r="A76" s="2" t="s">
        <v>7175</v>
      </c>
      <c r="B76" s="2" t="s">
        <v>7181</v>
      </c>
      <c r="C76" s="4" t="s">
        <v>5970</v>
      </c>
      <c r="E76" s="9">
        <v>41135</v>
      </c>
    </row>
    <row r="77" spans="1:5" x14ac:dyDescent="0.25">
      <c r="A77" s="2" t="s">
        <v>7296</v>
      </c>
      <c r="B77" s="2" t="s">
        <v>7297</v>
      </c>
      <c r="C77" s="4" t="s">
        <v>7298</v>
      </c>
      <c r="E77" s="9">
        <v>41139</v>
      </c>
    </row>
    <row r="78" spans="1:5" x14ac:dyDescent="0.25">
      <c r="A78" s="2" t="s">
        <v>7299</v>
      </c>
      <c r="B78" s="2" t="s">
        <v>7300</v>
      </c>
      <c r="C78" s="4" t="s">
        <v>7298</v>
      </c>
      <c r="E78" s="9">
        <v>41139</v>
      </c>
    </row>
    <row r="79" spans="1:5" x14ac:dyDescent="0.25">
      <c r="A79" s="2" t="s">
        <v>7301</v>
      </c>
      <c r="B79" s="2" t="s">
        <v>7302</v>
      </c>
      <c r="C79" s="4" t="s">
        <v>7303</v>
      </c>
      <c r="E79" s="9">
        <v>41142</v>
      </c>
    </row>
    <row r="80" spans="1:5" x14ac:dyDescent="0.25">
      <c r="A80" s="2" t="s">
        <v>7301</v>
      </c>
      <c r="B80" s="2" t="s">
        <v>7304</v>
      </c>
      <c r="C80" s="4" t="s">
        <v>7303</v>
      </c>
      <c r="E80" s="9">
        <v>41142</v>
      </c>
    </row>
    <row r="81" spans="1:6" x14ac:dyDescent="0.25">
      <c r="A81" s="2" t="s">
        <v>7305</v>
      </c>
      <c r="B81" s="2" t="s">
        <v>7306</v>
      </c>
      <c r="C81" s="4" t="s">
        <v>7307</v>
      </c>
      <c r="E81" s="9">
        <v>41142</v>
      </c>
    </row>
    <row r="82" spans="1:6" x14ac:dyDescent="0.25">
      <c r="A82" s="2" t="s">
        <v>7279</v>
      </c>
      <c r="B82" s="2" t="s">
        <v>7280</v>
      </c>
      <c r="C82" s="4" t="s">
        <v>7307</v>
      </c>
      <c r="E82" s="9">
        <v>41143</v>
      </c>
    </row>
    <row r="83" spans="1:6" x14ac:dyDescent="0.25">
      <c r="A83" s="2" t="s">
        <v>7308</v>
      </c>
      <c r="B83" s="2" t="s">
        <v>7309</v>
      </c>
      <c r="C83" s="4" t="s">
        <v>7307</v>
      </c>
      <c r="E83" s="9">
        <v>41143</v>
      </c>
    </row>
    <row r="84" spans="1:6" x14ac:dyDescent="0.25">
      <c r="A84" s="2" t="s">
        <v>7310</v>
      </c>
      <c r="B84" s="2" t="s">
        <v>7311</v>
      </c>
      <c r="C84" s="4" t="s">
        <v>7312</v>
      </c>
      <c r="E84" s="9">
        <v>41149</v>
      </c>
    </row>
    <row r="85" spans="1:6" x14ac:dyDescent="0.25">
      <c r="A85" s="2" t="s">
        <v>1649</v>
      </c>
      <c r="B85" s="2" t="s">
        <v>7313</v>
      </c>
      <c r="C85" s="4" t="s">
        <v>7312</v>
      </c>
      <c r="E85" s="9">
        <v>41149</v>
      </c>
    </row>
    <row r="86" spans="1:6" x14ac:dyDescent="0.25">
      <c r="A86" s="2" t="s">
        <v>7314</v>
      </c>
      <c r="B86" s="2" t="s">
        <v>7315</v>
      </c>
      <c r="C86" s="4" t="s">
        <v>7316</v>
      </c>
      <c r="E86" s="9">
        <v>41153</v>
      </c>
    </row>
    <row r="87" spans="1:6" x14ac:dyDescent="0.25">
      <c r="A87" s="2" t="s">
        <v>7317</v>
      </c>
      <c r="B87" s="2" t="s">
        <v>7318</v>
      </c>
      <c r="C87" s="4" t="s">
        <v>7316</v>
      </c>
      <c r="E87" s="9">
        <v>41153</v>
      </c>
    </row>
    <row r="88" spans="1:6" x14ac:dyDescent="0.25">
      <c r="A88" s="2" t="s">
        <v>7269</v>
      </c>
      <c r="B88" s="2" t="s">
        <v>7270</v>
      </c>
      <c r="C88" s="4" t="s">
        <v>7319</v>
      </c>
      <c r="E88" s="9">
        <v>41160</v>
      </c>
    </row>
    <row r="89" spans="1:6" x14ac:dyDescent="0.25">
      <c r="A89" s="2" t="s">
        <v>7277</v>
      </c>
      <c r="B89" s="2" t="s">
        <v>7278</v>
      </c>
      <c r="C89" s="4" t="s">
        <v>7320</v>
      </c>
      <c r="E89" s="9">
        <v>41170</v>
      </c>
      <c r="F89" s="3">
        <v>2</v>
      </c>
    </row>
    <row r="90" spans="1:6" x14ac:dyDescent="0.25">
      <c r="A90" s="2" t="s">
        <v>7274</v>
      </c>
      <c r="B90" s="2" t="s">
        <v>7321</v>
      </c>
      <c r="C90" s="4" t="s">
        <v>7320</v>
      </c>
      <c r="E90" s="9">
        <v>41170</v>
      </c>
      <c r="F90" s="3">
        <v>2</v>
      </c>
    </row>
    <row r="91" spans="1:6" x14ac:dyDescent="0.25">
      <c r="A91" s="2" t="s">
        <v>7269</v>
      </c>
      <c r="B91" s="2" t="s">
        <v>7270</v>
      </c>
      <c r="C91" s="4" t="s">
        <v>7322</v>
      </c>
      <c r="D91" s="9" t="s">
        <v>7323</v>
      </c>
      <c r="E91" s="9">
        <v>41179</v>
      </c>
    </row>
    <row r="92" spans="1:6" x14ac:dyDescent="0.25">
      <c r="A92" s="2" t="s">
        <v>7324</v>
      </c>
      <c r="B92" s="2" t="s">
        <v>7325</v>
      </c>
      <c r="C92" s="4" t="s">
        <v>7326</v>
      </c>
      <c r="E92" s="9">
        <v>41179</v>
      </c>
    </row>
    <row r="93" spans="1:6" x14ac:dyDescent="0.25">
      <c r="A93" s="2" t="s">
        <v>7327</v>
      </c>
      <c r="B93" s="2" t="s">
        <v>7328</v>
      </c>
      <c r="C93" s="4" t="s">
        <v>7329</v>
      </c>
      <c r="E93" s="9">
        <v>41180</v>
      </c>
    </row>
    <row r="94" spans="1:6" x14ac:dyDescent="0.25">
      <c r="A94" s="2" t="s">
        <v>5621</v>
      </c>
      <c r="B94" s="2" t="s">
        <v>7330</v>
      </c>
      <c r="C94" s="4" t="s">
        <v>7331</v>
      </c>
      <c r="E94" s="9">
        <v>41185</v>
      </c>
    </row>
    <row r="95" spans="1:6" x14ac:dyDescent="0.25">
      <c r="A95" s="2" t="s">
        <v>5621</v>
      </c>
      <c r="B95" s="2" t="s">
        <v>7332</v>
      </c>
      <c r="C95" s="4" t="s">
        <v>7331</v>
      </c>
      <c r="E95" s="9">
        <v>41187</v>
      </c>
    </row>
    <row r="96" spans="1:6" x14ac:dyDescent="0.25">
      <c r="A96" s="2" t="s">
        <v>7333</v>
      </c>
      <c r="B96" s="2" t="s">
        <v>7334</v>
      </c>
      <c r="C96" s="4" t="s">
        <v>7335</v>
      </c>
      <c r="E96" s="9">
        <v>41193</v>
      </c>
    </row>
    <row r="97" spans="1:6" x14ac:dyDescent="0.25">
      <c r="A97" s="2" t="s">
        <v>7333</v>
      </c>
      <c r="B97" s="2" t="s">
        <v>7336</v>
      </c>
      <c r="C97" s="4" t="s">
        <v>7335</v>
      </c>
      <c r="E97" s="9">
        <v>41193</v>
      </c>
    </row>
    <row r="98" spans="1:6" x14ac:dyDescent="0.25">
      <c r="A98" s="2" t="s">
        <v>7337</v>
      </c>
      <c r="B98" s="2" t="s">
        <v>7338</v>
      </c>
      <c r="C98" s="4" t="s">
        <v>7339</v>
      </c>
      <c r="E98" s="9">
        <v>41195</v>
      </c>
    </row>
    <row r="99" spans="1:6" x14ac:dyDescent="0.25">
      <c r="A99" s="2" t="s">
        <v>7340</v>
      </c>
      <c r="B99" s="2" t="s">
        <v>7341</v>
      </c>
      <c r="C99" s="4" t="s">
        <v>7342</v>
      </c>
      <c r="E99" s="9">
        <v>41195</v>
      </c>
    </row>
    <row r="100" spans="1:6" x14ac:dyDescent="0.25">
      <c r="A100" s="2" t="s">
        <v>7337</v>
      </c>
      <c r="B100" s="2" t="s">
        <v>7343</v>
      </c>
      <c r="C100" s="4" t="s">
        <v>6761</v>
      </c>
      <c r="E100" s="9">
        <v>41197</v>
      </c>
    </row>
    <row r="101" spans="1:6" x14ac:dyDescent="0.25">
      <c r="A101" s="2" t="s">
        <v>7337</v>
      </c>
      <c r="B101" s="2" t="s">
        <v>7344</v>
      </c>
      <c r="C101" s="4" t="s">
        <v>6761</v>
      </c>
      <c r="E101" s="9">
        <v>41197</v>
      </c>
    </row>
    <row r="102" spans="1:6" x14ac:dyDescent="0.25">
      <c r="A102" s="2" t="s">
        <v>7337</v>
      </c>
      <c r="B102" s="2" t="s">
        <v>7345</v>
      </c>
      <c r="C102" s="4" t="s">
        <v>6761</v>
      </c>
      <c r="E102" s="9">
        <v>41200</v>
      </c>
    </row>
    <row r="103" spans="1:6" x14ac:dyDescent="0.25">
      <c r="A103" s="2" t="s">
        <v>7337</v>
      </c>
      <c r="B103" s="2" t="s">
        <v>7346</v>
      </c>
      <c r="C103" s="4" t="s">
        <v>7347</v>
      </c>
      <c r="E103" s="9">
        <v>41200</v>
      </c>
    </row>
    <row r="104" spans="1:6" x14ac:dyDescent="0.25">
      <c r="A104" s="2" t="s">
        <v>7337</v>
      </c>
      <c r="B104" s="2" t="s">
        <v>7348</v>
      </c>
      <c r="C104" s="4" t="s">
        <v>7349</v>
      </c>
      <c r="E104" s="9">
        <v>41200</v>
      </c>
    </row>
    <row r="105" spans="1:6" x14ac:dyDescent="0.25">
      <c r="A105" s="2" t="s">
        <v>7350</v>
      </c>
      <c r="B105" s="2" t="s">
        <v>7351</v>
      </c>
      <c r="C105" s="4" t="s">
        <v>2733</v>
      </c>
      <c r="E105" s="9">
        <v>41208</v>
      </c>
      <c r="F105" s="3">
        <v>1</v>
      </c>
    </row>
    <row r="106" spans="1:6" x14ac:dyDescent="0.25">
      <c r="A106" s="2" t="s">
        <v>7350</v>
      </c>
      <c r="B106" s="2" t="s">
        <v>7352</v>
      </c>
      <c r="C106" s="4" t="s">
        <v>2733</v>
      </c>
      <c r="E106" s="9">
        <v>41208</v>
      </c>
      <c r="F106" s="3">
        <v>1</v>
      </c>
    </row>
    <row r="107" spans="1:6" x14ac:dyDescent="0.25">
      <c r="A107" s="2" t="s">
        <v>7353</v>
      </c>
      <c r="B107" s="2" t="s">
        <v>7354</v>
      </c>
      <c r="C107" s="4" t="s">
        <v>7355</v>
      </c>
      <c r="E107" s="9">
        <v>41216</v>
      </c>
    </row>
    <row r="108" spans="1:6" x14ac:dyDescent="0.25">
      <c r="A108" s="2" t="s">
        <v>7353</v>
      </c>
      <c r="B108" s="2" t="s">
        <v>7356</v>
      </c>
      <c r="C108" s="4" t="s">
        <v>7355</v>
      </c>
      <c r="E108" s="9">
        <v>41216</v>
      </c>
    </row>
    <row r="109" spans="1:6" x14ac:dyDescent="0.25">
      <c r="B109" s="2" t="s">
        <v>7357</v>
      </c>
      <c r="C109" s="4" t="s">
        <v>7355</v>
      </c>
      <c r="E109" s="9">
        <v>41216</v>
      </c>
    </row>
    <row r="110" spans="1:6" x14ac:dyDescent="0.25">
      <c r="A110" s="2" t="s">
        <v>7164</v>
      </c>
      <c r="B110" s="2" t="s">
        <v>7358</v>
      </c>
      <c r="C110" s="4" t="s">
        <v>7359</v>
      </c>
      <c r="E110" s="9">
        <v>41223</v>
      </c>
    </row>
    <row r="111" spans="1:6" x14ac:dyDescent="0.25">
      <c r="A111" s="2" t="s">
        <v>7164</v>
      </c>
      <c r="B111" s="2" t="s">
        <v>7360</v>
      </c>
      <c r="C111" s="4" t="s">
        <v>7359</v>
      </c>
      <c r="E111" s="9">
        <v>41223</v>
      </c>
    </row>
    <row r="112" spans="1:6" x14ac:dyDescent="0.25">
      <c r="A112" s="2" t="s">
        <v>7164</v>
      </c>
      <c r="B112" s="2" t="s">
        <v>7361</v>
      </c>
      <c r="C112" s="4" t="s">
        <v>7359</v>
      </c>
      <c r="E112" s="9">
        <v>41223</v>
      </c>
    </row>
    <row r="113" spans="1:5" x14ac:dyDescent="0.25">
      <c r="A113" s="2" t="s">
        <v>2235</v>
      </c>
      <c r="B113" s="2" t="s">
        <v>7362</v>
      </c>
      <c r="C113" s="4" t="s">
        <v>7363</v>
      </c>
      <c r="E113" s="9">
        <v>41227</v>
      </c>
    </row>
    <row r="114" spans="1:5" x14ac:dyDescent="0.25">
      <c r="B114" s="2" t="s">
        <v>7364</v>
      </c>
      <c r="C114" s="4" t="s">
        <v>7363</v>
      </c>
      <c r="E114" s="9">
        <v>41227</v>
      </c>
    </row>
    <row r="115" spans="1:5" x14ac:dyDescent="0.25">
      <c r="A115" s="2" t="s">
        <v>7365</v>
      </c>
      <c r="B115" s="2" t="s">
        <v>7366</v>
      </c>
      <c r="C115" s="4" t="s">
        <v>7363</v>
      </c>
      <c r="E115" s="9">
        <v>41227</v>
      </c>
    </row>
    <row r="116" spans="1:5" x14ac:dyDescent="0.25">
      <c r="A116" s="2" t="s">
        <v>7367</v>
      </c>
      <c r="B116" s="2" t="s">
        <v>7368</v>
      </c>
      <c r="C116" s="4" t="s">
        <v>7369</v>
      </c>
      <c r="E116" s="9">
        <v>41233</v>
      </c>
    </row>
    <row r="117" spans="1:5" x14ac:dyDescent="0.25">
      <c r="A117" s="2" t="s">
        <v>7370</v>
      </c>
      <c r="B117" s="2" t="s">
        <v>7371</v>
      </c>
      <c r="C117" s="4" t="s">
        <v>7369</v>
      </c>
      <c r="E117" s="9">
        <v>41233</v>
      </c>
    </row>
    <row r="118" spans="1:5" x14ac:dyDescent="0.25">
      <c r="A118" s="2" t="s">
        <v>5117</v>
      </c>
      <c r="B118" s="2" t="s">
        <v>7372</v>
      </c>
      <c r="C118" s="4" t="s">
        <v>7373</v>
      </c>
      <c r="E118" s="9">
        <v>41237</v>
      </c>
    </row>
    <row r="119" spans="1:5" x14ac:dyDescent="0.25">
      <c r="A119" s="2" t="s">
        <v>5117</v>
      </c>
      <c r="B119" s="2" t="s">
        <v>7374</v>
      </c>
      <c r="C119" s="4" t="s">
        <v>7373</v>
      </c>
      <c r="E119" s="9">
        <v>41236</v>
      </c>
    </row>
    <row r="120" spans="1:5" x14ac:dyDescent="0.25">
      <c r="A120" s="2" t="s">
        <v>5117</v>
      </c>
      <c r="B120" s="2" t="s">
        <v>7375</v>
      </c>
      <c r="C120" s="4" t="s">
        <v>7373</v>
      </c>
      <c r="E120" s="9">
        <v>41236</v>
      </c>
    </row>
    <row r="121" spans="1:5" x14ac:dyDescent="0.25">
      <c r="A121" s="2" t="s">
        <v>5117</v>
      </c>
      <c r="B121" s="2" t="s">
        <v>7376</v>
      </c>
      <c r="C121" s="4" t="s">
        <v>7377</v>
      </c>
      <c r="E121" s="9">
        <v>41243</v>
      </c>
    </row>
    <row r="122" spans="1:5" x14ac:dyDescent="0.25">
      <c r="A122" s="2" t="s">
        <v>5117</v>
      </c>
      <c r="B122" s="2" t="s">
        <v>7378</v>
      </c>
      <c r="C122" s="4" t="s">
        <v>7379</v>
      </c>
      <c r="E122" s="9">
        <v>41243</v>
      </c>
    </row>
    <row r="123" spans="1:5" x14ac:dyDescent="0.25">
      <c r="A123" s="2" t="s">
        <v>7380</v>
      </c>
      <c r="B123" s="2" t="s">
        <v>7381</v>
      </c>
      <c r="C123" s="4" t="s">
        <v>7382</v>
      </c>
      <c r="E123" s="9">
        <v>41243</v>
      </c>
    </row>
    <row r="124" spans="1:5" x14ac:dyDescent="0.25">
      <c r="A124" s="2" t="s">
        <v>1681</v>
      </c>
      <c r="B124" s="2" t="s">
        <v>7383</v>
      </c>
      <c r="C124" s="4" t="s">
        <v>7384</v>
      </c>
      <c r="E124" s="9">
        <v>41247</v>
      </c>
    </row>
    <row r="125" spans="1:5" x14ac:dyDescent="0.25">
      <c r="A125" s="2" t="s">
        <v>7385</v>
      </c>
      <c r="B125" s="2" t="s">
        <v>7386</v>
      </c>
      <c r="C125" s="4" t="s">
        <v>7384</v>
      </c>
      <c r="E125" s="9">
        <v>41247</v>
      </c>
    </row>
    <row r="126" spans="1:5" x14ac:dyDescent="0.25">
      <c r="A126" s="2" t="s">
        <v>7385</v>
      </c>
      <c r="B126" s="2" t="s">
        <v>7387</v>
      </c>
      <c r="C126" s="4" t="s">
        <v>7384</v>
      </c>
      <c r="E126" s="9">
        <v>41247</v>
      </c>
    </row>
    <row r="127" spans="1:5" x14ac:dyDescent="0.25">
      <c r="A127" s="2" t="s">
        <v>7388</v>
      </c>
      <c r="B127" s="2" t="s">
        <v>7389</v>
      </c>
      <c r="C127" s="4" t="s">
        <v>7390</v>
      </c>
      <c r="E127" s="9">
        <v>41251</v>
      </c>
    </row>
    <row r="128" spans="1:5" x14ac:dyDescent="0.25">
      <c r="A128" s="2" t="s">
        <v>1233</v>
      </c>
      <c r="B128" s="2" t="s">
        <v>7391</v>
      </c>
      <c r="C128" s="4" t="s">
        <v>7390</v>
      </c>
      <c r="E128" s="9">
        <v>41251</v>
      </c>
    </row>
    <row r="129" spans="1:5" x14ac:dyDescent="0.25">
      <c r="A129" s="2" t="s">
        <v>7392</v>
      </c>
      <c r="B129" s="2" t="s">
        <v>7393</v>
      </c>
      <c r="C129" s="4" t="s">
        <v>7394</v>
      </c>
      <c r="E129" s="9">
        <v>41253</v>
      </c>
    </row>
    <row r="130" spans="1:5" x14ac:dyDescent="0.25">
      <c r="A130" s="2" t="s">
        <v>1233</v>
      </c>
      <c r="B130" s="2" t="s">
        <v>7395</v>
      </c>
      <c r="C130" s="4" t="s">
        <v>7396</v>
      </c>
      <c r="E130" s="9">
        <v>41257</v>
      </c>
    </row>
    <row r="131" spans="1:5" x14ac:dyDescent="0.25">
      <c r="A131" s="2" t="s">
        <v>7397</v>
      </c>
      <c r="B131" s="2" t="s">
        <v>7398</v>
      </c>
      <c r="C131" s="4" t="s">
        <v>7399</v>
      </c>
      <c r="E131" s="9">
        <v>41263</v>
      </c>
    </row>
    <row r="132" spans="1:5" x14ac:dyDescent="0.25">
      <c r="A132" s="2" t="s">
        <v>5621</v>
      </c>
      <c r="B132" s="2" t="s">
        <v>7400</v>
      </c>
      <c r="C132" s="4">
        <v>41347</v>
      </c>
      <c r="E132" s="9">
        <v>41352</v>
      </c>
    </row>
    <row r="133" spans="1:5" x14ac:dyDescent="0.25">
      <c r="A133" s="2" t="s">
        <v>5621</v>
      </c>
      <c r="B133" s="2" t="s">
        <v>7401</v>
      </c>
      <c r="C133" s="4">
        <v>41347</v>
      </c>
      <c r="E133" s="9">
        <v>41352</v>
      </c>
    </row>
    <row r="134" spans="1:5" x14ac:dyDescent="0.25">
      <c r="A134" s="2" t="s">
        <v>7402</v>
      </c>
      <c r="B134" s="2" t="s">
        <v>7403</v>
      </c>
      <c r="C134" s="4" t="s">
        <v>7404</v>
      </c>
      <c r="E134" s="9">
        <v>41482</v>
      </c>
    </row>
    <row r="135" spans="1:5" x14ac:dyDescent="0.25">
      <c r="A135" s="2" t="s">
        <v>7405</v>
      </c>
      <c r="B135" s="2" t="s">
        <v>7406</v>
      </c>
      <c r="C135" s="4" t="s">
        <v>7404</v>
      </c>
      <c r="E135" s="9">
        <v>41482</v>
      </c>
    </row>
    <row r="136" spans="1:5" x14ac:dyDescent="0.25">
      <c r="A136" s="2" t="s">
        <v>7264</v>
      </c>
      <c r="B136" s="2" t="s">
        <v>7407</v>
      </c>
      <c r="C136" s="4" t="s">
        <v>2808</v>
      </c>
      <c r="E136" s="9">
        <v>41489</v>
      </c>
    </row>
    <row r="137" spans="1:5" x14ac:dyDescent="0.25">
      <c r="A137" s="2" t="s">
        <v>7408</v>
      </c>
      <c r="B137" s="2" t="s">
        <v>7409</v>
      </c>
      <c r="C137" s="4" t="s">
        <v>2813</v>
      </c>
      <c r="E137" s="9">
        <v>41496</v>
      </c>
    </row>
    <row r="138" spans="1:5" x14ac:dyDescent="0.25">
      <c r="A138" s="2" t="s">
        <v>7410</v>
      </c>
      <c r="B138" s="2" t="s">
        <v>7411</v>
      </c>
      <c r="C138" s="4" t="s">
        <v>2813</v>
      </c>
      <c r="E138" s="9">
        <v>41496</v>
      </c>
    </row>
    <row r="139" spans="1:5" x14ac:dyDescent="0.25">
      <c r="A139" s="2" t="s">
        <v>7412</v>
      </c>
      <c r="B139" s="2" t="s">
        <v>7413</v>
      </c>
      <c r="C139" s="4" t="s">
        <v>7414</v>
      </c>
      <c r="E139" s="9">
        <v>41496</v>
      </c>
    </row>
    <row r="140" spans="1:5" x14ac:dyDescent="0.25">
      <c r="A140" s="2" t="s">
        <v>7415</v>
      </c>
      <c r="B140" s="2" t="s">
        <v>7416</v>
      </c>
      <c r="C140" s="4" t="s">
        <v>7414</v>
      </c>
      <c r="E140" s="9">
        <v>41496</v>
      </c>
    </row>
    <row r="141" spans="1:5" x14ac:dyDescent="0.25">
      <c r="A141" s="2" t="s">
        <v>7417</v>
      </c>
      <c r="B141" s="2" t="s">
        <v>7418</v>
      </c>
      <c r="C141" s="4" t="s">
        <v>7419</v>
      </c>
      <c r="E141" s="9">
        <v>41500</v>
      </c>
    </row>
    <row r="142" spans="1:5" x14ac:dyDescent="0.25">
      <c r="A142" s="2" t="s">
        <v>7420</v>
      </c>
      <c r="B142" s="2" t="s">
        <v>7421</v>
      </c>
      <c r="C142" s="4" t="s">
        <v>7422</v>
      </c>
      <c r="E142" s="9">
        <v>41503</v>
      </c>
    </row>
    <row r="143" spans="1:5" x14ac:dyDescent="0.25">
      <c r="A143" s="2" t="s">
        <v>7420</v>
      </c>
      <c r="B143" s="2" t="s">
        <v>7423</v>
      </c>
      <c r="C143" s="4" t="s">
        <v>7422</v>
      </c>
      <c r="E143" s="9">
        <v>41503</v>
      </c>
    </row>
    <row r="144" spans="1:5" x14ac:dyDescent="0.25">
      <c r="A144" s="2" t="s">
        <v>7420</v>
      </c>
      <c r="B144" s="2" t="s">
        <v>7424</v>
      </c>
      <c r="C144" s="4" t="s">
        <v>7422</v>
      </c>
      <c r="E144" s="9">
        <v>41503</v>
      </c>
    </row>
    <row r="145" spans="1:5" x14ac:dyDescent="0.25">
      <c r="A145" s="2" t="s">
        <v>7425</v>
      </c>
      <c r="B145" s="2" t="s">
        <v>7426</v>
      </c>
      <c r="C145" s="4" t="s">
        <v>7427</v>
      </c>
      <c r="E145" s="9">
        <v>41506</v>
      </c>
    </row>
    <row r="146" spans="1:5" x14ac:dyDescent="0.25">
      <c r="A146" s="2" t="s">
        <v>7428</v>
      </c>
      <c r="B146" s="2" t="s">
        <v>7429</v>
      </c>
      <c r="C146" s="4" t="s">
        <v>7427</v>
      </c>
      <c r="E146" s="9">
        <v>41510</v>
      </c>
    </row>
    <row r="147" spans="1:5" x14ac:dyDescent="0.25">
      <c r="A147" s="2" t="s">
        <v>7430</v>
      </c>
      <c r="B147" s="2" t="s">
        <v>7431</v>
      </c>
      <c r="C147" s="4" t="s">
        <v>7427</v>
      </c>
      <c r="E147" s="9">
        <v>41506</v>
      </c>
    </row>
    <row r="148" spans="1:5" x14ac:dyDescent="0.25">
      <c r="A148" s="2" t="s">
        <v>7432</v>
      </c>
      <c r="B148" s="2" t="s">
        <v>7433</v>
      </c>
      <c r="C148" s="4" t="s">
        <v>7434</v>
      </c>
      <c r="E148" s="9">
        <v>41510</v>
      </c>
    </row>
    <row r="149" spans="1:5" x14ac:dyDescent="0.25">
      <c r="A149" s="2" t="s">
        <v>7432</v>
      </c>
      <c r="B149" s="2" t="s">
        <v>7435</v>
      </c>
      <c r="C149" s="4" t="s">
        <v>7434</v>
      </c>
      <c r="E149" s="9">
        <v>41510</v>
      </c>
    </row>
    <row r="150" spans="1:5" x14ac:dyDescent="0.25">
      <c r="A150" s="2" t="s">
        <v>7436</v>
      </c>
      <c r="B150" s="2" t="s">
        <v>7437</v>
      </c>
      <c r="C150" s="4" t="s">
        <v>7438</v>
      </c>
      <c r="E150" s="9">
        <v>41517</v>
      </c>
    </row>
    <row r="151" spans="1:5" x14ac:dyDescent="0.25">
      <c r="A151" s="2" t="s">
        <v>7439</v>
      </c>
      <c r="B151" s="2" t="s">
        <v>7440</v>
      </c>
      <c r="C151" s="4" t="s">
        <v>7438</v>
      </c>
      <c r="E151" s="9">
        <v>41517</v>
      </c>
    </row>
    <row r="152" spans="1:5" x14ac:dyDescent="0.25">
      <c r="A152" s="2" t="s">
        <v>7441</v>
      </c>
      <c r="B152" s="2" t="s">
        <v>7442</v>
      </c>
      <c r="C152" s="4" t="s">
        <v>7438</v>
      </c>
      <c r="E152" s="9">
        <v>41517</v>
      </c>
    </row>
    <row r="153" spans="1:5" x14ac:dyDescent="0.25">
      <c r="A153" s="2" t="s">
        <v>7443</v>
      </c>
      <c r="B153" s="2" t="s">
        <v>7444</v>
      </c>
      <c r="C153" s="4" t="s">
        <v>7445</v>
      </c>
      <c r="E153" s="9">
        <v>41524</v>
      </c>
    </row>
    <row r="154" spans="1:5" x14ac:dyDescent="0.25">
      <c r="A154" s="2" t="s">
        <v>7446</v>
      </c>
      <c r="B154" s="2" t="s">
        <v>7447</v>
      </c>
      <c r="C154" s="4" t="s">
        <v>7445</v>
      </c>
      <c r="E154" s="9">
        <v>41524</v>
      </c>
    </row>
    <row r="155" spans="1:5" x14ac:dyDescent="0.25">
      <c r="A155" s="2" t="s">
        <v>1802</v>
      </c>
      <c r="B155" s="2" t="s">
        <v>7448</v>
      </c>
      <c r="C155" s="4" t="s">
        <v>7449</v>
      </c>
      <c r="E155" s="9">
        <v>41647</v>
      </c>
    </row>
    <row r="156" spans="1:5" x14ac:dyDescent="0.25">
      <c r="A156" s="2" t="s">
        <v>1802</v>
      </c>
      <c r="B156" s="2" t="s">
        <v>7450</v>
      </c>
      <c r="C156" s="4" t="s">
        <v>7449</v>
      </c>
      <c r="E156" s="9">
        <v>41647</v>
      </c>
    </row>
    <row r="157" spans="1:5" x14ac:dyDescent="0.25">
      <c r="A157" s="2" t="s">
        <v>1802</v>
      </c>
      <c r="B157" s="2" t="s">
        <v>7451</v>
      </c>
      <c r="C157" s="4" t="s">
        <v>7449</v>
      </c>
      <c r="E157" s="9">
        <v>41647</v>
      </c>
    </row>
    <row r="158" spans="1:5" x14ac:dyDescent="0.25">
      <c r="A158" s="2" t="s">
        <v>1802</v>
      </c>
      <c r="B158" s="2" t="s">
        <v>7452</v>
      </c>
      <c r="C158" s="4" t="s">
        <v>2819</v>
      </c>
      <c r="E158" s="9">
        <v>41650</v>
      </c>
    </row>
    <row r="159" spans="1:5" x14ac:dyDescent="0.25">
      <c r="A159" s="2" t="s">
        <v>1802</v>
      </c>
      <c r="B159" s="2" t="s">
        <v>7453</v>
      </c>
      <c r="C159" s="4" t="s">
        <v>2819</v>
      </c>
      <c r="E159" s="9">
        <v>41650</v>
      </c>
    </row>
    <row r="160" spans="1:5" x14ac:dyDescent="0.25">
      <c r="A160" s="2" t="s">
        <v>1649</v>
      </c>
      <c r="B160" s="2" t="s">
        <v>7454</v>
      </c>
      <c r="C160" s="4" t="s">
        <v>4080</v>
      </c>
      <c r="E160" s="9">
        <v>41657</v>
      </c>
    </row>
    <row r="161" spans="1:5" x14ac:dyDescent="0.25">
      <c r="A161" s="2" t="s">
        <v>3713</v>
      </c>
      <c r="B161" s="2" t="s">
        <v>7455</v>
      </c>
      <c r="C161" s="4" t="s">
        <v>4080</v>
      </c>
      <c r="E161" s="9">
        <v>41657</v>
      </c>
    </row>
    <row r="162" spans="1:5" x14ac:dyDescent="0.25">
      <c r="A162" s="2" t="s">
        <v>7425</v>
      </c>
      <c r="B162" s="2" t="s">
        <v>7426</v>
      </c>
      <c r="C162" s="4" t="s">
        <v>4080</v>
      </c>
      <c r="E162" s="9">
        <v>41657</v>
      </c>
    </row>
    <row r="163" spans="1:5" x14ac:dyDescent="0.25">
      <c r="A163" s="2" t="s">
        <v>3713</v>
      </c>
      <c r="B163" s="2" t="s">
        <v>7456</v>
      </c>
      <c r="C163" s="4" t="s">
        <v>4089</v>
      </c>
      <c r="E163" s="9">
        <v>41659</v>
      </c>
    </row>
    <row r="164" spans="1:5" x14ac:dyDescent="0.25">
      <c r="A164" s="2" t="s">
        <v>2438</v>
      </c>
      <c r="B164" s="2" t="s">
        <v>7457</v>
      </c>
      <c r="C164" s="4" t="s">
        <v>7458</v>
      </c>
      <c r="E164" s="9">
        <v>41659</v>
      </c>
    </row>
    <row r="165" spans="1:5" x14ac:dyDescent="0.25">
      <c r="A165" s="2" t="s">
        <v>1802</v>
      </c>
      <c r="B165" s="2" t="s">
        <v>7459</v>
      </c>
      <c r="C165" s="4" t="s">
        <v>7460</v>
      </c>
      <c r="E165" s="9">
        <v>41661</v>
      </c>
    </row>
    <row r="166" spans="1:5" x14ac:dyDescent="0.25">
      <c r="A166" s="2" t="s">
        <v>1649</v>
      </c>
      <c r="B166" s="2" t="s">
        <v>7461</v>
      </c>
      <c r="C166" s="4" t="s">
        <v>7460</v>
      </c>
      <c r="E166" s="9">
        <v>41661</v>
      </c>
    </row>
    <row r="167" spans="1:5" x14ac:dyDescent="0.25">
      <c r="A167" s="2" t="s">
        <v>3713</v>
      </c>
      <c r="B167" s="2" t="s">
        <v>7462</v>
      </c>
      <c r="C167" s="4" t="s">
        <v>7460</v>
      </c>
      <c r="E167" s="9">
        <v>41661</v>
      </c>
    </row>
    <row r="168" spans="1:5" x14ac:dyDescent="0.25">
      <c r="A168" s="2" t="s">
        <v>3713</v>
      </c>
      <c r="B168" s="2" t="s">
        <v>7463</v>
      </c>
      <c r="C168" s="4" t="s">
        <v>1865</v>
      </c>
      <c r="E168" s="9">
        <v>41666</v>
      </c>
    </row>
    <row r="169" spans="1:5" x14ac:dyDescent="0.25">
      <c r="A169" s="2" t="s">
        <v>2438</v>
      </c>
      <c r="B169" s="2" t="s">
        <v>7464</v>
      </c>
      <c r="C169" s="4" t="s">
        <v>1865</v>
      </c>
      <c r="E169" s="9">
        <v>41666</v>
      </c>
    </row>
    <row r="170" spans="1:5" x14ac:dyDescent="0.25">
      <c r="A170" s="2" t="s">
        <v>7465</v>
      </c>
      <c r="B170" s="2" t="s">
        <v>7466</v>
      </c>
      <c r="C170" s="4" t="s">
        <v>1865</v>
      </c>
      <c r="E170" s="9">
        <v>41666</v>
      </c>
    </row>
    <row r="171" spans="1:5" x14ac:dyDescent="0.25">
      <c r="A171" s="2" t="s">
        <v>1233</v>
      </c>
      <c r="B171" s="2" t="s">
        <v>7467</v>
      </c>
      <c r="C171" s="4" t="s">
        <v>3505</v>
      </c>
      <c r="E171" s="9">
        <v>41671</v>
      </c>
    </row>
    <row r="172" spans="1:5" x14ac:dyDescent="0.25">
      <c r="A172" s="2" t="s">
        <v>1233</v>
      </c>
      <c r="B172" s="2" t="s">
        <v>7468</v>
      </c>
      <c r="C172" s="4" t="s">
        <v>7469</v>
      </c>
      <c r="E172" s="9">
        <v>41678</v>
      </c>
    </row>
    <row r="173" spans="1:5" x14ac:dyDescent="0.25">
      <c r="A173" s="2" t="s">
        <v>1233</v>
      </c>
      <c r="B173" s="2" t="s">
        <v>7470</v>
      </c>
      <c r="C173" s="4" t="s">
        <v>2282</v>
      </c>
      <c r="E173" s="9">
        <v>41685</v>
      </c>
    </row>
    <row r="174" spans="1:5" x14ac:dyDescent="0.25">
      <c r="A174" s="2" t="s">
        <v>4529</v>
      </c>
      <c r="B174" s="2" t="s">
        <v>7471</v>
      </c>
      <c r="C174" s="4" t="s">
        <v>2282</v>
      </c>
      <c r="E174" s="9">
        <v>41681</v>
      </c>
    </row>
    <row r="175" spans="1:5" x14ac:dyDescent="0.25">
      <c r="A175" s="2" t="s">
        <v>1233</v>
      </c>
      <c r="B175" s="2" t="s">
        <v>7468</v>
      </c>
      <c r="C175" s="4" t="s">
        <v>7472</v>
      </c>
      <c r="E175" s="9">
        <v>41685</v>
      </c>
    </row>
    <row r="176" spans="1:5" x14ac:dyDescent="0.25">
      <c r="A176" s="2" t="s">
        <v>1233</v>
      </c>
      <c r="B176" s="2" t="s">
        <v>7468</v>
      </c>
      <c r="C176" s="4" t="s">
        <v>2291</v>
      </c>
      <c r="E176" s="9">
        <v>41702</v>
      </c>
    </row>
    <row r="177" spans="1:5" x14ac:dyDescent="0.25">
      <c r="A177" s="2" t="s">
        <v>7333</v>
      </c>
      <c r="B177" s="2" t="s">
        <v>7473</v>
      </c>
      <c r="C177" s="4" t="s">
        <v>4118</v>
      </c>
      <c r="E177" s="9">
        <v>41704</v>
      </c>
    </row>
    <row r="178" spans="1:5" x14ac:dyDescent="0.25">
      <c r="A178" s="2" t="s">
        <v>7474</v>
      </c>
      <c r="B178" s="2" t="s">
        <v>7475</v>
      </c>
      <c r="C178" s="4" t="s">
        <v>7476</v>
      </c>
      <c r="E178" s="9">
        <v>41706</v>
      </c>
    </row>
    <row r="179" spans="1:5" x14ac:dyDescent="0.25">
      <c r="A179" s="2" t="s">
        <v>7477</v>
      </c>
      <c r="B179" s="2" t="s">
        <v>7478</v>
      </c>
      <c r="C179" s="4" t="s">
        <v>7479</v>
      </c>
      <c r="E179" s="9">
        <v>41711</v>
      </c>
    </row>
    <row r="180" spans="1:5" x14ac:dyDescent="0.25">
      <c r="A180" s="2" t="s">
        <v>7480</v>
      </c>
      <c r="B180" s="2" t="s">
        <v>7481</v>
      </c>
      <c r="C180" s="4" t="s">
        <v>7479</v>
      </c>
      <c r="E180" s="9">
        <v>41711</v>
      </c>
    </row>
    <row r="181" spans="1:5" x14ac:dyDescent="0.25">
      <c r="A181" s="2" t="s">
        <v>7333</v>
      </c>
      <c r="B181" s="2" t="s">
        <v>7482</v>
      </c>
      <c r="C181" s="4" t="s">
        <v>7479</v>
      </c>
      <c r="E181" s="9">
        <v>41711</v>
      </c>
    </row>
    <row r="182" spans="1:5" x14ac:dyDescent="0.25">
      <c r="A182" s="2" t="s">
        <v>7483</v>
      </c>
      <c r="B182" s="2" t="s">
        <v>7484</v>
      </c>
      <c r="C182" s="4" t="s">
        <v>4122</v>
      </c>
      <c r="E182" s="9">
        <v>41716</v>
      </c>
    </row>
    <row r="183" spans="1:5" x14ac:dyDescent="0.25">
      <c r="A183" s="2" t="s">
        <v>2150</v>
      </c>
      <c r="B183" s="2" t="s">
        <v>7207</v>
      </c>
      <c r="C183" s="4" t="s">
        <v>4122</v>
      </c>
      <c r="E183" s="9">
        <v>41716</v>
      </c>
    </row>
    <row r="184" spans="1:5" x14ac:dyDescent="0.25">
      <c r="A184" s="2" t="s">
        <v>2150</v>
      </c>
      <c r="B184" s="2" t="s">
        <v>7204</v>
      </c>
      <c r="C184" s="4" t="s">
        <v>4122</v>
      </c>
      <c r="E184" s="9">
        <v>41716</v>
      </c>
    </row>
    <row r="185" spans="1:5" x14ac:dyDescent="0.25">
      <c r="A185" s="2" t="s">
        <v>2150</v>
      </c>
      <c r="B185" s="2" t="s">
        <v>7485</v>
      </c>
      <c r="C185" s="4" t="s">
        <v>1872</v>
      </c>
      <c r="E185" s="9">
        <v>41718</v>
      </c>
    </row>
    <row r="186" spans="1:5" x14ac:dyDescent="0.25">
      <c r="A186" s="2" t="s">
        <v>2150</v>
      </c>
      <c r="B186" s="2" t="s">
        <v>7486</v>
      </c>
      <c r="C186" s="4" t="s">
        <v>1872</v>
      </c>
      <c r="E186" s="9">
        <v>41718</v>
      </c>
    </row>
    <row r="187" spans="1:5" x14ac:dyDescent="0.25">
      <c r="A187" s="2" t="s">
        <v>2416</v>
      </c>
      <c r="B187" s="2" t="s">
        <v>7487</v>
      </c>
      <c r="C187" s="4" t="s">
        <v>7488</v>
      </c>
      <c r="E187" s="9">
        <v>41719</v>
      </c>
    </row>
    <row r="188" spans="1:5" x14ac:dyDescent="0.25">
      <c r="A188" s="2" t="s">
        <v>7489</v>
      </c>
      <c r="B188" s="2" t="s">
        <v>7490</v>
      </c>
      <c r="C188" s="4" t="s">
        <v>7488</v>
      </c>
      <c r="E188" s="9">
        <v>41719</v>
      </c>
    </row>
    <row r="189" spans="1:5" x14ac:dyDescent="0.25">
      <c r="A189" s="2" t="s">
        <v>7175</v>
      </c>
      <c r="B189" s="2" t="s">
        <v>7491</v>
      </c>
      <c r="C189" s="4" t="s">
        <v>7492</v>
      </c>
      <c r="E189" s="9">
        <v>41724</v>
      </c>
    </row>
    <row r="190" spans="1:5" x14ac:dyDescent="0.25">
      <c r="A190" s="2" t="s">
        <v>7493</v>
      </c>
      <c r="B190" s="2" t="s">
        <v>7494</v>
      </c>
      <c r="C190" s="4" t="s">
        <v>7495</v>
      </c>
      <c r="E190" s="9">
        <v>41724</v>
      </c>
    </row>
    <row r="191" spans="1:5" x14ac:dyDescent="0.25">
      <c r="A191" s="2" t="s">
        <v>7496</v>
      </c>
      <c r="B191" s="2" t="s">
        <v>7497</v>
      </c>
      <c r="C191" s="4" t="s">
        <v>7495</v>
      </c>
      <c r="E191" s="9">
        <v>41724</v>
      </c>
    </row>
    <row r="192" spans="1:5" x14ac:dyDescent="0.25">
      <c r="A192" s="2" t="s">
        <v>7498</v>
      </c>
      <c r="B192" s="2" t="s">
        <v>7499</v>
      </c>
      <c r="C192" s="4" t="s">
        <v>7500</v>
      </c>
      <c r="E192" s="9">
        <v>41724</v>
      </c>
    </row>
    <row r="193" spans="1:5" x14ac:dyDescent="0.25">
      <c r="A193" s="2" t="s">
        <v>1233</v>
      </c>
      <c r="B193" s="2" t="s">
        <v>7501</v>
      </c>
      <c r="C193" s="4" t="s">
        <v>7502</v>
      </c>
      <c r="E193" s="9">
        <v>41729</v>
      </c>
    </row>
    <row r="194" spans="1:5" x14ac:dyDescent="0.25">
      <c r="A194" s="2" t="s">
        <v>7503</v>
      </c>
      <c r="B194" s="2" t="s">
        <v>7504</v>
      </c>
      <c r="C194" s="4" t="s">
        <v>7502</v>
      </c>
      <c r="E194" s="9">
        <v>41729</v>
      </c>
    </row>
    <row r="195" spans="1:5" x14ac:dyDescent="0.25">
      <c r="A195" s="2" t="s">
        <v>7503</v>
      </c>
      <c r="B195" s="2" t="s">
        <v>7505</v>
      </c>
      <c r="C195" s="4" t="s">
        <v>4138</v>
      </c>
      <c r="E195" s="9">
        <v>41732</v>
      </c>
    </row>
    <row r="196" spans="1:5" x14ac:dyDescent="0.25">
      <c r="A196" s="2" t="s">
        <v>1233</v>
      </c>
      <c r="B196" s="2" t="s">
        <v>7468</v>
      </c>
      <c r="C196" s="4" t="s">
        <v>4138</v>
      </c>
      <c r="E196" s="9">
        <v>41732</v>
      </c>
    </row>
    <row r="197" spans="1:5" x14ac:dyDescent="0.25">
      <c r="A197" s="2" t="s">
        <v>7506</v>
      </c>
      <c r="B197" s="2" t="s">
        <v>7507</v>
      </c>
      <c r="C197" s="4" t="s">
        <v>7508</v>
      </c>
      <c r="E197" s="9">
        <v>41733</v>
      </c>
    </row>
    <row r="198" spans="1:5" x14ac:dyDescent="0.25">
      <c r="A198" s="2" t="s">
        <v>7509</v>
      </c>
      <c r="B198" s="2" t="s">
        <v>7510</v>
      </c>
      <c r="C198" s="4" t="s">
        <v>7508</v>
      </c>
      <c r="E198" s="9">
        <v>41733</v>
      </c>
    </row>
    <row r="199" spans="1:5" x14ac:dyDescent="0.25">
      <c r="A199" s="2" t="s">
        <v>7511</v>
      </c>
      <c r="B199" s="2" t="s">
        <v>7512</v>
      </c>
      <c r="C199" s="4" t="s">
        <v>7513</v>
      </c>
      <c r="E199" s="9">
        <v>41736</v>
      </c>
    </row>
    <row r="200" spans="1:5" x14ac:dyDescent="0.25">
      <c r="A200" s="2" t="s">
        <v>7514</v>
      </c>
      <c r="B200" s="2" t="s">
        <v>7515</v>
      </c>
      <c r="C200" s="4" t="s">
        <v>7513</v>
      </c>
      <c r="E200" s="9">
        <v>41736</v>
      </c>
    </row>
    <row r="201" spans="1:5" x14ac:dyDescent="0.25">
      <c r="A201" s="2" t="s">
        <v>7516</v>
      </c>
      <c r="B201" s="2" t="s">
        <v>7517</v>
      </c>
      <c r="C201" s="4" t="s">
        <v>7513</v>
      </c>
      <c r="E201" s="9">
        <v>41736</v>
      </c>
    </row>
    <row r="202" spans="1:5" x14ac:dyDescent="0.25">
      <c r="A202" s="2" t="s">
        <v>7518</v>
      </c>
      <c r="B202" s="2" t="s">
        <v>7519</v>
      </c>
      <c r="C202" s="4" t="s">
        <v>7520</v>
      </c>
      <c r="E202" s="9">
        <v>41737</v>
      </c>
    </row>
    <row r="203" spans="1:5" x14ac:dyDescent="0.25">
      <c r="A203" s="2" t="s">
        <v>2264</v>
      </c>
      <c r="B203" s="2" t="s">
        <v>7521</v>
      </c>
      <c r="C203" s="4" t="s">
        <v>7520</v>
      </c>
      <c r="E203" s="9">
        <v>41737</v>
      </c>
    </row>
    <row r="204" spans="1:5" x14ac:dyDescent="0.25">
      <c r="A204" s="2" t="s">
        <v>7522</v>
      </c>
      <c r="B204" s="2" t="s">
        <v>7523</v>
      </c>
      <c r="C204" s="4" t="s">
        <v>7524</v>
      </c>
      <c r="E204" s="9">
        <v>41739</v>
      </c>
    </row>
    <row r="205" spans="1:5" x14ac:dyDescent="0.25">
      <c r="A205" s="2" t="s">
        <v>7525</v>
      </c>
      <c r="B205" s="2" t="s">
        <v>7526</v>
      </c>
      <c r="C205" s="4" t="s">
        <v>7524</v>
      </c>
      <c r="E205" s="9">
        <v>41739</v>
      </c>
    </row>
    <row r="206" spans="1:5" x14ac:dyDescent="0.25">
      <c r="A206" s="2" t="s">
        <v>2264</v>
      </c>
      <c r="B206" s="2" t="s">
        <v>7527</v>
      </c>
      <c r="C206" s="4" t="s">
        <v>7524</v>
      </c>
      <c r="E206" s="9">
        <v>41739</v>
      </c>
    </row>
    <row r="207" spans="1:5" x14ac:dyDescent="0.25">
      <c r="A207" s="2" t="s">
        <v>7528</v>
      </c>
      <c r="B207" s="2" t="s">
        <v>7529</v>
      </c>
      <c r="C207" s="4" t="s">
        <v>7530</v>
      </c>
      <c r="E207" s="9">
        <v>41743</v>
      </c>
    </row>
    <row r="208" spans="1:5" x14ac:dyDescent="0.25">
      <c r="A208" s="2" t="s">
        <v>7528</v>
      </c>
      <c r="B208" s="2" t="s">
        <v>7531</v>
      </c>
      <c r="C208" s="4" t="s">
        <v>7530</v>
      </c>
      <c r="E208" s="9">
        <v>41743</v>
      </c>
    </row>
    <row r="209" spans="1:5" x14ac:dyDescent="0.25">
      <c r="A209" s="2" t="s">
        <v>7528</v>
      </c>
      <c r="B209" s="2" t="s">
        <v>7532</v>
      </c>
      <c r="C209" s="4" t="s">
        <v>7530</v>
      </c>
      <c r="E209" s="9">
        <v>41743</v>
      </c>
    </row>
    <row r="210" spans="1:5" x14ac:dyDescent="0.25">
      <c r="A210" s="2" t="s">
        <v>7528</v>
      </c>
      <c r="B210" s="2" t="s">
        <v>7533</v>
      </c>
      <c r="C210" s="4" t="s">
        <v>5131</v>
      </c>
      <c r="E210" s="9">
        <v>41748</v>
      </c>
    </row>
    <row r="211" spans="1:5" x14ac:dyDescent="0.25">
      <c r="A211" s="2" t="s">
        <v>7534</v>
      </c>
      <c r="B211" s="2" t="s">
        <v>7172</v>
      </c>
      <c r="C211" s="4" t="s">
        <v>5131</v>
      </c>
      <c r="E211" s="9">
        <v>41748</v>
      </c>
    </row>
    <row r="212" spans="1:5" x14ac:dyDescent="0.25">
      <c r="A212" s="2" t="s">
        <v>7535</v>
      </c>
      <c r="B212" s="2" t="s">
        <v>7536</v>
      </c>
      <c r="C212" s="4" t="s">
        <v>5131</v>
      </c>
      <c r="E212" s="9">
        <v>41748</v>
      </c>
    </row>
    <row r="213" spans="1:5" x14ac:dyDescent="0.25">
      <c r="A213" s="2" t="s">
        <v>7537</v>
      </c>
      <c r="B213" s="2" t="s">
        <v>7538</v>
      </c>
      <c r="C213" s="4" t="s">
        <v>7539</v>
      </c>
      <c r="E213" s="9">
        <v>41750</v>
      </c>
    </row>
    <row r="214" spans="1:5" x14ac:dyDescent="0.25">
      <c r="A214" s="2" t="s">
        <v>7537</v>
      </c>
      <c r="B214" s="2" t="s">
        <v>7540</v>
      </c>
      <c r="C214" s="4" t="s">
        <v>2894</v>
      </c>
      <c r="E214" s="9">
        <v>41750</v>
      </c>
    </row>
    <row r="215" spans="1:5" x14ac:dyDescent="0.25">
      <c r="A215" s="2" t="s">
        <v>7537</v>
      </c>
      <c r="B215" s="2" t="s">
        <v>7541</v>
      </c>
      <c r="C215" s="4" t="s">
        <v>7539</v>
      </c>
      <c r="E215" s="9">
        <v>41750</v>
      </c>
    </row>
    <row r="216" spans="1:5" x14ac:dyDescent="0.25">
      <c r="A216" s="2" t="s">
        <v>7542</v>
      </c>
      <c r="B216" s="2" t="s">
        <v>7543</v>
      </c>
      <c r="C216" s="4" t="s">
        <v>7544</v>
      </c>
      <c r="E216" s="9">
        <v>41752</v>
      </c>
    </row>
    <row r="217" spans="1:5" x14ac:dyDescent="0.25">
      <c r="A217" s="2" t="s">
        <v>1439</v>
      </c>
      <c r="B217" s="2" t="s">
        <v>7545</v>
      </c>
      <c r="C217" s="4" t="s">
        <v>7544</v>
      </c>
      <c r="E217" s="9">
        <v>41752</v>
      </c>
    </row>
    <row r="218" spans="1:5" x14ac:dyDescent="0.25">
      <c r="A218" s="2" t="s">
        <v>7546</v>
      </c>
      <c r="B218" s="2" t="s">
        <v>7547</v>
      </c>
      <c r="C218" s="4" t="s">
        <v>7544</v>
      </c>
      <c r="E218" s="9">
        <v>41752</v>
      </c>
    </row>
    <row r="219" spans="1:5" x14ac:dyDescent="0.25">
      <c r="A219" s="2" t="s">
        <v>7548</v>
      </c>
      <c r="B219" s="2" t="s">
        <v>7549</v>
      </c>
      <c r="C219" s="4" t="s">
        <v>5140</v>
      </c>
      <c r="E219" s="9">
        <v>41755</v>
      </c>
    </row>
    <row r="220" spans="1:5" x14ac:dyDescent="0.25">
      <c r="A220" s="2" t="s">
        <v>3756</v>
      </c>
      <c r="B220" s="2" t="s">
        <v>7289</v>
      </c>
      <c r="C220" s="4" t="s">
        <v>5140</v>
      </c>
      <c r="E220" s="9">
        <v>41755</v>
      </c>
    </row>
    <row r="221" spans="1:5" x14ac:dyDescent="0.25">
      <c r="A221" s="2" t="s">
        <v>3756</v>
      </c>
      <c r="B221" s="2" t="s">
        <v>7550</v>
      </c>
      <c r="C221" s="4" t="s">
        <v>5140</v>
      </c>
      <c r="E221" s="9">
        <v>41755</v>
      </c>
    </row>
    <row r="222" spans="1:5" x14ac:dyDescent="0.25">
      <c r="A222" s="2" t="s">
        <v>7551</v>
      </c>
      <c r="B222" s="2" t="s">
        <v>7552</v>
      </c>
      <c r="C222" s="4" t="s">
        <v>7553</v>
      </c>
      <c r="E222" s="9">
        <v>41762</v>
      </c>
    </row>
    <row r="223" spans="1:5" x14ac:dyDescent="0.25">
      <c r="A223" s="2" t="s">
        <v>7554</v>
      </c>
      <c r="B223" s="2" t="s">
        <v>7555</v>
      </c>
      <c r="C223" s="4" t="s">
        <v>7553</v>
      </c>
      <c r="E223" s="9">
        <v>41762</v>
      </c>
    </row>
    <row r="224" spans="1:5" x14ac:dyDescent="0.25">
      <c r="A224" s="2" t="s">
        <v>7556</v>
      </c>
      <c r="B224" s="2" t="s">
        <v>7557</v>
      </c>
      <c r="C224" s="4" t="s">
        <v>7558</v>
      </c>
      <c r="E224" s="9">
        <v>41766</v>
      </c>
    </row>
    <row r="225" spans="1:5" x14ac:dyDescent="0.25">
      <c r="A225" s="2" t="s">
        <v>7556</v>
      </c>
      <c r="B225" s="2" t="s">
        <v>7559</v>
      </c>
      <c r="C225" s="4" t="s">
        <v>7558</v>
      </c>
      <c r="E225" s="9">
        <v>41766</v>
      </c>
    </row>
    <row r="226" spans="1:5" x14ac:dyDescent="0.25">
      <c r="A226" s="2" t="s">
        <v>7560</v>
      </c>
      <c r="B226" s="2" t="s">
        <v>7561</v>
      </c>
      <c r="C226" s="4" t="s">
        <v>7558</v>
      </c>
      <c r="E226" s="9">
        <v>41766</v>
      </c>
    </row>
    <row r="227" spans="1:5" x14ac:dyDescent="0.25">
      <c r="A227" s="2" t="s">
        <v>3724</v>
      </c>
      <c r="B227" s="2" t="s">
        <v>7562</v>
      </c>
      <c r="C227" s="4" t="s">
        <v>5152</v>
      </c>
      <c r="E227" s="9">
        <v>41768</v>
      </c>
    </row>
    <row r="228" spans="1:5" x14ac:dyDescent="0.25">
      <c r="A228" s="2" t="s">
        <v>3724</v>
      </c>
      <c r="B228" s="2" t="s">
        <v>7563</v>
      </c>
      <c r="C228" s="4" t="s">
        <v>5152</v>
      </c>
      <c r="E228" s="9">
        <v>41768</v>
      </c>
    </row>
    <row r="229" spans="1:5" x14ac:dyDescent="0.25">
      <c r="A229" s="2" t="s">
        <v>3724</v>
      </c>
      <c r="B229" s="2" t="s">
        <v>7564</v>
      </c>
      <c r="C229" s="4" t="s">
        <v>7565</v>
      </c>
      <c r="E229" s="9">
        <v>41772</v>
      </c>
    </row>
    <row r="230" spans="1:5" x14ac:dyDescent="0.25">
      <c r="A230" s="2" t="s">
        <v>3724</v>
      </c>
      <c r="B230" s="2" t="s">
        <v>7566</v>
      </c>
      <c r="C230" s="4" t="s">
        <v>7565</v>
      </c>
      <c r="E230" s="9">
        <v>41772</v>
      </c>
    </row>
    <row r="231" spans="1:5" x14ac:dyDescent="0.25">
      <c r="A231" s="2" t="s">
        <v>3724</v>
      </c>
      <c r="B231" s="2" t="s">
        <v>7567</v>
      </c>
      <c r="C231" s="4" t="s">
        <v>7568</v>
      </c>
      <c r="E231" s="9">
        <v>41778</v>
      </c>
    </row>
    <row r="232" spans="1:5" x14ac:dyDescent="0.25">
      <c r="A232" s="2" t="s">
        <v>3724</v>
      </c>
      <c r="B232" s="2" t="s">
        <v>7569</v>
      </c>
      <c r="C232" s="4" t="s">
        <v>7568</v>
      </c>
      <c r="E232" s="9">
        <v>41778</v>
      </c>
    </row>
    <row r="233" spans="1:5" x14ac:dyDescent="0.25">
      <c r="A233" s="2" t="s">
        <v>7417</v>
      </c>
      <c r="B233" s="2" t="s">
        <v>7570</v>
      </c>
      <c r="C233" s="4" t="s">
        <v>7571</v>
      </c>
      <c r="E233" s="9">
        <v>41779</v>
      </c>
    </row>
    <row r="234" spans="1:5" x14ac:dyDescent="0.25">
      <c r="A234" s="2" t="s">
        <v>1233</v>
      </c>
      <c r="B234" s="2" t="s">
        <v>7391</v>
      </c>
      <c r="C234" s="4" t="s">
        <v>7572</v>
      </c>
      <c r="E234" s="9">
        <v>41782</v>
      </c>
    </row>
    <row r="235" spans="1:5" x14ac:dyDescent="0.25">
      <c r="A235" s="2" t="s">
        <v>6110</v>
      </c>
      <c r="B235" s="2" t="s">
        <v>7573</v>
      </c>
      <c r="C235" s="4" t="s">
        <v>7572</v>
      </c>
      <c r="E235" s="9">
        <v>41782</v>
      </c>
    </row>
    <row r="236" spans="1:5" x14ac:dyDescent="0.25">
      <c r="A236" s="2" t="s">
        <v>7574</v>
      </c>
      <c r="B236" s="2" t="s">
        <v>7575</v>
      </c>
      <c r="C236" s="4" t="s">
        <v>7572</v>
      </c>
      <c r="E236" s="9">
        <v>41782</v>
      </c>
    </row>
    <row r="237" spans="1:5" x14ac:dyDescent="0.25">
      <c r="A237" s="2" t="s">
        <v>7576</v>
      </c>
      <c r="B237" s="2" t="s">
        <v>7577</v>
      </c>
      <c r="C237" s="4" t="s">
        <v>7578</v>
      </c>
      <c r="E237" s="9">
        <v>41799</v>
      </c>
    </row>
    <row r="238" spans="1:5" x14ac:dyDescent="0.25">
      <c r="A238" s="2" t="s">
        <v>7579</v>
      </c>
      <c r="B238" s="2" t="s">
        <v>7580</v>
      </c>
      <c r="C238" s="4" t="s">
        <v>4165</v>
      </c>
      <c r="E238" s="9">
        <v>41802</v>
      </c>
    </row>
    <row r="239" spans="1:5" x14ac:dyDescent="0.25">
      <c r="A239" s="2" t="s">
        <v>1233</v>
      </c>
      <c r="B239" s="2" t="s">
        <v>7501</v>
      </c>
      <c r="C239" s="4" t="s">
        <v>4165</v>
      </c>
      <c r="E239" s="9">
        <v>41802</v>
      </c>
    </row>
    <row r="240" spans="1:5" x14ac:dyDescent="0.25">
      <c r="A240" s="2" t="s">
        <v>7576</v>
      </c>
      <c r="B240" s="2" t="s">
        <v>7581</v>
      </c>
      <c r="C240" s="4" t="s">
        <v>7582</v>
      </c>
      <c r="E240" s="9">
        <v>41809</v>
      </c>
    </row>
    <row r="241" spans="1:5" x14ac:dyDescent="0.25">
      <c r="A241" s="2" t="s">
        <v>1151</v>
      </c>
      <c r="B241" s="2" t="s">
        <v>7583</v>
      </c>
      <c r="C241" s="4" t="s">
        <v>7584</v>
      </c>
      <c r="E241" s="9">
        <v>41837</v>
      </c>
    </row>
    <row r="242" spans="1:5" x14ac:dyDescent="0.25">
      <c r="A242" s="2" t="s">
        <v>7585</v>
      </c>
      <c r="B242" s="2" t="s">
        <v>7586</v>
      </c>
      <c r="C242" s="4" t="s">
        <v>7587</v>
      </c>
      <c r="E242" s="9">
        <v>41986</v>
      </c>
    </row>
    <row r="243" spans="1:5" x14ac:dyDescent="0.25">
      <c r="A243" s="2" t="s">
        <v>7588</v>
      </c>
      <c r="B243" s="2" t="s">
        <v>7589</v>
      </c>
      <c r="C243" s="4" t="s">
        <v>7590</v>
      </c>
      <c r="E243" s="9">
        <v>41992</v>
      </c>
    </row>
    <row r="244" spans="1:5" x14ac:dyDescent="0.25">
      <c r="A244" s="2" t="s">
        <v>7496</v>
      </c>
      <c r="B244" s="2" t="s">
        <v>7591</v>
      </c>
      <c r="C244" s="4" t="s">
        <v>7592</v>
      </c>
      <c r="E244" s="9">
        <v>42019</v>
      </c>
    </row>
    <row r="245" spans="1:5" x14ac:dyDescent="0.25">
      <c r="A245" s="2" t="s">
        <v>1802</v>
      </c>
      <c r="B245" s="2" t="s">
        <v>7593</v>
      </c>
      <c r="C245" s="4" t="s">
        <v>6522</v>
      </c>
      <c r="E245" s="9">
        <v>42045</v>
      </c>
    </row>
    <row r="246" spans="1:5" x14ac:dyDescent="0.25">
      <c r="A246" s="2" t="s">
        <v>1802</v>
      </c>
      <c r="B246" s="2" t="s">
        <v>7594</v>
      </c>
      <c r="C246" s="4" t="s">
        <v>6522</v>
      </c>
      <c r="E246" s="9">
        <v>42045</v>
      </c>
    </row>
    <row r="247" spans="1:5" x14ac:dyDescent="0.25">
      <c r="A247" s="2" t="s">
        <v>1802</v>
      </c>
      <c r="B247" s="2" t="s">
        <v>7595</v>
      </c>
      <c r="C247" s="4" t="s">
        <v>4251</v>
      </c>
      <c r="E247" s="9">
        <v>42049</v>
      </c>
    </row>
    <row r="248" spans="1:5" x14ac:dyDescent="0.25">
      <c r="A248" s="2" t="s">
        <v>3546</v>
      </c>
      <c r="B248" s="2" t="s">
        <v>7596</v>
      </c>
      <c r="C248" s="4" t="s">
        <v>7597</v>
      </c>
      <c r="E248" s="9">
        <v>42061</v>
      </c>
    </row>
    <row r="249" spans="1:5" x14ac:dyDescent="0.25">
      <c r="A249" s="2" t="s">
        <v>7551</v>
      </c>
      <c r="B249" s="2" t="s">
        <v>7598</v>
      </c>
      <c r="C249" s="4" t="s">
        <v>7599</v>
      </c>
      <c r="E249" s="9">
        <v>42066</v>
      </c>
    </row>
    <row r="250" spans="1:5" x14ac:dyDescent="0.25">
      <c r="A250" s="2" t="s">
        <v>2240</v>
      </c>
      <c r="B250" s="2" t="s">
        <v>7600</v>
      </c>
      <c r="C250" s="4" t="s">
        <v>7601</v>
      </c>
      <c r="E250" s="9">
        <v>42073</v>
      </c>
    </row>
    <row r="251" spans="1:5" x14ac:dyDescent="0.25">
      <c r="A251" s="2" t="s">
        <v>2240</v>
      </c>
      <c r="B251" s="2" t="s">
        <v>7602</v>
      </c>
      <c r="C251" s="4" t="s">
        <v>7601</v>
      </c>
      <c r="E251" s="9">
        <v>42073</v>
      </c>
    </row>
    <row r="252" spans="1:5" x14ac:dyDescent="0.25">
      <c r="A252" s="2" t="s">
        <v>7603</v>
      </c>
      <c r="B252" s="2" t="s">
        <v>7604</v>
      </c>
      <c r="C252" s="4" t="s">
        <v>7605</v>
      </c>
      <c r="E252" s="9">
        <v>42080</v>
      </c>
    </row>
    <row r="253" spans="1:5" x14ac:dyDescent="0.25">
      <c r="A253" s="2" t="s">
        <v>7606</v>
      </c>
      <c r="B253" s="2" t="s">
        <v>7607</v>
      </c>
      <c r="C253" s="4" t="s">
        <v>7605</v>
      </c>
      <c r="E253" s="9">
        <v>42080</v>
      </c>
    </row>
    <row r="254" spans="1:5" x14ac:dyDescent="0.25">
      <c r="A254" s="2" t="s">
        <v>7608</v>
      </c>
      <c r="B254" s="2" t="s">
        <v>7609</v>
      </c>
      <c r="C254" s="4" t="s">
        <v>7605</v>
      </c>
      <c r="E254" s="9">
        <v>42080</v>
      </c>
    </row>
    <row r="255" spans="1:5" x14ac:dyDescent="0.25">
      <c r="A255" s="2" t="s">
        <v>5974</v>
      </c>
      <c r="B255" s="2" t="s">
        <v>7610</v>
      </c>
      <c r="C255" s="4" t="s">
        <v>7611</v>
      </c>
      <c r="E255" s="9">
        <v>42403</v>
      </c>
    </row>
    <row r="256" spans="1:5" x14ac:dyDescent="0.25">
      <c r="A256" s="2" t="s">
        <v>7612</v>
      </c>
      <c r="B256" s="2" t="s">
        <v>7613</v>
      </c>
      <c r="C256" s="4" t="s">
        <v>7611</v>
      </c>
      <c r="E256" s="9">
        <v>42403</v>
      </c>
    </row>
    <row r="257" spans="1:5" x14ac:dyDescent="0.25">
      <c r="A257" s="2" t="s">
        <v>7614</v>
      </c>
      <c r="B257" s="2" t="s">
        <v>7615</v>
      </c>
      <c r="C257" s="4" t="s">
        <v>7616</v>
      </c>
      <c r="E257" s="9">
        <v>42409</v>
      </c>
    </row>
    <row r="258" spans="1:5" x14ac:dyDescent="0.25">
      <c r="A258" s="2" t="s">
        <v>7617</v>
      </c>
      <c r="B258" s="2" t="s">
        <v>7618</v>
      </c>
      <c r="C258" s="4" t="s">
        <v>7616</v>
      </c>
      <c r="E258" s="9">
        <v>42409</v>
      </c>
    </row>
    <row r="259" spans="1:5" x14ac:dyDescent="0.25">
      <c r="A259" s="2" t="s">
        <v>1439</v>
      </c>
      <c r="B259" s="2" t="s">
        <v>7619</v>
      </c>
      <c r="C259" s="4" t="s">
        <v>7620</v>
      </c>
      <c r="E259" s="9">
        <v>42413</v>
      </c>
    </row>
    <row r="260" spans="1:5" x14ac:dyDescent="0.25">
      <c r="A260" s="2" t="s">
        <v>1439</v>
      </c>
      <c r="B260" s="2" t="s">
        <v>7621</v>
      </c>
      <c r="C260" s="4" t="s">
        <v>7620</v>
      </c>
      <c r="E260" s="9">
        <v>42413</v>
      </c>
    </row>
    <row r="261" spans="1:5" x14ac:dyDescent="0.25">
      <c r="A261" s="2" t="s">
        <v>7622</v>
      </c>
      <c r="B261" s="2" t="s">
        <v>7623</v>
      </c>
      <c r="C261" s="4" t="s">
        <v>7624</v>
      </c>
      <c r="E261" s="9">
        <v>42422</v>
      </c>
    </row>
    <row r="262" spans="1:5" x14ac:dyDescent="0.25">
      <c r="A262" s="2" t="s">
        <v>7625</v>
      </c>
      <c r="B262" s="2" t="s">
        <v>7626</v>
      </c>
      <c r="C262" s="4" t="s">
        <v>7627</v>
      </c>
      <c r="E262" s="9">
        <v>42422</v>
      </c>
    </row>
    <row r="263" spans="1:5" x14ac:dyDescent="0.25">
      <c r="B263" s="2" t="s">
        <v>6114</v>
      </c>
      <c r="C263" s="4" t="s">
        <v>4382</v>
      </c>
      <c r="E263" s="9">
        <v>42423</v>
      </c>
    </row>
    <row r="264" spans="1:5" x14ac:dyDescent="0.25">
      <c r="A264" s="2" t="s">
        <v>7628</v>
      </c>
      <c r="B264" s="2" t="s">
        <v>7629</v>
      </c>
      <c r="C264" s="4" t="s">
        <v>7630</v>
      </c>
      <c r="E264" s="9">
        <v>42427</v>
      </c>
    </row>
    <row r="265" spans="1:5" x14ac:dyDescent="0.25">
      <c r="A265" s="2" t="s">
        <v>7628</v>
      </c>
      <c r="B265" s="2" t="s">
        <v>7629</v>
      </c>
      <c r="C265" s="4" t="s">
        <v>7631</v>
      </c>
      <c r="E265" s="9">
        <v>42432</v>
      </c>
    </row>
    <row r="266" spans="1:5" x14ac:dyDescent="0.25">
      <c r="A266" s="2" t="s">
        <v>7632</v>
      </c>
      <c r="B266" s="2" t="s">
        <v>7633</v>
      </c>
      <c r="C266" s="4" t="s">
        <v>7634</v>
      </c>
      <c r="E266" s="9">
        <v>42434</v>
      </c>
    </row>
    <row r="267" spans="1:5" x14ac:dyDescent="0.25">
      <c r="A267" s="2" t="s">
        <v>3152</v>
      </c>
      <c r="B267" s="2" t="s">
        <v>7635</v>
      </c>
      <c r="C267" s="4" t="s">
        <v>7636</v>
      </c>
      <c r="E267" s="9">
        <v>42437</v>
      </c>
    </row>
    <row r="268" spans="1:5" x14ac:dyDescent="0.25">
      <c r="A268" s="2" t="s">
        <v>7637</v>
      </c>
      <c r="B268" s="2" t="s">
        <v>7638</v>
      </c>
      <c r="C268" s="4" t="s">
        <v>7639</v>
      </c>
      <c r="E268" s="9">
        <v>42441</v>
      </c>
    </row>
    <row r="269" spans="1:5" x14ac:dyDescent="0.25">
      <c r="A269" s="2" t="s">
        <v>7640</v>
      </c>
      <c r="B269" s="2" t="s">
        <v>7641</v>
      </c>
      <c r="C269" s="4" t="s">
        <v>4388</v>
      </c>
      <c r="E269" s="9">
        <v>42444</v>
      </c>
    </row>
    <row r="270" spans="1:5" x14ac:dyDescent="0.25">
      <c r="A270" s="2" t="s">
        <v>2178</v>
      </c>
      <c r="B270" s="2" t="s">
        <v>7642</v>
      </c>
      <c r="C270" s="4" t="s">
        <v>6615</v>
      </c>
      <c r="E270" s="9">
        <v>42448</v>
      </c>
    </row>
    <row r="271" spans="1:5" x14ac:dyDescent="0.25">
      <c r="A271" s="2" t="s">
        <v>7643</v>
      </c>
      <c r="B271" s="2" t="s">
        <v>7644</v>
      </c>
      <c r="C271" s="4" t="s">
        <v>4393</v>
      </c>
      <c r="E271" s="9">
        <v>42452</v>
      </c>
    </row>
    <row r="272" spans="1:5" x14ac:dyDescent="0.25">
      <c r="A272" s="2" t="s">
        <v>1649</v>
      </c>
      <c r="B272" s="2" t="s">
        <v>7645</v>
      </c>
      <c r="C272" s="4" t="s">
        <v>5398</v>
      </c>
      <c r="E272" s="9">
        <v>42457</v>
      </c>
    </row>
    <row r="273" spans="1:5" x14ac:dyDescent="0.25">
      <c r="A273" s="2" t="s">
        <v>1649</v>
      </c>
      <c r="B273" s="2" t="s">
        <v>7646</v>
      </c>
      <c r="C273" s="4" t="s">
        <v>5398</v>
      </c>
      <c r="E273" s="9">
        <v>42457</v>
      </c>
    </row>
    <row r="274" spans="1:5" x14ac:dyDescent="0.25">
      <c r="A274" s="2" t="s">
        <v>1649</v>
      </c>
      <c r="B274" s="2" t="s">
        <v>7647</v>
      </c>
      <c r="C274" s="4" t="s">
        <v>5398</v>
      </c>
      <c r="E274" s="9">
        <v>42457</v>
      </c>
    </row>
    <row r="275" spans="1:5" x14ac:dyDescent="0.25">
      <c r="A275" s="2" t="s">
        <v>7648</v>
      </c>
      <c r="B275" s="2" t="s">
        <v>7649</v>
      </c>
      <c r="C275" s="4" t="s">
        <v>6884</v>
      </c>
      <c r="E275" s="9">
        <v>42476</v>
      </c>
    </row>
    <row r="276" spans="1:5" x14ac:dyDescent="0.25">
      <c r="A276" s="2" t="s">
        <v>7650</v>
      </c>
      <c r="B276" s="2" t="s">
        <v>7651</v>
      </c>
      <c r="C276" s="4" t="s">
        <v>6884</v>
      </c>
      <c r="E276" s="9">
        <v>42476</v>
      </c>
    </row>
    <row r="277" spans="1:5" x14ac:dyDescent="0.25">
      <c r="A277" s="2" t="s">
        <v>7652</v>
      </c>
      <c r="B277" s="2" t="s">
        <v>7653</v>
      </c>
      <c r="C277" s="4" t="s">
        <v>6884</v>
      </c>
      <c r="E277" s="9">
        <v>42476</v>
      </c>
    </row>
    <row r="278" spans="1:5" x14ac:dyDescent="0.25">
      <c r="A278" s="2" t="s">
        <v>7654</v>
      </c>
      <c r="B278" s="2" t="s">
        <v>7655</v>
      </c>
      <c r="C278" s="4" t="s">
        <v>4405</v>
      </c>
      <c r="E278" s="9">
        <v>42495</v>
      </c>
    </row>
    <row r="279" spans="1:5" x14ac:dyDescent="0.25">
      <c r="A279" s="2" t="s">
        <v>7656</v>
      </c>
      <c r="B279" s="2" t="s">
        <v>7657</v>
      </c>
      <c r="C279" s="4" t="s">
        <v>4405</v>
      </c>
      <c r="E279" s="9">
        <v>42495</v>
      </c>
    </row>
    <row r="280" spans="1:5" x14ac:dyDescent="0.25">
      <c r="A280" s="2" t="s">
        <v>7658</v>
      </c>
      <c r="B280" s="2" t="s">
        <v>7659</v>
      </c>
      <c r="C280" s="4" t="s">
        <v>4405</v>
      </c>
      <c r="E280" s="9">
        <v>42495</v>
      </c>
    </row>
    <row r="281" spans="1:5" x14ac:dyDescent="0.25">
      <c r="A281" s="2" t="s">
        <v>2181</v>
      </c>
      <c r="B281" s="2" t="s">
        <v>7660</v>
      </c>
      <c r="C281" s="4" t="s">
        <v>7661</v>
      </c>
      <c r="E281" s="9">
        <v>42500</v>
      </c>
    </row>
    <row r="282" spans="1:5" x14ac:dyDescent="0.25">
      <c r="A282" s="2" t="s">
        <v>2181</v>
      </c>
      <c r="B282" s="2" t="s">
        <v>7662</v>
      </c>
      <c r="C282" s="4" t="s">
        <v>7661</v>
      </c>
      <c r="E282" s="9">
        <v>42500</v>
      </c>
    </row>
    <row r="283" spans="1:5" x14ac:dyDescent="0.25">
      <c r="A283" s="2" t="s">
        <v>2181</v>
      </c>
      <c r="B283" s="2" t="s">
        <v>7663</v>
      </c>
      <c r="C283" s="4" t="s">
        <v>7664</v>
      </c>
      <c r="E283" s="9">
        <v>42504</v>
      </c>
    </row>
    <row r="284" spans="1:5" x14ac:dyDescent="0.25">
      <c r="A284" s="2" t="s">
        <v>2181</v>
      </c>
      <c r="B284" s="2" t="s">
        <v>7665</v>
      </c>
      <c r="C284" s="4" t="s">
        <v>7664</v>
      </c>
      <c r="E284" s="9">
        <v>42504</v>
      </c>
    </row>
    <row r="285" spans="1:5" x14ac:dyDescent="0.25">
      <c r="A285" s="2" t="s">
        <v>1171</v>
      </c>
      <c r="B285" s="2" t="s">
        <v>7666</v>
      </c>
      <c r="C285" s="4" t="s">
        <v>7667</v>
      </c>
      <c r="E285" s="9">
        <v>42756</v>
      </c>
    </row>
    <row r="286" spans="1:5" x14ac:dyDescent="0.25">
      <c r="A286" s="2" t="s">
        <v>7175</v>
      </c>
      <c r="B286" s="2" t="s">
        <v>7668</v>
      </c>
      <c r="C286" s="4" t="s">
        <v>7669</v>
      </c>
      <c r="E286" s="9">
        <v>42762</v>
      </c>
    </row>
    <row r="287" spans="1:5" x14ac:dyDescent="0.25">
      <c r="A287" s="2" t="s">
        <v>1171</v>
      </c>
      <c r="B287" s="2" t="s">
        <v>7670</v>
      </c>
      <c r="C287" s="4" t="s">
        <v>7671</v>
      </c>
      <c r="E287" s="9">
        <v>42762</v>
      </c>
    </row>
    <row r="288" spans="1:5" x14ac:dyDescent="0.25">
      <c r="A288" s="2" t="s">
        <v>7672</v>
      </c>
      <c r="B288" s="2" t="s">
        <v>7673</v>
      </c>
      <c r="C288" s="4" t="s">
        <v>7674</v>
      </c>
      <c r="E288" s="9">
        <v>42768</v>
      </c>
    </row>
    <row r="289" spans="1:5" x14ac:dyDescent="0.25">
      <c r="A289" s="2" t="s">
        <v>7675</v>
      </c>
      <c r="B289" s="2" t="s">
        <v>7676</v>
      </c>
      <c r="C289" s="4" t="s">
        <v>7674</v>
      </c>
      <c r="E289" s="9">
        <v>42768</v>
      </c>
    </row>
    <row r="290" spans="1:5" x14ac:dyDescent="0.25">
      <c r="A290" s="2" t="s">
        <v>1171</v>
      </c>
      <c r="B290" s="2" t="s">
        <v>7677</v>
      </c>
      <c r="C290" s="4" t="s">
        <v>7678</v>
      </c>
      <c r="E290" s="9">
        <v>42768</v>
      </c>
    </row>
    <row r="291" spans="1:5" x14ac:dyDescent="0.25">
      <c r="A291" s="2" t="s">
        <v>3213</v>
      </c>
      <c r="B291" s="2" t="s">
        <v>7679</v>
      </c>
      <c r="C291" s="4" t="s">
        <v>7680</v>
      </c>
      <c r="E291" s="9">
        <v>42775</v>
      </c>
    </row>
    <row r="292" spans="1:5" x14ac:dyDescent="0.25">
      <c r="A292" s="2" t="s">
        <v>7681</v>
      </c>
      <c r="B292" s="2" t="s">
        <v>7682</v>
      </c>
      <c r="C292" s="4" t="s">
        <v>7680</v>
      </c>
      <c r="E292" s="9">
        <v>42775</v>
      </c>
    </row>
    <row r="293" spans="1:5" x14ac:dyDescent="0.25">
      <c r="A293" s="2" t="s">
        <v>7683</v>
      </c>
      <c r="B293" s="2" t="s">
        <v>7684</v>
      </c>
      <c r="C293" s="4" t="s">
        <v>7680</v>
      </c>
      <c r="E293" s="9">
        <v>42775</v>
      </c>
    </row>
    <row r="294" spans="1:5" x14ac:dyDescent="0.25">
      <c r="A294" s="2" t="s">
        <v>7685</v>
      </c>
      <c r="B294" s="2" t="s">
        <v>7686</v>
      </c>
      <c r="C294" s="4" t="s">
        <v>7687</v>
      </c>
      <c r="E294" s="9">
        <v>42784</v>
      </c>
    </row>
    <row r="295" spans="1:5" x14ac:dyDescent="0.25">
      <c r="A295" s="2" t="s">
        <v>7688</v>
      </c>
      <c r="B295" s="2" t="s">
        <v>7689</v>
      </c>
      <c r="C295" s="4" t="s">
        <v>7690</v>
      </c>
      <c r="E295" s="9">
        <v>42795</v>
      </c>
    </row>
    <row r="296" spans="1:5" x14ac:dyDescent="0.25">
      <c r="A296" s="2" t="s">
        <v>3279</v>
      </c>
      <c r="B296" s="2" t="s">
        <v>7691</v>
      </c>
      <c r="C296" s="4" t="s">
        <v>7690</v>
      </c>
      <c r="E296" s="9">
        <v>42795</v>
      </c>
    </row>
    <row r="297" spans="1:5" x14ac:dyDescent="0.25">
      <c r="A297" s="2" t="s">
        <v>7692</v>
      </c>
      <c r="B297" s="2" t="s">
        <v>7693</v>
      </c>
      <c r="C297" s="4" t="s">
        <v>1403</v>
      </c>
      <c r="E297" s="9">
        <v>42797</v>
      </c>
    </row>
    <row r="298" spans="1:5" x14ac:dyDescent="0.25">
      <c r="A298" s="2" t="s">
        <v>7694</v>
      </c>
      <c r="B298" s="2" t="s">
        <v>7695</v>
      </c>
      <c r="C298" s="4" t="s">
        <v>7696</v>
      </c>
      <c r="E298" s="9">
        <v>42800</v>
      </c>
    </row>
    <row r="299" spans="1:5" x14ac:dyDescent="0.25">
      <c r="A299" s="2" t="s">
        <v>7697</v>
      </c>
      <c r="B299" s="2" t="s">
        <v>7698</v>
      </c>
      <c r="C299" s="4" t="s">
        <v>7699</v>
      </c>
      <c r="E299" s="9">
        <v>42803</v>
      </c>
    </row>
    <row r="300" spans="1:5" x14ac:dyDescent="0.25">
      <c r="A300" s="2" t="s">
        <v>7700</v>
      </c>
      <c r="B300" s="2" t="s">
        <v>7701</v>
      </c>
      <c r="C300" s="4" t="s">
        <v>7699</v>
      </c>
      <c r="E300" s="9">
        <v>42803</v>
      </c>
    </row>
    <row r="301" spans="1:5" x14ac:dyDescent="0.25">
      <c r="A301" s="2" t="s">
        <v>4613</v>
      </c>
      <c r="B301" s="2" t="s">
        <v>7702</v>
      </c>
      <c r="C301" s="4" t="s">
        <v>7699</v>
      </c>
      <c r="E301" s="9">
        <v>42803</v>
      </c>
    </row>
    <row r="302" spans="1:5" x14ac:dyDescent="0.25">
      <c r="A302" s="2" t="s">
        <v>7703</v>
      </c>
      <c r="B302" s="2" t="s">
        <v>7704</v>
      </c>
      <c r="C302" s="4" t="s">
        <v>4565</v>
      </c>
      <c r="E302" s="9">
        <v>42809</v>
      </c>
    </row>
    <row r="303" spans="1:5" x14ac:dyDescent="0.25">
      <c r="A303" s="2" t="s">
        <v>7705</v>
      </c>
      <c r="B303" s="2" t="s">
        <v>7706</v>
      </c>
      <c r="C303" s="4" t="s">
        <v>4565</v>
      </c>
      <c r="E303" s="9">
        <v>42809</v>
      </c>
    </row>
    <row r="304" spans="1:5" x14ac:dyDescent="0.25">
      <c r="A304" s="2" t="s">
        <v>3724</v>
      </c>
      <c r="B304" s="2" t="s">
        <v>7707</v>
      </c>
      <c r="C304" s="4" t="s">
        <v>4565</v>
      </c>
      <c r="E304" s="9">
        <v>42809</v>
      </c>
    </row>
    <row r="305" spans="1:5" x14ac:dyDescent="0.25">
      <c r="A305" s="2" t="s">
        <v>7175</v>
      </c>
      <c r="B305" s="2" t="s">
        <v>7708</v>
      </c>
      <c r="C305" s="4" t="s">
        <v>7709</v>
      </c>
      <c r="E305" s="9">
        <v>42815</v>
      </c>
    </row>
    <row r="306" spans="1:5" x14ac:dyDescent="0.25">
      <c r="A306" s="2" t="s">
        <v>7710</v>
      </c>
      <c r="B306" s="2" t="s">
        <v>5882</v>
      </c>
      <c r="C306" s="4" t="s">
        <v>7711</v>
      </c>
      <c r="E306" s="9">
        <v>42819</v>
      </c>
    </row>
    <row r="307" spans="1:5" x14ac:dyDescent="0.25">
      <c r="A307" s="2" t="s">
        <v>1024</v>
      </c>
      <c r="B307" s="2" t="s">
        <v>7712</v>
      </c>
      <c r="C307" s="4" t="s">
        <v>7711</v>
      </c>
      <c r="E307" s="9">
        <v>42819</v>
      </c>
    </row>
    <row r="308" spans="1:5" x14ac:dyDescent="0.25">
      <c r="A308" s="2" t="s">
        <v>7713</v>
      </c>
      <c r="B308" s="2" t="s">
        <v>7714</v>
      </c>
      <c r="C308" s="4" t="s">
        <v>7715</v>
      </c>
      <c r="E308" s="9">
        <v>42826</v>
      </c>
    </row>
    <row r="309" spans="1:5" x14ac:dyDescent="0.25">
      <c r="A309" s="2" t="s">
        <v>7716</v>
      </c>
      <c r="B309" s="2" t="s">
        <v>7717</v>
      </c>
      <c r="C309" s="4" t="s">
        <v>7715</v>
      </c>
      <c r="E309" s="9">
        <v>42826</v>
      </c>
    </row>
    <row r="310" spans="1:5" x14ac:dyDescent="0.25">
      <c r="A310" s="2" t="s">
        <v>7718</v>
      </c>
      <c r="B310" s="2" t="s">
        <v>7719</v>
      </c>
      <c r="C310" s="4" t="s">
        <v>7715</v>
      </c>
      <c r="E310" s="9">
        <v>42826</v>
      </c>
    </row>
    <row r="311" spans="1:5" x14ac:dyDescent="0.25">
      <c r="A311" s="2" t="s">
        <v>4826</v>
      </c>
      <c r="B311" s="2" t="s">
        <v>7720</v>
      </c>
      <c r="C311" s="4" t="s">
        <v>1414</v>
      </c>
      <c r="E311" s="9">
        <v>42833</v>
      </c>
    </row>
    <row r="312" spans="1:5" x14ac:dyDescent="0.25">
      <c r="A312" s="2" t="s">
        <v>1024</v>
      </c>
      <c r="B312" s="2" t="s">
        <v>7721</v>
      </c>
      <c r="C312" s="4" t="s">
        <v>1419</v>
      </c>
      <c r="E312" s="9">
        <v>42842</v>
      </c>
    </row>
    <row r="313" spans="1:5" x14ac:dyDescent="0.25">
      <c r="A313" s="2" t="s">
        <v>7722</v>
      </c>
      <c r="B313" s="2" t="s">
        <v>7723</v>
      </c>
      <c r="C313" s="4" t="s">
        <v>7724</v>
      </c>
      <c r="D313" s="9">
        <v>42854</v>
      </c>
      <c r="E313" s="9">
        <v>42851</v>
      </c>
    </row>
    <row r="314" spans="1:5" x14ac:dyDescent="0.25">
      <c r="A314" s="2" t="s">
        <v>7725</v>
      </c>
      <c r="B314" s="2" t="s">
        <v>7726</v>
      </c>
      <c r="C314" s="4" t="s">
        <v>7724</v>
      </c>
      <c r="E314" s="9">
        <v>42847</v>
      </c>
    </row>
    <row r="315" spans="1:5" x14ac:dyDescent="0.25">
      <c r="A315" s="2" t="s">
        <v>7727</v>
      </c>
      <c r="B315" s="2" t="s">
        <v>7728</v>
      </c>
      <c r="C315" s="4" t="s">
        <v>7724</v>
      </c>
      <c r="E315" s="9">
        <v>42847</v>
      </c>
    </row>
    <row r="316" spans="1:5" x14ac:dyDescent="0.25">
      <c r="A316" s="2" t="s">
        <v>7727</v>
      </c>
      <c r="B316" s="2" t="s">
        <v>7729</v>
      </c>
      <c r="C316" s="4" t="s">
        <v>7730</v>
      </c>
      <c r="E316" s="9">
        <v>42851</v>
      </c>
    </row>
    <row r="317" spans="1:5" x14ac:dyDescent="0.25">
      <c r="A317" s="2" t="s">
        <v>7731</v>
      </c>
      <c r="B317" s="2" t="s">
        <v>7732</v>
      </c>
      <c r="C317" s="4" t="s">
        <v>7730</v>
      </c>
      <c r="E317" s="9">
        <v>42851</v>
      </c>
    </row>
    <row r="318" spans="1:5" x14ac:dyDescent="0.25">
      <c r="A318" s="2" t="s">
        <v>7725</v>
      </c>
      <c r="B318" s="2" t="s">
        <v>7726</v>
      </c>
      <c r="C318" s="4" t="s">
        <v>6716</v>
      </c>
      <c r="E318" s="9">
        <v>42868</v>
      </c>
    </row>
    <row r="319" spans="1:5" x14ac:dyDescent="0.25">
      <c r="A319" s="2" t="s">
        <v>7725</v>
      </c>
      <c r="B319" s="2" t="s">
        <v>7733</v>
      </c>
      <c r="C319" s="4" t="s">
        <v>6716</v>
      </c>
      <c r="E319" s="9">
        <v>42868</v>
      </c>
    </row>
    <row r="320" spans="1:5" x14ac:dyDescent="0.25">
      <c r="A320" s="2" t="s">
        <v>7734</v>
      </c>
      <c r="B320" s="2" t="s">
        <v>7735</v>
      </c>
      <c r="C320" s="4" t="s">
        <v>7736</v>
      </c>
      <c r="E320" s="9">
        <v>43369</v>
      </c>
    </row>
    <row r="321" spans="1:5" x14ac:dyDescent="0.25">
      <c r="A321" s="2" t="s">
        <v>4741</v>
      </c>
      <c r="B321" s="2" t="s">
        <v>7737</v>
      </c>
      <c r="C321" s="4" t="s">
        <v>7738</v>
      </c>
      <c r="E321" s="9">
        <v>43370</v>
      </c>
    </row>
    <row r="322" spans="1:5" x14ac:dyDescent="0.25">
      <c r="A322" s="2" t="s">
        <v>7739</v>
      </c>
      <c r="B322" s="2" t="s">
        <v>7740</v>
      </c>
      <c r="C322" s="4" t="s">
        <v>7741</v>
      </c>
      <c r="E322" s="9">
        <v>43372</v>
      </c>
    </row>
    <row r="323" spans="1:5" x14ac:dyDescent="0.25">
      <c r="A323" s="2" t="s">
        <v>4741</v>
      </c>
      <c r="B323" s="2" t="s">
        <v>7666</v>
      </c>
      <c r="C323" s="4" t="s">
        <v>7742</v>
      </c>
      <c r="E323" s="9">
        <v>43371</v>
      </c>
    </row>
    <row r="324" spans="1:5" x14ac:dyDescent="0.25">
      <c r="A324" s="2" t="s">
        <v>4741</v>
      </c>
      <c r="B324" s="2" t="s">
        <v>7743</v>
      </c>
      <c r="C324" s="4" t="s">
        <v>7744</v>
      </c>
      <c r="E324" s="9">
        <v>43372</v>
      </c>
    </row>
    <row r="325" spans="1:5" x14ac:dyDescent="0.25">
      <c r="A325" s="2" t="s">
        <v>4741</v>
      </c>
      <c r="B325" s="2" t="s">
        <v>7745</v>
      </c>
      <c r="C325" s="4" t="s">
        <v>7746</v>
      </c>
      <c r="E325" s="9">
        <v>43375</v>
      </c>
    </row>
    <row r="326" spans="1:5" x14ac:dyDescent="0.25">
      <c r="A326" s="2" t="s">
        <v>7747</v>
      </c>
      <c r="B326" s="2" t="s">
        <v>7748</v>
      </c>
      <c r="C326" s="4" t="s">
        <v>7749</v>
      </c>
      <c r="E326" s="9">
        <v>43400</v>
      </c>
    </row>
    <row r="327" spans="1:5" x14ac:dyDescent="0.25">
      <c r="A327" s="2" t="s">
        <v>7750</v>
      </c>
      <c r="B327" s="2" t="s">
        <v>7751</v>
      </c>
      <c r="C327" s="4" t="s">
        <v>7752</v>
      </c>
      <c r="E327" s="9">
        <v>43404</v>
      </c>
    </row>
    <row r="328" spans="1:5" x14ac:dyDescent="0.25">
      <c r="A328" s="2" t="s">
        <v>7753</v>
      </c>
      <c r="B328" s="2" t="s">
        <v>7754</v>
      </c>
      <c r="C328" s="4" t="s">
        <v>7752</v>
      </c>
      <c r="E328" s="9">
        <v>43404</v>
      </c>
    </row>
    <row r="329" spans="1:5" x14ac:dyDescent="0.25">
      <c r="A329" s="2" t="s">
        <v>4741</v>
      </c>
      <c r="B329" s="2" t="s">
        <v>7755</v>
      </c>
      <c r="C329" s="4" t="s">
        <v>7756</v>
      </c>
      <c r="E329" s="9">
        <v>43409</v>
      </c>
    </row>
    <row r="330" spans="1:5" x14ac:dyDescent="0.25">
      <c r="A330" s="2" t="s">
        <v>1233</v>
      </c>
      <c r="B330" s="2" t="s">
        <v>7757</v>
      </c>
      <c r="C330" s="4" t="s">
        <v>1091</v>
      </c>
      <c r="E330" s="9">
        <v>43713</v>
      </c>
    </row>
    <row r="331" spans="1:5" x14ac:dyDescent="0.25">
      <c r="A331" s="2" t="s">
        <v>7758</v>
      </c>
      <c r="B331" s="2" t="s">
        <v>7759</v>
      </c>
      <c r="C331" s="4" t="s">
        <v>1091</v>
      </c>
      <c r="E331" s="9">
        <v>43713</v>
      </c>
    </row>
    <row r="332" spans="1:5" x14ac:dyDescent="0.25">
      <c r="A332" s="2" t="s">
        <v>7760</v>
      </c>
      <c r="B332" s="2" t="s">
        <v>7761</v>
      </c>
      <c r="C332" s="4" t="s">
        <v>7762</v>
      </c>
      <c r="D332" s="9">
        <v>43726</v>
      </c>
      <c r="E332" s="9">
        <v>43719</v>
      </c>
    </row>
    <row r="333" spans="1:5" x14ac:dyDescent="0.25">
      <c r="A333" s="2" t="s">
        <v>7763</v>
      </c>
      <c r="B333" s="2" t="s">
        <v>7764</v>
      </c>
      <c r="C333" s="4" t="s">
        <v>7762</v>
      </c>
      <c r="E333" s="9">
        <v>43719</v>
      </c>
    </row>
    <row r="334" spans="1:5" x14ac:dyDescent="0.25">
      <c r="A334" s="2" t="s">
        <v>7763</v>
      </c>
      <c r="B334" s="2" t="s">
        <v>7765</v>
      </c>
      <c r="C334" s="4" t="s">
        <v>7762</v>
      </c>
      <c r="E334" s="9">
        <v>43719</v>
      </c>
    </row>
    <row r="335" spans="1:5" x14ac:dyDescent="0.25">
      <c r="A335" s="2" t="s">
        <v>7766</v>
      </c>
      <c r="B335" s="2" t="s">
        <v>7767</v>
      </c>
      <c r="C335" s="4" t="s">
        <v>4853</v>
      </c>
      <c r="E335" s="9">
        <v>43735</v>
      </c>
    </row>
    <row r="336" spans="1:5" x14ac:dyDescent="0.25">
      <c r="A336" s="2" t="s">
        <v>7768</v>
      </c>
      <c r="B336" s="2" t="s">
        <v>7769</v>
      </c>
      <c r="C336" s="4" t="s">
        <v>7770</v>
      </c>
      <c r="E336" s="9">
        <v>43739</v>
      </c>
    </row>
  </sheetData>
  <hyperlinks>
    <hyperlink ref="I1" location="'Inicio'!A1" tooltip="Regresa a la tabla del inicio" display="Ir al inicio" xr:uid="{ADDA8357-BF28-4A8D-86F8-B1BE0D3256C5}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DF9C-02EC-4170-A12A-61EC37DCC34A}">
  <sheetPr codeName="Hoja52"/>
  <dimension ref="A1:I731"/>
  <sheetViews>
    <sheetView workbookViewId="0">
      <pane ySplit="1" topLeftCell="A70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722</v>
      </c>
      <c r="H1" s="1" t="s">
        <v>28761</v>
      </c>
      <c r="I1" s="5" t="s">
        <v>14</v>
      </c>
    </row>
    <row r="2" spans="1:9" x14ac:dyDescent="0.25">
      <c r="A2" s="2" t="s">
        <v>7771</v>
      </c>
      <c r="B2" s="2" t="s">
        <v>7772</v>
      </c>
      <c r="C2" s="4" t="s">
        <v>7773</v>
      </c>
      <c r="E2" s="9">
        <v>40131</v>
      </c>
    </row>
    <row r="3" spans="1:9" x14ac:dyDescent="0.25">
      <c r="A3" s="2" t="s">
        <v>1781</v>
      </c>
      <c r="B3" s="2" t="s">
        <v>7774</v>
      </c>
      <c r="C3" s="4" t="s">
        <v>2424</v>
      </c>
      <c r="E3" s="9">
        <v>40138</v>
      </c>
    </row>
    <row r="4" spans="1:9" x14ac:dyDescent="0.25">
      <c r="A4" s="2" t="s">
        <v>7775</v>
      </c>
      <c r="B4" s="2" t="s">
        <v>7776</v>
      </c>
      <c r="C4" s="4" t="s">
        <v>7777</v>
      </c>
      <c r="E4" s="9">
        <v>40145</v>
      </c>
    </row>
    <row r="5" spans="1:9" x14ac:dyDescent="0.25">
      <c r="A5" s="2" t="s">
        <v>7778</v>
      </c>
      <c r="B5" s="2" t="s">
        <v>7779</v>
      </c>
      <c r="C5" s="4" t="s">
        <v>7780</v>
      </c>
      <c r="E5" s="9">
        <v>40152</v>
      </c>
    </row>
    <row r="6" spans="1:9" x14ac:dyDescent="0.25">
      <c r="A6" s="2" t="s">
        <v>7781</v>
      </c>
      <c r="B6" s="2" t="s">
        <v>7782</v>
      </c>
      <c r="C6" s="4" t="s">
        <v>2442</v>
      </c>
      <c r="E6" s="9">
        <v>40166</v>
      </c>
    </row>
    <row r="7" spans="1:9" x14ac:dyDescent="0.25">
      <c r="A7" s="2" t="s">
        <v>7775</v>
      </c>
      <c r="B7" s="2" t="s">
        <v>7783</v>
      </c>
      <c r="C7" s="4" t="s">
        <v>7784</v>
      </c>
      <c r="E7" s="9">
        <v>40173</v>
      </c>
    </row>
    <row r="8" spans="1:9" x14ac:dyDescent="0.25">
      <c r="A8" s="2" t="s">
        <v>7785</v>
      </c>
      <c r="B8" s="2" t="s">
        <v>7786</v>
      </c>
      <c r="C8" s="4" t="s">
        <v>7784</v>
      </c>
      <c r="E8" s="9">
        <v>40173</v>
      </c>
    </row>
    <row r="9" spans="1:9" x14ac:dyDescent="0.25">
      <c r="A9" s="2" t="s">
        <v>4105</v>
      </c>
      <c r="B9" s="2" t="s">
        <v>7787</v>
      </c>
      <c r="C9" s="4" t="s">
        <v>2454</v>
      </c>
      <c r="E9" s="9">
        <v>39815</v>
      </c>
    </row>
    <row r="10" spans="1:9" x14ac:dyDescent="0.25">
      <c r="A10" s="2" t="s">
        <v>7788</v>
      </c>
      <c r="B10" s="2" t="s">
        <v>7789</v>
      </c>
      <c r="C10" s="4" t="s">
        <v>2454</v>
      </c>
      <c r="D10" s="9" t="s">
        <v>7790</v>
      </c>
      <c r="E10" s="9">
        <v>40187</v>
      </c>
    </row>
    <row r="11" spans="1:9" x14ac:dyDescent="0.25">
      <c r="A11" s="2" t="s">
        <v>7791</v>
      </c>
      <c r="B11" s="2" t="s">
        <v>7792</v>
      </c>
      <c r="C11" s="4" t="s">
        <v>2460</v>
      </c>
      <c r="E11" s="9">
        <v>40187</v>
      </c>
    </row>
    <row r="12" spans="1:9" x14ac:dyDescent="0.25">
      <c r="A12" s="2" t="s">
        <v>906</v>
      </c>
      <c r="B12" s="2" t="s">
        <v>7793</v>
      </c>
      <c r="C12" s="4" t="s">
        <v>7794</v>
      </c>
      <c r="E12" s="9">
        <v>40194</v>
      </c>
    </row>
    <row r="13" spans="1:9" x14ac:dyDescent="0.25">
      <c r="A13" s="2" t="s">
        <v>7795</v>
      </c>
      <c r="B13" s="2" t="s">
        <v>2211</v>
      </c>
      <c r="C13" s="4" t="s">
        <v>7796</v>
      </c>
      <c r="D13" s="9" t="s">
        <v>7797</v>
      </c>
      <c r="E13" s="9">
        <v>40208</v>
      </c>
    </row>
    <row r="14" spans="1:9" x14ac:dyDescent="0.25">
      <c r="A14" s="2" t="s">
        <v>4625</v>
      </c>
      <c r="B14" s="2" t="s">
        <v>7798</v>
      </c>
      <c r="C14" s="4" t="s">
        <v>7799</v>
      </c>
      <c r="E14" s="9">
        <v>40208</v>
      </c>
    </row>
    <row r="15" spans="1:9" x14ac:dyDescent="0.25">
      <c r="A15" s="2" t="s">
        <v>7800</v>
      </c>
      <c r="B15" s="2" t="s">
        <v>7801</v>
      </c>
      <c r="C15" s="4" t="s">
        <v>7802</v>
      </c>
      <c r="E15" s="9">
        <v>40215</v>
      </c>
    </row>
    <row r="16" spans="1:9" x14ac:dyDescent="0.25">
      <c r="A16" s="2" t="s">
        <v>7803</v>
      </c>
      <c r="B16" s="2" t="s">
        <v>7804</v>
      </c>
      <c r="C16" s="4" t="s">
        <v>7805</v>
      </c>
      <c r="E16" s="9">
        <v>40264</v>
      </c>
    </row>
    <row r="17" spans="1:5" x14ac:dyDescent="0.25">
      <c r="A17" s="2" t="s">
        <v>7806</v>
      </c>
      <c r="B17" s="2" t="s">
        <v>7807</v>
      </c>
      <c r="C17" s="4" t="s">
        <v>7805</v>
      </c>
      <c r="E17" s="9">
        <v>40264</v>
      </c>
    </row>
    <row r="18" spans="1:5" x14ac:dyDescent="0.25">
      <c r="A18" s="2" t="s">
        <v>1774</v>
      </c>
      <c r="B18" s="2" t="s">
        <v>7808</v>
      </c>
      <c r="C18" s="4" t="s">
        <v>7809</v>
      </c>
      <c r="E18" s="9">
        <v>40240</v>
      </c>
    </row>
    <row r="19" spans="1:5" x14ac:dyDescent="0.25">
      <c r="A19" s="2" t="s">
        <v>7810</v>
      </c>
      <c r="B19" s="2" t="s">
        <v>7811</v>
      </c>
      <c r="C19" s="4" t="s">
        <v>7809</v>
      </c>
      <c r="E19" s="9">
        <v>40240</v>
      </c>
    </row>
    <row r="20" spans="1:5" x14ac:dyDescent="0.25">
      <c r="A20" s="2" t="s">
        <v>7812</v>
      </c>
      <c r="B20" s="2" t="s">
        <v>7813</v>
      </c>
      <c r="C20" s="4" t="s">
        <v>7814</v>
      </c>
      <c r="E20" s="9">
        <v>40278</v>
      </c>
    </row>
    <row r="21" spans="1:5" x14ac:dyDescent="0.25">
      <c r="A21" s="2" t="s">
        <v>7815</v>
      </c>
      <c r="B21" s="2" t="s">
        <v>7816</v>
      </c>
      <c r="C21" s="4" t="s">
        <v>7817</v>
      </c>
      <c r="E21" s="9">
        <v>40285</v>
      </c>
    </row>
    <row r="22" spans="1:5" x14ac:dyDescent="0.25">
      <c r="A22" s="2" t="s">
        <v>1433</v>
      </c>
      <c r="B22" s="2" t="s">
        <v>7818</v>
      </c>
      <c r="C22" s="4" t="s">
        <v>7819</v>
      </c>
      <c r="E22" s="9">
        <v>40292</v>
      </c>
    </row>
    <row r="23" spans="1:5" x14ac:dyDescent="0.25">
      <c r="A23" s="2" t="s">
        <v>906</v>
      </c>
      <c r="B23" s="2" t="s">
        <v>7820</v>
      </c>
      <c r="C23" s="4" t="s">
        <v>7821</v>
      </c>
      <c r="E23" s="9">
        <v>40301</v>
      </c>
    </row>
    <row r="24" spans="1:5" x14ac:dyDescent="0.25">
      <c r="A24" s="2" t="s">
        <v>7822</v>
      </c>
      <c r="B24" s="2" t="s">
        <v>7823</v>
      </c>
      <c r="C24" s="4" t="s">
        <v>7824</v>
      </c>
      <c r="E24" s="9">
        <v>40306</v>
      </c>
    </row>
    <row r="25" spans="1:5" x14ac:dyDescent="0.25">
      <c r="A25" s="2" t="s">
        <v>7825</v>
      </c>
      <c r="B25" s="2" t="s">
        <v>7826</v>
      </c>
      <c r="C25" s="4" t="s">
        <v>7827</v>
      </c>
      <c r="E25" s="9">
        <v>40313</v>
      </c>
    </row>
    <row r="26" spans="1:5" x14ac:dyDescent="0.25">
      <c r="B26" s="2" t="s">
        <v>7828</v>
      </c>
      <c r="C26" s="4" t="s">
        <v>7829</v>
      </c>
      <c r="E26" s="9">
        <v>40320</v>
      </c>
    </row>
    <row r="27" spans="1:5" x14ac:dyDescent="0.25">
      <c r="A27" s="2" t="s">
        <v>7830</v>
      </c>
      <c r="B27" s="2" t="s">
        <v>7831</v>
      </c>
      <c r="C27" s="4" t="s">
        <v>7832</v>
      </c>
      <c r="E27" s="9">
        <v>40327</v>
      </c>
    </row>
    <row r="28" spans="1:5" x14ac:dyDescent="0.25">
      <c r="A28" s="2" t="s">
        <v>2497</v>
      </c>
      <c r="B28" s="2" t="s">
        <v>7833</v>
      </c>
      <c r="C28" s="4" t="s">
        <v>7834</v>
      </c>
      <c r="E28" s="9">
        <v>40333</v>
      </c>
    </row>
    <row r="29" spans="1:5" x14ac:dyDescent="0.25">
      <c r="A29" s="2" t="s">
        <v>7835</v>
      </c>
      <c r="B29" s="2" t="s">
        <v>7836</v>
      </c>
      <c r="C29" s="4" t="s">
        <v>7837</v>
      </c>
      <c r="E29" s="9">
        <v>40341</v>
      </c>
    </row>
    <row r="30" spans="1:5" x14ac:dyDescent="0.25">
      <c r="A30" s="2" t="s">
        <v>7838</v>
      </c>
      <c r="B30" s="2" t="s">
        <v>7839</v>
      </c>
      <c r="C30" s="4" t="s">
        <v>7837</v>
      </c>
      <c r="E30" s="9">
        <v>40341</v>
      </c>
    </row>
    <row r="31" spans="1:5" x14ac:dyDescent="0.25">
      <c r="A31" s="2" t="s">
        <v>7840</v>
      </c>
      <c r="B31" s="2" t="s">
        <v>7841</v>
      </c>
      <c r="C31" s="4" t="s">
        <v>7842</v>
      </c>
      <c r="E31" s="9">
        <v>40348</v>
      </c>
    </row>
    <row r="32" spans="1:5" x14ac:dyDescent="0.25">
      <c r="A32" s="2" t="s">
        <v>7843</v>
      </c>
      <c r="B32" s="2" t="s">
        <v>7844</v>
      </c>
      <c r="C32" s="4" t="s">
        <v>7842</v>
      </c>
      <c r="E32" s="9">
        <v>40348</v>
      </c>
    </row>
    <row r="33" spans="1:5" x14ac:dyDescent="0.25">
      <c r="A33" s="2" t="s">
        <v>7845</v>
      </c>
      <c r="B33" s="2" t="s">
        <v>7846</v>
      </c>
      <c r="C33" s="4" t="s">
        <v>7847</v>
      </c>
      <c r="E33" s="9">
        <v>40355</v>
      </c>
    </row>
    <row r="34" spans="1:5" x14ac:dyDescent="0.25">
      <c r="A34" s="2" t="s">
        <v>7848</v>
      </c>
      <c r="B34" s="2" t="s">
        <v>7849</v>
      </c>
      <c r="C34" s="4" t="s">
        <v>7847</v>
      </c>
      <c r="E34" s="9">
        <v>40355</v>
      </c>
    </row>
    <row r="35" spans="1:5" x14ac:dyDescent="0.25">
      <c r="A35" s="2" t="s">
        <v>7850</v>
      </c>
      <c r="B35" s="2" t="s">
        <v>7851</v>
      </c>
      <c r="C35" s="4" t="s">
        <v>2522</v>
      </c>
      <c r="E35" s="9">
        <v>40332</v>
      </c>
    </row>
    <row r="36" spans="1:5" x14ac:dyDescent="0.25">
      <c r="A36" s="2" t="s">
        <v>7775</v>
      </c>
      <c r="B36" s="2" t="s">
        <v>7852</v>
      </c>
      <c r="C36" s="4" t="s">
        <v>2522</v>
      </c>
      <c r="E36" s="9">
        <v>40332</v>
      </c>
    </row>
    <row r="37" spans="1:5" x14ac:dyDescent="0.25">
      <c r="A37" s="2" t="s">
        <v>4406</v>
      </c>
      <c r="B37" s="2" t="s">
        <v>7853</v>
      </c>
      <c r="C37" s="4" t="s">
        <v>883</v>
      </c>
      <c r="E37" s="9" t="s">
        <v>7854</v>
      </c>
    </row>
    <row r="38" spans="1:5" x14ac:dyDescent="0.25">
      <c r="A38" s="2" t="s">
        <v>7855</v>
      </c>
      <c r="B38" s="2" t="s">
        <v>7856</v>
      </c>
      <c r="C38" s="4" t="s">
        <v>7857</v>
      </c>
      <c r="E38" s="9" t="s">
        <v>7854</v>
      </c>
    </row>
    <row r="39" spans="1:5" x14ac:dyDescent="0.25">
      <c r="A39" s="2" t="s">
        <v>7858</v>
      </c>
      <c r="B39" s="2" t="s">
        <v>7859</v>
      </c>
      <c r="C39" s="4" t="s">
        <v>2209</v>
      </c>
      <c r="E39" s="9">
        <v>40376</v>
      </c>
    </row>
    <row r="40" spans="1:5" x14ac:dyDescent="0.25">
      <c r="A40" s="2" t="s">
        <v>7860</v>
      </c>
      <c r="B40" s="2" t="s">
        <v>7861</v>
      </c>
      <c r="C40" s="4" t="s">
        <v>7862</v>
      </c>
      <c r="E40" s="9">
        <v>40376</v>
      </c>
    </row>
    <row r="41" spans="1:5" x14ac:dyDescent="0.25">
      <c r="A41" s="2" t="s">
        <v>7858</v>
      </c>
      <c r="B41" s="2" t="s">
        <v>7863</v>
      </c>
      <c r="C41" s="4" t="s">
        <v>7864</v>
      </c>
      <c r="E41" s="9">
        <v>40383</v>
      </c>
    </row>
    <row r="42" spans="1:5" x14ac:dyDescent="0.25">
      <c r="A42" s="2" t="s">
        <v>7865</v>
      </c>
      <c r="B42" s="2" t="s">
        <v>7866</v>
      </c>
      <c r="C42" s="4" t="s">
        <v>7864</v>
      </c>
      <c r="E42" s="9">
        <v>40383</v>
      </c>
    </row>
    <row r="43" spans="1:5" x14ac:dyDescent="0.25">
      <c r="A43" s="2" t="s">
        <v>1013</v>
      </c>
      <c r="B43" s="2" t="s">
        <v>7867</v>
      </c>
      <c r="C43" s="4" t="s">
        <v>7868</v>
      </c>
      <c r="E43" s="9">
        <v>40389</v>
      </c>
    </row>
    <row r="44" spans="1:5" x14ac:dyDescent="0.25">
      <c r="A44" s="2" t="s">
        <v>7869</v>
      </c>
      <c r="B44" s="2" t="s">
        <v>7870</v>
      </c>
      <c r="C44" s="4" t="s">
        <v>7868</v>
      </c>
      <c r="E44" s="9">
        <v>40389</v>
      </c>
    </row>
    <row r="45" spans="1:5" x14ac:dyDescent="0.25">
      <c r="A45" s="2" t="s">
        <v>7871</v>
      </c>
      <c r="B45" s="2" t="s">
        <v>7872</v>
      </c>
      <c r="C45" s="4" t="s">
        <v>7873</v>
      </c>
      <c r="E45" s="9">
        <v>40396</v>
      </c>
    </row>
    <row r="46" spans="1:5" x14ac:dyDescent="0.25">
      <c r="A46" s="2" t="s">
        <v>7874</v>
      </c>
      <c r="B46" s="2" t="s">
        <v>7875</v>
      </c>
      <c r="C46" s="4" t="s">
        <v>7873</v>
      </c>
      <c r="E46" s="9">
        <v>40392</v>
      </c>
    </row>
    <row r="47" spans="1:5" x14ac:dyDescent="0.25">
      <c r="A47" s="2" t="s">
        <v>7874</v>
      </c>
      <c r="B47" s="2" t="s">
        <v>7876</v>
      </c>
      <c r="C47" s="4" t="s">
        <v>7877</v>
      </c>
      <c r="E47" s="9">
        <v>40396</v>
      </c>
    </row>
    <row r="48" spans="1:5" x14ac:dyDescent="0.25">
      <c r="A48" s="2" t="s">
        <v>7874</v>
      </c>
      <c r="B48" s="2" t="s">
        <v>7878</v>
      </c>
      <c r="C48" s="4" t="s">
        <v>7879</v>
      </c>
      <c r="E48" s="9">
        <v>40403</v>
      </c>
    </row>
    <row r="49" spans="1:5" x14ac:dyDescent="0.25">
      <c r="A49" s="2" t="s">
        <v>5568</v>
      </c>
      <c r="B49" s="2" t="s">
        <v>7880</v>
      </c>
      <c r="C49" s="4" t="s">
        <v>7879</v>
      </c>
      <c r="E49" s="9">
        <v>40403</v>
      </c>
    </row>
    <row r="50" spans="1:5" x14ac:dyDescent="0.25">
      <c r="A50" s="2" t="s">
        <v>2711</v>
      </c>
      <c r="B50" s="2" t="s">
        <v>7881</v>
      </c>
      <c r="C50" s="4" t="s">
        <v>7882</v>
      </c>
      <c r="E50" s="9">
        <v>40410</v>
      </c>
    </row>
    <row r="51" spans="1:5" x14ac:dyDescent="0.25">
      <c r="A51" s="2" t="s">
        <v>7883</v>
      </c>
      <c r="B51" s="2" t="s">
        <v>7884</v>
      </c>
      <c r="C51" s="4" t="s">
        <v>7882</v>
      </c>
      <c r="E51" s="9">
        <v>40410</v>
      </c>
    </row>
    <row r="52" spans="1:5" x14ac:dyDescent="0.25">
      <c r="A52" s="2" t="s">
        <v>7885</v>
      </c>
      <c r="B52" s="2" t="s">
        <v>7886</v>
      </c>
      <c r="C52" s="4" t="s">
        <v>2564</v>
      </c>
      <c r="E52" s="9" t="s">
        <v>7887</v>
      </c>
    </row>
    <row r="53" spans="1:5" x14ac:dyDescent="0.25">
      <c r="A53" s="2" t="s">
        <v>7888</v>
      </c>
      <c r="B53" s="2" t="s">
        <v>7889</v>
      </c>
      <c r="C53" s="4" t="s">
        <v>2564</v>
      </c>
      <c r="E53" s="9" t="s">
        <v>7887</v>
      </c>
    </row>
    <row r="54" spans="1:5" x14ac:dyDescent="0.25">
      <c r="A54" s="2" t="s">
        <v>7885</v>
      </c>
      <c r="B54" s="2" t="s">
        <v>7890</v>
      </c>
      <c r="C54" s="4" t="s">
        <v>7891</v>
      </c>
      <c r="E54" s="9">
        <v>40424</v>
      </c>
    </row>
    <row r="55" spans="1:5" x14ac:dyDescent="0.25">
      <c r="A55" s="2" t="s">
        <v>7892</v>
      </c>
      <c r="B55" s="2" t="s">
        <v>7893</v>
      </c>
      <c r="C55" s="4" t="s">
        <v>7894</v>
      </c>
      <c r="D55" s="9" t="s">
        <v>7895</v>
      </c>
      <c r="E55" s="9">
        <v>40431</v>
      </c>
    </row>
    <row r="56" spans="1:5" x14ac:dyDescent="0.25">
      <c r="A56" s="2" t="s">
        <v>7896</v>
      </c>
      <c r="B56" s="2" t="s">
        <v>7897</v>
      </c>
      <c r="C56" s="4" t="s">
        <v>7898</v>
      </c>
      <c r="E56" s="9">
        <v>40431</v>
      </c>
    </row>
    <row r="57" spans="1:5" x14ac:dyDescent="0.25">
      <c r="A57" s="2" t="s">
        <v>2552</v>
      </c>
      <c r="B57" s="2" t="s">
        <v>7899</v>
      </c>
      <c r="C57" s="4" t="s">
        <v>7900</v>
      </c>
      <c r="E57" s="9">
        <v>40438</v>
      </c>
    </row>
    <row r="58" spans="1:5" x14ac:dyDescent="0.25">
      <c r="A58" s="2" t="s">
        <v>2552</v>
      </c>
      <c r="B58" s="2" t="s">
        <v>7901</v>
      </c>
      <c r="C58" s="4" t="s">
        <v>7900</v>
      </c>
      <c r="E58" s="9">
        <v>40438</v>
      </c>
    </row>
    <row r="59" spans="1:5" x14ac:dyDescent="0.25">
      <c r="A59" s="2" t="s">
        <v>7902</v>
      </c>
      <c r="B59" s="2" t="s">
        <v>7903</v>
      </c>
      <c r="C59" s="4" t="s">
        <v>7900</v>
      </c>
      <c r="E59" s="9">
        <v>40438</v>
      </c>
    </row>
    <row r="60" spans="1:5" x14ac:dyDescent="0.25">
      <c r="A60" s="2" t="s">
        <v>7902</v>
      </c>
      <c r="B60" s="2" t="s">
        <v>7904</v>
      </c>
      <c r="C60" s="4" t="s">
        <v>7905</v>
      </c>
      <c r="E60" s="9">
        <v>40445</v>
      </c>
    </row>
    <row r="61" spans="1:5" x14ac:dyDescent="0.25">
      <c r="A61" s="2" t="s">
        <v>7906</v>
      </c>
      <c r="B61" s="2" t="s">
        <v>7907</v>
      </c>
      <c r="C61" s="4" t="s">
        <v>7908</v>
      </c>
      <c r="E61" s="9">
        <v>40445</v>
      </c>
    </row>
    <row r="62" spans="1:5" x14ac:dyDescent="0.25">
      <c r="A62" s="2" t="s">
        <v>2217</v>
      </c>
      <c r="B62" s="2" t="s">
        <v>7909</v>
      </c>
      <c r="C62" s="4" t="s">
        <v>7910</v>
      </c>
      <c r="E62" s="9">
        <v>40452</v>
      </c>
    </row>
    <row r="63" spans="1:5" x14ac:dyDescent="0.25">
      <c r="A63" s="2" t="s">
        <v>7911</v>
      </c>
      <c r="B63" s="2" t="s">
        <v>7912</v>
      </c>
      <c r="C63" s="4" t="s">
        <v>7910</v>
      </c>
      <c r="E63" s="9">
        <v>40452</v>
      </c>
    </row>
    <row r="64" spans="1:5" x14ac:dyDescent="0.25">
      <c r="A64" s="2" t="s">
        <v>7913</v>
      </c>
      <c r="B64" s="2" t="s">
        <v>7914</v>
      </c>
      <c r="C64" s="4" t="s">
        <v>7915</v>
      </c>
      <c r="E64" s="9">
        <v>40459</v>
      </c>
    </row>
    <row r="65" spans="1:6" x14ac:dyDescent="0.25">
      <c r="A65" s="2" t="s">
        <v>7916</v>
      </c>
      <c r="B65" s="2" t="s">
        <v>7917</v>
      </c>
      <c r="C65" s="4" t="s">
        <v>7915</v>
      </c>
      <c r="E65" s="9">
        <v>40459</v>
      </c>
    </row>
    <row r="66" spans="1:6" x14ac:dyDescent="0.25">
      <c r="A66" s="2" t="s">
        <v>7918</v>
      </c>
      <c r="B66" s="2" t="s">
        <v>7919</v>
      </c>
      <c r="C66" s="4" t="s">
        <v>7920</v>
      </c>
      <c r="E66" s="9">
        <v>40467</v>
      </c>
      <c r="F66" s="3">
        <v>1</v>
      </c>
    </row>
    <row r="67" spans="1:6" x14ac:dyDescent="0.25">
      <c r="A67" s="2" t="s">
        <v>7921</v>
      </c>
      <c r="B67" s="2" t="s">
        <v>7922</v>
      </c>
      <c r="C67" s="4" t="s">
        <v>7920</v>
      </c>
      <c r="E67" s="9">
        <v>40467</v>
      </c>
      <c r="F67" s="3">
        <v>1</v>
      </c>
    </row>
    <row r="68" spans="1:6" x14ac:dyDescent="0.25">
      <c r="A68" s="2" t="s">
        <v>7923</v>
      </c>
      <c r="B68" s="2" t="s">
        <v>7924</v>
      </c>
      <c r="C68" s="4" t="s">
        <v>7925</v>
      </c>
      <c r="E68" s="9">
        <v>40473</v>
      </c>
    </row>
    <row r="69" spans="1:6" x14ac:dyDescent="0.25">
      <c r="A69" s="2" t="s">
        <v>2552</v>
      </c>
      <c r="B69" s="2" t="s">
        <v>7926</v>
      </c>
      <c r="C69" s="4" t="s">
        <v>7925</v>
      </c>
      <c r="E69" s="9" t="s">
        <v>7927</v>
      </c>
    </row>
    <row r="70" spans="1:6" x14ac:dyDescent="0.25">
      <c r="A70" s="2" t="s">
        <v>1301</v>
      </c>
      <c r="B70" s="2" t="s">
        <v>7928</v>
      </c>
      <c r="C70" s="4" t="s">
        <v>7929</v>
      </c>
      <c r="E70" s="9">
        <v>40480</v>
      </c>
    </row>
    <row r="71" spans="1:6" x14ac:dyDescent="0.25">
      <c r="A71" s="2" t="s">
        <v>7930</v>
      </c>
      <c r="B71" s="2" t="s">
        <v>7931</v>
      </c>
      <c r="C71" s="4" t="s">
        <v>7929</v>
      </c>
      <c r="E71" s="9">
        <v>40480</v>
      </c>
    </row>
    <row r="72" spans="1:6" x14ac:dyDescent="0.25">
      <c r="A72" s="2" t="s">
        <v>7932</v>
      </c>
      <c r="B72" s="2" t="s">
        <v>7933</v>
      </c>
      <c r="C72" s="4" t="s">
        <v>7934</v>
      </c>
      <c r="E72" s="9">
        <v>40487</v>
      </c>
    </row>
    <row r="73" spans="1:6" x14ac:dyDescent="0.25">
      <c r="A73" s="2" t="s">
        <v>7935</v>
      </c>
      <c r="B73" s="2" t="s">
        <v>7936</v>
      </c>
      <c r="C73" s="4" t="s">
        <v>7934</v>
      </c>
      <c r="D73" s="9" t="s">
        <v>7937</v>
      </c>
      <c r="E73" s="9">
        <v>40494</v>
      </c>
    </row>
    <row r="74" spans="1:6" x14ac:dyDescent="0.25">
      <c r="A74" s="2" t="s">
        <v>1784</v>
      </c>
      <c r="B74" s="2" t="s">
        <v>7938</v>
      </c>
      <c r="C74" s="4" t="s">
        <v>7939</v>
      </c>
      <c r="E74" s="9">
        <v>40494</v>
      </c>
    </row>
    <row r="75" spans="1:6" x14ac:dyDescent="0.25">
      <c r="A75" s="2" t="s">
        <v>3881</v>
      </c>
      <c r="B75" s="2" t="s">
        <v>7940</v>
      </c>
      <c r="C75" s="4" t="s">
        <v>7941</v>
      </c>
      <c r="E75" s="9">
        <v>40501</v>
      </c>
    </row>
    <row r="76" spans="1:6" x14ac:dyDescent="0.25">
      <c r="A76" s="2" t="s">
        <v>7942</v>
      </c>
      <c r="B76" s="2" t="s">
        <v>7943</v>
      </c>
      <c r="C76" s="4" t="s">
        <v>7941</v>
      </c>
      <c r="E76" s="9">
        <v>40501</v>
      </c>
    </row>
    <row r="77" spans="1:6" x14ac:dyDescent="0.25">
      <c r="A77" s="2" t="s">
        <v>1433</v>
      </c>
      <c r="B77" s="2" t="s">
        <v>7944</v>
      </c>
      <c r="C77" s="4" t="s">
        <v>7945</v>
      </c>
      <c r="E77" s="9">
        <v>40508</v>
      </c>
    </row>
    <row r="78" spans="1:6" x14ac:dyDescent="0.25">
      <c r="A78" s="2" t="s">
        <v>7946</v>
      </c>
      <c r="B78" s="2" t="s">
        <v>7947</v>
      </c>
      <c r="C78" s="4" t="s">
        <v>7945</v>
      </c>
      <c r="E78" s="9">
        <v>40508</v>
      </c>
    </row>
    <row r="79" spans="1:6" x14ac:dyDescent="0.25">
      <c r="A79" s="2" t="s">
        <v>7948</v>
      </c>
      <c r="B79" s="2" t="s">
        <v>7949</v>
      </c>
      <c r="C79" s="4" t="s">
        <v>7950</v>
      </c>
      <c r="E79" s="9">
        <v>40515</v>
      </c>
    </row>
    <row r="80" spans="1:6" x14ac:dyDescent="0.25">
      <c r="A80" s="2" t="s">
        <v>7946</v>
      </c>
      <c r="B80" s="2" t="s">
        <v>7951</v>
      </c>
      <c r="C80" s="4" t="s">
        <v>7950</v>
      </c>
      <c r="E80" s="9">
        <v>40515</v>
      </c>
    </row>
    <row r="81" spans="1:6" x14ac:dyDescent="0.25">
      <c r="A81" s="2" t="s">
        <v>7952</v>
      </c>
      <c r="B81" s="2" t="s">
        <v>7953</v>
      </c>
      <c r="C81" s="4" t="s">
        <v>7954</v>
      </c>
      <c r="E81" s="9">
        <v>40522</v>
      </c>
    </row>
    <row r="82" spans="1:6" x14ac:dyDescent="0.25">
      <c r="A82" s="2" t="s">
        <v>7955</v>
      </c>
      <c r="B82" s="2" t="s">
        <v>7956</v>
      </c>
      <c r="C82" s="4" t="s">
        <v>7954</v>
      </c>
      <c r="E82" s="9">
        <v>40522</v>
      </c>
    </row>
    <row r="83" spans="1:6" x14ac:dyDescent="0.25">
      <c r="A83" s="2" t="s">
        <v>7913</v>
      </c>
      <c r="B83" s="2" t="s">
        <v>7957</v>
      </c>
      <c r="C83" s="4" t="s">
        <v>7958</v>
      </c>
      <c r="E83" s="9">
        <v>40529</v>
      </c>
    </row>
    <row r="84" spans="1:6" x14ac:dyDescent="0.25">
      <c r="A84" s="2" t="s">
        <v>7959</v>
      </c>
      <c r="B84" s="2" t="s">
        <v>7960</v>
      </c>
      <c r="C84" s="4" t="s">
        <v>7958</v>
      </c>
      <c r="E84" s="9">
        <v>40529</v>
      </c>
    </row>
    <row r="85" spans="1:6" x14ac:dyDescent="0.25">
      <c r="A85" s="2" t="s">
        <v>7961</v>
      </c>
      <c r="B85" s="2" t="s">
        <v>7962</v>
      </c>
      <c r="C85" s="4" t="s">
        <v>7963</v>
      </c>
      <c r="E85" s="9">
        <v>40536</v>
      </c>
      <c r="F85" s="3">
        <v>-4</v>
      </c>
    </row>
    <row r="86" spans="1:6" x14ac:dyDescent="0.25">
      <c r="A86" s="2" t="s">
        <v>7964</v>
      </c>
      <c r="B86" s="2" t="s">
        <v>7965</v>
      </c>
      <c r="C86" s="4" t="s">
        <v>7963</v>
      </c>
      <c r="E86" s="9">
        <v>40536</v>
      </c>
      <c r="F86" s="3">
        <v>4</v>
      </c>
    </row>
    <row r="87" spans="1:6" x14ac:dyDescent="0.25">
      <c r="A87" s="2" t="s">
        <v>2413</v>
      </c>
      <c r="B87" s="2" t="s">
        <v>7966</v>
      </c>
      <c r="C87" s="4" t="s">
        <v>7967</v>
      </c>
      <c r="E87" s="9">
        <v>40546</v>
      </c>
      <c r="F87" s="3">
        <v>2</v>
      </c>
    </row>
    <row r="88" spans="1:6" x14ac:dyDescent="0.25">
      <c r="A88" s="2" t="s">
        <v>2691</v>
      </c>
      <c r="B88" s="2" t="s">
        <v>7968</v>
      </c>
      <c r="C88" s="4" t="s">
        <v>7967</v>
      </c>
      <c r="E88" s="9">
        <v>40546</v>
      </c>
      <c r="F88" s="3">
        <v>2</v>
      </c>
    </row>
    <row r="89" spans="1:6" x14ac:dyDescent="0.25">
      <c r="A89" s="2" t="s">
        <v>2413</v>
      </c>
      <c r="B89" s="2" t="s">
        <v>7969</v>
      </c>
      <c r="C89" s="4" t="s">
        <v>7970</v>
      </c>
      <c r="E89" s="9">
        <v>40557</v>
      </c>
      <c r="F89" s="3">
        <v>4</v>
      </c>
    </row>
    <row r="90" spans="1:6" x14ac:dyDescent="0.25">
      <c r="A90" s="2" t="s">
        <v>7971</v>
      </c>
      <c r="B90" s="2" t="s">
        <v>7972</v>
      </c>
      <c r="C90" s="4">
        <v>40546</v>
      </c>
      <c r="E90" s="9">
        <v>40557</v>
      </c>
      <c r="F90" s="3">
        <v>4</v>
      </c>
    </row>
    <row r="91" spans="1:6" x14ac:dyDescent="0.25">
      <c r="A91" s="2" t="s">
        <v>7911</v>
      </c>
      <c r="B91" s="2" t="s">
        <v>7973</v>
      </c>
      <c r="C91" s="4" t="s">
        <v>7974</v>
      </c>
      <c r="E91" s="9">
        <v>40564</v>
      </c>
    </row>
    <row r="92" spans="1:6" x14ac:dyDescent="0.25">
      <c r="A92" s="2" t="s">
        <v>7885</v>
      </c>
      <c r="B92" s="2" t="s">
        <v>7975</v>
      </c>
      <c r="C92" s="4" t="s">
        <v>7974</v>
      </c>
      <c r="E92" s="9">
        <v>40564</v>
      </c>
    </row>
    <row r="93" spans="1:6" x14ac:dyDescent="0.25">
      <c r="A93" s="2" t="s">
        <v>7976</v>
      </c>
      <c r="B93" s="2" t="s">
        <v>7977</v>
      </c>
      <c r="C93" s="4" t="s">
        <v>7978</v>
      </c>
      <c r="E93" s="9">
        <v>40571</v>
      </c>
    </row>
    <row r="94" spans="1:6" x14ac:dyDescent="0.25">
      <c r="A94" s="2" t="s">
        <v>7979</v>
      </c>
      <c r="B94" s="2" t="s">
        <v>7980</v>
      </c>
      <c r="C94" s="4" t="s">
        <v>7978</v>
      </c>
      <c r="E94" s="9">
        <v>40571</v>
      </c>
    </row>
    <row r="95" spans="1:6" x14ac:dyDescent="0.25">
      <c r="A95" s="2" t="s">
        <v>7981</v>
      </c>
      <c r="B95" s="2" t="s">
        <v>7982</v>
      </c>
      <c r="C95" s="4" t="s">
        <v>7983</v>
      </c>
      <c r="E95" s="9">
        <v>40578</v>
      </c>
    </row>
    <row r="96" spans="1:6" x14ac:dyDescent="0.25">
      <c r="A96" s="2" t="s">
        <v>7984</v>
      </c>
      <c r="B96" s="2" t="s">
        <v>7985</v>
      </c>
      <c r="C96" s="4" t="s">
        <v>7983</v>
      </c>
      <c r="E96" s="9">
        <v>40578</v>
      </c>
    </row>
    <row r="97" spans="1:5" x14ac:dyDescent="0.25">
      <c r="A97" s="2" t="s">
        <v>7986</v>
      </c>
      <c r="B97" s="2" t="s">
        <v>7987</v>
      </c>
      <c r="C97" s="4" t="s">
        <v>7988</v>
      </c>
      <c r="E97" s="9">
        <v>40585</v>
      </c>
    </row>
    <row r="98" spans="1:5" x14ac:dyDescent="0.25">
      <c r="A98" s="2" t="s">
        <v>2497</v>
      </c>
      <c r="B98" s="2" t="s">
        <v>7989</v>
      </c>
      <c r="C98" s="4" t="s">
        <v>7988</v>
      </c>
      <c r="E98" s="9">
        <v>40585</v>
      </c>
    </row>
    <row r="99" spans="1:5" x14ac:dyDescent="0.25">
      <c r="A99" s="2" t="s">
        <v>7990</v>
      </c>
      <c r="B99" s="2" t="s">
        <v>7991</v>
      </c>
      <c r="C99" s="4" t="s">
        <v>7992</v>
      </c>
      <c r="E99" s="9">
        <v>40592</v>
      </c>
    </row>
    <row r="100" spans="1:5" x14ac:dyDescent="0.25">
      <c r="A100" s="2" t="s">
        <v>7993</v>
      </c>
      <c r="B100" s="2" t="s">
        <v>7994</v>
      </c>
      <c r="C100" s="4" t="s">
        <v>7992</v>
      </c>
      <c r="E100" s="9">
        <v>40592</v>
      </c>
    </row>
    <row r="101" spans="1:5" x14ac:dyDescent="0.25">
      <c r="A101" s="2" t="s">
        <v>7995</v>
      </c>
      <c r="B101" s="2" t="s">
        <v>7996</v>
      </c>
      <c r="C101" s="4" t="s">
        <v>7997</v>
      </c>
      <c r="E101" s="9">
        <v>40599</v>
      </c>
    </row>
    <row r="102" spans="1:5" x14ac:dyDescent="0.25">
      <c r="A102" s="2" t="s">
        <v>7993</v>
      </c>
      <c r="B102" s="2" t="s">
        <v>7998</v>
      </c>
      <c r="C102" s="4" t="s">
        <v>7997</v>
      </c>
      <c r="E102" s="9">
        <v>40599</v>
      </c>
    </row>
    <row r="103" spans="1:5" x14ac:dyDescent="0.25">
      <c r="A103" s="2" t="s">
        <v>7999</v>
      </c>
      <c r="B103" s="2" t="s">
        <v>8000</v>
      </c>
      <c r="C103" s="4" t="s">
        <v>8001</v>
      </c>
      <c r="E103" s="9">
        <v>40606</v>
      </c>
    </row>
    <row r="104" spans="1:5" x14ac:dyDescent="0.25">
      <c r="A104" s="2" t="s">
        <v>8002</v>
      </c>
      <c r="B104" s="2" t="s">
        <v>8003</v>
      </c>
      <c r="C104" s="4" t="s">
        <v>8001</v>
      </c>
      <c r="E104" s="9">
        <v>40606</v>
      </c>
    </row>
    <row r="105" spans="1:5" x14ac:dyDescent="0.25">
      <c r="A105" s="2" t="s">
        <v>1433</v>
      </c>
      <c r="B105" s="2" t="s">
        <v>8004</v>
      </c>
      <c r="C105" s="4" t="s">
        <v>8005</v>
      </c>
      <c r="E105" s="9">
        <v>40613</v>
      </c>
    </row>
    <row r="106" spans="1:5" x14ac:dyDescent="0.25">
      <c r="A106" s="2" t="s">
        <v>7865</v>
      </c>
      <c r="B106" s="2" t="s">
        <v>8006</v>
      </c>
      <c r="C106" s="4" t="s">
        <v>8005</v>
      </c>
      <c r="E106" s="9">
        <v>40613</v>
      </c>
    </row>
    <row r="107" spans="1:5" x14ac:dyDescent="0.25">
      <c r="A107" s="2" t="s">
        <v>4227</v>
      </c>
      <c r="B107" s="2" t="s">
        <v>8007</v>
      </c>
      <c r="C107" s="4" t="s">
        <v>1720</v>
      </c>
      <c r="E107" s="9">
        <v>40620</v>
      </c>
    </row>
    <row r="108" spans="1:5" x14ac:dyDescent="0.25">
      <c r="A108" s="2" t="s">
        <v>8008</v>
      </c>
      <c r="B108" s="2" t="s">
        <v>8009</v>
      </c>
      <c r="C108" s="4" t="s">
        <v>1720</v>
      </c>
      <c r="E108" s="9">
        <v>40620</v>
      </c>
    </row>
    <row r="109" spans="1:5" x14ac:dyDescent="0.25">
      <c r="A109" s="2" t="s">
        <v>1301</v>
      </c>
      <c r="B109" s="2" t="s">
        <v>8010</v>
      </c>
      <c r="C109" s="4" t="s">
        <v>8011</v>
      </c>
      <c r="E109" s="9">
        <v>40627</v>
      </c>
    </row>
    <row r="110" spans="1:5" x14ac:dyDescent="0.25">
      <c r="A110" s="2" t="s">
        <v>8012</v>
      </c>
      <c r="B110" s="2" t="s">
        <v>8013</v>
      </c>
      <c r="C110" s="4" t="s">
        <v>8011</v>
      </c>
      <c r="E110" s="9">
        <v>40627</v>
      </c>
    </row>
    <row r="111" spans="1:5" x14ac:dyDescent="0.25">
      <c r="A111" s="2" t="s">
        <v>8014</v>
      </c>
      <c r="B111" s="2" t="s">
        <v>8015</v>
      </c>
      <c r="C111" s="4" t="s">
        <v>8016</v>
      </c>
      <c r="E111" s="9">
        <v>40634</v>
      </c>
    </row>
    <row r="112" spans="1:5" x14ac:dyDescent="0.25">
      <c r="A112" s="2" t="s">
        <v>8017</v>
      </c>
      <c r="B112" s="2" t="s">
        <v>8018</v>
      </c>
      <c r="C112" s="4" t="s">
        <v>8019</v>
      </c>
      <c r="E112" s="9">
        <v>40634</v>
      </c>
    </row>
    <row r="113" spans="1:5" x14ac:dyDescent="0.25">
      <c r="A113" s="2" t="s">
        <v>8020</v>
      </c>
      <c r="B113" s="2" t="s">
        <v>8021</v>
      </c>
      <c r="C113" s="4" t="s">
        <v>8022</v>
      </c>
      <c r="E113" s="9">
        <v>40641</v>
      </c>
    </row>
    <row r="114" spans="1:5" x14ac:dyDescent="0.25">
      <c r="A114" s="2" t="s">
        <v>8023</v>
      </c>
      <c r="B114" s="2" t="s">
        <v>8024</v>
      </c>
      <c r="C114" s="4" t="s">
        <v>8022</v>
      </c>
      <c r="E114" s="9">
        <v>40641</v>
      </c>
    </row>
    <row r="115" spans="1:5" x14ac:dyDescent="0.25">
      <c r="A115" s="2" t="s">
        <v>8025</v>
      </c>
      <c r="B115" s="2" t="s">
        <v>8026</v>
      </c>
      <c r="C115" s="4" t="s">
        <v>8027</v>
      </c>
      <c r="E115" s="9">
        <v>40648</v>
      </c>
    </row>
    <row r="116" spans="1:5" x14ac:dyDescent="0.25">
      <c r="A116" s="2" t="s">
        <v>1433</v>
      </c>
      <c r="B116" s="2" t="s">
        <v>8028</v>
      </c>
      <c r="C116" s="4" t="s">
        <v>8027</v>
      </c>
      <c r="E116" s="9">
        <v>40648</v>
      </c>
    </row>
    <row r="117" spans="1:5" x14ac:dyDescent="0.25">
      <c r="A117" s="2" t="s">
        <v>862</v>
      </c>
      <c r="B117" s="2" t="s">
        <v>8029</v>
      </c>
      <c r="C117" s="4" t="s">
        <v>8030</v>
      </c>
      <c r="E117" s="9">
        <v>40661</v>
      </c>
    </row>
    <row r="118" spans="1:5" x14ac:dyDescent="0.25">
      <c r="A118" s="2" t="s">
        <v>8031</v>
      </c>
      <c r="B118" s="2" t="s">
        <v>8032</v>
      </c>
      <c r="C118" s="4" t="s">
        <v>8030</v>
      </c>
      <c r="E118" s="9">
        <v>40661</v>
      </c>
    </row>
    <row r="119" spans="1:5" x14ac:dyDescent="0.25">
      <c r="A119" s="2" t="s">
        <v>906</v>
      </c>
      <c r="B119" s="2" t="s">
        <v>8033</v>
      </c>
      <c r="C119" s="4" t="s">
        <v>8034</v>
      </c>
      <c r="E119" s="9">
        <v>40690</v>
      </c>
    </row>
    <row r="120" spans="1:5" x14ac:dyDescent="0.25">
      <c r="A120" s="2" t="s">
        <v>8035</v>
      </c>
      <c r="B120" s="2" t="s">
        <v>8036</v>
      </c>
      <c r="C120" s="4" t="s">
        <v>8034</v>
      </c>
      <c r="E120" s="9">
        <v>40690</v>
      </c>
    </row>
    <row r="121" spans="1:5" x14ac:dyDescent="0.25">
      <c r="A121" s="2" t="s">
        <v>8037</v>
      </c>
      <c r="B121" s="2" t="s">
        <v>8038</v>
      </c>
      <c r="C121" s="4" t="s">
        <v>8039</v>
      </c>
      <c r="E121" s="9">
        <v>40697</v>
      </c>
    </row>
    <row r="122" spans="1:5" x14ac:dyDescent="0.25">
      <c r="A122" s="2" t="s">
        <v>8040</v>
      </c>
      <c r="B122" s="2" t="s">
        <v>8041</v>
      </c>
      <c r="C122" s="4" t="s">
        <v>8039</v>
      </c>
      <c r="E122" s="9">
        <v>40697</v>
      </c>
    </row>
    <row r="123" spans="1:5" x14ac:dyDescent="0.25">
      <c r="A123" s="2" t="s">
        <v>4033</v>
      </c>
      <c r="B123" s="2" t="s">
        <v>8042</v>
      </c>
      <c r="C123" s="4" t="s">
        <v>8043</v>
      </c>
      <c r="E123" s="9">
        <v>40704</v>
      </c>
    </row>
    <row r="124" spans="1:5" x14ac:dyDescent="0.25">
      <c r="A124" s="2" t="s">
        <v>8044</v>
      </c>
      <c r="B124" s="2" t="s">
        <v>8045</v>
      </c>
      <c r="C124" s="4" t="s">
        <v>8043</v>
      </c>
      <c r="E124" s="9">
        <v>40704</v>
      </c>
    </row>
    <row r="125" spans="1:5" x14ac:dyDescent="0.25">
      <c r="A125" s="2" t="s">
        <v>4033</v>
      </c>
      <c r="B125" s="2" t="s">
        <v>8046</v>
      </c>
      <c r="C125" s="4" t="s">
        <v>8047</v>
      </c>
      <c r="E125" s="9">
        <v>40711</v>
      </c>
    </row>
    <row r="126" spans="1:5" x14ac:dyDescent="0.25">
      <c r="A126" s="2" t="s">
        <v>8048</v>
      </c>
      <c r="B126" s="2" t="s">
        <v>8049</v>
      </c>
      <c r="C126" s="4" t="s">
        <v>8047</v>
      </c>
      <c r="E126" s="9">
        <v>40711</v>
      </c>
    </row>
    <row r="127" spans="1:5" x14ac:dyDescent="0.25">
      <c r="A127" s="2" t="s">
        <v>8050</v>
      </c>
      <c r="B127" s="2" t="s">
        <v>8051</v>
      </c>
      <c r="C127" s="4" t="s">
        <v>8052</v>
      </c>
      <c r="E127" s="9">
        <v>40718</v>
      </c>
    </row>
    <row r="128" spans="1:5" x14ac:dyDescent="0.25">
      <c r="A128" s="2" t="s">
        <v>8053</v>
      </c>
      <c r="B128" s="2" t="s">
        <v>8054</v>
      </c>
      <c r="C128" s="4" t="s">
        <v>8052</v>
      </c>
      <c r="E128" s="9">
        <v>40718</v>
      </c>
    </row>
    <row r="129" spans="1:5" x14ac:dyDescent="0.25">
      <c r="A129" s="2" t="s">
        <v>906</v>
      </c>
      <c r="B129" s="2" t="s">
        <v>8055</v>
      </c>
      <c r="C129" s="4" t="s">
        <v>8056</v>
      </c>
      <c r="E129" s="9">
        <v>40725</v>
      </c>
    </row>
    <row r="130" spans="1:5" x14ac:dyDescent="0.25">
      <c r="A130" s="2" t="s">
        <v>8008</v>
      </c>
      <c r="B130" s="2" t="s">
        <v>8057</v>
      </c>
      <c r="C130" s="4" t="s">
        <v>8056</v>
      </c>
      <c r="E130" s="9">
        <v>40732</v>
      </c>
    </row>
    <row r="131" spans="1:5" x14ac:dyDescent="0.25">
      <c r="A131" s="2" t="s">
        <v>8058</v>
      </c>
      <c r="B131" s="2" t="s">
        <v>8059</v>
      </c>
      <c r="C131" s="4" t="s">
        <v>8060</v>
      </c>
      <c r="E131" s="9">
        <v>40732</v>
      </c>
    </row>
    <row r="132" spans="1:5" x14ac:dyDescent="0.25">
      <c r="A132" s="2" t="s">
        <v>8061</v>
      </c>
      <c r="B132" s="2" t="s">
        <v>8062</v>
      </c>
      <c r="C132" s="4" t="s">
        <v>8063</v>
      </c>
      <c r="E132" s="9">
        <v>40739</v>
      </c>
    </row>
    <row r="133" spans="1:5" x14ac:dyDescent="0.25">
      <c r="A133" s="2" t="s">
        <v>7913</v>
      </c>
      <c r="B133" s="2" t="s">
        <v>8064</v>
      </c>
      <c r="C133" s="4" t="s">
        <v>8065</v>
      </c>
      <c r="E133" s="9">
        <v>40739</v>
      </c>
    </row>
    <row r="134" spans="1:5" x14ac:dyDescent="0.25">
      <c r="A134" s="2" t="s">
        <v>8066</v>
      </c>
      <c r="B134" s="2" t="s">
        <v>8067</v>
      </c>
      <c r="C134" s="4" t="s">
        <v>8068</v>
      </c>
      <c r="E134" s="9">
        <v>40745</v>
      </c>
    </row>
    <row r="135" spans="1:5" x14ac:dyDescent="0.25">
      <c r="A135" s="2" t="s">
        <v>8069</v>
      </c>
      <c r="B135" s="2" t="s">
        <v>8070</v>
      </c>
      <c r="C135" s="4" t="s">
        <v>8068</v>
      </c>
      <c r="E135" s="9">
        <v>40745</v>
      </c>
    </row>
    <row r="136" spans="1:5" x14ac:dyDescent="0.25">
      <c r="A136" s="2" t="s">
        <v>8069</v>
      </c>
      <c r="B136" s="2" t="s">
        <v>8071</v>
      </c>
      <c r="C136" s="4" t="s">
        <v>8072</v>
      </c>
      <c r="E136" s="9">
        <v>40753</v>
      </c>
    </row>
    <row r="137" spans="1:5" x14ac:dyDescent="0.25">
      <c r="A137" s="2" t="s">
        <v>8073</v>
      </c>
      <c r="B137" s="2" t="s">
        <v>8074</v>
      </c>
      <c r="C137" s="4" t="s">
        <v>8072</v>
      </c>
      <c r="E137" s="9">
        <v>40753</v>
      </c>
    </row>
    <row r="138" spans="1:5" x14ac:dyDescent="0.25">
      <c r="A138" s="2" t="s">
        <v>8073</v>
      </c>
      <c r="B138" s="2" t="s">
        <v>8075</v>
      </c>
      <c r="C138" s="4" t="s">
        <v>8076</v>
      </c>
      <c r="E138" s="9">
        <v>40760</v>
      </c>
    </row>
    <row r="139" spans="1:5" x14ac:dyDescent="0.25">
      <c r="A139" s="2" t="s">
        <v>8069</v>
      </c>
      <c r="B139" s="2" t="s">
        <v>8077</v>
      </c>
      <c r="C139" s="4" t="s">
        <v>8076</v>
      </c>
      <c r="E139" s="9">
        <v>40760</v>
      </c>
    </row>
    <row r="140" spans="1:5" x14ac:dyDescent="0.25">
      <c r="A140" s="2" t="s">
        <v>8069</v>
      </c>
      <c r="B140" s="2" t="s">
        <v>8078</v>
      </c>
      <c r="C140" s="4" t="s">
        <v>8079</v>
      </c>
      <c r="E140" s="9">
        <v>40767</v>
      </c>
    </row>
    <row r="141" spans="1:5" x14ac:dyDescent="0.25">
      <c r="A141" s="2" t="s">
        <v>8080</v>
      </c>
      <c r="B141" s="2" t="s">
        <v>8081</v>
      </c>
      <c r="C141" s="4" t="s">
        <v>8079</v>
      </c>
      <c r="E141" s="9">
        <v>40767</v>
      </c>
    </row>
    <row r="142" spans="1:5" x14ac:dyDescent="0.25">
      <c r="A142" s="2" t="s">
        <v>4229</v>
      </c>
      <c r="B142" s="2" t="s">
        <v>8082</v>
      </c>
      <c r="C142" s="4" t="s">
        <v>8083</v>
      </c>
      <c r="E142" s="9">
        <v>40774</v>
      </c>
    </row>
    <row r="143" spans="1:5" x14ac:dyDescent="0.25">
      <c r="A143" s="2" t="s">
        <v>7981</v>
      </c>
      <c r="B143" s="2" t="s">
        <v>8084</v>
      </c>
      <c r="C143" s="4" t="s">
        <v>8083</v>
      </c>
      <c r="E143" s="9">
        <v>40774</v>
      </c>
    </row>
    <row r="144" spans="1:5" x14ac:dyDescent="0.25">
      <c r="A144" s="2" t="s">
        <v>8085</v>
      </c>
      <c r="B144" s="2" t="s">
        <v>8086</v>
      </c>
      <c r="C144" s="4" t="s">
        <v>8087</v>
      </c>
      <c r="E144" s="9">
        <v>40781</v>
      </c>
    </row>
    <row r="145" spans="1:5" x14ac:dyDescent="0.25">
      <c r="A145" s="2" t="s">
        <v>1301</v>
      </c>
      <c r="B145" s="2" t="s">
        <v>8088</v>
      </c>
      <c r="C145" s="4" t="s">
        <v>8089</v>
      </c>
      <c r="E145" s="9">
        <v>40781</v>
      </c>
    </row>
    <row r="146" spans="1:5" x14ac:dyDescent="0.25">
      <c r="A146" s="2" t="s">
        <v>8090</v>
      </c>
      <c r="B146" s="2" t="s">
        <v>8091</v>
      </c>
      <c r="C146" s="4" t="s">
        <v>8092</v>
      </c>
      <c r="E146" s="9">
        <v>40788</v>
      </c>
    </row>
    <row r="147" spans="1:5" x14ac:dyDescent="0.25">
      <c r="A147" s="2" t="s">
        <v>8093</v>
      </c>
      <c r="B147" s="2" t="s">
        <v>8094</v>
      </c>
      <c r="C147" s="4" t="s">
        <v>8092</v>
      </c>
      <c r="E147" s="9">
        <v>40788</v>
      </c>
    </row>
    <row r="148" spans="1:5" x14ac:dyDescent="0.25">
      <c r="A148" s="2" t="s">
        <v>8095</v>
      </c>
      <c r="B148" s="2" t="s">
        <v>8096</v>
      </c>
      <c r="C148" s="4" t="s">
        <v>8097</v>
      </c>
      <c r="E148" s="9">
        <v>40795</v>
      </c>
    </row>
    <row r="149" spans="1:5" x14ac:dyDescent="0.25">
      <c r="A149" s="2" t="s">
        <v>8098</v>
      </c>
      <c r="B149" s="2" t="s">
        <v>8099</v>
      </c>
      <c r="C149" s="4" t="s">
        <v>8097</v>
      </c>
      <c r="E149" s="9">
        <v>40795</v>
      </c>
    </row>
    <row r="150" spans="1:5" x14ac:dyDescent="0.25">
      <c r="A150" s="2" t="s">
        <v>8100</v>
      </c>
      <c r="B150" s="2" t="s">
        <v>8101</v>
      </c>
      <c r="C150" s="4" t="s">
        <v>8102</v>
      </c>
      <c r="E150" s="9">
        <v>40801</v>
      </c>
    </row>
    <row r="151" spans="1:5" x14ac:dyDescent="0.25">
      <c r="A151" s="2" t="s">
        <v>8103</v>
      </c>
      <c r="B151" s="2" t="s">
        <v>8104</v>
      </c>
      <c r="C151" s="4" t="s">
        <v>8102</v>
      </c>
      <c r="E151" s="9">
        <v>40801</v>
      </c>
    </row>
    <row r="152" spans="1:5" x14ac:dyDescent="0.25">
      <c r="A152" s="2" t="s">
        <v>4229</v>
      </c>
      <c r="B152" s="2" t="s">
        <v>8105</v>
      </c>
      <c r="C152" s="4" t="s">
        <v>8106</v>
      </c>
      <c r="E152" s="9">
        <v>40809</v>
      </c>
    </row>
    <row r="153" spans="1:5" x14ac:dyDescent="0.25">
      <c r="A153" s="2" t="s">
        <v>3093</v>
      </c>
      <c r="B153" s="2" t="s">
        <v>8107</v>
      </c>
      <c r="C153" s="4" t="s">
        <v>8108</v>
      </c>
      <c r="E153" s="9">
        <v>40809</v>
      </c>
    </row>
    <row r="154" spans="1:5" x14ac:dyDescent="0.25">
      <c r="A154" s="2" t="s">
        <v>8109</v>
      </c>
      <c r="B154" s="2" t="s">
        <v>8110</v>
      </c>
      <c r="C154" s="4" t="s">
        <v>7241</v>
      </c>
      <c r="E154" s="9">
        <v>40816</v>
      </c>
    </row>
    <row r="155" spans="1:5" x14ac:dyDescent="0.25">
      <c r="A155" s="2" t="s">
        <v>8111</v>
      </c>
      <c r="B155" s="2" t="s">
        <v>8112</v>
      </c>
      <c r="C155" s="4" t="s">
        <v>7241</v>
      </c>
      <c r="E155" s="9">
        <v>40816</v>
      </c>
    </row>
    <row r="156" spans="1:5" x14ac:dyDescent="0.25">
      <c r="A156" s="2" t="s">
        <v>8113</v>
      </c>
      <c r="B156" s="2" t="s">
        <v>8114</v>
      </c>
      <c r="C156" s="4" t="s">
        <v>8115</v>
      </c>
      <c r="E156" s="9">
        <v>40823</v>
      </c>
    </row>
    <row r="157" spans="1:5" x14ac:dyDescent="0.25">
      <c r="A157" s="2" t="s">
        <v>7935</v>
      </c>
      <c r="B157" s="2" t="s">
        <v>8116</v>
      </c>
      <c r="C157" s="4" t="s">
        <v>8115</v>
      </c>
      <c r="E157" s="9">
        <v>40823</v>
      </c>
    </row>
    <row r="158" spans="1:5" x14ac:dyDescent="0.25">
      <c r="A158" s="2" t="s">
        <v>8117</v>
      </c>
      <c r="B158" s="2" t="s">
        <v>8118</v>
      </c>
      <c r="C158" s="4" t="s">
        <v>8119</v>
      </c>
      <c r="E158" s="9">
        <v>40831</v>
      </c>
    </row>
    <row r="159" spans="1:5" x14ac:dyDescent="0.25">
      <c r="A159" s="2" t="s">
        <v>8120</v>
      </c>
      <c r="B159" s="2" t="s">
        <v>8121</v>
      </c>
      <c r="C159" s="4" t="s">
        <v>8119</v>
      </c>
      <c r="E159" s="9">
        <v>40831</v>
      </c>
    </row>
    <row r="160" spans="1:5" x14ac:dyDescent="0.25">
      <c r="A160" s="2" t="s">
        <v>4229</v>
      </c>
      <c r="B160" s="2" t="s">
        <v>8122</v>
      </c>
      <c r="C160" s="4" t="s">
        <v>8123</v>
      </c>
      <c r="E160" s="9">
        <v>40837</v>
      </c>
    </row>
    <row r="161" spans="1:6" x14ac:dyDescent="0.25">
      <c r="A161" s="2" t="s">
        <v>8124</v>
      </c>
      <c r="B161" s="2" t="s">
        <v>8125</v>
      </c>
      <c r="C161" s="4" t="s">
        <v>8123</v>
      </c>
      <c r="E161" s="9">
        <v>40837</v>
      </c>
    </row>
    <row r="162" spans="1:6" x14ac:dyDescent="0.25">
      <c r="A162" s="2" t="s">
        <v>8126</v>
      </c>
      <c r="B162" s="2" t="s">
        <v>8127</v>
      </c>
      <c r="C162" s="4" t="s">
        <v>8128</v>
      </c>
      <c r="E162" s="9">
        <v>40844</v>
      </c>
    </row>
    <row r="163" spans="1:6" x14ac:dyDescent="0.25">
      <c r="A163" s="2" t="s">
        <v>8129</v>
      </c>
      <c r="B163" s="2" t="s">
        <v>8130</v>
      </c>
      <c r="C163" s="4" t="s">
        <v>8128</v>
      </c>
      <c r="E163" s="9">
        <v>40844</v>
      </c>
      <c r="F163" s="3">
        <v>2</v>
      </c>
    </row>
    <row r="164" spans="1:6" x14ac:dyDescent="0.25">
      <c r="A164" s="2" t="s">
        <v>7902</v>
      </c>
      <c r="B164" s="2" t="s">
        <v>8131</v>
      </c>
      <c r="C164" s="4" t="s">
        <v>8132</v>
      </c>
      <c r="E164" s="9">
        <v>40851</v>
      </c>
    </row>
    <row r="165" spans="1:6" x14ac:dyDescent="0.25">
      <c r="A165" s="2" t="s">
        <v>8133</v>
      </c>
      <c r="B165" s="2" t="s">
        <v>8134</v>
      </c>
      <c r="C165" s="4" t="s">
        <v>8132</v>
      </c>
      <c r="E165" s="9">
        <v>40851</v>
      </c>
    </row>
    <row r="166" spans="1:6" x14ac:dyDescent="0.25">
      <c r="A166" s="2" t="s">
        <v>8135</v>
      </c>
      <c r="B166" s="2" t="s">
        <v>8136</v>
      </c>
      <c r="C166" s="4" t="s">
        <v>8137</v>
      </c>
      <c r="E166" s="9">
        <v>40858</v>
      </c>
    </row>
    <row r="167" spans="1:6" x14ac:dyDescent="0.25">
      <c r="A167" s="2" t="s">
        <v>8035</v>
      </c>
      <c r="B167" s="2" t="s">
        <v>8036</v>
      </c>
      <c r="C167" s="4" t="s">
        <v>8137</v>
      </c>
      <c r="E167" s="9">
        <v>40858</v>
      </c>
    </row>
    <row r="168" spans="1:6" x14ac:dyDescent="0.25">
      <c r="A168" s="2" t="s">
        <v>2494</v>
      </c>
      <c r="B168" s="2" t="s">
        <v>8138</v>
      </c>
      <c r="C168" s="4" t="s">
        <v>8139</v>
      </c>
      <c r="E168" s="9">
        <v>40865</v>
      </c>
    </row>
    <row r="169" spans="1:6" x14ac:dyDescent="0.25">
      <c r="A169" s="2" t="s">
        <v>7871</v>
      </c>
      <c r="B169" s="2" t="s">
        <v>7872</v>
      </c>
      <c r="C169" s="4" t="s">
        <v>8139</v>
      </c>
      <c r="E169" s="9">
        <v>40865</v>
      </c>
    </row>
    <row r="170" spans="1:6" x14ac:dyDescent="0.25">
      <c r="A170" s="2" t="s">
        <v>7885</v>
      </c>
      <c r="B170" s="2" t="s">
        <v>8140</v>
      </c>
      <c r="E170" s="9" t="s">
        <v>2194</v>
      </c>
    </row>
    <row r="171" spans="1:6" x14ac:dyDescent="0.25">
      <c r="A171" s="2" t="s">
        <v>2003</v>
      </c>
      <c r="B171" s="2" t="s">
        <v>2004</v>
      </c>
      <c r="E171" s="9" t="s">
        <v>2194</v>
      </c>
    </row>
    <row r="172" spans="1:6" x14ac:dyDescent="0.25">
      <c r="A172" s="2" t="s">
        <v>1301</v>
      </c>
      <c r="B172" s="2" t="s">
        <v>8141</v>
      </c>
      <c r="C172" s="4" t="s">
        <v>8142</v>
      </c>
      <c r="E172" s="9">
        <v>40879</v>
      </c>
    </row>
    <row r="173" spans="1:6" x14ac:dyDescent="0.25">
      <c r="A173" s="2" t="s">
        <v>4229</v>
      </c>
      <c r="B173" s="2" t="s">
        <v>8143</v>
      </c>
      <c r="C173" s="4" t="s">
        <v>8142</v>
      </c>
      <c r="D173" s="9" t="s">
        <v>8144</v>
      </c>
      <c r="E173" s="9">
        <v>40886</v>
      </c>
    </row>
    <row r="174" spans="1:6" x14ac:dyDescent="0.25">
      <c r="A174" s="2" t="s">
        <v>7952</v>
      </c>
      <c r="B174" s="2" t="s">
        <v>8145</v>
      </c>
      <c r="C174" s="4" t="s">
        <v>8146</v>
      </c>
      <c r="E174" s="9">
        <v>40886</v>
      </c>
    </row>
    <row r="175" spans="1:6" x14ac:dyDescent="0.25">
      <c r="A175" s="2" t="s">
        <v>5939</v>
      </c>
      <c r="B175" s="2" t="s">
        <v>8147</v>
      </c>
      <c r="C175" s="4" t="s">
        <v>8148</v>
      </c>
      <c r="E175" s="9">
        <v>40913</v>
      </c>
    </row>
    <row r="176" spans="1:6" x14ac:dyDescent="0.25">
      <c r="A176" s="2" t="s">
        <v>8149</v>
      </c>
      <c r="B176" s="2" t="s">
        <v>8150</v>
      </c>
      <c r="C176" s="4" t="s">
        <v>8148</v>
      </c>
      <c r="E176" s="9">
        <v>40913</v>
      </c>
    </row>
    <row r="177" spans="1:5" x14ac:dyDescent="0.25">
      <c r="A177" s="2" t="s">
        <v>3411</v>
      </c>
      <c r="B177" s="2" t="s">
        <v>8151</v>
      </c>
      <c r="C177" s="4" t="s">
        <v>8152</v>
      </c>
      <c r="E177" s="9">
        <v>40927</v>
      </c>
    </row>
    <row r="178" spans="1:5" x14ac:dyDescent="0.25">
      <c r="A178" s="2" t="s">
        <v>8153</v>
      </c>
      <c r="B178" s="2" t="s">
        <v>8154</v>
      </c>
      <c r="C178" s="4" t="s">
        <v>8152</v>
      </c>
      <c r="D178" s="9" t="s">
        <v>3833</v>
      </c>
      <c r="E178" s="9">
        <v>40927</v>
      </c>
    </row>
    <row r="179" spans="1:5" x14ac:dyDescent="0.25">
      <c r="A179" s="2" t="s">
        <v>8155</v>
      </c>
      <c r="B179" s="2" t="s">
        <v>8156</v>
      </c>
      <c r="C179" s="4" t="s">
        <v>8157</v>
      </c>
      <c r="E179" s="9">
        <v>40934</v>
      </c>
    </row>
    <row r="180" spans="1:5" x14ac:dyDescent="0.25">
      <c r="A180" s="2" t="s">
        <v>2494</v>
      </c>
      <c r="B180" s="2" t="s">
        <v>8158</v>
      </c>
      <c r="C180" s="4" t="s">
        <v>8157</v>
      </c>
      <c r="D180" s="9" t="s">
        <v>8159</v>
      </c>
      <c r="E180" s="9">
        <v>40942</v>
      </c>
    </row>
    <row r="181" spans="1:5" x14ac:dyDescent="0.25">
      <c r="A181" s="2" t="s">
        <v>5939</v>
      </c>
      <c r="B181" s="2" t="s">
        <v>8160</v>
      </c>
      <c r="C181" s="4" t="s">
        <v>8161</v>
      </c>
      <c r="E181" s="9">
        <v>40942</v>
      </c>
    </row>
    <row r="182" spans="1:5" x14ac:dyDescent="0.25">
      <c r="A182" s="2" t="s">
        <v>5939</v>
      </c>
      <c r="B182" s="2" t="s">
        <v>8162</v>
      </c>
      <c r="C182" s="4" t="s">
        <v>8163</v>
      </c>
      <c r="E182" s="9">
        <v>40948</v>
      </c>
    </row>
    <row r="183" spans="1:5" x14ac:dyDescent="0.25">
      <c r="A183" s="2" t="s">
        <v>8164</v>
      </c>
      <c r="B183" s="2" t="s">
        <v>8165</v>
      </c>
      <c r="C183" s="4" t="s">
        <v>8163</v>
      </c>
      <c r="E183" s="9">
        <v>40948</v>
      </c>
    </row>
    <row r="184" spans="1:5" x14ac:dyDescent="0.25">
      <c r="A184" s="2" t="s">
        <v>8166</v>
      </c>
      <c r="B184" s="2" t="s">
        <v>8167</v>
      </c>
      <c r="C184" s="4" t="s">
        <v>8168</v>
      </c>
      <c r="E184" s="9">
        <v>40955</v>
      </c>
    </row>
    <row r="185" spans="1:5" x14ac:dyDescent="0.25">
      <c r="A185" s="2" t="s">
        <v>8169</v>
      </c>
      <c r="B185" s="2" t="s">
        <v>8170</v>
      </c>
      <c r="C185" s="4" t="s">
        <v>8168</v>
      </c>
      <c r="E185" s="9">
        <v>40955</v>
      </c>
    </row>
    <row r="186" spans="1:5" x14ac:dyDescent="0.25">
      <c r="A186" s="2" t="s">
        <v>1354</v>
      </c>
      <c r="B186" s="2" t="s">
        <v>8171</v>
      </c>
      <c r="C186" s="4" t="s">
        <v>8172</v>
      </c>
      <c r="E186" s="9">
        <v>40963</v>
      </c>
    </row>
    <row r="187" spans="1:5" x14ac:dyDescent="0.25">
      <c r="A187" s="2" t="s">
        <v>8069</v>
      </c>
      <c r="B187" s="2" t="s">
        <v>8173</v>
      </c>
      <c r="C187" s="4" t="s">
        <v>8174</v>
      </c>
      <c r="E187" s="9">
        <v>40969</v>
      </c>
    </row>
    <row r="188" spans="1:5" x14ac:dyDescent="0.25">
      <c r="A188" s="2" t="s">
        <v>7952</v>
      </c>
      <c r="B188" s="2" t="s">
        <v>8175</v>
      </c>
      <c r="C188" s="4" t="s">
        <v>8174</v>
      </c>
      <c r="E188" s="9">
        <v>40969</v>
      </c>
    </row>
    <row r="189" spans="1:5" x14ac:dyDescent="0.25">
      <c r="A189" s="2" t="s">
        <v>8069</v>
      </c>
      <c r="B189" s="2" t="s">
        <v>8176</v>
      </c>
      <c r="C189" s="4" t="s">
        <v>8177</v>
      </c>
      <c r="E189" s="9">
        <v>40976</v>
      </c>
    </row>
    <row r="190" spans="1:5" x14ac:dyDescent="0.25">
      <c r="A190" s="2" t="s">
        <v>8178</v>
      </c>
      <c r="B190" s="2" t="s">
        <v>8179</v>
      </c>
      <c r="C190" s="4" t="s">
        <v>8177</v>
      </c>
      <c r="E190" s="9">
        <v>40976</v>
      </c>
    </row>
    <row r="191" spans="1:5" x14ac:dyDescent="0.25">
      <c r="A191" s="2" t="s">
        <v>8008</v>
      </c>
      <c r="B191" s="2" t="s">
        <v>8180</v>
      </c>
      <c r="C191" s="4" t="s">
        <v>8181</v>
      </c>
      <c r="E191" s="9">
        <v>40983</v>
      </c>
    </row>
    <row r="192" spans="1:5" x14ac:dyDescent="0.25">
      <c r="A192" s="2" t="s">
        <v>1901</v>
      </c>
      <c r="B192" s="2" t="s">
        <v>8182</v>
      </c>
      <c r="C192" s="4" t="s">
        <v>8183</v>
      </c>
      <c r="E192" s="9">
        <v>40983</v>
      </c>
    </row>
    <row r="193" spans="1:5" x14ac:dyDescent="0.25">
      <c r="A193" s="2" t="s">
        <v>4229</v>
      </c>
      <c r="B193" s="2" t="s">
        <v>4716</v>
      </c>
      <c r="C193" s="4" t="s">
        <v>8184</v>
      </c>
      <c r="E193" s="9" t="s">
        <v>956</v>
      </c>
    </row>
    <row r="194" spans="1:5" x14ac:dyDescent="0.25">
      <c r="A194" s="2" t="s">
        <v>3467</v>
      </c>
      <c r="B194" s="2" t="s">
        <v>8185</v>
      </c>
      <c r="C194" s="4" t="s">
        <v>8186</v>
      </c>
      <c r="E194" s="9">
        <v>41040</v>
      </c>
    </row>
    <row r="195" spans="1:5" x14ac:dyDescent="0.25">
      <c r="A195" s="2" t="s">
        <v>5167</v>
      </c>
      <c r="B195" s="2" t="s">
        <v>8187</v>
      </c>
      <c r="C195" s="4" t="s">
        <v>8188</v>
      </c>
      <c r="E195" s="9">
        <v>41040</v>
      </c>
    </row>
    <row r="196" spans="1:5" x14ac:dyDescent="0.25">
      <c r="A196" s="2" t="s">
        <v>8189</v>
      </c>
      <c r="B196" s="2" t="s">
        <v>8190</v>
      </c>
      <c r="C196" s="4" t="s">
        <v>8191</v>
      </c>
      <c r="E196" s="9">
        <v>41047</v>
      </c>
    </row>
    <row r="197" spans="1:5" x14ac:dyDescent="0.25">
      <c r="A197" s="2" t="s">
        <v>8192</v>
      </c>
      <c r="B197" s="2" t="s">
        <v>8193</v>
      </c>
      <c r="C197" s="4" t="s">
        <v>8194</v>
      </c>
      <c r="E197" s="9">
        <v>41047</v>
      </c>
    </row>
    <row r="198" spans="1:5" x14ac:dyDescent="0.25">
      <c r="A198" s="2" t="s">
        <v>8195</v>
      </c>
      <c r="B198" s="2" t="s">
        <v>8196</v>
      </c>
      <c r="C198" s="4" t="s">
        <v>8197</v>
      </c>
      <c r="E198" s="9">
        <v>41054</v>
      </c>
    </row>
    <row r="199" spans="1:5" x14ac:dyDescent="0.25">
      <c r="A199" s="2" t="s">
        <v>949</v>
      </c>
      <c r="B199" s="2" t="s">
        <v>8198</v>
      </c>
      <c r="C199" s="4" t="s">
        <v>8197</v>
      </c>
      <c r="E199" s="9">
        <v>41054</v>
      </c>
    </row>
    <row r="200" spans="1:5" x14ac:dyDescent="0.25">
      <c r="A200" s="2" t="s">
        <v>5167</v>
      </c>
      <c r="B200" s="2" t="s">
        <v>8199</v>
      </c>
      <c r="C200" s="4" t="s">
        <v>8200</v>
      </c>
      <c r="E200" s="9">
        <v>41062</v>
      </c>
    </row>
    <row r="201" spans="1:5" x14ac:dyDescent="0.25">
      <c r="A201" s="2" t="s">
        <v>8201</v>
      </c>
      <c r="B201" s="2" t="s">
        <v>8202</v>
      </c>
      <c r="C201" s="4" t="s">
        <v>8200</v>
      </c>
      <c r="E201" s="9">
        <v>41062</v>
      </c>
    </row>
    <row r="202" spans="1:5" x14ac:dyDescent="0.25">
      <c r="A202" s="2" t="s">
        <v>8014</v>
      </c>
      <c r="B202" s="2" t="s">
        <v>8203</v>
      </c>
      <c r="C202" s="4" t="s">
        <v>8204</v>
      </c>
      <c r="E202" s="9">
        <v>41069</v>
      </c>
    </row>
    <row r="203" spans="1:5" x14ac:dyDescent="0.25">
      <c r="A203" s="2" t="s">
        <v>8205</v>
      </c>
      <c r="B203" s="2" t="s">
        <v>8206</v>
      </c>
      <c r="C203" s="4" t="s">
        <v>8204</v>
      </c>
      <c r="E203" s="9">
        <v>41069</v>
      </c>
    </row>
    <row r="204" spans="1:5" x14ac:dyDescent="0.25">
      <c r="A204" s="2" t="s">
        <v>1433</v>
      </c>
      <c r="B204" s="2" t="s">
        <v>8207</v>
      </c>
      <c r="C204" s="4" t="s">
        <v>8208</v>
      </c>
      <c r="E204" s="9">
        <v>41076</v>
      </c>
    </row>
    <row r="205" spans="1:5" x14ac:dyDescent="0.25">
      <c r="A205" s="2" t="s">
        <v>1433</v>
      </c>
      <c r="B205" s="2" t="s">
        <v>8209</v>
      </c>
      <c r="C205" s="4" t="s">
        <v>8208</v>
      </c>
      <c r="E205" s="9">
        <v>41076</v>
      </c>
    </row>
    <row r="206" spans="1:5" x14ac:dyDescent="0.25">
      <c r="A206" s="2" t="s">
        <v>8210</v>
      </c>
      <c r="B206" s="2" t="s">
        <v>8211</v>
      </c>
      <c r="C206" s="4" t="s">
        <v>8212</v>
      </c>
      <c r="E206" s="9">
        <v>41083</v>
      </c>
    </row>
    <row r="207" spans="1:5" x14ac:dyDescent="0.25">
      <c r="A207" s="2" t="s">
        <v>8205</v>
      </c>
      <c r="B207" s="2" t="s">
        <v>8213</v>
      </c>
      <c r="C207" s="4" t="s">
        <v>8212</v>
      </c>
      <c r="E207" s="9">
        <v>41083</v>
      </c>
    </row>
    <row r="208" spans="1:5" x14ac:dyDescent="0.25">
      <c r="A208" s="2" t="s">
        <v>8214</v>
      </c>
      <c r="B208" s="2" t="s">
        <v>8215</v>
      </c>
      <c r="C208" s="4" t="s">
        <v>8216</v>
      </c>
      <c r="E208" s="9">
        <v>41090</v>
      </c>
    </row>
    <row r="209" spans="1:6" x14ac:dyDescent="0.25">
      <c r="B209" s="2" t="s">
        <v>8217</v>
      </c>
      <c r="C209" s="4" t="s">
        <v>8216</v>
      </c>
      <c r="E209" s="9">
        <v>41090</v>
      </c>
    </row>
    <row r="210" spans="1:6" x14ac:dyDescent="0.25">
      <c r="A210" s="2" t="s">
        <v>2491</v>
      </c>
      <c r="B210" s="2" t="s">
        <v>8218</v>
      </c>
      <c r="C210" s="4" t="s">
        <v>8219</v>
      </c>
      <c r="E210" s="9">
        <v>41097</v>
      </c>
    </row>
    <row r="211" spans="1:6" x14ac:dyDescent="0.25">
      <c r="A211" s="2" t="s">
        <v>8133</v>
      </c>
      <c r="B211" s="2" t="s">
        <v>8134</v>
      </c>
      <c r="C211" s="4" t="s">
        <v>8219</v>
      </c>
      <c r="E211" s="9">
        <v>41097</v>
      </c>
    </row>
    <row r="212" spans="1:6" x14ac:dyDescent="0.25">
      <c r="A212" s="2" t="s">
        <v>7913</v>
      </c>
      <c r="B212" s="2" t="s">
        <v>8220</v>
      </c>
      <c r="C212" s="4" t="s">
        <v>8221</v>
      </c>
      <c r="E212" s="9">
        <v>41104</v>
      </c>
    </row>
    <row r="213" spans="1:6" x14ac:dyDescent="0.25">
      <c r="A213" s="2" t="s">
        <v>8222</v>
      </c>
      <c r="B213" s="2" t="s">
        <v>8223</v>
      </c>
      <c r="C213" s="4" t="s">
        <v>8221</v>
      </c>
      <c r="E213" s="9">
        <v>41104</v>
      </c>
    </row>
    <row r="214" spans="1:6" x14ac:dyDescent="0.25">
      <c r="B214" s="2" t="s">
        <v>8224</v>
      </c>
      <c r="C214" s="4" t="s">
        <v>2894</v>
      </c>
      <c r="E214" s="9">
        <v>41111</v>
      </c>
    </row>
    <row r="215" spans="1:6" x14ac:dyDescent="0.25">
      <c r="A215" s="2" t="s">
        <v>8225</v>
      </c>
      <c r="B215" s="2" t="s">
        <v>8226</v>
      </c>
      <c r="C215" s="4" t="s">
        <v>8227</v>
      </c>
      <c r="E215" s="9">
        <v>41111</v>
      </c>
    </row>
    <row r="216" spans="1:6" x14ac:dyDescent="0.25">
      <c r="A216" s="2" t="s">
        <v>8228</v>
      </c>
      <c r="B216" s="2" t="s">
        <v>8229</v>
      </c>
      <c r="C216" s="4" t="s">
        <v>8230</v>
      </c>
      <c r="E216" s="9">
        <v>41117</v>
      </c>
    </row>
    <row r="217" spans="1:6" x14ac:dyDescent="0.25">
      <c r="A217" s="2" t="s">
        <v>7340</v>
      </c>
      <c r="B217" s="2" t="s">
        <v>8231</v>
      </c>
      <c r="C217" s="4" t="s">
        <v>8230</v>
      </c>
      <c r="E217" s="9">
        <v>41117</v>
      </c>
    </row>
    <row r="218" spans="1:6" x14ac:dyDescent="0.25">
      <c r="A218" s="2" t="s">
        <v>8232</v>
      </c>
      <c r="B218" s="2" t="s">
        <v>8233</v>
      </c>
      <c r="C218" s="4" t="s">
        <v>2271</v>
      </c>
      <c r="E218" s="9">
        <v>41124</v>
      </c>
    </row>
    <row r="219" spans="1:6" x14ac:dyDescent="0.25">
      <c r="A219" s="2" t="s">
        <v>8234</v>
      </c>
      <c r="B219" s="2" t="s">
        <v>8235</v>
      </c>
      <c r="C219" s="4" t="s">
        <v>2271</v>
      </c>
      <c r="E219" s="9">
        <v>41124</v>
      </c>
    </row>
    <row r="220" spans="1:6" x14ac:dyDescent="0.25">
      <c r="A220" s="2" t="s">
        <v>8236</v>
      </c>
      <c r="B220" s="2" t="s">
        <v>8237</v>
      </c>
      <c r="C220" s="4" t="s">
        <v>8238</v>
      </c>
      <c r="D220" s="9" t="s">
        <v>8239</v>
      </c>
      <c r="E220" s="9">
        <v>41139</v>
      </c>
      <c r="F220" s="3">
        <v>1</v>
      </c>
    </row>
    <row r="221" spans="1:6" x14ac:dyDescent="0.25">
      <c r="A221" s="2" t="s">
        <v>8240</v>
      </c>
      <c r="B221" s="2" t="s">
        <v>8241</v>
      </c>
      <c r="C221" s="4" t="s">
        <v>7303</v>
      </c>
      <c r="E221" s="9">
        <v>41146</v>
      </c>
    </row>
    <row r="222" spans="1:6" x14ac:dyDescent="0.25">
      <c r="A222" s="2" t="s">
        <v>8242</v>
      </c>
      <c r="B222" s="2" t="s">
        <v>8243</v>
      </c>
      <c r="C222" s="4" t="s">
        <v>7303</v>
      </c>
      <c r="E222" s="9">
        <v>41146</v>
      </c>
    </row>
    <row r="223" spans="1:6" x14ac:dyDescent="0.25">
      <c r="A223" s="2" t="s">
        <v>4229</v>
      </c>
      <c r="B223" s="2" t="s">
        <v>8244</v>
      </c>
      <c r="C223" s="4" t="s">
        <v>8245</v>
      </c>
      <c r="E223" s="9">
        <v>41152</v>
      </c>
    </row>
    <row r="224" spans="1:6" x14ac:dyDescent="0.25">
      <c r="A224" s="2" t="s">
        <v>8246</v>
      </c>
      <c r="B224" s="2" t="s">
        <v>8247</v>
      </c>
      <c r="C224" s="4" t="s">
        <v>8245</v>
      </c>
      <c r="E224" s="9">
        <v>41152</v>
      </c>
    </row>
    <row r="225" spans="1:5" x14ac:dyDescent="0.25">
      <c r="A225" s="2" t="s">
        <v>8232</v>
      </c>
      <c r="B225" s="2" t="s">
        <v>8248</v>
      </c>
      <c r="C225" s="4" t="s">
        <v>8249</v>
      </c>
      <c r="E225" s="9">
        <v>41153</v>
      </c>
    </row>
    <row r="226" spans="1:5" x14ac:dyDescent="0.25">
      <c r="A226" s="2" t="s">
        <v>5262</v>
      </c>
      <c r="B226" s="2" t="s">
        <v>8250</v>
      </c>
      <c r="C226" s="4" t="s">
        <v>8249</v>
      </c>
      <c r="E226" s="9">
        <v>41153</v>
      </c>
    </row>
    <row r="227" spans="1:5" x14ac:dyDescent="0.25">
      <c r="A227" s="2" t="s">
        <v>4229</v>
      </c>
      <c r="B227" s="2" t="s">
        <v>8251</v>
      </c>
      <c r="C227" s="4" t="s">
        <v>8252</v>
      </c>
      <c r="E227" s="9">
        <v>41167</v>
      </c>
    </row>
    <row r="228" spans="1:5" x14ac:dyDescent="0.25">
      <c r="A228" s="2" t="s">
        <v>1433</v>
      </c>
      <c r="B228" s="2" t="s">
        <v>8253</v>
      </c>
      <c r="C228" s="4" t="s">
        <v>8252</v>
      </c>
      <c r="E228" s="9">
        <v>41167</v>
      </c>
    </row>
    <row r="229" spans="1:5" x14ac:dyDescent="0.25">
      <c r="A229" s="2" t="s">
        <v>8254</v>
      </c>
      <c r="B229" s="2" t="s">
        <v>8255</v>
      </c>
      <c r="C229" s="4" t="s">
        <v>8256</v>
      </c>
      <c r="E229" s="9">
        <v>41174</v>
      </c>
    </row>
    <row r="230" spans="1:5" x14ac:dyDescent="0.25">
      <c r="A230" s="2" t="s">
        <v>8257</v>
      </c>
      <c r="B230" s="2" t="s">
        <v>8258</v>
      </c>
      <c r="C230" s="4" t="s">
        <v>8256</v>
      </c>
      <c r="E230" s="9">
        <v>41174</v>
      </c>
    </row>
    <row r="231" spans="1:5" x14ac:dyDescent="0.25">
      <c r="A231" s="2" t="s">
        <v>8259</v>
      </c>
      <c r="B231" s="2" t="s">
        <v>8260</v>
      </c>
      <c r="C231" s="4" t="s">
        <v>8261</v>
      </c>
      <c r="E231" s="9">
        <v>41186</v>
      </c>
    </row>
    <row r="232" spans="1:5" x14ac:dyDescent="0.25">
      <c r="B232" s="2" t="s">
        <v>8262</v>
      </c>
      <c r="C232" s="4" t="s">
        <v>8263</v>
      </c>
      <c r="E232" s="9">
        <v>41193</v>
      </c>
    </row>
    <row r="233" spans="1:5" x14ac:dyDescent="0.25">
      <c r="A233" s="2" t="s">
        <v>7788</v>
      </c>
      <c r="B233" s="2" t="s">
        <v>8264</v>
      </c>
      <c r="C233" s="4" t="s">
        <v>8263</v>
      </c>
      <c r="E233" s="9">
        <v>41193</v>
      </c>
    </row>
    <row r="234" spans="1:5" x14ac:dyDescent="0.25">
      <c r="A234" s="2" t="s">
        <v>8265</v>
      </c>
      <c r="B234" s="2" t="s">
        <v>8266</v>
      </c>
      <c r="C234" s="4" t="s">
        <v>8267</v>
      </c>
      <c r="E234" s="9">
        <v>41199</v>
      </c>
    </row>
    <row r="235" spans="1:5" x14ac:dyDescent="0.25">
      <c r="A235" s="2" t="s">
        <v>8268</v>
      </c>
      <c r="B235" s="2" t="s">
        <v>8269</v>
      </c>
      <c r="C235" s="4" t="s">
        <v>8267</v>
      </c>
      <c r="E235" s="9">
        <v>41199</v>
      </c>
    </row>
    <row r="236" spans="1:5" x14ac:dyDescent="0.25">
      <c r="A236" s="2" t="s">
        <v>8270</v>
      </c>
      <c r="B236" s="2" t="s">
        <v>7859</v>
      </c>
      <c r="C236" s="4" t="s">
        <v>8271</v>
      </c>
      <c r="E236" s="9">
        <v>41225</v>
      </c>
    </row>
    <row r="237" spans="1:5" x14ac:dyDescent="0.25">
      <c r="A237" s="2" t="s">
        <v>8272</v>
      </c>
      <c r="B237" s="2" t="s">
        <v>8273</v>
      </c>
      <c r="C237" s="4" t="s">
        <v>8274</v>
      </c>
      <c r="E237" s="9">
        <v>41225</v>
      </c>
    </row>
    <row r="238" spans="1:5" x14ac:dyDescent="0.25">
      <c r="A238" s="2" t="s">
        <v>8275</v>
      </c>
      <c r="B238" s="2" t="s">
        <v>8276</v>
      </c>
      <c r="C238" s="4" t="s">
        <v>8277</v>
      </c>
      <c r="D238" s="9" t="s">
        <v>8278</v>
      </c>
      <c r="E238" s="9">
        <v>41235</v>
      </c>
    </row>
    <row r="239" spans="1:5" x14ac:dyDescent="0.25">
      <c r="A239" s="2" t="s">
        <v>5167</v>
      </c>
      <c r="B239" s="2" t="s">
        <v>8279</v>
      </c>
      <c r="C239" s="4" t="s">
        <v>8277</v>
      </c>
      <c r="E239" s="9">
        <v>41230</v>
      </c>
    </row>
    <row r="240" spans="1:5" x14ac:dyDescent="0.25">
      <c r="A240" s="2" t="s">
        <v>1781</v>
      </c>
      <c r="B240" s="2" t="s">
        <v>8280</v>
      </c>
      <c r="C240" s="4" t="s">
        <v>1820</v>
      </c>
      <c r="E240" s="9">
        <v>41235</v>
      </c>
    </row>
    <row r="241" spans="1:5" x14ac:dyDescent="0.25">
      <c r="A241" s="2" t="s">
        <v>3721</v>
      </c>
      <c r="B241" s="2" t="s">
        <v>8281</v>
      </c>
      <c r="C241" s="4" t="s">
        <v>8282</v>
      </c>
      <c r="E241" s="9">
        <v>41258</v>
      </c>
    </row>
    <row r="242" spans="1:5" x14ac:dyDescent="0.25">
      <c r="A242" s="2" t="s">
        <v>8283</v>
      </c>
      <c r="B242" s="2" t="s">
        <v>8284</v>
      </c>
      <c r="C242" s="4" t="s">
        <v>8282</v>
      </c>
      <c r="E242" s="9">
        <v>41258</v>
      </c>
    </row>
    <row r="243" spans="1:5" x14ac:dyDescent="0.25">
      <c r="A243" s="2" t="s">
        <v>8285</v>
      </c>
      <c r="B243" s="2" t="s">
        <v>8286</v>
      </c>
      <c r="C243" s="4" t="s">
        <v>8287</v>
      </c>
      <c r="E243" s="9">
        <v>41265</v>
      </c>
    </row>
    <row r="244" spans="1:5" x14ac:dyDescent="0.25">
      <c r="A244" s="2" t="s">
        <v>906</v>
      </c>
      <c r="B244" s="2" t="s">
        <v>8288</v>
      </c>
      <c r="C244" s="4" t="s">
        <v>8287</v>
      </c>
      <c r="E244" s="9">
        <v>41265</v>
      </c>
    </row>
    <row r="245" spans="1:5" x14ac:dyDescent="0.25">
      <c r="A245" s="2" t="s">
        <v>906</v>
      </c>
      <c r="B245" s="2" t="s">
        <v>8289</v>
      </c>
      <c r="C245" s="4" t="s">
        <v>8290</v>
      </c>
      <c r="E245" s="9" t="s">
        <v>8291</v>
      </c>
    </row>
    <row r="246" spans="1:5" x14ac:dyDescent="0.25">
      <c r="A246" s="2" t="s">
        <v>7952</v>
      </c>
      <c r="B246" s="2" t="s">
        <v>8292</v>
      </c>
      <c r="C246" s="4" t="s">
        <v>8290</v>
      </c>
      <c r="E246" s="9" t="s">
        <v>8291</v>
      </c>
    </row>
    <row r="247" spans="1:5" x14ac:dyDescent="0.25">
      <c r="A247" s="2" t="s">
        <v>8293</v>
      </c>
      <c r="B247" s="2" t="s">
        <v>8294</v>
      </c>
      <c r="C247" s="4" t="s">
        <v>8295</v>
      </c>
      <c r="E247" s="9" t="s">
        <v>8296</v>
      </c>
    </row>
    <row r="248" spans="1:5" x14ac:dyDescent="0.25">
      <c r="A248" s="2" t="s">
        <v>1802</v>
      </c>
      <c r="B248" s="2" t="s">
        <v>8297</v>
      </c>
      <c r="C248" s="4" t="s">
        <v>8298</v>
      </c>
      <c r="E248" s="9">
        <v>41370</v>
      </c>
    </row>
    <row r="249" spans="1:5" x14ac:dyDescent="0.25">
      <c r="A249" s="2" t="s">
        <v>2363</v>
      </c>
      <c r="B249" s="2" t="s">
        <v>8299</v>
      </c>
      <c r="C249" s="4" t="s">
        <v>8300</v>
      </c>
      <c r="E249" s="9">
        <v>41377</v>
      </c>
    </row>
    <row r="250" spans="1:5" x14ac:dyDescent="0.25">
      <c r="A250" s="2" t="s">
        <v>8301</v>
      </c>
      <c r="B250" s="2" t="s">
        <v>8302</v>
      </c>
      <c r="C250" s="4" t="s">
        <v>8303</v>
      </c>
      <c r="E250" s="9">
        <v>41384</v>
      </c>
    </row>
    <row r="251" spans="1:5" x14ac:dyDescent="0.25">
      <c r="A251" s="2" t="s">
        <v>1383</v>
      </c>
      <c r="B251" s="2" t="s">
        <v>8304</v>
      </c>
      <c r="C251" s="4" t="s">
        <v>8303</v>
      </c>
      <c r="D251" s="9" t="s">
        <v>8305</v>
      </c>
      <c r="E251" s="9">
        <v>41391</v>
      </c>
    </row>
    <row r="252" spans="1:5" x14ac:dyDescent="0.25">
      <c r="A252" s="2" t="s">
        <v>8306</v>
      </c>
      <c r="B252" s="2" t="s">
        <v>8307</v>
      </c>
      <c r="C252" s="4" t="s">
        <v>3961</v>
      </c>
      <c r="D252" s="9" t="s">
        <v>8308</v>
      </c>
      <c r="E252" s="9">
        <v>41405</v>
      </c>
    </row>
    <row r="253" spans="1:5" x14ac:dyDescent="0.25">
      <c r="A253" s="2" t="s">
        <v>5180</v>
      </c>
      <c r="B253" s="2" t="s">
        <v>8309</v>
      </c>
      <c r="C253" s="4" t="s">
        <v>3961</v>
      </c>
      <c r="E253" s="9">
        <v>41398</v>
      </c>
    </row>
    <row r="254" spans="1:5" x14ac:dyDescent="0.25">
      <c r="A254" s="2" t="s">
        <v>2017</v>
      </c>
      <c r="B254" s="2" t="s">
        <v>8310</v>
      </c>
      <c r="C254" s="4" t="s">
        <v>3992</v>
      </c>
      <c r="E254" s="9">
        <v>41447</v>
      </c>
    </row>
    <row r="255" spans="1:5" x14ac:dyDescent="0.25">
      <c r="A255" s="2" t="s">
        <v>8311</v>
      </c>
      <c r="B255" s="2" t="s">
        <v>8312</v>
      </c>
      <c r="C255" s="4" t="s">
        <v>2797</v>
      </c>
      <c r="E255" s="9">
        <v>41454</v>
      </c>
    </row>
    <row r="256" spans="1:5" x14ac:dyDescent="0.25">
      <c r="A256" s="2" t="s">
        <v>8313</v>
      </c>
      <c r="B256" s="2" t="s">
        <v>8314</v>
      </c>
      <c r="C256" s="4" t="s">
        <v>2797</v>
      </c>
      <c r="E256" s="9">
        <v>41454</v>
      </c>
    </row>
    <row r="257" spans="1:6" x14ac:dyDescent="0.25">
      <c r="A257" s="2" t="s">
        <v>1433</v>
      </c>
      <c r="B257" s="2" t="s">
        <v>8315</v>
      </c>
      <c r="C257" s="4" t="s">
        <v>8316</v>
      </c>
      <c r="E257" s="9">
        <v>41461</v>
      </c>
      <c r="F257" s="3">
        <v>1</v>
      </c>
    </row>
    <row r="258" spans="1:6" x14ac:dyDescent="0.25">
      <c r="A258" s="2" t="s">
        <v>8317</v>
      </c>
      <c r="B258" s="2" t="s">
        <v>8318</v>
      </c>
      <c r="C258" s="4" t="s">
        <v>8316</v>
      </c>
      <c r="E258" s="9">
        <v>41461</v>
      </c>
      <c r="F258" s="3">
        <v>1</v>
      </c>
    </row>
    <row r="259" spans="1:6" x14ac:dyDescent="0.25">
      <c r="A259" s="2" t="s">
        <v>8319</v>
      </c>
      <c r="B259" s="2" t="s">
        <v>8320</v>
      </c>
      <c r="C259" s="4" t="s">
        <v>2801</v>
      </c>
      <c r="E259" s="9">
        <v>41468</v>
      </c>
    </row>
    <row r="260" spans="1:6" x14ac:dyDescent="0.25">
      <c r="A260" s="2" t="s">
        <v>8321</v>
      </c>
      <c r="B260" s="2" t="s">
        <v>8322</v>
      </c>
      <c r="C260" s="4" t="s">
        <v>2801</v>
      </c>
      <c r="E260" s="9">
        <v>41468</v>
      </c>
    </row>
    <row r="261" spans="1:6" x14ac:dyDescent="0.25">
      <c r="A261" s="2" t="s">
        <v>8323</v>
      </c>
      <c r="B261" s="2" t="s">
        <v>8324</v>
      </c>
      <c r="C261" s="4" t="s">
        <v>8325</v>
      </c>
      <c r="E261" s="9">
        <v>41475</v>
      </c>
    </row>
    <row r="262" spans="1:6" x14ac:dyDescent="0.25">
      <c r="A262" s="2" t="s">
        <v>8326</v>
      </c>
      <c r="B262" s="2" t="s">
        <v>8327</v>
      </c>
      <c r="C262" s="4" t="s">
        <v>8328</v>
      </c>
      <c r="E262" s="9">
        <v>41482</v>
      </c>
    </row>
    <row r="263" spans="1:6" x14ac:dyDescent="0.25">
      <c r="A263" s="2" t="s">
        <v>4227</v>
      </c>
      <c r="B263" s="2" t="s">
        <v>8329</v>
      </c>
      <c r="C263" s="4" t="s">
        <v>2808</v>
      </c>
      <c r="E263" s="9">
        <v>41489</v>
      </c>
    </row>
    <row r="264" spans="1:6" x14ac:dyDescent="0.25">
      <c r="A264" s="2" t="s">
        <v>8330</v>
      </c>
      <c r="B264" s="2" t="s">
        <v>8331</v>
      </c>
      <c r="C264" s="4" t="s">
        <v>2813</v>
      </c>
      <c r="E264" s="9">
        <v>41496</v>
      </c>
    </row>
    <row r="265" spans="1:6" x14ac:dyDescent="0.25">
      <c r="A265" s="2" t="s">
        <v>8332</v>
      </c>
      <c r="B265" s="2" t="s">
        <v>8333</v>
      </c>
      <c r="C265" s="4" t="s">
        <v>2813</v>
      </c>
      <c r="E265" s="9">
        <v>41496</v>
      </c>
    </row>
    <row r="266" spans="1:6" x14ac:dyDescent="0.25">
      <c r="A266" s="2" t="s">
        <v>8334</v>
      </c>
      <c r="B266" s="2" t="s">
        <v>8335</v>
      </c>
      <c r="C266" s="4" t="s">
        <v>7414</v>
      </c>
      <c r="E266" s="9">
        <v>41503</v>
      </c>
    </row>
    <row r="267" spans="1:6" x14ac:dyDescent="0.25">
      <c r="A267" s="2" t="s">
        <v>8336</v>
      </c>
      <c r="B267" s="2" t="s">
        <v>8337</v>
      </c>
      <c r="C267" s="4" t="s">
        <v>7414</v>
      </c>
      <c r="E267" s="9">
        <v>41503</v>
      </c>
    </row>
    <row r="268" spans="1:6" x14ac:dyDescent="0.25">
      <c r="A268" s="2" t="s">
        <v>8338</v>
      </c>
      <c r="B268" s="2" t="s">
        <v>8339</v>
      </c>
      <c r="C268" s="4" t="s">
        <v>8340</v>
      </c>
      <c r="E268" s="9">
        <v>41510</v>
      </c>
    </row>
    <row r="269" spans="1:6" x14ac:dyDescent="0.25">
      <c r="A269" s="2" t="s">
        <v>8341</v>
      </c>
      <c r="B269" s="2" t="s">
        <v>8342</v>
      </c>
      <c r="C269" s="4" t="s">
        <v>8340</v>
      </c>
      <c r="E269" s="9">
        <v>41510</v>
      </c>
    </row>
    <row r="270" spans="1:6" x14ac:dyDescent="0.25">
      <c r="A270" s="2" t="s">
        <v>8321</v>
      </c>
      <c r="B270" s="2" t="s">
        <v>8343</v>
      </c>
      <c r="C270" s="4" t="s">
        <v>8344</v>
      </c>
      <c r="E270" s="9">
        <v>41517</v>
      </c>
    </row>
    <row r="271" spans="1:6" x14ac:dyDescent="0.25">
      <c r="A271" s="2" t="s">
        <v>8345</v>
      </c>
      <c r="B271" s="2" t="s">
        <v>8346</v>
      </c>
      <c r="C271" s="4" t="s">
        <v>8344</v>
      </c>
      <c r="E271" s="9">
        <v>41517</v>
      </c>
    </row>
    <row r="272" spans="1:6" x14ac:dyDescent="0.25">
      <c r="B272" s="2" t="s">
        <v>8347</v>
      </c>
      <c r="C272" s="4" t="s">
        <v>8348</v>
      </c>
      <c r="D272" s="9">
        <v>41531</v>
      </c>
      <c r="E272" s="9">
        <v>41531</v>
      </c>
    </row>
    <row r="273" spans="1:5" x14ac:dyDescent="0.25">
      <c r="A273" s="2" t="s">
        <v>8349</v>
      </c>
      <c r="B273" s="2" t="s">
        <v>8350</v>
      </c>
      <c r="C273" s="4" t="s">
        <v>8348</v>
      </c>
      <c r="D273" s="9">
        <v>41531</v>
      </c>
      <c r="E273" s="9">
        <v>41531</v>
      </c>
    </row>
    <row r="274" spans="1:5" x14ac:dyDescent="0.25">
      <c r="A274" s="2" t="s">
        <v>8351</v>
      </c>
      <c r="B274" s="2" t="s">
        <v>8352</v>
      </c>
      <c r="C274" s="4" t="s">
        <v>8353</v>
      </c>
      <c r="E274" s="9">
        <v>41538</v>
      </c>
    </row>
    <row r="275" spans="1:5" x14ac:dyDescent="0.25">
      <c r="A275" s="2" t="s">
        <v>8354</v>
      </c>
      <c r="B275" s="2" t="s">
        <v>8355</v>
      </c>
      <c r="C275" s="4" t="s">
        <v>8353</v>
      </c>
      <c r="E275" s="9">
        <v>41538</v>
      </c>
    </row>
    <row r="276" spans="1:5" x14ac:dyDescent="0.25">
      <c r="A276" s="2" t="s">
        <v>8356</v>
      </c>
      <c r="B276" s="2" t="s">
        <v>8357</v>
      </c>
      <c r="C276" s="4" t="s">
        <v>4038</v>
      </c>
      <c r="E276" s="9">
        <v>41545</v>
      </c>
    </row>
    <row r="277" spans="1:5" x14ac:dyDescent="0.25">
      <c r="A277" s="2" t="s">
        <v>8358</v>
      </c>
      <c r="B277" s="2" t="s">
        <v>8359</v>
      </c>
      <c r="C277" s="4" t="s">
        <v>4038</v>
      </c>
      <c r="E277" s="9">
        <v>41545</v>
      </c>
    </row>
    <row r="278" spans="1:5" x14ac:dyDescent="0.25">
      <c r="A278" s="2" t="s">
        <v>8360</v>
      </c>
      <c r="B278" s="2" t="s">
        <v>8361</v>
      </c>
      <c r="C278" s="4" t="s">
        <v>8362</v>
      </c>
      <c r="D278" s="9" t="s">
        <v>8363</v>
      </c>
      <c r="E278" s="9">
        <v>41559</v>
      </c>
    </row>
    <row r="279" spans="1:5" x14ac:dyDescent="0.25">
      <c r="A279" s="2" t="s">
        <v>8364</v>
      </c>
      <c r="B279" s="2" t="s">
        <v>8365</v>
      </c>
      <c r="C279" s="4" t="s">
        <v>8362</v>
      </c>
      <c r="D279" s="9" t="s">
        <v>8363</v>
      </c>
      <c r="E279" s="9">
        <v>41559</v>
      </c>
    </row>
    <row r="280" spans="1:5" x14ac:dyDescent="0.25">
      <c r="A280" s="2" t="s">
        <v>8366</v>
      </c>
      <c r="B280" s="2" t="s">
        <v>8367</v>
      </c>
      <c r="C280" s="4" t="s">
        <v>8368</v>
      </c>
      <c r="E280" s="9">
        <v>41566</v>
      </c>
    </row>
    <row r="281" spans="1:5" x14ac:dyDescent="0.25">
      <c r="A281" s="2" t="s">
        <v>5290</v>
      </c>
      <c r="B281" s="2" t="s">
        <v>8369</v>
      </c>
      <c r="C281" s="4" t="s">
        <v>8368</v>
      </c>
      <c r="E281" s="9">
        <v>41566</v>
      </c>
    </row>
    <row r="282" spans="1:5" x14ac:dyDescent="0.25">
      <c r="A282" s="2" t="s">
        <v>867</v>
      </c>
      <c r="B282" s="2" t="s">
        <v>8370</v>
      </c>
      <c r="C282" s="4" t="s">
        <v>8371</v>
      </c>
      <c r="E282" s="9">
        <v>41573</v>
      </c>
    </row>
    <row r="283" spans="1:5" x14ac:dyDescent="0.25">
      <c r="A283" s="2" t="s">
        <v>8372</v>
      </c>
      <c r="B283" s="2" t="s">
        <v>8373</v>
      </c>
      <c r="C283" s="4" t="s">
        <v>8371</v>
      </c>
      <c r="E283" s="9">
        <v>41573</v>
      </c>
    </row>
    <row r="284" spans="1:5" x14ac:dyDescent="0.25">
      <c r="A284" s="2" t="s">
        <v>8360</v>
      </c>
      <c r="B284" s="2" t="s">
        <v>8374</v>
      </c>
      <c r="C284" s="4" t="s">
        <v>4056</v>
      </c>
      <c r="E284" s="9">
        <v>41579</v>
      </c>
    </row>
    <row r="285" spans="1:5" x14ac:dyDescent="0.25">
      <c r="A285" s="2" t="s">
        <v>8375</v>
      </c>
      <c r="B285" s="2" t="s">
        <v>8376</v>
      </c>
      <c r="C285" s="4" t="s">
        <v>4056</v>
      </c>
      <c r="E285" s="9">
        <v>41579</v>
      </c>
    </row>
    <row r="286" spans="1:5" x14ac:dyDescent="0.25">
      <c r="A286" s="2" t="s">
        <v>7911</v>
      </c>
      <c r="B286" s="2" t="s">
        <v>8377</v>
      </c>
      <c r="C286" s="4" t="s">
        <v>8378</v>
      </c>
      <c r="E286" s="9">
        <v>41587</v>
      </c>
    </row>
    <row r="287" spans="1:5" x14ac:dyDescent="0.25">
      <c r="B287" s="2" t="s">
        <v>8379</v>
      </c>
      <c r="C287" s="4" t="s">
        <v>8378</v>
      </c>
      <c r="E287" s="9">
        <v>41587</v>
      </c>
    </row>
    <row r="288" spans="1:5" x14ac:dyDescent="0.25">
      <c r="A288" s="2" t="s">
        <v>8380</v>
      </c>
      <c r="B288" s="2" t="s">
        <v>8381</v>
      </c>
      <c r="C288" s="4" t="s">
        <v>8382</v>
      </c>
      <c r="E288" s="9">
        <v>41594</v>
      </c>
    </row>
    <row r="289" spans="1:5" x14ac:dyDescent="0.25">
      <c r="A289" s="2" t="s">
        <v>8383</v>
      </c>
      <c r="B289" s="2" t="s">
        <v>8384</v>
      </c>
      <c r="C289" s="4" t="s">
        <v>8382</v>
      </c>
      <c r="E289" s="9">
        <v>41594</v>
      </c>
    </row>
    <row r="290" spans="1:5" x14ac:dyDescent="0.25">
      <c r="A290" s="2" t="s">
        <v>4229</v>
      </c>
      <c r="B290" s="2" t="s">
        <v>8385</v>
      </c>
      <c r="C290" s="4" t="s">
        <v>4065</v>
      </c>
      <c r="E290" s="9">
        <v>41601</v>
      </c>
    </row>
    <row r="291" spans="1:5" x14ac:dyDescent="0.25">
      <c r="A291" s="2" t="s">
        <v>8386</v>
      </c>
      <c r="B291" s="2" t="s">
        <v>8387</v>
      </c>
      <c r="C291" s="4" t="s">
        <v>4065</v>
      </c>
      <c r="E291" s="9">
        <v>41601</v>
      </c>
    </row>
    <row r="292" spans="1:5" x14ac:dyDescent="0.25">
      <c r="A292" s="2" t="s">
        <v>7806</v>
      </c>
      <c r="B292" s="2" t="s">
        <v>8388</v>
      </c>
      <c r="C292" s="4" t="s">
        <v>1862</v>
      </c>
      <c r="E292" s="9">
        <v>41608</v>
      </c>
    </row>
    <row r="293" spans="1:5" x14ac:dyDescent="0.25">
      <c r="A293" s="2" t="s">
        <v>8225</v>
      </c>
      <c r="B293" s="2" t="s">
        <v>8389</v>
      </c>
      <c r="C293" s="4" t="s">
        <v>1862</v>
      </c>
      <c r="E293" s="9">
        <v>41608</v>
      </c>
    </row>
    <row r="294" spans="1:5" x14ac:dyDescent="0.25">
      <c r="A294" s="2" t="s">
        <v>8390</v>
      </c>
      <c r="B294" s="2" t="s">
        <v>8391</v>
      </c>
      <c r="C294" s="4" t="s">
        <v>8392</v>
      </c>
      <c r="E294" s="9">
        <v>41615</v>
      </c>
    </row>
    <row r="295" spans="1:5" x14ac:dyDescent="0.25">
      <c r="A295" s="2" t="s">
        <v>8393</v>
      </c>
      <c r="B295" s="2" t="s">
        <v>8394</v>
      </c>
      <c r="C295" s="4" t="s">
        <v>8395</v>
      </c>
      <c r="E295" s="9">
        <v>41622</v>
      </c>
    </row>
    <row r="296" spans="1:5" x14ac:dyDescent="0.25">
      <c r="A296" s="2" t="s">
        <v>8396</v>
      </c>
      <c r="B296" s="2" t="s">
        <v>8397</v>
      </c>
      <c r="C296" s="4" t="s">
        <v>8395</v>
      </c>
      <c r="E296" s="9">
        <v>41622</v>
      </c>
    </row>
    <row r="297" spans="1:5" x14ac:dyDescent="0.25">
      <c r="A297" s="2" t="s">
        <v>8398</v>
      </c>
      <c r="B297" s="2" t="s">
        <v>8399</v>
      </c>
      <c r="C297" s="4" t="s">
        <v>8400</v>
      </c>
      <c r="E297" s="9">
        <v>41636</v>
      </c>
    </row>
    <row r="298" spans="1:5" x14ac:dyDescent="0.25">
      <c r="A298" s="2" t="s">
        <v>8398</v>
      </c>
      <c r="B298" s="2" t="s">
        <v>8401</v>
      </c>
      <c r="C298" s="4" t="s">
        <v>8400</v>
      </c>
      <c r="D298" s="9" t="s">
        <v>8402</v>
      </c>
      <c r="E298" s="9">
        <v>41638</v>
      </c>
    </row>
    <row r="299" spans="1:5" x14ac:dyDescent="0.25">
      <c r="A299" s="2" t="s">
        <v>8403</v>
      </c>
      <c r="B299" s="2" t="s">
        <v>8404</v>
      </c>
      <c r="C299" s="4" t="s">
        <v>8405</v>
      </c>
      <c r="E299" s="9" t="s">
        <v>8406</v>
      </c>
    </row>
    <row r="300" spans="1:5" x14ac:dyDescent="0.25">
      <c r="A300" s="2" t="s">
        <v>7806</v>
      </c>
      <c r="B300" s="2" t="s">
        <v>8407</v>
      </c>
      <c r="C300" s="4" t="s">
        <v>8405</v>
      </c>
      <c r="E300" s="9" t="s">
        <v>8406</v>
      </c>
    </row>
    <row r="301" spans="1:5" x14ac:dyDescent="0.25">
      <c r="A301" s="2" t="s">
        <v>8408</v>
      </c>
      <c r="B301" s="2" t="s">
        <v>8409</v>
      </c>
      <c r="C301" s="4" t="s">
        <v>8410</v>
      </c>
      <c r="E301" s="9">
        <v>41706</v>
      </c>
    </row>
    <row r="302" spans="1:5" x14ac:dyDescent="0.25">
      <c r="A302" s="2" t="s">
        <v>7865</v>
      </c>
      <c r="B302" s="2" t="s">
        <v>7866</v>
      </c>
      <c r="C302" s="4" t="s">
        <v>8410</v>
      </c>
      <c r="E302" s="9">
        <v>41706</v>
      </c>
    </row>
    <row r="303" spans="1:5" x14ac:dyDescent="0.25">
      <c r="A303" s="2" t="s">
        <v>8411</v>
      </c>
      <c r="B303" s="2" t="s">
        <v>8412</v>
      </c>
      <c r="C303" s="4" t="s">
        <v>6792</v>
      </c>
      <c r="E303" s="9">
        <v>41713</v>
      </c>
    </row>
    <row r="304" spans="1:5" x14ac:dyDescent="0.25">
      <c r="A304" s="2" t="s">
        <v>7911</v>
      </c>
      <c r="B304" s="2" t="s">
        <v>8413</v>
      </c>
      <c r="C304" s="4" t="s">
        <v>6792</v>
      </c>
      <c r="E304" s="9">
        <v>41713</v>
      </c>
    </row>
    <row r="305" spans="1:5" x14ac:dyDescent="0.25">
      <c r="A305" s="2" t="s">
        <v>8414</v>
      </c>
      <c r="B305" s="2" t="s">
        <v>8415</v>
      </c>
      <c r="C305" s="4" t="s">
        <v>8416</v>
      </c>
      <c r="E305" s="9">
        <v>41720</v>
      </c>
    </row>
    <row r="306" spans="1:5" x14ac:dyDescent="0.25">
      <c r="A306" s="2" t="s">
        <v>8417</v>
      </c>
      <c r="B306" s="2" t="s">
        <v>8418</v>
      </c>
      <c r="C306" s="4" t="s">
        <v>8416</v>
      </c>
      <c r="E306" s="9">
        <v>41720</v>
      </c>
    </row>
    <row r="307" spans="1:5" x14ac:dyDescent="0.25">
      <c r="A307" s="2" t="s">
        <v>2115</v>
      </c>
      <c r="B307" s="2" t="s">
        <v>8419</v>
      </c>
      <c r="C307" s="4" t="s">
        <v>4133</v>
      </c>
      <c r="E307" s="9">
        <v>41727</v>
      </c>
    </row>
    <row r="308" spans="1:5" x14ac:dyDescent="0.25">
      <c r="A308" s="2" t="s">
        <v>7952</v>
      </c>
      <c r="B308" s="2" t="s">
        <v>8420</v>
      </c>
      <c r="C308" s="4" t="s">
        <v>4133</v>
      </c>
      <c r="E308" s="9">
        <v>41727</v>
      </c>
    </row>
    <row r="309" spans="1:5" x14ac:dyDescent="0.25">
      <c r="A309" s="2" t="s">
        <v>8031</v>
      </c>
      <c r="B309" s="2" t="s">
        <v>8032</v>
      </c>
      <c r="C309" s="4" t="s">
        <v>8421</v>
      </c>
      <c r="E309" s="9">
        <v>41734</v>
      </c>
    </row>
    <row r="310" spans="1:5" x14ac:dyDescent="0.25">
      <c r="A310" s="2" t="s">
        <v>8192</v>
      </c>
      <c r="B310" s="2" t="s">
        <v>8422</v>
      </c>
      <c r="C310" s="4" t="s">
        <v>8421</v>
      </c>
      <c r="E310" s="9">
        <v>41734</v>
      </c>
    </row>
    <row r="311" spans="1:5" x14ac:dyDescent="0.25">
      <c r="A311" s="2" t="s">
        <v>8423</v>
      </c>
      <c r="B311" s="2" t="s">
        <v>8424</v>
      </c>
      <c r="C311" s="4" t="s">
        <v>8425</v>
      </c>
      <c r="E311" s="9">
        <v>41741</v>
      </c>
    </row>
    <row r="312" spans="1:5" x14ac:dyDescent="0.25">
      <c r="A312" s="2" t="s">
        <v>8426</v>
      </c>
      <c r="B312" s="2" t="s">
        <v>8427</v>
      </c>
      <c r="C312" s="4" t="s">
        <v>8425</v>
      </c>
      <c r="E312" s="9">
        <v>41741</v>
      </c>
    </row>
    <row r="313" spans="1:5" x14ac:dyDescent="0.25">
      <c r="A313" s="2" t="s">
        <v>8375</v>
      </c>
      <c r="B313" s="2" t="s">
        <v>8428</v>
      </c>
      <c r="C313" s="4" t="s">
        <v>2841</v>
      </c>
      <c r="E313" s="9">
        <v>41748</v>
      </c>
    </row>
    <row r="314" spans="1:5" x14ac:dyDescent="0.25">
      <c r="A314" s="2" t="s">
        <v>8002</v>
      </c>
      <c r="B314" s="2" t="s">
        <v>8429</v>
      </c>
      <c r="C314" s="4" t="s">
        <v>2841</v>
      </c>
      <c r="E314" s="9">
        <v>41748</v>
      </c>
    </row>
    <row r="315" spans="1:5" x14ac:dyDescent="0.25">
      <c r="A315" s="2" t="s">
        <v>8430</v>
      </c>
      <c r="B315" s="2" t="s">
        <v>8431</v>
      </c>
      <c r="C315" s="4" t="s">
        <v>8432</v>
      </c>
      <c r="E315" s="9">
        <v>41755</v>
      </c>
    </row>
    <row r="316" spans="1:5" x14ac:dyDescent="0.25">
      <c r="A316" s="2" t="s">
        <v>8433</v>
      </c>
      <c r="B316" s="2" t="s">
        <v>8434</v>
      </c>
      <c r="C316" s="4" t="s">
        <v>8432</v>
      </c>
      <c r="E316" s="9">
        <v>41755</v>
      </c>
    </row>
    <row r="317" spans="1:5" x14ac:dyDescent="0.25">
      <c r="A317" s="2" t="s">
        <v>1439</v>
      </c>
      <c r="B317" s="2" t="s">
        <v>8435</v>
      </c>
      <c r="C317" s="4" t="s">
        <v>8436</v>
      </c>
      <c r="E317" s="9">
        <v>41762</v>
      </c>
    </row>
    <row r="318" spans="1:5" x14ac:dyDescent="0.25">
      <c r="A318" s="2" t="s">
        <v>8437</v>
      </c>
      <c r="B318" s="2" t="s">
        <v>8438</v>
      </c>
      <c r="C318" s="4" t="s">
        <v>8436</v>
      </c>
      <c r="D318" s="9">
        <v>41769</v>
      </c>
      <c r="E318" s="9">
        <v>41769</v>
      </c>
    </row>
    <row r="319" spans="1:5" x14ac:dyDescent="0.25">
      <c r="A319" s="2" t="s">
        <v>1061</v>
      </c>
      <c r="B319" s="2" t="s">
        <v>8439</v>
      </c>
      <c r="C319" s="4" t="s">
        <v>8440</v>
      </c>
      <c r="E319" s="9">
        <v>41776</v>
      </c>
    </row>
    <row r="320" spans="1:5" x14ac:dyDescent="0.25">
      <c r="A320" s="2" t="s">
        <v>1439</v>
      </c>
      <c r="B320" s="2" t="s">
        <v>8441</v>
      </c>
      <c r="C320" s="4" t="s">
        <v>8440</v>
      </c>
      <c r="E320" s="9">
        <v>41776</v>
      </c>
    </row>
    <row r="321" spans="1:5" x14ac:dyDescent="0.25">
      <c r="A321" s="2" t="s">
        <v>8442</v>
      </c>
      <c r="B321" s="2" t="s">
        <v>8443</v>
      </c>
      <c r="C321" s="4" t="s">
        <v>8444</v>
      </c>
      <c r="E321" s="9">
        <v>41783</v>
      </c>
    </row>
    <row r="322" spans="1:5" x14ac:dyDescent="0.25">
      <c r="A322" s="2" t="s">
        <v>1439</v>
      </c>
      <c r="B322" s="2" t="s">
        <v>8445</v>
      </c>
      <c r="C322" s="4" t="s">
        <v>8444</v>
      </c>
      <c r="E322" s="9">
        <v>41783</v>
      </c>
    </row>
    <row r="323" spans="1:5" x14ac:dyDescent="0.25">
      <c r="A323" s="2" t="s">
        <v>8446</v>
      </c>
      <c r="B323" s="2" t="s">
        <v>8447</v>
      </c>
      <c r="C323" s="4" t="s">
        <v>8448</v>
      </c>
      <c r="E323" s="9">
        <v>41790</v>
      </c>
    </row>
    <row r="324" spans="1:5" x14ac:dyDescent="0.25">
      <c r="A324" s="2" t="s">
        <v>8449</v>
      </c>
      <c r="B324" s="2" t="s">
        <v>8450</v>
      </c>
      <c r="C324" s="4" t="s">
        <v>8448</v>
      </c>
      <c r="E324" s="9">
        <v>41790</v>
      </c>
    </row>
    <row r="325" spans="1:5" x14ac:dyDescent="0.25">
      <c r="A325" s="2" t="s">
        <v>8451</v>
      </c>
      <c r="B325" s="2" t="s">
        <v>6812</v>
      </c>
      <c r="C325" s="4" t="s">
        <v>5164</v>
      </c>
      <c r="E325" s="9">
        <v>41797</v>
      </c>
    </row>
    <row r="326" spans="1:5" x14ac:dyDescent="0.25">
      <c r="A326" s="2" t="s">
        <v>7871</v>
      </c>
      <c r="B326" s="2" t="s">
        <v>8452</v>
      </c>
      <c r="C326" s="4" t="s">
        <v>5164</v>
      </c>
      <c r="E326" s="9">
        <v>41797</v>
      </c>
    </row>
    <row r="327" spans="1:5" x14ac:dyDescent="0.25">
      <c r="A327" s="2" t="s">
        <v>8453</v>
      </c>
      <c r="B327" s="2" t="s">
        <v>8454</v>
      </c>
      <c r="C327" s="4" t="s">
        <v>8455</v>
      </c>
      <c r="E327" s="9">
        <v>41804</v>
      </c>
    </row>
    <row r="328" spans="1:5" x14ac:dyDescent="0.25">
      <c r="A328" s="2" t="s">
        <v>1439</v>
      </c>
      <c r="B328" s="2" t="s">
        <v>8456</v>
      </c>
      <c r="C328" s="4" t="s">
        <v>8455</v>
      </c>
      <c r="E328" s="9">
        <v>41804</v>
      </c>
    </row>
    <row r="329" spans="1:5" x14ac:dyDescent="0.25">
      <c r="A329" s="2" t="s">
        <v>8457</v>
      </c>
      <c r="B329" s="2" t="s">
        <v>8458</v>
      </c>
      <c r="C329" s="4" t="s">
        <v>8459</v>
      </c>
      <c r="E329" s="9">
        <v>41811</v>
      </c>
    </row>
    <row r="330" spans="1:5" x14ac:dyDescent="0.25">
      <c r="A330" s="2" t="s">
        <v>1433</v>
      </c>
      <c r="B330" s="2" t="s">
        <v>8460</v>
      </c>
      <c r="C330" s="4" t="s">
        <v>8459</v>
      </c>
      <c r="E330" s="9">
        <v>41811</v>
      </c>
    </row>
    <row r="331" spans="1:5" x14ac:dyDescent="0.25">
      <c r="A331" s="2" t="s">
        <v>8461</v>
      </c>
      <c r="B331" s="2" t="s">
        <v>8462</v>
      </c>
      <c r="C331" s="4" t="s">
        <v>8463</v>
      </c>
      <c r="E331" s="9">
        <v>41818</v>
      </c>
    </row>
    <row r="332" spans="1:5" x14ac:dyDescent="0.25">
      <c r="A332" s="2" t="s">
        <v>8192</v>
      </c>
      <c r="B332" s="2" t="s">
        <v>8464</v>
      </c>
      <c r="C332" s="4" t="s">
        <v>8465</v>
      </c>
      <c r="E332" s="9">
        <v>41825</v>
      </c>
    </row>
    <row r="333" spans="1:5" x14ac:dyDescent="0.25">
      <c r="A333" s="2" t="s">
        <v>8012</v>
      </c>
      <c r="B333" s="2" t="s">
        <v>8466</v>
      </c>
      <c r="C333" s="4" t="s">
        <v>8465</v>
      </c>
      <c r="E333" s="9">
        <v>41825</v>
      </c>
    </row>
    <row r="334" spans="1:5" x14ac:dyDescent="0.25">
      <c r="A334" s="2" t="s">
        <v>7986</v>
      </c>
      <c r="B334" s="2" t="s">
        <v>8467</v>
      </c>
      <c r="C334" s="4" t="s">
        <v>8468</v>
      </c>
      <c r="E334" s="9">
        <v>41832</v>
      </c>
    </row>
    <row r="335" spans="1:5" x14ac:dyDescent="0.25">
      <c r="A335" s="2" t="s">
        <v>8469</v>
      </c>
      <c r="B335" s="2" t="s">
        <v>8470</v>
      </c>
      <c r="C335" s="4" t="s">
        <v>8468</v>
      </c>
      <c r="D335" s="9" t="s">
        <v>8471</v>
      </c>
      <c r="E335" s="9">
        <v>41839</v>
      </c>
    </row>
    <row r="336" spans="1:5" x14ac:dyDescent="0.25">
      <c r="A336" s="2" t="s">
        <v>8472</v>
      </c>
      <c r="B336" s="2" t="s">
        <v>8473</v>
      </c>
      <c r="C336" s="4" t="s">
        <v>7584</v>
      </c>
      <c r="E336" s="9">
        <v>41839</v>
      </c>
    </row>
    <row r="337" spans="1:5" x14ac:dyDescent="0.25">
      <c r="A337" s="2" t="s">
        <v>8474</v>
      </c>
      <c r="B337" s="2" t="s">
        <v>8475</v>
      </c>
      <c r="C337" s="4" t="s">
        <v>2861</v>
      </c>
      <c r="E337" s="9">
        <v>41846</v>
      </c>
    </row>
    <row r="338" spans="1:5" x14ac:dyDescent="0.25">
      <c r="A338" s="2" t="s">
        <v>8476</v>
      </c>
      <c r="B338" s="2" t="s">
        <v>8477</v>
      </c>
      <c r="C338" s="4" t="s">
        <v>2861</v>
      </c>
      <c r="E338" s="9">
        <v>41846</v>
      </c>
    </row>
    <row r="339" spans="1:5" x14ac:dyDescent="0.25">
      <c r="A339" s="2" t="s">
        <v>1433</v>
      </c>
      <c r="B339" s="2" t="s">
        <v>8478</v>
      </c>
      <c r="C339" s="4" t="s">
        <v>8479</v>
      </c>
      <c r="E339" s="9">
        <v>41853</v>
      </c>
    </row>
    <row r="340" spans="1:5" x14ac:dyDescent="0.25">
      <c r="A340" s="2" t="s">
        <v>8095</v>
      </c>
      <c r="B340" s="2" t="s">
        <v>8480</v>
      </c>
      <c r="C340" s="4" t="s">
        <v>8479</v>
      </c>
      <c r="E340" s="9">
        <v>41853</v>
      </c>
    </row>
    <row r="341" spans="1:5" x14ac:dyDescent="0.25">
      <c r="A341" s="2" t="s">
        <v>8481</v>
      </c>
      <c r="B341" s="2" t="s">
        <v>8482</v>
      </c>
      <c r="C341" s="4" t="s">
        <v>2391</v>
      </c>
      <c r="E341" s="9">
        <v>41860</v>
      </c>
    </row>
    <row r="342" spans="1:5" x14ac:dyDescent="0.25">
      <c r="A342" s="2" t="s">
        <v>8483</v>
      </c>
      <c r="B342" s="2" t="s">
        <v>8484</v>
      </c>
      <c r="C342" s="4" t="s">
        <v>2391</v>
      </c>
      <c r="E342" s="9">
        <v>41860</v>
      </c>
    </row>
    <row r="343" spans="1:5" x14ac:dyDescent="0.25">
      <c r="A343" s="2" t="s">
        <v>8485</v>
      </c>
      <c r="B343" s="2" t="s">
        <v>8486</v>
      </c>
      <c r="C343" s="4" t="s">
        <v>2870</v>
      </c>
      <c r="E343" s="9">
        <v>41867</v>
      </c>
    </row>
    <row r="344" spans="1:5" x14ac:dyDescent="0.25">
      <c r="A344" s="2" t="s">
        <v>8487</v>
      </c>
      <c r="B344" s="2" t="s">
        <v>8488</v>
      </c>
      <c r="C344" s="4" t="s">
        <v>2870</v>
      </c>
      <c r="E344" s="9">
        <v>41867</v>
      </c>
    </row>
    <row r="345" spans="1:5" x14ac:dyDescent="0.25">
      <c r="A345" s="2" t="s">
        <v>8489</v>
      </c>
      <c r="B345" s="2" t="s">
        <v>8490</v>
      </c>
      <c r="C345" s="4" t="s">
        <v>8491</v>
      </c>
      <c r="E345" s="9">
        <v>41874</v>
      </c>
    </row>
    <row r="346" spans="1:5" x14ac:dyDescent="0.25">
      <c r="A346" s="2" t="s">
        <v>8492</v>
      </c>
      <c r="B346" s="2" t="s">
        <v>8493</v>
      </c>
      <c r="C346" s="4" t="s">
        <v>8491</v>
      </c>
      <c r="E346" s="9">
        <v>41874</v>
      </c>
    </row>
    <row r="347" spans="1:5" x14ac:dyDescent="0.25">
      <c r="A347" s="2" t="s">
        <v>8487</v>
      </c>
      <c r="B347" s="2" t="s">
        <v>8494</v>
      </c>
      <c r="C347" s="4" t="s">
        <v>5208</v>
      </c>
      <c r="E347" s="9">
        <v>41881</v>
      </c>
    </row>
    <row r="348" spans="1:5" x14ac:dyDescent="0.25">
      <c r="A348" s="2" t="s">
        <v>7981</v>
      </c>
      <c r="B348" s="2" t="s">
        <v>8495</v>
      </c>
      <c r="C348" s="4" t="s">
        <v>5208</v>
      </c>
      <c r="E348" s="9">
        <v>41881</v>
      </c>
    </row>
    <row r="349" spans="1:5" x14ac:dyDescent="0.25">
      <c r="A349" s="2" t="s">
        <v>959</v>
      </c>
      <c r="B349" s="2" t="s">
        <v>3728</v>
      </c>
      <c r="C349" s="4" t="s">
        <v>8496</v>
      </c>
      <c r="E349" s="9">
        <v>41888</v>
      </c>
    </row>
    <row r="350" spans="1:5" x14ac:dyDescent="0.25">
      <c r="A350" s="2" t="s">
        <v>8124</v>
      </c>
      <c r="B350" s="2" t="s">
        <v>8497</v>
      </c>
      <c r="C350" s="4" t="s">
        <v>8496</v>
      </c>
      <c r="E350" s="9">
        <v>41888</v>
      </c>
    </row>
    <row r="351" spans="1:5" x14ac:dyDescent="0.25">
      <c r="A351" s="2" t="s">
        <v>8498</v>
      </c>
      <c r="B351" s="2" t="s">
        <v>8499</v>
      </c>
      <c r="C351" s="4" t="s">
        <v>8500</v>
      </c>
      <c r="E351" s="9">
        <v>41895</v>
      </c>
    </row>
    <row r="352" spans="1:5" x14ac:dyDescent="0.25">
      <c r="A352" s="2" t="s">
        <v>8501</v>
      </c>
      <c r="B352" s="2" t="s">
        <v>8502</v>
      </c>
      <c r="C352" s="4" t="s">
        <v>8500</v>
      </c>
      <c r="E352" s="9">
        <v>41895</v>
      </c>
    </row>
    <row r="353" spans="1:5" x14ac:dyDescent="0.25">
      <c r="A353" s="2" t="s">
        <v>7911</v>
      </c>
      <c r="B353" s="2" t="s">
        <v>8503</v>
      </c>
      <c r="C353" s="4" t="s">
        <v>8504</v>
      </c>
      <c r="E353" s="9">
        <v>41902</v>
      </c>
    </row>
    <row r="354" spans="1:5" x14ac:dyDescent="0.25">
      <c r="A354" s="2" t="s">
        <v>8505</v>
      </c>
      <c r="B354" s="2" t="s">
        <v>8506</v>
      </c>
      <c r="C354" s="4" t="s">
        <v>8504</v>
      </c>
      <c r="E354" s="9">
        <v>41902</v>
      </c>
    </row>
    <row r="355" spans="1:5" x14ac:dyDescent="0.25">
      <c r="A355" s="2" t="s">
        <v>8507</v>
      </c>
      <c r="B355" s="2" t="s">
        <v>8508</v>
      </c>
      <c r="C355" s="4" t="s">
        <v>8509</v>
      </c>
      <c r="E355" s="9">
        <v>41909</v>
      </c>
    </row>
    <row r="356" spans="1:5" x14ac:dyDescent="0.25">
      <c r="A356" s="2" t="s">
        <v>8487</v>
      </c>
      <c r="B356" s="2" t="s">
        <v>8510</v>
      </c>
      <c r="C356" s="4" t="s">
        <v>8509</v>
      </c>
      <c r="E356" s="9">
        <v>41909</v>
      </c>
    </row>
    <row r="357" spans="1:5" x14ac:dyDescent="0.25">
      <c r="A357" s="2" t="s">
        <v>8511</v>
      </c>
      <c r="B357" s="2" t="s">
        <v>8512</v>
      </c>
      <c r="C357" s="4" t="s">
        <v>6503</v>
      </c>
      <c r="E357" s="9">
        <v>41916</v>
      </c>
    </row>
    <row r="358" spans="1:5" x14ac:dyDescent="0.25">
      <c r="A358" s="2" t="s">
        <v>7911</v>
      </c>
      <c r="B358" s="2" t="s">
        <v>8513</v>
      </c>
      <c r="C358" s="4" t="s">
        <v>6503</v>
      </c>
      <c r="E358" s="9">
        <v>41916</v>
      </c>
    </row>
    <row r="359" spans="1:5" x14ac:dyDescent="0.25">
      <c r="A359" s="2" t="s">
        <v>8514</v>
      </c>
      <c r="B359" s="2" t="s">
        <v>8515</v>
      </c>
      <c r="C359" s="4" t="s">
        <v>8516</v>
      </c>
      <c r="E359" s="9">
        <v>41923</v>
      </c>
    </row>
    <row r="360" spans="1:5" x14ac:dyDescent="0.25">
      <c r="A360" s="2" t="s">
        <v>8517</v>
      </c>
      <c r="B360" s="2" t="s">
        <v>8518</v>
      </c>
      <c r="C360" s="4" t="s">
        <v>8516</v>
      </c>
      <c r="E360" s="9">
        <v>41923</v>
      </c>
    </row>
    <row r="361" spans="1:5" x14ac:dyDescent="0.25">
      <c r="A361" s="2" t="s">
        <v>8519</v>
      </c>
      <c r="B361" s="2" t="s">
        <v>8520</v>
      </c>
      <c r="C361" s="4" t="s">
        <v>1880</v>
      </c>
      <c r="E361" s="9">
        <v>41930</v>
      </c>
    </row>
    <row r="362" spans="1:5" x14ac:dyDescent="0.25">
      <c r="A362" s="2" t="s">
        <v>8521</v>
      </c>
      <c r="B362" s="2" t="s">
        <v>8522</v>
      </c>
      <c r="C362" s="4" t="s">
        <v>1880</v>
      </c>
      <c r="E362" s="9">
        <v>41930</v>
      </c>
    </row>
    <row r="363" spans="1:5" x14ac:dyDescent="0.25">
      <c r="A363" s="2" t="s">
        <v>8523</v>
      </c>
      <c r="B363" s="2" t="s">
        <v>8524</v>
      </c>
      <c r="C363" s="4" t="s">
        <v>8525</v>
      </c>
      <c r="E363" s="9">
        <v>41937</v>
      </c>
    </row>
    <row r="364" spans="1:5" x14ac:dyDescent="0.25">
      <c r="A364" s="2" t="s">
        <v>900</v>
      </c>
      <c r="B364" s="2" t="s">
        <v>8526</v>
      </c>
      <c r="C364" s="4" t="s">
        <v>8525</v>
      </c>
      <c r="E364" s="9">
        <v>41937</v>
      </c>
    </row>
    <row r="365" spans="1:5" x14ac:dyDescent="0.25">
      <c r="A365" s="2" t="s">
        <v>8527</v>
      </c>
      <c r="B365" s="2" t="s">
        <v>8528</v>
      </c>
      <c r="C365" s="4" t="s">
        <v>6831</v>
      </c>
      <c r="E365" s="9">
        <v>41951</v>
      </c>
    </row>
    <row r="366" spans="1:5" x14ac:dyDescent="0.25">
      <c r="A366" s="2" t="s">
        <v>2422</v>
      </c>
      <c r="B366" s="2" t="s">
        <v>8529</v>
      </c>
      <c r="C366" s="4" t="s">
        <v>6831</v>
      </c>
      <c r="E366" s="9">
        <v>41951</v>
      </c>
    </row>
    <row r="367" spans="1:5" x14ac:dyDescent="0.25">
      <c r="A367" s="2" t="s">
        <v>8530</v>
      </c>
      <c r="B367" s="2" t="s">
        <v>8531</v>
      </c>
      <c r="C367" s="4" t="s">
        <v>8532</v>
      </c>
      <c r="E367" s="9">
        <v>41958</v>
      </c>
    </row>
    <row r="368" spans="1:5" x14ac:dyDescent="0.25">
      <c r="A368" s="2" t="s">
        <v>8069</v>
      </c>
      <c r="B368" s="2" t="s">
        <v>8533</v>
      </c>
      <c r="C368" s="4" t="s">
        <v>8532</v>
      </c>
      <c r="E368" s="9">
        <v>41958</v>
      </c>
    </row>
    <row r="369" spans="1:5" x14ac:dyDescent="0.25">
      <c r="A369" s="2" t="s">
        <v>968</v>
      </c>
      <c r="B369" s="2" t="s">
        <v>8534</v>
      </c>
      <c r="C369" s="4" t="s">
        <v>8535</v>
      </c>
      <c r="E369" s="9">
        <v>41965</v>
      </c>
    </row>
    <row r="370" spans="1:5" x14ac:dyDescent="0.25">
      <c r="A370" s="2" t="s">
        <v>8536</v>
      </c>
      <c r="B370" s="2" t="s">
        <v>8537</v>
      </c>
      <c r="C370" s="4" t="s">
        <v>8535</v>
      </c>
      <c r="D370" s="9">
        <v>41972</v>
      </c>
      <c r="E370" s="9">
        <v>41972</v>
      </c>
    </row>
    <row r="371" spans="1:5" x14ac:dyDescent="0.25">
      <c r="A371" s="2" t="s">
        <v>8069</v>
      </c>
      <c r="B371" s="2" t="s">
        <v>8538</v>
      </c>
      <c r="C371" s="4" t="s">
        <v>8539</v>
      </c>
      <c r="E371" s="9">
        <v>41972</v>
      </c>
    </row>
    <row r="372" spans="1:5" x14ac:dyDescent="0.25">
      <c r="A372" s="2" t="s">
        <v>1019</v>
      </c>
      <c r="B372" s="2" t="s">
        <v>8540</v>
      </c>
      <c r="C372" s="4" t="s">
        <v>8541</v>
      </c>
      <c r="E372" s="9">
        <v>41979</v>
      </c>
    </row>
    <row r="373" spans="1:5" x14ac:dyDescent="0.25">
      <c r="A373" s="2" t="s">
        <v>8069</v>
      </c>
      <c r="B373" s="2" t="s">
        <v>8542</v>
      </c>
      <c r="C373" s="4" t="s">
        <v>8541</v>
      </c>
      <c r="E373" s="9">
        <v>41979</v>
      </c>
    </row>
    <row r="374" spans="1:5" x14ac:dyDescent="0.25">
      <c r="A374" s="2" t="s">
        <v>862</v>
      </c>
      <c r="B374" s="2" t="s">
        <v>8543</v>
      </c>
      <c r="C374" s="4" t="s">
        <v>8544</v>
      </c>
      <c r="E374" s="9">
        <v>41986</v>
      </c>
    </row>
    <row r="375" spans="1:5" x14ac:dyDescent="0.25">
      <c r="A375" s="2" t="s">
        <v>8069</v>
      </c>
      <c r="B375" s="2" t="s">
        <v>8545</v>
      </c>
      <c r="C375" s="4" t="s">
        <v>8544</v>
      </c>
      <c r="E375" s="9">
        <v>41986</v>
      </c>
    </row>
    <row r="376" spans="1:5" x14ac:dyDescent="0.25">
      <c r="A376" s="2" t="s">
        <v>8546</v>
      </c>
      <c r="B376" s="2" t="s">
        <v>8547</v>
      </c>
      <c r="C376" s="4" t="s">
        <v>8548</v>
      </c>
      <c r="E376" s="9">
        <v>41993</v>
      </c>
    </row>
    <row r="377" spans="1:5" x14ac:dyDescent="0.25">
      <c r="A377" s="2" t="s">
        <v>7806</v>
      </c>
      <c r="B377" s="2" t="s">
        <v>8549</v>
      </c>
      <c r="C377" s="4" t="s">
        <v>8548</v>
      </c>
      <c r="E377" s="9">
        <v>41993</v>
      </c>
    </row>
    <row r="378" spans="1:5" x14ac:dyDescent="0.25">
      <c r="A378" s="2" t="s">
        <v>8550</v>
      </c>
      <c r="B378" s="2" t="s">
        <v>8551</v>
      </c>
      <c r="C378" s="4" t="s">
        <v>8552</v>
      </c>
      <c r="E378" s="9">
        <v>42014</v>
      </c>
    </row>
    <row r="379" spans="1:5" x14ac:dyDescent="0.25">
      <c r="A379" s="2" t="s">
        <v>8553</v>
      </c>
      <c r="B379" s="2" t="s">
        <v>8554</v>
      </c>
      <c r="C379" s="4" t="s">
        <v>8552</v>
      </c>
      <c r="E379" s="9">
        <v>42014</v>
      </c>
    </row>
    <row r="380" spans="1:5" x14ac:dyDescent="0.25">
      <c r="A380" s="2" t="s">
        <v>8555</v>
      </c>
      <c r="B380" s="2" t="s">
        <v>8556</v>
      </c>
      <c r="C380" s="4" t="s">
        <v>1153</v>
      </c>
      <c r="E380" s="9">
        <v>42021</v>
      </c>
    </row>
    <row r="381" spans="1:5" x14ac:dyDescent="0.25">
      <c r="A381" s="2" t="s">
        <v>6506</v>
      </c>
      <c r="B381" s="2" t="s">
        <v>8557</v>
      </c>
      <c r="C381" s="4" t="s">
        <v>1153</v>
      </c>
      <c r="E381" s="9">
        <v>42021</v>
      </c>
    </row>
    <row r="382" spans="1:5" x14ac:dyDescent="0.25">
      <c r="A382" s="2" t="s">
        <v>8558</v>
      </c>
      <c r="B382" s="2" t="s">
        <v>8559</v>
      </c>
      <c r="C382" s="4" t="s">
        <v>8560</v>
      </c>
      <c r="E382" s="9">
        <v>42028</v>
      </c>
    </row>
    <row r="383" spans="1:5" x14ac:dyDescent="0.25">
      <c r="A383" s="2" t="s">
        <v>8449</v>
      </c>
      <c r="B383" s="2" t="s">
        <v>8561</v>
      </c>
      <c r="C383" s="4" t="s">
        <v>8560</v>
      </c>
      <c r="E383" s="9">
        <v>42028</v>
      </c>
    </row>
    <row r="384" spans="1:5" x14ac:dyDescent="0.25">
      <c r="A384" s="2" t="s">
        <v>8487</v>
      </c>
      <c r="B384" s="2" t="s">
        <v>8562</v>
      </c>
      <c r="C384" s="4" t="s">
        <v>8563</v>
      </c>
      <c r="E384" s="9">
        <v>42032</v>
      </c>
    </row>
    <row r="385" spans="1:5" x14ac:dyDescent="0.25">
      <c r="A385" s="2" t="s">
        <v>996</v>
      </c>
      <c r="B385" s="2" t="s">
        <v>8564</v>
      </c>
      <c r="C385" s="4" t="s">
        <v>8563</v>
      </c>
      <c r="E385" s="9">
        <v>42032</v>
      </c>
    </row>
    <row r="386" spans="1:5" x14ac:dyDescent="0.25">
      <c r="A386" s="2" t="s">
        <v>7911</v>
      </c>
      <c r="B386" s="2" t="s">
        <v>8565</v>
      </c>
      <c r="C386" s="4" t="s">
        <v>3267</v>
      </c>
      <c r="E386" s="9">
        <v>42040</v>
      </c>
    </row>
    <row r="387" spans="1:5" x14ac:dyDescent="0.25">
      <c r="A387" s="2" t="s">
        <v>8124</v>
      </c>
      <c r="B387" s="2" t="s">
        <v>8566</v>
      </c>
      <c r="C387" s="4" t="s">
        <v>8567</v>
      </c>
      <c r="E387" s="9">
        <v>42068</v>
      </c>
    </row>
    <row r="388" spans="1:5" x14ac:dyDescent="0.25">
      <c r="A388" s="2" t="s">
        <v>8568</v>
      </c>
      <c r="B388" s="2" t="s">
        <v>8569</v>
      </c>
      <c r="C388" s="4" t="s">
        <v>8567</v>
      </c>
      <c r="E388" s="9">
        <v>42068</v>
      </c>
    </row>
    <row r="389" spans="1:5" x14ac:dyDescent="0.25">
      <c r="A389" s="2" t="s">
        <v>8570</v>
      </c>
      <c r="B389" s="2" t="s">
        <v>8571</v>
      </c>
      <c r="C389" s="4" t="s">
        <v>8572</v>
      </c>
      <c r="E389" s="9">
        <v>42075</v>
      </c>
    </row>
    <row r="390" spans="1:5" x14ac:dyDescent="0.25">
      <c r="A390" s="2" t="s">
        <v>8573</v>
      </c>
      <c r="B390" s="2" t="s">
        <v>8574</v>
      </c>
      <c r="C390" s="4" t="s">
        <v>8572</v>
      </c>
      <c r="E390" s="9">
        <v>42075</v>
      </c>
    </row>
    <row r="391" spans="1:5" x14ac:dyDescent="0.25">
      <c r="A391" s="2" t="s">
        <v>8575</v>
      </c>
      <c r="B391" s="2" t="s">
        <v>8576</v>
      </c>
      <c r="C391" s="4" t="s">
        <v>8577</v>
      </c>
      <c r="E391" s="9">
        <v>42077</v>
      </c>
    </row>
    <row r="392" spans="1:5" x14ac:dyDescent="0.25">
      <c r="A392" s="2" t="s">
        <v>8578</v>
      </c>
      <c r="B392" s="2" t="s">
        <v>8579</v>
      </c>
      <c r="C392" s="4" t="s">
        <v>8577</v>
      </c>
      <c r="E392" s="9">
        <v>42077</v>
      </c>
    </row>
    <row r="393" spans="1:5" x14ac:dyDescent="0.25">
      <c r="A393" s="2" t="s">
        <v>2497</v>
      </c>
      <c r="B393" s="2" t="s">
        <v>8580</v>
      </c>
      <c r="C393" s="4" t="s">
        <v>8581</v>
      </c>
      <c r="E393" s="9">
        <v>42082</v>
      </c>
    </row>
    <row r="394" spans="1:5" x14ac:dyDescent="0.25">
      <c r="A394" s="2" t="s">
        <v>8582</v>
      </c>
      <c r="B394" s="2" t="s">
        <v>8583</v>
      </c>
      <c r="C394" s="4" t="s">
        <v>8581</v>
      </c>
      <c r="E394" s="9">
        <v>42082</v>
      </c>
    </row>
    <row r="395" spans="1:5" x14ac:dyDescent="0.25">
      <c r="A395" s="2" t="s">
        <v>8254</v>
      </c>
      <c r="B395" s="2" t="s">
        <v>8584</v>
      </c>
      <c r="C395" s="4" t="s">
        <v>4265</v>
      </c>
      <c r="E395" s="9">
        <v>42086</v>
      </c>
    </row>
    <row r="396" spans="1:5" x14ac:dyDescent="0.25">
      <c r="A396" s="2" t="s">
        <v>8585</v>
      </c>
      <c r="B396" s="2" t="s">
        <v>8586</v>
      </c>
      <c r="C396" s="4" t="s">
        <v>4265</v>
      </c>
      <c r="E396" s="9">
        <v>42086</v>
      </c>
    </row>
    <row r="397" spans="1:5" x14ac:dyDescent="0.25">
      <c r="A397" s="2" t="s">
        <v>2008</v>
      </c>
      <c r="B397" s="2" t="s">
        <v>8587</v>
      </c>
      <c r="C397" s="4" t="s">
        <v>4271</v>
      </c>
      <c r="E397" s="9">
        <v>42093</v>
      </c>
    </row>
    <row r="398" spans="1:5" x14ac:dyDescent="0.25">
      <c r="A398" s="2" t="s">
        <v>1433</v>
      </c>
      <c r="B398" s="2" t="s">
        <v>8588</v>
      </c>
      <c r="C398" s="4" t="s">
        <v>4271</v>
      </c>
      <c r="E398" s="9">
        <v>42093</v>
      </c>
    </row>
    <row r="399" spans="1:5" x14ac:dyDescent="0.25">
      <c r="A399" s="2" t="s">
        <v>2240</v>
      </c>
      <c r="B399" s="2" t="s">
        <v>8589</v>
      </c>
      <c r="C399" s="4" t="s">
        <v>1898</v>
      </c>
      <c r="E399" s="9">
        <v>42096</v>
      </c>
    </row>
    <row r="400" spans="1:5" x14ac:dyDescent="0.25">
      <c r="A400" s="2" t="s">
        <v>6204</v>
      </c>
      <c r="B400" s="2" t="s">
        <v>8590</v>
      </c>
      <c r="C400" s="4" t="s">
        <v>1898</v>
      </c>
      <c r="E400" s="9">
        <v>42096</v>
      </c>
    </row>
    <row r="401" spans="1:5" x14ac:dyDescent="0.25">
      <c r="A401" s="2" t="s">
        <v>8591</v>
      </c>
      <c r="B401" s="2" t="s">
        <v>8592</v>
      </c>
      <c r="C401" s="4" t="s">
        <v>8593</v>
      </c>
      <c r="E401" s="9">
        <v>42103</v>
      </c>
    </row>
    <row r="402" spans="1:5" x14ac:dyDescent="0.25">
      <c r="A402" s="2" t="s">
        <v>2413</v>
      </c>
      <c r="B402" s="2" t="s">
        <v>8594</v>
      </c>
      <c r="C402" s="4" t="s">
        <v>8593</v>
      </c>
      <c r="E402" s="9">
        <v>42103</v>
      </c>
    </row>
    <row r="403" spans="1:5" x14ac:dyDescent="0.25">
      <c r="A403" s="2" t="s">
        <v>8595</v>
      </c>
      <c r="B403" s="2" t="s">
        <v>8596</v>
      </c>
      <c r="C403" s="4" t="s">
        <v>8597</v>
      </c>
      <c r="E403" s="9">
        <v>42104</v>
      </c>
    </row>
    <row r="404" spans="1:5" x14ac:dyDescent="0.25">
      <c r="A404" s="2" t="s">
        <v>996</v>
      </c>
      <c r="B404" s="2" t="s">
        <v>8598</v>
      </c>
      <c r="C404" s="4" t="s">
        <v>8597</v>
      </c>
      <c r="E404" s="9">
        <v>42104</v>
      </c>
    </row>
    <row r="405" spans="1:5" x14ac:dyDescent="0.25">
      <c r="A405" s="2" t="s">
        <v>8599</v>
      </c>
      <c r="B405" s="2" t="s">
        <v>8600</v>
      </c>
      <c r="C405" s="4" t="s">
        <v>8601</v>
      </c>
      <c r="E405" s="9">
        <v>42108</v>
      </c>
    </row>
    <row r="406" spans="1:5" x14ac:dyDescent="0.25">
      <c r="A406" s="2" t="s">
        <v>5843</v>
      </c>
      <c r="B406" s="2" t="s">
        <v>8602</v>
      </c>
      <c r="C406" s="4" t="s">
        <v>8601</v>
      </c>
      <c r="E406" s="9">
        <v>42108</v>
      </c>
    </row>
    <row r="407" spans="1:5" x14ac:dyDescent="0.25">
      <c r="A407" s="2" t="s">
        <v>8442</v>
      </c>
      <c r="B407" s="2" t="s">
        <v>8443</v>
      </c>
      <c r="C407" s="4" t="s">
        <v>8603</v>
      </c>
      <c r="E407" s="9">
        <v>42111</v>
      </c>
    </row>
    <row r="408" spans="1:5" x14ac:dyDescent="0.25">
      <c r="A408" s="2" t="s">
        <v>8604</v>
      </c>
      <c r="B408" s="2" t="s">
        <v>8605</v>
      </c>
      <c r="C408" s="4" t="s">
        <v>8603</v>
      </c>
      <c r="E408" s="9">
        <v>42111</v>
      </c>
    </row>
    <row r="409" spans="1:5" x14ac:dyDescent="0.25">
      <c r="A409" s="2" t="s">
        <v>968</v>
      </c>
      <c r="B409" s="2" t="s">
        <v>8606</v>
      </c>
      <c r="C409" s="4" t="s">
        <v>8607</v>
      </c>
      <c r="E409" s="9">
        <v>42117</v>
      </c>
    </row>
    <row r="410" spans="1:5" x14ac:dyDescent="0.25">
      <c r="A410" s="2" t="s">
        <v>8608</v>
      </c>
      <c r="B410" s="2" t="s">
        <v>8609</v>
      </c>
      <c r="C410" s="4" t="s">
        <v>8607</v>
      </c>
      <c r="E410" s="9">
        <v>42117</v>
      </c>
    </row>
    <row r="411" spans="1:5" x14ac:dyDescent="0.25">
      <c r="A411" s="2" t="s">
        <v>8489</v>
      </c>
      <c r="B411" s="2" t="s">
        <v>8610</v>
      </c>
      <c r="C411" s="4" t="s">
        <v>4280</v>
      </c>
      <c r="E411" s="9">
        <v>42126</v>
      </c>
    </row>
    <row r="412" spans="1:5" x14ac:dyDescent="0.25">
      <c r="A412" s="2" t="s">
        <v>8408</v>
      </c>
      <c r="B412" s="2" t="s">
        <v>8611</v>
      </c>
      <c r="C412" s="4" t="s">
        <v>4280</v>
      </c>
      <c r="E412" s="9">
        <v>42126</v>
      </c>
    </row>
    <row r="413" spans="1:5" x14ac:dyDescent="0.25">
      <c r="A413" s="2" t="s">
        <v>8612</v>
      </c>
      <c r="B413" s="2" t="s">
        <v>8613</v>
      </c>
      <c r="C413" s="4" t="s">
        <v>8614</v>
      </c>
      <c r="E413" s="9">
        <v>42132</v>
      </c>
    </row>
    <row r="414" spans="1:5" x14ac:dyDescent="0.25">
      <c r="A414" s="2" t="s">
        <v>996</v>
      </c>
      <c r="B414" s="2" t="s">
        <v>8615</v>
      </c>
      <c r="C414" s="4" t="s">
        <v>8614</v>
      </c>
      <c r="E414" s="9">
        <v>42132</v>
      </c>
    </row>
    <row r="415" spans="1:5" x14ac:dyDescent="0.25">
      <c r="A415" s="2" t="s">
        <v>3546</v>
      </c>
      <c r="B415" s="2" t="s">
        <v>8616</v>
      </c>
      <c r="C415" s="4" t="s">
        <v>8617</v>
      </c>
      <c r="E415" s="9">
        <v>42139</v>
      </c>
    </row>
    <row r="416" spans="1:5" x14ac:dyDescent="0.25">
      <c r="A416" s="2" t="s">
        <v>8618</v>
      </c>
      <c r="B416" s="2" t="s">
        <v>8619</v>
      </c>
      <c r="C416" s="4" t="s">
        <v>8617</v>
      </c>
      <c r="E416" s="9">
        <v>42139</v>
      </c>
    </row>
    <row r="417" spans="1:5" x14ac:dyDescent="0.25">
      <c r="A417" s="2" t="s">
        <v>8505</v>
      </c>
      <c r="B417" s="2" t="s">
        <v>8620</v>
      </c>
      <c r="C417" s="4" t="s">
        <v>8621</v>
      </c>
      <c r="E417" s="9">
        <v>42146</v>
      </c>
    </row>
    <row r="418" spans="1:5" x14ac:dyDescent="0.25">
      <c r="A418" s="2" t="s">
        <v>8386</v>
      </c>
      <c r="B418" s="2" t="s">
        <v>8622</v>
      </c>
      <c r="C418" s="4" t="s">
        <v>8621</v>
      </c>
      <c r="E418" s="9">
        <v>42146</v>
      </c>
    </row>
    <row r="419" spans="1:5" x14ac:dyDescent="0.25">
      <c r="A419" s="2" t="s">
        <v>1433</v>
      </c>
      <c r="B419" s="2" t="s">
        <v>8623</v>
      </c>
      <c r="C419" s="4" t="s">
        <v>8624</v>
      </c>
      <c r="E419" s="9">
        <v>42152</v>
      </c>
    </row>
    <row r="420" spans="1:5" x14ac:dyDescent="0.25">
      <c r="A420" s="2" t="s">
        <v>8625</v>
      </c>
      <c r="B420" s="2" t="s">
        <v>8626</v>
      </c>
      <c r="C420" s="4" t="s">
        <v>8624</v>
      </c>
      <c r="E420" s="9">
        <v>42152</v>
      </c>
    </row>
    <row r="421" spans="1:5" x14ac:dyDescent="0.25">
      <c r="A421" s="2" t="s">
        <v>8627</v>
      </c>
      <c r="B421" s="2" t="s">
        <v>8628</v>
      </c>
      <c r="C421" s="4" t="s">
        <v>8629</v>
      </c>
      <c r="E421" s="9">
        <v>42159</v>
      </c>
    </row>
    <row r="422" spans="1:5" x14ac:dyDescent="0.25">
      <c r="A422" s="2" t="s">
        <v>8630</v>
      </c>
      <c r="B422" s="2" t="s">
        <v>8631</v>
      </c>
      <c r="C422" s="4" t="s">
        <v>8629</v>
      </c>
      <c r="E422" s="9">
        <v>42159</v>
      </c>
    </row>
    <row r="423" spans="1:5" x14ac:dyDescent="0.25">
      <c r="A423" s="2" t="s">
        <v>8330</v>
      </c>
      <c r="B423" s="2" t="s">
        <v>8632</v>
      </c>
      <c r="C423" s="4" t="s">
        <v>6294</v>
      </c>
      <c r="E423" s="9">
        <v>42166</v>
      </c>
    </row>
    <row r="424" spans="1:5" x14ac:dyDescent="0.25">
      <c r="A424" s="2" t="s">
        <v>3205</v>
      </c>
      <c r="B424" s="2" t="s">
        <v>8633</v>
      </c>
      <c r="C424" s="4" t="s">
        <v>6294</v>
      </c>
      <c r="E424" s="9">
        <v>42166</v>
      </c>
    </row>
    <row r="425" spans="1:5" x14ac:dyDescent="0.25">
      <c r="A425" s="2" t="s">
        <v>8356</v>
      </c>
      <c r="B425" s="2" t="s">
        <v>8634</v>
      </c>
      <c r="C425" s="4" t="s">
        <v>8635</v>
      </c>
      <c r="E425" s="9">
        <v>42173</v>
      </c>
    </row>
    <row r="426" spans="1:5" x14ac:dyDescent="0.25">
      <c r="A426" s="2" t="s">
        <v>8636</v>
      </c>
      <c r="B426" s="2" t="s">
        <v>8637</v>
      </c>
      <c r="C426" s="4" t="s">
        <v>8635</v>
      </c>
      <c r="E426" s="9">
        <v>42173</v>
      </c>
    </row>
    <row r="427" spans="1:5" x14ac:dyDescent="0.25">
      <c r="A427" s="2" t="s">
        <v>7865</v>
      </c>
      <c r="B427" s="2" t="s">
        <v>8638</v>
      </c>
      <c r="C427" s="4" t="s">
        <v>4303</v>
      </c>
      <c r="E427" s="9">
        <v>42180</v>
      </c>
    </row>
    <row r="428" spans="1:5" x14ac:dyDescent="0.25">
      <c r="A428" s="2" t="s">
        <v>7959</v>
      </c>
      <c r="B428" s="2" t="s">
        <v>8639</v>
      </c>
      <c r="C428" s="4" t="s">
        <v>4303</v>
      </c>
      <c r="E428" s="9">
        <v>42180</v>
      </c>
    </row>
    <row r="429" spans="1:5" x14ac:dyDescent="0.25">
      <c r="A429" s="2" t="s">
        <v>7935</v>
      </c>
      <c r="B429" s="2" t="s">
        <v>8441</v>
      </c>
      <c r="C429" s="4" t="s">
        <v>5275</v>
      </c>
      <c r="E429" s="9">
        <v>42187</v>
      </c>
    </row>
    <row r="430" spans="1:5" x14ac:dyDescent="0.25">
      <c r="A430" s="2" t="s">
        <v>8640</v>
      </c>
      <c r="B430" s="2" t="s">
        <v>8641</v>
      </c>
      <c r="C430" s="4" t="s">
        <v>5275</v>
      </c>
      <c r="E430" s="9">
        <v>42187</v>
      </c>
    </row>
    <row r="431" spans="1:5" x14ac:dyDescent="0.25">
      <c r="A431" s="2" t="s">
        <v>8642</v>
      </c>
      <c r="B431" s="2" t="s">
        <v>8643</v>
      </c>
      <c r="C431" s="4" t="s">
        <v>8644</v>
      </c>
      <c r="E431" s="9">
        <v>42194</v>
      </c>
    </row>
    <row r="432" spans="1:5" x14ac:dyDescent="0.25">
      <c r="A432" s="2" t="s">
        <v>4229</v>
      </c>
      <c r="B432" s="2" t="s">
        <v>8385</v>
      </c>
      <c r="C432" s="4" t="s">
        <v>8644</v>
      </c>
      <c r="E432" s="9">
        <v>42194</v>
      </c>
    </row>
    <row r="433" spans="1:5" x14ac:dyDescent="0.25">
      <c r="A433" s="2" t="s">
        <v>8645</v>
      </c>
      <c r="B433" s="2" t="s">
        <v>8646</v>
      </c>
      <c r="C433" s="4" t="s">
        <v>4311</v>
      </c>
      <c r="E433" s="9">
        <v>42201</v>
      </c>
    </row>
    <row r="434" spans="1:5" x14ac:dyDescent="0.25">
      <c r="A434" s="2" t="s">
        <v>1433</v>
      </c>
      <c r="B434" s="2" t="s">
        <v>8415</v>
      </c>
      <c r="C434" s="4" t="s">
        <v>4311</v>
      </c>
      <c r="E434" s="9">
        <v>42201</v>
      </c>
    </row>
    <row r="435" spans="1:5" x14ac:dyDescent="0.25">
      <c r="A435" s="2" t="s">
        <v>8647</v>
      </c>
      <c r="B435" s="2" t="s">
        <v>8648</v>
      </c>
      <c r="C435" s="4" t="s">
        <v>8649</v>
      </c>
      <c r="E435" s="9">
        <v>42207</v>
      </c>
    </row>
    <row r="436" spans="1:5" x14ac:dyDescent="0.25">
      <c r="A436" s="2" t="s">
        <v>8650</v>
      </c>
      <c r="B436" s="2" t="s">
        <v>8651</v>
      </c>
      <c r="C436" s="4" t="s">
        <v>8649</v>
      </c>
      <c r="E436" s="9">
        <v>42207</v>
      </c>
    </row>
    <row r="437" spans="1:5" x14ac:dyDescent="0.25">
      <c r="A437" s="2" t="s">
        <v>7932</v>
      </c>
      <c r="B437" s="2" t="s">
        <v>8652</v>
      </c>
      <c r="C437" s="4" t="s">
        <v>4316</v>
      </c>
      <c r="E437" s="9">
        <v>42209</v>
      </c>
    </row>
    <row r="438" spans="1:5" x14ac:dyDescent="0.25">
      <c r="A438" s="2" t="s">
        <v>8408</v>
      </c>
      <c r="B438" s="2" t="s">
        <v>8409</v>
      </c>
      <c r="C438" s="4" t="s">
        <v>4316</v>
      </c>
      <c r="E438" s="9">
        <v>42214</v>
      </c>
    </row>
    <row r="439" spans="1:5" x14ac:dyDescent="0.25">
      <c r="A439" s="2" t="s">
        <v>996</v>
      </c>
      <c r="B439" s="2" t="s">
        <v>3876</v>
      </c>
      <c r="C439" s="4" t="s">
        <v>5285</v>
      </c>
      <c r="E439" s="9">
        <v>42220</v>
      </c>
    </row>
    <row r="440" spans="1:5" x14ac:dyDescent="0.25">
      <c r="A440" s="2" t="s">
        <v>3506</v>
      </c>
      <c r="B440" s="2" t="s">
        <v>8653</v>
      </c>
      <c r="C440" s="4" t="s">
        <v>8654</v>
      </c>
      <c r="E440" s="9">
        <v>42228</v>
      </c>
    </row>
    <row r="441" spans="1:5" x14ac:dyDescent="0.25">
      <c r="A441" s="2" t="s">
        <v>8655</v>
      </c>
      <c r="B441" s="2" t="s">
        <v>8656</v>
      </c>
      <c r="C441" s="4" t="s">
        <v>8657</v>
      </c>
      <c r="E441" s="9">
        <v>42234</v>
      </c>
    </row>
    <row r="442" spans="1:5" x14ac:dyDescent="0.25">
      <c r="A442" s="2" t="s">
        <v>8658</v>
      </c>
      <c r="B442" s="2" t="s">
        <v>8659</v>
      </c>
      <c r="C442" s="4" t="s">
        <v>8657</v>
      </c>
      <c r="E442" s="9">
        <v>42234</v>
      </c>
    </row>
    <row r="443" spans="1:5" x14ac:dyDescent="0.25">
      <c r="A443" s="2" t="s">
        <v>8660</v>
      </c>
      <c r="B443" s="2" t="s">
        <v>8661</v>
      </c>
      <c r="C443" s="4" t="s">
        <v>8662</v>
      </c>
      <c r="E443" s="9">
        <v>42241</v>
      </c>
    </row>
    <row r="444" spans="1:5" x14ac:dyDescent="0.25">
      <c r="A444" s="2" t="s">
        <v>8663</v>
      </c>
      <c r="B444" s="2" t="s">
        <v>8664</v>
      </c>
      <c r="C444" s="4" t="s">
        <v>8662</v>
      </c>
      <c r="E444" s="9">
        <v>42241</v>
      </c>
    </row>
    <row r="445" spans="1:5" x14ac:dyDescent="0.25">
      <c r="A445" s="2" t="s">
        <v>2008</v>
      </c>
      <c r="B445" s="2" t="s">
        <v>8665</v>
      </c>
      <c r="C445" s="4" t="s">
        <v>8666</v>
      </c>
      <c r="E445" s="9">
        <v>42247</v>
      </c>
    </row>
    <row r="446" spans="1:5" x14ac:dyDescent="0.25">
      <c r="A446" s="2" t="s">
        <v>8667</v>
      </c>
      <c r="B446" s="2" t="s">
        <v>8668</v>
      </c>
      <c r="C446" s="4" t="s">
        <v>8666</v>
      </c>
      <c r="E446" s="9">
        <v>42247</v>
      </c>
    </row>
    <row r="447" spans="1:5" x14ac:dyDescent="0.25">
      <c r="A447" s="2" t="s">
        <v>6501</v>
      </c>
      <c r="B447" s="2" t="s">
        <v>8669</v>
      </c>
      <c r="C447" s="4" t="s">
        <v>8670</v>
      </c>
      <c r="E447" s="9">
        <v>42254</v>
      </c>
    </row>
    <row r="448" spans="1:5" x14ac:dyDescent="0.25">
      <c r="A448" s="2" t="s">
        <v>8671</v>
      </c>
      <c r="B448" s="2" t="s">
        <v>8672</v>
      </c>
      <c r="C448" s="4" t="s">
        <v>8670</v>
      </c>
      <c r="E448" s="9">
        <v>42254</v>
      </c>
    </row>
    <row r="449" spans="1:5" x14ac:dyDescent="0.25">
      <c r="A449" s="2" t="s">
        <v>8673</v>
      </c>
      <c r="B449" s="2" t="s">
        <v>8674</v>
      </c>
      <c r="C449" s="4" t="s">
        <v>8675</v>
      </c>
      <c r="E449" s="9">
        <v>42261</v>
      </c>
    </row>
    <row r="450" spans="1:5" x14ac:dyDescent="0.25">
      <c r="A450" s="2" t="s">
        <v>1433</v>
      </c>
      <c r="B450" s="2" t="s">
        <v>8676</v>
      </c>
      <c r="C450" s="4" t="s">
        <v>8675</v>
      </c>
      <c r="E450" s="9">
        <v>42261</v>
      </c>
    </row>
    <row r="451" spans="1:5" x14ac:dyDescent="0.25">
      <c r="A451" s="2" t="s">
        <v>8677</v>
      </c>
      <c r="B451" s="2" t="s">
        <v>8678</v>
      </c>
      <c r="C451" s="4" t="s">
        <v>8679</v>
      </c>
      <c r="E451" s="9">
        <v>42268</v>
      </c>
    </row>
    <row r="452" spans="1:5" x14ac:dyDescent="0.25">
      <c r="A452" s="2" t="s">
        <v>8417</v>
      </c>
      <c r="B452" s="2" t="s">
        <v>8680</v>
      </c>
      <c r="C452" s="4" t="s">
        <v>8679</v>
      </c>
      <c r="E452" s="9">
        <v>42268</v>
      </c>
    </row>
    <row r="453" spans="1:5" x14ac:dyDescent="0.25">
      <c r="A453" s="2" t="s">
        <v>8681</v>
      </c>
      <c r="B453" s="2" t="s">
        <v>8682</v>
      </c>
      <c r="C453" s="4" t="s">
        <v>8683</v>
      </c>
      <c r="E453" s="9">
        <v>42283</v>
      </c>
    </row>
    <row r="454" spans="1:5" x14ac:dyDescent="0.25">
      <c r="A454" s="2" t="s">
        <v>8684</v>
      </c>
      <c r="B454" s="2" t="s">
        <v>8685</v>
      </c>
      <c r="C454" s="4" t="s">
        <v>8683</v>
      </c>
      <c r="E454" s="9">
        <v>42283</v>
      </c>
    </row>
    <row r="455" spans="1:5" x14ac:dyDescent="0.25">
      <c r="A455" s="2" t="s">
        <v>8686</v>
      </c>
      <c r="B455" s="2" t="s">
        <v>8687</v>
      </c>
      <c r="C455" s="4" t="s">
        <v>6323</v>
      </c>
      <c r="D455" s="9">
        <v>42357</v>
      </c>
      <c r="E455" s="9">
        <v>42357</v>
      </c>
    </row>
    <row r="456" spans="1:5" x14ac:dyDescent="0.25">
      <c r="A456" s="2" t="s">
        <v>1433</v>
      </c>
      <c r="B456" s="2" t="s">
        <v>8688</v>
      </c>
      <c r="C456" s="4" t="s">
        <v>6323</v>
      </c>
      <c r="E456" s="9">
        <v>42350</v>
      </c>
    </row>
    <row r="457" spans="1:5" x14ac:dyDescent="0.25">
      <c r="A457" s="2" t="s">
        <v>8689</v>
      </c>
      <c r="B457" s="2" t="s">
        <v>8690</v>
      </c>
      <c r="C457" s="4" t="s">
        <v>8691</v>
      </c>
      <c r="E457" s="9">
        <v>42357</v>
      </c>
    </row>
    <row r="458" spans="1:5" x14ac:dyDescent="0.25">
      <c r="A458" s="2" t="s">
        <v>8692</v>
      </c>
      <c r="B458" s="2" t="s">
        <v>8693</v>
      </c>
      <c r="C458" s="4" t="s">
        <v>3218</v>
      </c>
      <c r="E458" s="9">
        <v>42420</v>
      </c>
    </row>
    <row r="459" spans="1:5" x14ac:dyDescent="0.25">
      <c r="A459" s="2" t="s">
        <v>8694</v>
      </c>
      <c r="B459" s="2" t="s">
        <v>8695</v>
      </c>
      <c r="C459" s="4" t="s">
        <v>3218</v>
      </c>
      <c r="E459" s="9">
        <v>42420</v>
      </c>
    </row>
    <row r="460" spans="1:5" x14ac:dyDescent="0.25">
      <c r="A460" s="2" t="s">
        <v>8696</v>
      </c>
      <c r="B460" s="2" t="s">
        <v>8697</v>
      </c>
      <c r="C460" s="4" t="s">
        <v>6604</v>
      </c>
      <c r="E460" s="9">
        <v>42427</v>
      </c>
    </row>
    <row r="461" spans="1:5" x14ac:dyDescent="0.25">
      <c r="A461" s="2" t="s">
        <v>8698</v>
      </c>
      <c r="B461" s="2" t="s">
        <v>8699</v>
      </c>
      <c r="C461" s="4" t="s">
        <v>6604</v>
      </c>
      <c r="E461" s="9">
        <v>42427</v>
      </c>
    </row>
    <row r="462" spans="1:5" x14ac:dyDescent="0.25">
      <c r="A462" s="2" t="s">
        <v>3532</v>
      </c>
      <c r="B462" s="2" t="s">
        <v>8700</v>
      </c>
      <c r="C462" s="4" t="s">
        <v>8701</v>
      </c>
      <c r="E462" s="9">
        <v>42434</v>
      </c>
    </row>
    <row r="463" spans="1:5" x14ac:dyDescent="0.25">
      <c r="A463" s="2" t="s">
        <v>8702</v>
      </c>
      <c r="B463" s="2" t="s">
        <v>8703</v>
      </c>
      <c r="C463" s="4" t="s">
        <v>8701</v>
      </c>
      <c r="E463" s="9">
        <v>42434</v>
      </c>
    </row>
    <row r="464" spans="1:5" x14ac:dyDescent="0.25">
      <c r="A464" s="2" t="s">
        <v>8035</v>
      </c>
      <c r="B464" s="2" t="s">
        <v>8704</v>
      </c>
      <c r="C464" s="4" t="s">
        <v>5388</v>
      </c>
      <c r="E464" s="9">
        <v>42448</v>
      </c>
    </row>
    <row r="465" spans="1:6" x14ac:dyDescent="0.25">
      <c r="A465" s="2" t="s">
        <v>8705</v>
      </c>
      <c r="B465" s="2" t="s">
        <v>8706</v>
      </c>
      <c r="C465" s="4" t="s">
        <v>5388</v>
      </c>
      <c r="E465" s="9">
        <v>42448</v>
      </c>
    </row>
    <row r="466" spans="1:6" x14ac:dyDescent="0.25">
      <c r="A466" s="2" t="s">
        <v>8707</v>
      </c>
      <c r="B466" s="2" t="s">
        <v>8708</v>
      </c>
      <c r="C466" s="4" t="s">
        <v>4393</v>
      </c>
      <c r="E466" s="9">
        <v>42462</v>
      </c>
    </row>
    <row r="467" spans="1:6" x14ac:dyDescent="0.25">
      <c r="A467" s="2" t="s">
        <v>2008</v>
      </c>
      <c r="B467" s="2" t="s">
        <v>8709</v>
      </c>
      <c r="C467" s="4" t="s">
        <v>4393</v>
      </c>
      <c r="E467" s="9">
        <v>42462</v>
      </c>
    </row>
    <row r="468" spans="1:6" x14ac:dyDescent="0.25">
      <c r="A468" s="2" t="s">
        <v>8710</v>
      </c>
      <c r="B468" s="2" t="s">
        <v>8711</v>
      </c>
      <c r="C468" s="4" t="s">
        <v>8712</v>
      </c>
      <c r="E468" s="9">
        <v>42468</v>
      </c>
    </row>
    <row r="469" spans="1:6" x14ac:dyDescent="0.25">
      <c r="A469" s="2" t="s">
        <v>8713</v>
      </c>
      <c r="B469" s="2" t="s">
        <v>8714</v>
      </c>
      <c r="C469" s="4" t="s">
        <v>8712</v>
      </c>
      <c r="E469" s="9">
        <v>42468</v>
      </c>
    </row>
    <row r="470" spans="1:6" x14ac:dyDescent="0.25">
      <c r="A470" s="2" t="s">
        <v>8715</v>
      </c>
      <c r="B470" s="2" t="s">
        <v>8716</v>
      </c>
      <c r="C470" s="4" t="s">
        <v>1363</v>
      </c>
      <c r="E470" s="9">
        <v>42539</v>
      </c>
    </row>
    <row r="471" spans="1:6" x14ac:dyDescent="0.25">
      <c r="A471" s="2" t="s">
        <v>8717</v>
      </c>
      <c r="B471" s="2" t="s">
        <v>8566</v>
      </c>
      <c r="C471" s="4" t="s">
        <v>1363</v>
      </c>
      <c r="E471" s="9">
        <v>42539</v>
      </c>
    </row>
    <row r="472" spans="1:6" x14ac:dyDescent="0.25">
      <c r="A472" s="2" t="s">
        <v>8718</v>
      </c>
      <c r="B472" s="2" t="s">
        <v>8719</v>
      </c>
      <c r="C472" s="4" t="s">
        <v>3305</v>
      </c>
      <c r="E472" s="9">
        <v>42553</v>
      </c>
    </row>
    <row r="473" spans="1:6" x14ac:dyDescent="0.25">
      <c r="A473" s="2" t="s">
        <v>8604</v>
      </c>
      <c r="B473" s="2" t="s">
        <v>8720</v>
      </c>
      <c r="C473" s="4" t="s">
        <v>3305</v>
      </c>
      <c r="E473" s="9">
        <v>42553</v>
      </c>
    </row>
    <row r="474" spans="1:6" x14ac:dyDescent="0.25">
      <c r="A474" s="2" t="s">
        <v>1433</v>
      </c>
      <c r="B474" s="2" t="s">
        <v>8209</v>
      </c>
      <c r="C474" s="4" t="s">
        <v>8721</v>
      </c>
      <c r="E474" s="9">
        <v>42560</v>
      </c>
    </row>
    <row r="475" spans="1:6" x14ac:dyDescent="0.25">
      <c r="A475" s="2" t="s">
        <v>8722</v>
      </c>
      <c r="B475" s="2" t="s">
        <v>8723</v>
      </c>
      <c r="C475" s="4" t="s">
        <v>8721</v>
      </c>
      <c r="E475" s="9">
        <v>42560</v>
      </c>
    </row>
    <row r="476" spans="1:6" x14ac:dyDescent="0.25">
      <c r="A476" s="2" t="s">
        <v>8724</v>
      </c>
      <c r="B476" s="2" t="s">
        <v>8429</v>
      </c>
      <c r="C476" s="4" t="s">
        <v>2968</v>
      </c>
      <c r="E476" s="9">
        <v>42567</v>
      </c>
    </row>
    <row r="477" spans="1:6" x14ac:dyDescent="0.25">
      <c r="A477" s="2" t="s">
        <v>8725</v>
      </c>
      <c r="B477" s="2" t="s">
        <v>8726</v>
      </c>
      <c r="C477" s="4" t="s">
        <v>2968</v>
      </c>
      <c r="E477" s="9">
        <v>42567</v>
      </c>
    </row>
    <row r="478" spans="1:6" x14ac:dyDescent="0.25">
      <c r="A478" s="2" t="s">
        <v>8727</v>
      </c>
      <c r="B478" s="2" t="s">
        <v>8728</v>
      </c>
      <c r="C478" s="4" t="s">
        <v>1373</v>
      </c>
      <c r="E478" s="9">
        <v>42574</v>
      </c>
    </row>
    <row r="479" spans="1:6" x14ac:dyDescent="0.25">
      <c r="A479" s="2" t="s">
        <v>8729</v>
      </c>
      <c r="B479" s="2" t="s">
        <v>8730</v>
      </c>
      <c r="C479" s="4" t="s">
        <v>1373</v>
      </c>
      <c r="E479" s="9">
        <v>42574</v>
      </c>
    </row>
    <row r="480" spans="1:6" x14ac:dyDescent="0.25">
      <c r="A480" s="2" t="s">
        <v>8731</v>
      </c>
      <c r="B480" s="2" t="s">
        <v>8732</v>
      </c>
      <c r="C480" s="4" t="s">
        <v>8733</v>
      </c>
      <c r="E480" s="9">
        <v>42581</v>
      </c>
      <c r="F480" s="3" t="s">
        <v>8734</v>
      </c>
    </row>
    <row r="481" spans="1:6" x14ac:dyDescent="0.25">
      <c r="A481" s="25"/>
      <c r="B481" s="25" t="s">
        <v>8735</v>
      </c>
      <c r="C481" s="25"/>
      <c r="D481" s="29"/>
      <c r="E481" s="29"/>
      <c r="F481" s="30"/>
    </row>
    <row r="482" spans="1:6" x14ac:dyDescent="0.25">
      <c r="A482" s="25"/>
      <c r="B482" s="25" t="s">
        <v>8736</v>
      </c>
      <c r="C482" s="25"/>
      <c r="D482" s="29"/>
      <c r="E482" s="29"/>
      <c r="F482" s="30"/>
    </row>
    <row r="483" spans="1:6" x14ac:dyDescent="0.25">
      <c r="A483" s="2" t="s">
        <v>8737</v>
      </c>
      <c r="B483" s="2" t="s">
        <v>8738</v>
      </c>
      <c r="C483" s="4" t="s">
        <v>8739</v>
      </c>
      <c r="E483" s="9">
        <v>42637</v>
      </c>
    </row>
    <row r="484" spans="1:6" x14ac:dyDescent="0.25">
      <c r="A484" s="2" t="s">
        <v>1433</v>
      </c>
      <c r="B484" s="2" t="s">
        <v>8740</v>
      </c>
      <c r="C484" s="4" t="s">
        <v>8739</v>
      </c>
      <c r="E484" s="9">
        <v>42637</v>
      </c>
    </row>
    <row r="485" spans="1:6" x14ac:dyDescent="0.25">
      <c r="A485" s="2" t="s">
        <v>8741</v>
      </c>
      <c r="B485" s="2" t="s">
        <v>8742</v>
      </c>
      <c r="C485" s="4" t="s">
        <v>8743</v>
      </c>
      <c r="E485" s="9">
        <v>42644</v>
      </c>
    </row>
    <row r="486" spans="1:6" x14ac:dyDescent="0.25">
      <c r="A486" s="2" t="s">
        <v>8744</v>
      </c>
      <c r="B486" s="2" t="s">
        <v>8745</v>
      </c>
      <c r="C486" s="4" t="s">
        <v>8743</v>
      </c>
      <c r="E486" s="9">
        <v>42644</v>
      </c>
    </row>
    <row r="487" spans="1:6" x14ac:dyDescent="0.25">
      <c r="A487" s="2" t="s">
        <v>8746</v>
      </c>
      <c r="B487" s="2" t="s">
        <v>8747</v>
      </c>
      <c r="C487" s="4" t="s">
        <v>6654</v>
      </c>
      <c r="E487" s="9">
        <v>42651</v>
      </c>
    </row>
    <row r="488" spans="1:6" x14ac:dyDescent="0.25">
      <c r="A488" s="2" t="s">
        <v>8748</v>
      </c>
      <c r="B488" s="2" t="s">
        <v>8749</v>
      </c>
      <c r="C488" s="4" t="s">
        <v>6654</v>
      </c>
      <c r="E488" s="9">
        <v>42651</v>
      </c>
    </row>
    <row r="489" spans="1:6" x14ac:dyDescent="0.25">
      <c r="A489" s="2" t="s">
        <v>8750</v>
      </c>
      <c r="B489" s="2" t="s">
        <v>8751</v>
      </c>
      <c r="C489" s="4" t="s">
        <v>8752</v>
      </c>
      <c r="E489" s="9">
        <v>42672</v>
      </c>
    </row>
    <row r="490" spans="1:6" x14ac:dyDescent="0.25">
      <c r="A490" s="2" t="s">
        <v>8753</v>
      </c>
      <c r="B490" s="2" t="s">
        <v>8754</v>
      </c>
      <c r="C490" s="4" t="s">
        <v>8752</v>
      </c>
      <c r="E490" s="9">
        <v>42672</v>
      </c>
    </row>
    <row r="491" spans="1:6" x14ac:dyDescent="0.25">
      <c r="A491" s="2" t="s">
        <v>8755</v>
      </c>
      <c r="B491" s="2" t="s">
        <v>8756</v>
      </c>
      <c r="C491" s="4" t="s">
        <v>8757</v>
      </c>
      <c r="E491" s="9">
        <v>42679</v>
      </c>
    </row>
    <row r="492" spans="1:6" x14ac:dyDescent="0.25">
      <c r="A492" s="2" t="s">
        <v>8758</v>
      </c>
      <c r="B492" s="2" t="s">
        <v>8759</v>
      </c>
      <c r="C492" s="4" t="s">
        <v>8757</v>
      </c>
      <c r="E492" s="9">
        <v>42679</v>
      </c>
    </row>
    <row r="493" spans="1:6" x14ac:dyDescent="0.25">
      <c r="A493" s="2" t="s">
        <v>8760</v>
      </c>
      <c r="B493" s="2" t="s">
        <v>8761</v>
      </c>
      <c r="C493" s="4" t="s">
        <v>2989</v>
      </c>
      <c r="E493" s="9">
        <v>42707</v>
      </c>
    </row>
    <row r="494" spans="1:6" x14ac:dyDescent="0.25">
      <c r="A494" s="2" t="s">
        <v>8762</v>
      </c>
      <c r="B494" s="2" t="s">
        <v>8763</v>
      </c>
      <c r="C494" s="4" t="s">
        <v>2989</v>
      </c>
      <c r="E494" s="9">
        <v>42707</v>
      </c>
    </row>
    <row r="495" spans="1:6" x14ac:dyDescent="0.25">
      <c r="A495" s="2" t="s">
        <v>8764</v>
      </c>
      <c r="B495" s="2" t="s">
        <v>8765</v>
      </c>
      <c r="C495" s="4" t="s">
        <v>8766</v>
      </c>
      <c r="E495" s="9">
        <v>42714</v>
      </c>
    </row>
    <row r="496" spans="1:6" x14ac:dyDescent="0.25">
      <c r="A496" s="2" t="s">
        <v>1433</v>
      </c>
      <c r="B496" s="2" t="s">
        <v>8767</v>
      </c>
      <c r="C496" s="4" t="s">
        <v>8766</v>
      </c>
      <c r="E496" s="9">
        <v>42714</v>
      </c>
    </row>
    <row r="497" spans="1:5" x14ac:dyDescent="0.25">
      <c r="A497" s="2" t="s">
        <v>8768</v>
      </c>
      <c r="B497" s="2" t="s">
        <v>8769</v>
      </c>
      <c r="C497" s="4" t="s">
        <v>8770</v>
      </c>
      <c r="E497" s="9">
        <v>42756</v>
      </c>
    </row>
    <row r="498" spans="1:5" x14ac:dyDescent="0.25">
      <c r="A498" s="2" t="s">
        <v>8771</v>
      </c>
      <c r="B498" s="2" t="s">
        <v>8772</v>
      </c>
      <c r="C498" s="4" t="s">
        <v>8770</v>
      </c>
      <c r="E498" s="9">
        <v>42756</v>
      </c>
    </row>
    <row r="499" spans="1:5" x14ac:dyDescent="0.25">
      <c r="A499" s="2" t="s">
        <v>8536</v>
      </c>
      <c r="B499" s="2" t="s">
        <v>8773</v>
      </c>
      <c r="C499" s="4" t="s">
        <v>8774</v>
      </c>
      <c r="E499" s="9">
        <v>42763</v>
      </c>
    </row>
    <row r="500" spans="1:5" x14ac:dyDescent="0.25">
      <c r="A500" s="2" t="s">
        <v>8775</v>
      </c>
      <c r="B500" s="2" t="s">
        <v>8776</v>
      </c>
      <c r="C500" s="4" t="s">
        <v>8774</v>
      </c>
      <c r="E500" s="9">
        <v>42763</v>
      </c>
    </row>
    <row r="501" spans="1:5" x14ac:dyDescent="0.25">
      <c r="A501" s="2" t="s">
        <v>3298</v>
      </c>
      <c r="B501" s="2" t="s">
        <v>8777</v>
      </c>
      <c r="C501" s="4" t="s">
        <v>8778</v>
      </c>
      <c r="E501" s="9">
        <v>42784</v>
      </c>
    </row>
    <row r="502" spans="1:5" x14ac:dyDescent="0.25">
      <c r="A502" s="2" t="s">
        <v>8779</v>
      </c>
      <c r="B502" s="2" t="s">
        <v>8780</v>
      </c>
      <c r="C502" s="4" t="s">
        <v>8778</v>
      </c>
      <c r="E502" s="9">
        <v>42784</v>
      </c>
    </row>
    <row r="503" spans="1:5" x14ac:dyDescent="0.25">
      <c r="A503" s="2" t="s">
        <v>8781</v>
      </c>
      <c r="B503" s="2" t="s">
        <v>8782</v>
      </c>
      <c r="C503" s="4" t="s">
        <v>5892</v>
      </c>
      <c r="E503" s="9">
        <v>42791</v>
      </c>
    </row>
    <row r="504" spans="1:5" x14ac:dyDescent="0.25">
      <c r="A504" s="2" t="s">
        <v>8783</v>
      </c>
      <c r="B504" s="2" t="s">
        <v>8784</v>
      </c>
      <c r="C504" s="4" t="s">
        <v>5892</v>
      </c>
      <c r="E504" s="9">
        <v>42791</v>
      </c>
    </row>
    <row r="505" spans="1:5" x14ac:dyDescent="0.25">
      <c r="A505" s="2" t="s">
        <v>996</v>
      </c>
      <c r="B505" s="2" t="s">
        <v>8785</v>
      </c>
      <c r="C505" s="4" t="s">
        <v>8786</v>
      </c>
      <c r="E505" s="9">
        <v>42797</v>
      </c>
    </row>
    <row r="506" spans="1:5" x14ac:dyDescent="0.25">
      <c r="A506" s="2" t="s">
        <v>8787</v>
      </c>
      <c r="B506" s="2" t="s">
        <v>8788</v>
      </c>
      <c r="C506" s="4" t="s">
        <v>8786</v>
      </c>
      <c r="E506" s="9">
        <v>42797</v>
      </c>
    </row>
    <row r="507" spans="1:5" x14ac:dyDescent="0.25">
      <c r="A507" s="2" t="s">
        <v>8789</v>
      </c>
      <c r="B507" s="2" t="s">
        <v>8790</v>
      </c>
      <c r="C507" s="4" t="s">
        <v>8791</v>
      </c>
      <c r="E507" s="9">
        <v>42804</v>
      </c>
    </row>
    <row r="508" spans="1:5" x14ac:dyDescent="0.25">
      <c r="A508" s="2" t="s">
        <v>8792</v>
      </c>
      <c r="B508" s="2" t="s">
        <v>8793</v>
      </c>
      <c r="C508" s="4" t="s">
        <v>8791</v>
      </c>
      <c r="E508" s="9">
        <v>42804</v>
      </c>
    </row>
    <row r="509" spans="1:5" x14ac:dyDescent="0.25">
      <c r="A509" s="2" t="s">
        <v>8794</v>
      </c>
      <c r="B509" s="2" t="s">
        <v>8795</v>
      </c>
      <c r="C509" s="4" t="s">
        <v>8796</v>
      </c>
      <c r="E509" s="9">
        <v>42811</v>
      </c>
    </row>
    <row r="510" spans="1:5" x14ac:dyDescent="0.25">
      <c r="A510" s="2" t="s">
        <v>8797</v>
      </c>
      <c r="B510" s="2" t="s">
        <v>8798</v>
      </c>
      <c r="C510" s="4" t="s">
        <v>8796</v>
      </c>
      <c r="E510" s="9">
        <v>42811</v>
      </c>
    </row>
    <row r="511" spans="1:5" x14ac:dyDescent="0.25">
      <c r="A511" s="2" t="s">
        <v>8799</v>
      </c>
      <c r="B511" s="2" t="s">
        <v>8800</v>
      </c>
      <c r="C511" s="4" t="s">
        <v>8801</v>
      </c>
      <c r="E511" s="9">
        <v>42832</v>
      </c>
    </row>
    <row r="512" spans="1:5" x14ac:dyDescent="0.25">
      <c r="A512" s="2" t="s">
        <v>8802</v>
      </c>
      <c r="B512" s="2" t="s">
        <v>8803</v>
      </c>
      <c r="C512" s="4" t="s">
        <v>8804</v>
      </c>
      <c r="E512" s="9">
        <v>42838</v>
      </c>
    </row>
    <row r="513" spans="1:5" x14ac:dyDescent="0.25">
      <c r="A513" s="2" t="s">
        <v>8311</v>
      </c>
      <c r="B513" s="2" t="s">
        <v>8805</v>
      </c>
      <c r="C513" s="4" t="s">
        <v>8804</v>
      </c>
      <c r="E513" s="9">
        <v>42838</v>
      </c>
    </row>
    <row r="514" spans="1:5" x14ac:dyDescent="0.25">
      <c r="A514" s="2" t="s">
        <v>8806</v>
      </c>
      <c r="B514" s="2" t="s">
        <v>8807</v>
      </c>
      <c r="C514" s="4" t="s">
        <v>8808</v>
      </c>
      <c r="E514" s="9">
        <v>42845</v>
      </c>
    </row>
    <row r="515" spans="1:5" x14ac:dyDescent="0.25">
      <c r="A515" s="2" t="s">
        <v>8809</v>
      </c>
      <c r="B515" s="2" t="s">
        <v>8810</v>
      </c>
      <c r="C515" s="4" t="s">
        <v>8808</v>
      </c>
      <c r="E515" s="9">
        <v>42845</v>
      </c>
    </row>
    <row r="516" spans="1:5" x14ac:dyDescent="0.25">
      <c r="A516" s="2" t="s">
        <v>8811</v>
      </c>
      <c r="B516" s="2" t="s">
        <v>8812</v>
      </c>
      <c r="C516" s="4" t="s">
        <v>8813</v>
      </c>
      <c r="E516" s="9">
        <v>42852</v>
      </c>
    </row>
    <row r="517" spans="1:5" x14ac:dyDescent="0.25">
      <c r="A517" s="2" t="s">
        <v>8814</v>
      </c>
      <c r="B517" s="2" t="s">
        <v>8815</v>
      </c>
      <c r="C517" s="4" t="s">
        <v>8813</v>
      </c>
      <c r="E517" s="9">
        <v>42852</v>
      </c>
    </row>
    <row r="518" spans="1:5" x14ac:dyDescent="0.25">
      <c r="A518" s="2" t="s">
        <v>8816</v>
      </c>
      <c r="B518" s="2" t="s">
        <v>8817</v>
      </c>
      <c r="C518" s="4" t="s">
        <v>8818</v>
      </c>
      <c r="E518" s="9">
        <v>42859</v>
      </c>
    </row>
    <row r="519" spans="1:5" x14ac:dyDescent="0.25">
      <c r="A519" s="2" t="s">
        <v>8819</v>
      </c>
      <c r="B519" s="2" t="s">
        <v>8820</v>
      </c>
      <c r="C519" s="4" t="s">
        <v>8818</v>
      </c>
      <c r="E519" s="9">
        <v>42859</v>
      </c>
    </row>
    <row r="520" spans="1:5" x14ac:dyDescent="0.25">
      <c r="A520" s="2" t="s">
        <v>8821</v>
      </c>
      <c r="B520" s="2" t="s">
        <v>8822</v>
      </c>
      <c r="C520" s="4" t="s">
        <v>8823</v>
      </c>
      <c r="E520" s="9">
        <v>42866</v>
      </c>
    </row>
    <row r="521" spans="1:5" x14ac:dyDescent="0.25">
      <c r="A521" s="2" t="s">
        <v>8824</v>
      </c>
      <c r="B521" s="2" t="s">
        <v>8825</v>
      </c>
      <c r="C521" s="4" t="s">
        <v>8823</v>
      </c>
      <c r="E521" s="9">
        <v>42866</v>
      </c>
    </row>
    <row r="522" spans="1:5" x14ac:dyDescent="0.25">
      <c r="A522" s="2" t="s">
        <v>8826</v>
      </c>
      <c r="B522" s="2" t="s">
        <v>8827</v>
      </c>
      <c r="C522" s="4" t="s">
        <v>8828</v>
      </c>
      <c r="E522" s="9">
        <v>42873</v>
      </c>
    </row>
    <row r="523" spans="1:5" x14ac:dyDescent="0.25">
      <c r="A523" s="2" t="s">
        <v>8829</v>
      </c>
      <c r="B523" s="2" t="s">
        <v>8830</v>
      </c>
      <c r="C523" s="4" t="s">
        <v>8828</v>
      </c>
      <c r="E523" s="9">
        <v>42873</v>
      </c>
    </row>
    <row r="524" spans="1:5" x14ac:dyDescent="0.25">
      <c r="A524" s="2" t="s">
        <v>1436</v>
      </c>
      <c r="B524" s="2" t="s">
        <v>8831</v>
      </c>
      <c r="C524" s="4" t="s">
        <v>8832</v>
      </c>
      <c r="E524" s="9">
        <v>42880</v>
      </c>
    </row>
    <row r="525" spans="1:5" x14ac:dyDescent="0.25">
      <c r="A525" s="2" t="s">
        <v>8833</v>
      </c>
      <c r="B525" s="2" t="s">
        <v>8834</v>
      </c>
      <c r="C525" s="4" t="s">
        <v>8832</v>
      </c>
      <c r="E525" s="9">
        <v>42880</v>
      </c>
    </row>
    <row r="526" spans="1:5" x14ac:dyDescent="0.25">
      <c r="A526" s="2" t="s">
        <v>8835</v>
      </c>
      <c r="B526" s="2" t="s">
        <v>8836</v>
      </c>
      <c r="C526" s="4" t="s">
        <v>8837</v>
      </c>
      <c r="E526" s="9">
        <v>42887</v>
      </c>
    </row>
    <row r="527" spans="1:5" x14ac:dyDescent="0.25">
      <c r="A527" s="2" t="s">
        <v>1433</v>
      </c>
      <c r="B527" s="2" t="s">
        <v>8838</v>
      </c>
      <c r="C527" s="4" t="s">
        <v>8837</v>
      </c>
      <c r="E527" s="9">
        <v>42887</v>
      </c>
    </row>
    <row r="528" spans="1:5" x14ac:dyDescent="0.25">
      <c r="A528" s="2" t="s">
        <v>8839</v>
      </c>
      <c r="B528" s="2" t="s">
        <v>8840</v>
      </c>
      <c r="C528" s="4" t="s">
        <v>8841</v>
      </c>
      <c r="E528" s="9">
        <v>42894</v>
      </c>
    </row>
    <row r="529" spans="1:5" x14ac:dyDescent="0.25">
      <c r="A529" s="2" t="s">
        <v>8842</v>
      </c>
      <c r="B529" s="2" t="s">
        <v>8843</v>
      </c>
      <c r="C529" s="4" t="s">
        <v>8841</v>
      </c>
      <c r="E529" s="9">
        <v>42894</v>
      </c>
    </row>
    <row r="530" spans="1:5" x14ac:dyDescent="0.25">
      <c r="A530" s="2" t="s">
        <v>8844</v>
      </c>
      <c r="B530" s="2" t="s">
        <v>8845</v>
      </c>
      <c r="C530" s="4" t="s">
        <v>8846</v>
      </c>
      <c r="E530" s="9">
        <v>42901</v>
      </c>
    </row>
    <row r="531" spans="1:5" x14ac:dyDescent="0.25">
      <c r="A531" s="2" t="s">
        <v>8847</v>
      </c>
      <c r="B531" s="2" t="s">
        <v>8848</v>
      </c>
      <c r="C531" s="4" t="s">
        <v>8846</v>
      </c>
      <c r="E531" s="9">
        <v>42901</v>
      </c>
    </row>
    <row r="532" spans="1:5" x14ac:dyDescent="0.25">
      <c r="A532" s="2" t="s">
        <v>8849</v>
      </c>
      <c r="B532" s="2" t="s">
        <v>8081</v>
      </c>
      <c r="C532" s="4" t="s">
        <v>8850</v>
      </c>
      <c r="E532" s="9">
        <v>42908</v>
      </c>
    </row>
    <row r="533" spans="1:5" x14ac:dyDescent="0.25">
      <c r="A533" s="2" t="s">
        <v>8851</v>
      </c>
      <c r="B533" s="2" t="s">
        <v>8852</v>
      </c>
      <c r="C533" s="4" t="s">
        <v>8850</v>
      </c>
      <c r="E533" s="9">
        <v>42908</v>
      </c>
    </row>
    <row r="534" spans="1:5" x14ac:dyDescent="0.25">
      <c r="A534" s="2" t="s">
        <v>8853</v>
      </c>
      <c r="B534" s="2" t="s">
        <v>8854</v>
      </c>
      <c r="C534" s="4" t="s">
        <v>6719</v>
      </c>
      <c r="E534" s="9">
        <v>42915</v>
      </c>
    </row>
    <row r="535" spans="1:5" x14ac:dyDescent="0.25">
      <c r="A535" s="2" t="s">
        <v>8855</v>
      </c>
      <c r="B535" s="2" t="s">
        <v>8856</v>
      </c>
      <c r="C535" s="4" t="s">
        <v>6719</v>
      </c>
      <c r="E535" s="9">
        <v>42915</v>
      </c>
    </row>
    <row r="536" spans="1:5" x14ac:dyDescent="0.25">
      <c r="A536" s="2" t="s">
        <v>8857</v>
      </c>
      <c r="B536" s="2" t="s">
        <v>8858</v>
      </c>
      <c r="C536" s="4">
        <v>42934</v>
      </c>
      <c r="E536" s="9">
        <v>42941</v>
      </c>
    </row>
    <row r="537" spans="1:5" x14ac:dyDescent="0.25">
      <c r="A537" s="2" t="s">
        <v>8859</v>
      </c>
      <c r="B537" s="2" t="s">
        <v>8860</v>
      </c>
      <c r="C537" s="4">
        <v>42934</v>
      </c>
      <c r="E537" s="9">
        <v>42943</v>
      </c>
    </row>
    <row r="538" spans="1:5" x14ac:dyDescent="0.25">
      <c r="A538" s="2" t="s">
        <v>8861</v>
      </c>
      <c r="B538" s="2" t="s">
        <v>8862</v>
      </c>
      <c r="C538" s="4">
        <v>42941</v>
      </c>
      <c r="E538" s="9">
        <v>42948</v>
      </c>
    </row>
    <row r="539" spans="1:5" x14ac:dyDescent="0.25">
      <c r="A539" s="2" t="s">
        <v>8863</v>
      </c>
      <c r="B539" s="2" t="s">
        <v>8864</v>
      </c>
      <c r="C539" s="4">
        <v>42941</v>
      </c>
      <c r="E539" s="9">
        <v>42948</v>
      </c>
    </row>
    <row r="540" spans="1:5" x14ac:dyDescent="0.25">
      <c r="A540" s="2" t="s">
        <v>7981</v>
      </c>
      <c r="B540" s="2" t="s">
        <v>8495</v>
      </c>
      <c r="C540" s="4" t="s">
        <v>8865</v>
      </c>
      <c r="E540" s="9">
        <v>42955</v>
      </c>
    </row>
    <row r="541" spans="1:5" x14ac:dyDescent="0.25">
      <c r="A541" s="2" t="s">
        <v>8866</v>
      </c>
      <c r="B541" s="2" t="s">
        <v>8867</v>
      </c>
      <c r="C541" s="4" t="s">
        <v>8865</v>
      </c>
      <c r="E541" s="9">
        <v>42955</v>
      </c>
    </row>
    <row r="542" spans="1:5" x14ac:dyDescent="0.25">
      <c r="A542" s="2" t="s">
        <v>1433</v>
      </c>
      <c r="B542" s="2" t="s">
        <v>8868</v>
      </c>
      <c r="C542" s="4" t="s">
        <v>8869</v>
      </c>
      <c r="E542" s="9">
        <v>42962</v>
      </c>
    </row>
    <row r="543" spans="1:5" x14ac:dyDescent="0.25">
      <c r="A543" s="2" t="s">
        <v>8870</v>
      </c>
      <c r="B543" s="2" t="s">
        <v>8871</v>
      </c>
      <c r="C543" s="4" t="s">
        <v>8872</v>
      </c>
      <c r="E543" s="9">
        <v>42969</v>
      </c>
    </row>
    <row r="544" spans="1:5" x14ac:dyDescent="0.25">
      <c r="A544" s="2" t="s">
        <v>8873</v>
      </c>
      <c r="B544" s="2" t="s">
        <v>8874</v>
      </c>
      <c r="C544" s="4" t="s">
        <v>8872</v>
      </c>
      <c r="E544" s="9">
        <v>42969</v>
      </c>
    </row>
    <row r="545" spans="1:5" x14ac:dyDescent="0.25">
      <c r="A545" s="2" t="s">
        <v>1433</v>
      </c>
      <c r="B545" s="2" t="s">
        <v>8875</v>
      </c>
      <c r="C545" s="4" t="s">
        <v>8876</v>
      </c>
      <c r="E545" s="9">
        <v>43006</v>
      </c>
    </row>
    <row r="546" spans="1:5" x14ac:dyDescent="0.25">
      <c r="A546" s="2" t="s">
        <v>8877</v>
      </c>
      <c r="B546" s="2" t="s">
        <v>8878</v>
      </c>
      <c r="C546" s="4" t="s">
        <v>8876</v>
      </c>
      <c r="E546" s="9">
        <v>43006</v>
      </c>
    </row>
    <row r="547" spans="1:5" x14ac:dyDescent="0.25">
      <c r="A547" s="2" t="s">
        <v>8879</v>
      </c>
      <c r="B547" s="2" t="s">
        <v>8880</v>
      </c>
      <c r="C547" s="4" t="s">
        <v>8881</v>
      </c>
      <c r="E547" s="9">
        <v>43013</v>
      </c>
    </row>
    <row r="548" spans="1:5" x14ac:dyDescent="0.25">
      <c r="A548" s="2" t="s">
        <v>8882</v>
      </c>
      <c r="B548" s="2" t="s">
        <v>8883</v>
      </c>
      <c r="C548" s="4" t="s">
        <v>8884</v>
      </c>
      <c r="E548" s="9">
        <v>43020</v>
      </c>
    </row>
    <row r="549" spans="1:5" x14ac:dyDescent="0.25">
      <c r="A549" s="2" t="s">
        <v>8885</v>
      </c>
      <c r="B549" s="2" t="s">
        <v>8886</v>
      </c>
      <c r="C549" s="4" t="s">
        <v>8884</v>
      </c>
      <c r="E549" s="9">
        <v>43020</v>
      </c>
    </row>
    <row r="550" spans="1:5" x14ac:dyDescent="0.25">
      <c r="A550" s="2" t="s">
        <v>4229</v>
      </c>
      <c r="B550" s="2" t="s">
        <v>8887</v>
      </c>
      <c r="C550" s="4" t="s">
        <v>8888</v>
      </c>
      <c r="D550" s="9">
        <v>43034</v>
      </c>
      <c r="E550" s="9">
        <v>43034</v>
      </c>
    </row>
    <row r="551" spans="1:5" x14ac:dyDescent="0.25">
      <c r="A551" s="2" t="s">
        <v>8889</v>
      </c>
      <c r="B551" s="2" t="s">
        <v>8890</v>
      </c>
      <c r="C551" s="4" t="s">
        <v>8891</v>
      </c>
      <c r="E551" s="9">
        <v>43069</v>
      </c>
    </row>
    <row r="552" spans="1:5" x14ac:dyDescent="0.25">
      <c r="A552" s="2" t="s">
        <v>8892</v>
      </c>
      <c r="B552" s="2" t="s">
        <v>8893</v>
      </c>
      <c r="C552" s="4" t="s">
        <v>8894</v>
      </c>
      <c r="E552" s="9">
        <v>43083</v>
      </c>
    </row>
    <row r="553" spans="1:5" x14ac:dyDescent="0.25">
      <c r="A553" s="2" t="s">
        <v>8895</v>
      </c>
      <c r="B553" s="2" t="s">
        <v>8896</v>
      </c>
      <c r="C553" s="4" t="s">
        <v>8897</v>
      </c>
      <c r="E553" s="9">
        <v>43090</v>
      </c>
    </row>
    <row r="554" spans="1:5" x14ac:dyDescent="0.25">
      <c r="A554" s="2" t="s">
        <v>8012</v>
      </c>
      <c r="B554" s="2" t="s">
        <v>8898</v>
      </c>
      <c r="C554" s="4" t="s">
        <v>8897</v>
      </c>
      <c r="E554" s="9">
        <v>43090</v>
      </c>
    </row>
    <row r="555" spans="1:5" x14ac:dyDescent="0.25">
      <c r="A555" s="2" t="s">
        <v>7911</v>
      </c>
      <c r="B555" s="2" t="s">
        <v>4552</v>
      </c>
      <c r="C555" s="4" t="s">
        <v>8899</v>
      </c>
      <c r="E555" s="9">
        <v>43232</v>
      </c>
    </row>
    <row r="556" spans="1:5" x14ac:dyDescent="0.25">
      <c r="A556" s="2" t="s">
        <v>7935</v>
      </c>
      <c r="B556" s="2" t="s">
        <v>8900</v>
      </c>
      <c r="C556" s="4" t="s">
        <v>8899</v>
      </c>
      <c r="E556" s="9">
        <v>43232</v>
      </c>
    </row>
    <row r="557" spans="1:5" x14ac:dyDescent="0.25">
      <c r="A557" s="2" t="s">
        <v>1433</v>
      </c>
      <c r="B557" s="2" t="s">
        <v>8901</v>
      </c>
      <c r="C557" s="4" t="s">
        <v>5714</v>
      </c>
      <c r="E557" s="9">
        <v>43302</v>
      </c>
    </row>
    <row r="558" spans="1:5" x14ac:dyDescent="0.25">
      <c r="A558" s="2" t="s">
        <v>8902</v>
      </c>
      <c r="B558" s="2" t="s">
        <v>8903</v>
      </c>
      <c r="C558" s="4" t="s">
        <v>5714</v>
      </c>
      <c r="E558" s="9">
        <v>43302</v>
      </c>
    </row>
    <row r="559" spans="1:5" x14ac:dyDescent="0.25">
      <c r="A559" s="2" t="s">
        <v>8904</v>
      </c>
      <c r="B559" s="2" t="s">
        <v>8905</v>
      </c>
      <c r="C559" s="4" t="s">
        <v>2047</v>
      </c>
      <c r="E559" s="9">
        <v>43309</v>
      </c>
    </row>
    <row r="560" spans="1:5" x14ac:dyDescent="0.25">
      <c r="A560" s="2" t="s">
        <v>8906</v>
      </c>
      <c r="B560" s="2" t="s">
        <v>8907</v>
      </c>
      <c r="C560" s="4" t="s">
        <v>8908</v>
      </c>
      <c r="E560" s="9" t="s">
        <v>8909</v>
      </c>
    </row>
    <row r="561" spans="1:5" x14ac:dyDescent="0.25">
      <c r="A561" s="2" t="s">
        <v>8910</v>
      </c>
      <c r="B561" s="2" t="s">
        <v>8911</v>
      </c>
      <c r="C561" s="4" t="s">
        <v>8908</v>
      </c>
      <c r="E561" s="9" t="s">
        <v>8909</v>
      </c>
    </row>
    <row r="562" spans="1:5" x14ac:dyDescent="0.25">
      <c r="A562" s="2" t="s">
        <v>8912</v>
      </c>
      <c r="B562" s="2" t="s">
        <v>8913</v>
      </c>
      <c r="C562" s="4" t="s">
        <v>8914</v>
      </c>
      <c r="E562" s="9">
        <v>43344</v>
      </c>
    </row>
    <row r="563" spans="1:5" x14ac:dyDescent="0.25">
      <c r="A563" s="2" t="s">
        <v>2535</v>
      </c>
      <c r="B563" s="2" t="s">
        <v>8915</v>
      </c>
      <c r="C563" s="4" t="s">
        <v>8914</v>
      </c>
      <c r="E563" s="9">
        <v>43344</v>
      </c>
    </row>
    <row r="564" spans="1:5" x14ac:dyDescent="0.25">
      <c r="A564" s="2" t="s">
        <v>8916</v>
      </c>
      <c r="B564" s="2" t="s">
        <v>8917</v>
      </c>
      <c r="C564" s="4" t="s">
        <v>8918</v>
      </c>
      <c r="E564" s="9">
        <v>43372</v>
      </c>
    </row>
    <row r="565" spans="1:5" x14ac:dyDescent="0.25">
      <c r="A565" s="2" t="s">
        <v>8919</v>
      </c>
      <c r="B565" s="2" t="s">
        <v>8920</v>
      </c>
      <c r="C565" s="4" t="s">
        <v>8918</v>
      </c>
      <c r="E565" s="9">
        <v>43372</v>
      </c>
    </row>
    <row r="566" spans="1:5" x14ac:dyDescent="0.25">
      <c r="A566" s="2" t="s">
        <v>8921</v>
      </c>
      <c r="B566" s="2" t="s">
        <v>8922</v>
      </c>
      <c r="C566" s="4" t="s">
        <v>8923</v>
      </c>
      <c r="E566" s="9" t="s">
        <v>8924</v>
      </c>
    </row>
    <row r="567" spans="1:5" x14ac:dyDescent="0.25">
      <c r="A567" s="2" t="s">
        <v>8925</v>
      </c>
      <c r="B567" s="2" t="s">
        <v>8926</v>
      </c>
      <c r="C567" s="4" t="s">
        <v>8923</v>
      </c>
      <c r="E567" s="9" t="s">
        <v>8924</v>
      </c>
    </row>
    <row r="568" spans="1:5" x14ac:dyDescent="0.25">
      <c r="A568" s="2" t="s">
        <v>8927</v>
      </c>
      <c r="B568" s="2" t="s">
        <v>8928</v>
      </c>
      <c r="C568" s="4" t="s">
        <v>8929</v>
      </c>
      <c r="E568" s="9">
        <v>43421</v>
      </c>
    </row>
    <row r="569" spans="1:5" x14ac:dyDescent="0.25">
      <c r="A569" s="2" t="s">
        <v>8930</v>
      </c>
      <c r="B569" s="2" t="s">
        <v>8931</v>
      </c>
      <c r="C569" s="4" t="s">
        <v>8929</v>
      </c>
      <c r="E569" s="9">
        <v>43421</v>
      </c>
    </row>
    <row r="570" spans="1:5" x14ac:dyDescent="0.25">
      <c r="A570" s="2" t="s">
        <v>8932</v>
      </c>
      <c r="B570" s="2" t="s">
        <v>8933</v>
      </c>
      <c r="C570" s="4" t="s">
        <v>8934</v>
      </c>
      <c r="E570" s="9">
        <v>43428</v>
      </c>
    </row>
    <row r="571" spans="1:5" x14ac:dyDescent="0.25">
      <c r="A571" s="2" t="s">
        <v>8935</v>
      </c>
      <c r="B571" s="2" t="s">
        <v>8936</v>
      </c>
      <c r="C571" s="4" t="s">
        <v>8934</v>
      </c>
      <c r="E571" s="9">
        <v>43428</v>
      </c>
    </row>
    <row r="572" spans="1:5" x14ac:dyDescent="0.25">
      <c r="A572" s="2" t="s">
        <v>7911</v>
      </c>
      <c r="B572" s="2" t="s">
        <v>8937</v>
      </c>
      <c r="C572" s="4" t="s">
        <v>8938</v>
      </c>
      <c r="E572" s="9">
        <v>43434</v>
      </c>
    </row>
    <row r="573" spans="1:5" x14ac:dyDescent="0.25">
      <c r="A573" s="2" t="s">
        <v>8272</v>
      </c>
      <c r="B573" s="2" t="s">
        <v>8939</v>
      </c>
      <c r="C573" s="4" t="s">
        <v>8938</v>
      </c>
      <c r="E573" s="9">
        <v>43434</v>
      </c>
    </row>
    <row r="574" spans="1:5" x14ac:dyDescent="0.25">
      <c r="A574" s="2" t="s">
        <v>8940</v>
      </c>
      <c r="B574" s="2" t="s">
        <v>8941</v>
      </c>
      <c r="C574" s="4" t="s">
        <v>8942</v>
      </c>
      <c r="E574" s="9">
        <v>43484</v>
      </c>
    </row>
    <row r="575" spans="1:5" x14ac:dyDescent="0.25">
      <c r="A575" s="2" t="s">
        <v>8943</v>
      </c>
      <c r="B575" s="2" t="s">
        <v>8944</v>
      </c>
      <c r="C575" s="4" t="s">
        <v>8942</v>
      </c>
      <c r="E575" s="9">
        <v>43484</v>
      </c>
    </row>
    <row r="576" spans="1:5" x14ac:dyDescent="0.25">
      <c r="A576" s="2" t="s">
        <v>8945</v>
      </c>
      <c r="B576" s="2" t="s">
        <v>8946</v>
      </c>
      <c r="C576" s="4" t="s">
        <v>6172</v>
      </c>
      <c r="E576" s="9">
        <v>43498</v>
      </c>
    </row>
    <row r="577" spans="1:5" x14ac:dyDescent="0.25">
      <c r="A577" s="2" t="s">
        <v>8947</v>
      </c>
      <c r="B577" s="2" t="s">
        <v>8948</v>
      </c>
      <c r="C577" s="4" t="s">
        <v>6172</v>
      </c>
      <c r="E577" s="9">
        <v>43512</v>
      </c>
    </row>
    <row r="578" spans="1:5" x14ac:dyDescent="0.25">
      <c r="A578" s="2" t="s">
        <v>8949</v>
      </c>
      <c r="B578" s="2" t="s">
        <v>8950</v>
      </c>
      <c r="C578" s="4" t="s">
        <v>8951</v>
      </c>
      <c r="E578" s="9">
        <v>43498</v>
      </c>
    </row>
    <row r="579" spans="1:5" x14ac:dyDescent="0.25">
      <c r="A579" s="2" t="s">
        <v>8952</v>
      </c>
      <c r="B579" s="2" t="s">
        <v>8953</v>
      </c>
      <c r="C579" s="4" t="s">
        <v>8954</v>
      </c>
      <c r="E579" s="9">
        <v>43512</v>
      </c>
    </row>
    <row r="580" spans="1:5" x14ac:dyDescent="0.25">
      <c r="A580" s="2" t="s">
        <v>8955</v>
      </c>
      <c r="B580" s="2" t="s">
        <v>8956</v>
      </c>
      <c r="C580" s="4" t="s">
        <v>8954</v>
      </c>
      <c r="E580" s="9">
        <v>43512</v>
      </c>
    </row>
    <row r="581" spans="1:5" x14ac:dyDescent="0.25">
      <c r="A581" s="2" t="s">
        <v>8957</v>
      </c>
      <c r="B581" s="2" t="s">
        <v>8958</v>
      </c>
      <c r="C581" s="4" t="s">
        <v>8959</v>
      </c>
      <c r="E581" s="9">
        <v>43547</v>
      </c>
    </row>
    <row r="582" spans="1:5" x14ac:dyDescent="0.25">
      <c r="A582" s="2" t="s">
        <v>8960</v>
      </c>
      <c r="B582" s="2" t="s">
        <v>8961</v>
      </c>
      <c r="C582" s="4" t="s">
        <v>8959</v>
      </c>
      <c r="E582" s="9">
        <v>43547</v>
      </c>
    </row>
    <row r="583" spans="1:5" x14ac:dyDescent="0.25">
      <c r="A583" s="2" t="s">
        <v>4584</v>
      </c>
      <c r="B583" s="2" t="s">
        <v>3632</v>
      </c>
      <c r="C583" s="4" t="s">
        <v>8962</v>
      </c>
      <c r="E583" s="9">
        <v>43554</v>
      </c>
    </row>
    <row r="584" spans="1:5" x14ac:dyDescent="0.25">
      <c r="A584" s="2" t="s">
        <v>8963</v>
      </c>
      <c r="B584" s="2" t="s">
        <v>4713</v>
      </c>
      <c r="C584" s="4" t="s">
        <v>8962</v>
      </c>
      <c r="E584" s="9">
        <v>43554</v>
      </c>
    </row>
    <row r="585" spans="1:5" x14ac:dyDescent="0.25">
      <c r="A585" s="2" t="s">
        <v>8964</v>
      </c>
      <c r="B585" s="2" t="s">
        <v>8965</v>
      </c>
      <c r="C585" s="4" t="s">
        <v>8966</v>
      </c>
      <c r="E585" s="9">
        <v>43568</v>
      </c>
    </row>
    <row r="586" spans="1:5" x14ac:dyDescent="0.25">
      <c r="A586" s="2" t="s">
        <v>8967</v>
      </c>
      <c r="B586" s="2" t="s">
        <v>8968</v>
      </c>
      <c r="C586" s="4" t="s">
        <v>8969</v>
      </c>
      <c r="E586" s="9">
        <v>43575</v>
      </c>
    </row>
    <row r="587" spans="1:5" x14ac:dyDescent="0.25">
      <c r="A587" s="2" t="s">
        <v>8970</v>
      </c>
      <c r="B587" s="2" t="s">
        <v>8971</v>
      </c>
      <c r="C587" s="4" t="s">
        <v>8972</v>
      </c>
      <c r="E587" s="9">
        <v>43582</v>
      </c>
    </row>
    <row r="588" spans="1:5" x14ac:dyDescent="0.25">
      <c r="A588" s="2" t="s">
        <v>1433</v>
      </c>
      <c r="B588" s="2" t="s">
        <v>8688</v>
      </c>
      <c r="C588" s="4" t="s">
        <v>1565</v>
      </c>
      <c r="E588" s="9">
        <v>43603</v>
      </c>
    </row>
    <row r="589" spans="1:5" x14ac:dyDescent="0.25">
      <c r="A589" s="2" t="s">
        <v>2155</v>
      </c>
      <c r="B589" s="2" t="s">
        <v>8973</v>
      </c>
      <c r="C589" s="4" t="s">
        <v>1565</v>
      </c>
      <c r="E589" s="9">
        <v>43603</v>
      </c>
    </row>
    <row r="590" spans="1:5" x14ac:dyDescent="0.25">
      <c r="A590" s="2" t="s">
        <v>8974</v>
      </c>
      <c r="B590" s="2" t="s">
        <v>8975</v>
      </c>
      <c r="C590" s="4" t="s">
        <v>2123</v>
      </c>
      <c r="E590" s="9">
        <v>43610</v>
      </c>
    </row>
    <row r="591" spans="1:5" x14ac:dyDescent="0.25">
      <c r="A591" s="2" t="s">
        <v>8976</v>
      </c>
      <c r="B591" s="2" t="s">
        <v>8977</v>
      </c>
      <c r="C591" s="4" t="s">
        <v>2123</v>
      </c>
      <c r="E591" s="9">
        <v>43610</v>
      </c>
    </row>
    <row r="592" spans="1:5" x14ac:dyDescent="0.25">
      <c r="A592" s="2" t="s">
        <v>1806</v>
      </c>
      <c r="B592" s="2" t="s">
        <v>8978</v>
      </c>
      <c r="C592" s="4" t="s">
        <v>8979</v>
      </c>
      <c r="E592" s="9">
        <v>43617</v>
      </c>
    </row>
    <row r="593" spans="1:5" x14ac:dyDescent="0.25">
      <c r="A593" s="2" t="s">
        <v>8980</v>
      </c>
      <c r="B593" s="2" t="s">
        <v>8981</v>
      </c>
      <c r="C593" s="4" t="s">
        <v>8979</v>
      </c>
      <c r="E593" s="9">
        <v>43617</v>
      </c>
    </row>
    <row r="594" spans="1:5" x14ac:dyDescent="0.25">
      <c r="A594" s="2" t="s">
        <v>8982</v>
      </c>
      <c r="B594" s="2" t="s">
        <v>8983</v>
      </c>
      <c r="C594" s="4" t="s">
        <v>8984</v>
      </c>
      <c r="E594" s="9">
        <v>43638</v>
      </c>
    </row>
    <row r="595" spans="1:5" x14ac:dyDescent="0.25">
      <c r="A595" s="2" t="s">
        <v>8882</v>
      </c>
      <c r="B595" s="2" t="s">
        <v>8985</v>
      </c>
      <c r="C595" s="4" t="s">
        <v>8986</v>
      </c>
      <c r="E595" s="9">
        <v>43675</v>
      </c>
    </row>
    <row r="596" spans="1:5" x14ac:dyDescent="0.25">
      <c r="A596" s="2" t="s">
        <v>8987</v>
      </c>
      <c r="B596" s="2" t="s">
        <v>8988</v>
      </c>
      <c r="C596" s="4" t="s">
        <v>8986</v>
      </c>
      <c r="E596" s="9">
        <v>43675</v>
      </c>
    </row>
    <row r="597" spans="1:5" x14ac:dyDescent="0.25">
      <c r="A597" s="2" t="s">
        <v>8989</v>
      </c>
      <c r="B597" s="2" t="s">
        <v>8990</v>
      </c>
      <c r="C597" s="4" t="s">
        <v>8991</v>
      </c>
      <c r="E597" s="9">
        <v>43680</v>
      </c>
    </row>
    <row r="598" spans="1:5" x14ac:dyDescent="0.25">
      <c r="A598" s="2" t="s">
        <v>8992</v>
      </c>
      <c r="B598" s="2" t="s">
        <v>8993</v>
      </c>
      <c r="C598" s="4" t="s">
        <v>8991</v>
      </c>
      <c r="E598" s="9">
        <v>43680</v>
      </c>
    </row>
    <row r="599" spans="1:5" x14ac:dyDescent="0.25">
      <c r="A599" s="2" t="s">
        <v>4587</v>
      </c>
      <c r="B599" s="2" t="s">
        <v>8994</v>
      </c>
      <c r="C599" s="4" t="s">
        <v>8995</v>
      </c>
      <c r="E599" s="9">
        <v>43687</v>
      </c>
    </row>
    <row r="600" spans="1:5" x14ac:dyDescent="0.25">
      <c r="A600" s="2" t="s">
        <v>8996</v>
      </c>
      <c r="B600" s="2" t="s">
        <v>8997</v>
      </c>
      <c r="C600" s="4" t="s">
        <v>8995</v>
      </c>
      <c r="E600" s="9">
        <v>43687</v>
      </c>
    </row>
    <row r="601" spans="1:5" x14ac:dyDescent="0.25">
      <c r="A601" s="2" t="s">
        <v>2413</v>
      </c>
      <c r="B601" s="2" t="s">
        <v>8998</v>
      </c>
      <c r="C601" s="4" t="s">
        <v>8999</v>
      </c>
      <c r="E601" s="9">
        <v>43694</v>
      </c>
    </row>
    <row r="602" spans="1:5" x14ac:dyDescent="0.25">
      <c r="A602" s="2" t="s">
        <v>4584</v>
      </c>
      <c r="B602" s="2" t="s">
        <v>9000</v>
      </c>
      <c r="C602" s="4" t="s">
        <v>8999</v>
      </c>
      <c r="E602" s="9">
        <v>43694</v>
      </c>
    </row>
    <row r="603" spans="1:5" x14ac:dyDescent="0.25">
      <c r="A603" s="2" t="s">
        <v>9001</v>
      </c>
      <c r="B603" s="2" t="s">
        <v>9002</v>
      </c>
      <c r="C603" s="4" t="s">
        <v>9003</v>
      </c>
      <c r="E603" s="9">
        <v>43701</v>
      </c>
    </row>
    <row r="604" spans="1:5" x14ac:dyDescent="0.25">
      <c r="A604" s="2" t="s">
        <v>9004</v>
      </c>
      <c r="B604" s="2" t="s">
        <v>9005</v>
      </c>
      <c r="C604" s="4" t="s">
        <v>9003</v>
      </c>
      <c r="E604" s="9">
        <v>43701</v>
      </c>
    </row>
    <row r="605" spans="1:5" x14ac:dyDescent="0.25">
      <c r="A605" s="2" t="s">
        <v>1433</v>
      </c>
      <c r="B605" s="2" t="s">
        <v>9006</v>
      </c>
      <c r="C605" s="4" t="s">
        <v>1580</v>
      </c>
      <c r="E605" s="9">
        <v>43708</v>
      </c>
    </row>
    <row r="606" spans="1:5" x14ac:dyDescent="0.25">
      <c r="A606" s="2" t="s">
        <v>9007</v>
      </c>
      <c r="B606" s="2" t="s">
        <v>9008</v>
      </c>
      <c r="C606" s="4" t="s">
        <v>1580</v>
      </c>
      <c r="E606" s="9">
        <v>43708</v>
      </c>
    </row>
    <row r="607" spans="1:5" x14ac:dyDescent="0.25">
      <c r="A607" s="2" t="s">
        <v>9009</v>
      </c>
      <c r="B607" s="2" t="s">
        <v>9010</v>
      </c>
      <c r="C607" s="4" t="s">
        <v>9011</v>
      </c>
      <c r="E607" s="9">
        <v>43722</v>
      </c>
    </row>
    <row r="608" spans="1:5" x14ac:dyDescent="0.25">
      <c r="A608" s="2" t="s">
        <v>9012</v>
      </c>
      <c r="B608" s="2" t="s">
        <v>9013</v>
      </c>
      <c r="C608" s="4" t="s">
        <v>9011</v>
      </c>
      <c r="E608" s="9">
        <v>43722</v>
      </c>
    </row>
    <row r="609" spans="1:5" x14ac:dyDescent="0.25">
      <c r="A609" s="2" t="s">
        <v>9014</v>
      </c>
      <c r="B609" s="2" t="s">
        <v>9015</v>
      </c>
      <c r="C609" s="4" t="s">
        <v>1588</v>
      </c>
      <c r="E609" s="9">
        <v>43729</v>
      </c>
    </row>
    <row r="610" spans="1:5" x14ac:dyDescent="0.25">
      <c r="A610" s="2" t="s">
        <v>9016</v>
      </c>
      <c r="B610" s="2" t="s">
        <v>9017</v>
      </c>
      <c r="C610" s="4" t="s">
        <v>1588</v>
      </c>
      <c r="E610" s="9">
        <v>43729</v>
      </c>
    </row>
    <row r="611" spans="1:5" x14ac:dyDescent="0.25">
      <c r="A611" s="2" t="s">
        <v>9018</v>
      </c>
      <c r="B611" s="2" t="s">
        <v>9019</v>
      </c>
      <c r="C611" s="4" t="s">
        <v>4846</v>
      </c>
      <c r="E611" s="9">
        <v>43736</v>
      </c>
    </row>
    <row r="612" spans="1:5" x14ac:dyDescent="0.25">
      <c r="A612" s="2" t="s">
        <v>9020</v>
      </c>
      <c r="B612" s="2" t="s">
        <v>9021</v>
      </c>
      <c r="C612" s="4" t="s">
        <v>4846</v>
      </c>
      <c r="E612" s="9">
        <v>43736</v>
      </c>
    </row>
    <row r="613" spans="1:5" x14ac:dyDescent="0.25">
      <c r="A613" s="2" t="s">
        <v>8753</v>
      </c>
      <c r="B613" s="2" t="s">
        <v>9022</v>
      </c>
      <c r="C613" s="4" t="s">
        <v>9023</v>
      </c>
      <c r="E613" s="9">
        <v>43743</v>
      </c>
    </row>
    <row r="614" spans="1:5" x14ac:dyDescent="0.25">
      <c r="A614" s="2" t="s">
        <v>9024</v>
      </c>
      <c r="B614" s="2" t="s">
        <v>9025</v>
      </c>
      <c r="C614" s="4" t="s">
        <v>9023</v>
      </c>
      <c r="E614" s="9">
        <v>43743</v>
      </c>
    </row>
    <row r="615" spans="1:5" x14ac:dyDescent="0.25">
      <c r="A615" s="2" t="s">
        <v>9026</v>
      </c>
      <c r="B615" s="2" t="s">
        <v>9027</v>
      </c>
      <c r="C615" s="4" t="s">
        <v>9028</v>
      </c>
      <c r="D615" s="9">
        <v>43792</v>
      </c>
      <c r="E615" s="9">
        <v>43792</v>
      </c>
    </row>
    <row r="616" spans="1:5" x14ac:dyDescent="0.25">
      <c r="A616" s="2" t="s">
        <v>9029</v>
      </c>
      <c r="B616" s="2" t="s">
        <v>9030</v>
      </c>
      <c r="C616" s="4" t="s">
        <v>9028</v>
      </c>
      <c r="D616" s="9">
        <v>43785</v>
      </c>
      <c r="E616" s="9">
        <v>43785</v>
      </c>
    </row>
    <row r="617" spans="1:5" x14ac:dyDescent="0.25">
      <c r="A617" s="2" t="s">
        <v>3405</v>
      </c>
      <c r="B617" s="2" t="s">
        <v>9031</v>
      </c>
      <c r="C617" s="4" t="s">
        <v>9032</v>
      </c>
      <c r="E617" s="9">
        <v>43792</v>
      </c>
    </row>
    <row r="618" spans="1:5" x14ac:dyDescent="0.25">
      <c r="A618" s="2" t="s">
        <v>9033</v>
      </c>
      <c r="B618" s="2" t="s">
        <v>9034</v>
      </c>
      <c r="C618" s="4" t="s">
        <v>2170</v>
      </c>
      <c r="E618" s="9">
        <v>43799</v>
      </c>
    </row>
    <row r="619" spans="1:5" x14ac:dyDescent="0.25">
      <c r="A619" s="2" t="s">
        <v>9035</v>
      </c>
      <c r="B619" s="2" t="s">
        <v>9036</v>
      </c>
      <c r="C619" s="4" t="s">
        <v>2170</v>
      </c>
      <c r="E619" s="9">
        <v>43799</v>
      </c>
    </row>
    <row r="620" spans="1:5" x14ac:dyDescent="0.25">
      <c r="A620" s="2" t="s">
        <v>9037</v>
      </c>
      <c r="B620" s="2" t="s">
        <v>9038</v>
      </c>
      <c r="C620" s="4" t="s">
        <v>9039</v>
      </c>
      <c r="E620" s="9">
        <v>43806</v>
      </c>
    </row>
    <row r="621" spans="1:5" x14ac:dyDescent="0.25">
      <c r="A621" s="2" t="s">
        <v>9040</v>
      </c>
      <c r="B621" s="2" t="s">
        <v>9041</v>
      </c>
      <c r="C621" s="4" t="s">
        <v>9042</v>
      </c>
      <c r="E621" s="9">
        <v>43813</v>
      </c>
    </row>
    <row r="622" spans="1:5" x14ac:dyDescent="0.25">
      <c r="A622" s="2" t="s">
        <v>9043</v>
      </c>
      <c r="B622" s="2" t="s">
        <v>9044</v>
      </c>
      <c r="C622" s="4" t="s">
        <v>9045</v>
      </c>
      <c r="E622" s="9">
        <v>43820</v>
      </c>
    </row>
    <row r="623" spans="1:5" x14ac:dyDescent="0.25">
      <c r="A623" s="2" t="s">
        <v>9046</v>
      </c>
      <c r="B623" s="2" t="s">
        <v>9047</v>
      </c>
      <c r="C623" s="4" t="s">
        <v>1620</v>
      </c>
      <c r="E623" s="9">
        <v>43827</v>
      </c>
    </row>
    <row r="624" spans="1:5" x14ac:dyDescent="0.25">
      <c r="A624" s="2" t="s">
        <v>8797</v>
      </c>
      <c r="B624" s="2" t="s">
        <v>9048</v>
      </c>
      <c r="C624" s="4" t="s">
        <v>1620</v>
      </c>
      <c r="E624" s="9">
        <v>43827</v>
      </c>
    </row>
    <row r="625" spans="1:5" x14ac:dyDescent="0.25">
      <c r="A625" s="2" t="s">
        <v>9049</v>
      </c>
      <c r="B625" s="2" t="s">
        <v>8810</v>
      </c>
      <c r="C625" s="4" t="s">
        <v>9050</v>
      </c>
      <c r="E625" s="9">
        <v>43834</v>
      </c>
    </row>
    <row r="626" spans="1:5" x14ac:dyDescent="0.25">
      <c r="A626" s="2" t="s">
        <v>9051</v>
      </c>
      <c r="B626" s="2" t="s">
        <v>9052</v>
      </c>
      <c r="C626" s="4" t="s">
        <v>9050</v>
      </c>
      <c r="E626" s="9">
        <v>43834</v>
      </c>
    </row>
    <row r="627" spans="1:5" x14ac:dyDescent="0.25">
      <c r="A627" s="2" t="s">
        <v>9053</v>
      </c>
      <c r="B627" s="2" t="s">
        <v>9054</v>
      </c>
      <c r="C627" s="4" t="s">
        <v>1623</v>
      </c>
      <c r="E627" s="9">
        <v>43841</v>
      </c>
    </row>
    <row r="628" spans="1:5" x14ac:dyDescent="0.25">
      <c r="A628" s="2" t="s">
        <v>9055</v>
      </c>
      <c r="B628" s="2" t="s">
        <v>9056</v>
      </c>
      <c r="C628" s="4" t="s">
        <v>1623</v>
      </c>
      <c r="E628" s="9">
        <v>43841</v>
      </c>
    </row>
    <row r="629" spans="1:5" x14ac:dyDescent="0.25">
      <c r="A629" s="2" t="s">
        <v>9057</v>
      </c>
      <c r="B629" s="2" t="s">
        <v>9058</v>
      </c>
      <c r="C629" s="4" t="s">
        <v>1628</v>
      </c>
      <c r="E629" s="9">
        <v>43848</v>
      </c>
    </row>
    <row r="630" spans="1:5" x14ac:dyDescent="0.25">
      <c r="A630" s="2" t="s">
        <v>9059</v>
      </c>
      <c r="B630" s="2" t="s">
        <v>9060</v>
      </c>
      <c r="C630" s="4" t="s">
        <v>1628</v>
      </c>
      <c r="E630" s="9">
        <v>43848</v>
      </c>
    </row>
    <row r="631" spans="1:5" x14ac:dyDescent="0.25">
      <c r="A631" s="2" t="s">
        <v>9061</v>
      </c>
      <c r="B631" s="2" t="s">
        <v>9062</v>
      </c>
      <c r="C631" s="4" t="s">
        <v>1631</v>
      </c>
      <c r="E631" s="9">
        <v>43855</v>
      </c>
    </row>
    <row r="632" spans="1:5" x14ac:dyDescent="0.25">
      <c r="A632" s="2" t="s">
        <v>8124</v>
      </c>
      <c r="B632" s="2" t="s">
        <v>9063</v>
      </c>
      <c r="C632" s="4" t="s">
        <v>1631</v>
      </c>
      <c r="E632" s="9">
        <v>43855</v>
      </c>
    </row>
    <row r="633" spans="1:5" x14ac:dyDescent="0.25">
      <c r="A633" s="2" t="s">
        <v>9064</v>
      </c>
      <c r="B633" s="2" t="s">
        <v>9065</v>
      </c>
      <c r="C633" s="4" t="s">
        <v>1634</v>
      </c>
      <c r="E633" s="9">
        <v>43862</v>
      </c>
    </row>
    <row r="634" spans="1:5" x14ac:dyDescent="0.25">
      <c r="A634" s="2" t="s">
        <v>9066</v>
      </c>
      <c r="B634" s="2" t="s">
        <v>9067</v>
      </c>
      <c r="C634" s="4" t="s">
        <v>1634</v>
      </c>
      <c r="E634" s="9">
        <v>43862</v>
      </c>
    </row>
    <row r="635" spans="1:5" x14ac:dyDescent="0.25">
      <c r="A635" s="2" t="s">
        <v>9068</v>
      </c>
      <c r="B635" s="2" t="s">
        <v>9069</v>
      </c>
      <c r="C635" s="4" t="s">
        <v>9070</v>
      </c>
      <c r="E635" s="9">
        <v>43869</v>
      </c>
    </row>
    <row r="636" spans="1:5" x14ac:dyDescent="0.25">
      <c r="A636" s="2" t="s">
        <v>9071</v>
      </c>
      <c r="B636" s="2" t="s">
        <v>9072</v>
      </c>
      <c r="C636" s="4" t="s">
        <v>9070</v>
      </c>
      <c r="E636" s="9">
        <v>43869</v>
      </c>
    </row>
    <row r="637" spans="1:5" x14ac:dyDescent="0.25">
      <c r="A637" s="2" t="s">
        <v>9073</v>
      </c>
      <c r="B637" s="2" t="s">
        <v>9074</v>
      </c>
      <c r="C637" s="4" t="s">
        <v>9075</v>
      </c>
      <c r="E637" s="9">
        <v>43876</v>
      </c>
    </row>
    <row r="638" spans="1:5" x14ac:dyDescent="0.25">
      <c r="A638" s="2" t="s">
        <v>9076</v>
      </c>
      <c r="B638" s="2" t="s">
        <v>9077</v>
      </c>
      <c r="C638" s="4" t="s">
        <v>9075</v>
      </c>
      <c r="E638" s="9">
        <v>43876</v>
      </c>
    </row>
    <row r="639" spans="1:5" x14ac:dyDescent="0.25">
      <c r="A639" s="2" t="s">
        <v>9078</v>
      </c>
      <c r="B639" s="2" t="s">
        <v>8977</v>
      </c>
      <c r="C639" s="4" t="s">
        <v>5808</v>
      </c>
      <c r="E639" s="9">
        <v>43883</v>
      </c>
    </row>
    <row r="640" spans="1:5" x14ac:dyDescent="0.25">
      <c r="A640" s="2" t="s">
        <v>9079</v>
      </c>
      <c r="B640" s="2" t="s">
        <v>9080</v>
      </c>
      <c r="C640" s="4" t="s">
        <v>5808</v>
      </c>
      <c r="E640" s="9">
        <v>43883</v>
      </c>
    </row>
    <row r="641" spans="1:5" x14ac:dyDescent="0.25">
      <c r="A641" s="2" t="s">
        <v>1433</v>
      </c>
      <c r="B641" s="2" t="s">
        <v>8688</v>
      </c>
      <c r="C641" s="4" t="s">
        <v>9081</v>
      </c>
      <c r="E641" s="9">
        <v>43889</v>
      </c>
    </row>
    <row r="642" spans="1:5" x14ac:dyDescent="0.25">
      <c r="A642" s="2" t="s">
        <v>9082</v>
      </c>
      <c r="B642" s="2" t="s">
        <v>8569</v>
      </c>
      <c r="C642" s="4" t="s">
        <v>9081</v>
      </c>
      <c r="E642" s="9">
        <v>43889</v>
      </c>
    </row>
    <row r="643" spans="1:5" x14ac:dyDescent="0.25">
      <c r="A643" s="2" t="s">
        <v>3242</v>
      </c>
      <c r="B643" s="2" t="s">
        <v>9083</v>
      </c>
      <c r="C643" s="4" t="s">
        <v>9084</v>
      </c>
      <c r="D643" s="9">
        <v>44403</v>
      </c>
      <c r="E643" s="9">
        <v>44403</v>
      </c>
    </row>
    <row r="644" spans="1:5" x14ac:dyDescent="0.25">
      <c r="A644" s="2" t="s">
        <v>9085</v>
      </c>
      <c r="B644" s="2" t="s">
        <v>9086</v>
      </c>
      <c r="C644" s="4" t="s">
        <v>9084</v>
      </c>
      <c r="D644" s="9">
        <v>44403</v>
      </c>
      <c r="E644" s="9">
        <v>44403</v>
      </c>
    </row>
    <row r="645" spans="1:5" x14ac:dyDescent="0.25">
      <c r="A645" s="2" t="s">
        <v>9066</v>
      </c>
      <c r="B645" s="2" t="s">
        <v>9087</v>
      </c>
      <c r="C645" s="4" t="s">
        <v>9088</v>
      </c>
      <c r="E645" s="9">
        <v>44529</v>
      </c>
    </row>
    <row r="646" spans="1:5" x14ac:dyDescent="0.25">
      <c r="A646" s="2" t="s">
        <v>9089</v>
      </c>
      <c r="B646" s="2" t="s">
        <v>9090</v>
      </c>
      <c r="C646" s="4" t="s">
        <v>9088</v>
      </c>
      <c r="E646" s="9">
        <v>44529</v>
      </c>
    </row>
    <row r="647" spans="1:5" x14ac:dyDescent="0.25">
      <c r="A647" s="2" t="s">
        <v>9091</v>
      </c>
      <c r="B647" s="2" t="s">
        <v>9092</v>
      </c>
      <c r="C647" s="4" t="s">
        <v>9093</v>
      </c>
      <c r="E647" s="9">
        <v>44636</v>
      </c>
    </row>
    <row r="648" spans="1:5" x14ac:dyDescent="0.25">
      <c r="A648" s="2" t="s">
        <v>8663</v>
      </c>
      <c r="B648" s="2" t="s">
        <v>9094</v>
      </c>
      <c r="C648" s="4" t="s">
        <v>9095</v>
      </c>
      <c r="E648" s="9">
        <v>44642</v>
      </c>
    </row>
    <row r="649" spans="1:5" x14ac:dyDescent="0.25">
      <c r="A649" s="2" t="s">
        <v>3242</v>
      </c>
      <c r="B649" s="2" t="s">
        <v>9096</v>
      </c>
      <c r="C649" s="4" t="s">
        <v>9097</v>
      </c>
      <c r="E649" s="9">
        <v>44646</v>
      </c>
    </row>
    <row r="650" spans="1:5" x14ac:dyDescent="0.25">
      <c r="A650" s="2" t="s">
        <v>9098</v>
      </c>
      <c r="B650" s="2" t="s">
        <v>9099</v>
      </c>
      <c r="C650" s="4" t="s">
        <v>9100</v>
      </c>
      <c r="E650" s="9">
        <v>44705</v>
      </c>
    </row>
    <row r="651" spans="1:5" x14ac:dyDescent="0.25">
      <c r="A651" s="2" t="s">
        <v>9101</v>
      </c>
      <c r="B651" s="2" t="s">
        <v>9102</v>
      </c>
      <c r="C651" s="4" t="s">
        <v>9100</v>
      </c>
      <c r="E651" s="9">
        <v>44705</v>
      </c>
    </row>
    <row r="652" spans="1:5" x14ac:dyDescent="0.25">
      <c r="A652" s="2" t="s">
        <v>9103</v>
      </c>
      <c r="B652" s="2" t="s">
        <v>9104</v>
      </c>
      <c r="C652" s="4" t="s">
        <v>9105</v>
      </c>
      <c r="E652" s="9">
        <v>44712</v>
      </c>
    </row>
    <row r="653" spans="1:5" x14ac:dyDescent="0.25">
      <c r="A653" s="2" t="s">
        <v>9106</v>
      </c>
      <c r="B653" s="2" t="s">
        <v>9107</v>
      </c>
      <c r="C653" s="4" t="s">
        <v>9105</v>
      </c>
      <c r="E653" s="9">
        <v>44712</v>
      </c>
    </row>
    <row r="654" spans="1:5" x14ac:dyDescent="0.25">
      <c r="A654" s="2" t="s">
        <v>9108</v>
      </c>
      <c r="B654" s="2" t="s">
        <v>9109</v>
      </c>
      <c r="C654" s="4" t="s">
        <v>9110</v>
      </c>
      <c r="E654" s="9">
        <v>44719</v>
      </c>
    </row>
    <row r="655" spans="1:5" x14ac:dyDescent="0.25">
      <c r="A655" s="2" t="s">
        <v>2042</v>
      </c>
      <c r="B655" s="2" t="s">
        <v>8419</v>
      </c>
      <c r="C655" s="4" t="s">
        <v>9110</v>
      </c>
      <c r="E655" s="9">
        <v>44719</v>
      </c>
    </row>
    <row r="656" spans="1:5" x14ac:dyDescent="0.25">
      <c r="A656" s="2" t="s">
        <v>9111</v>
      </c>
      <c r="B656" s="2" t="s">
        <v>9112</v>
      </c>
      <c r="C656" s="4" t="s">
        <v>1107</v>
      </c>
      <c r="E656" s="9" t="s">
        <v>9113</v>
      </c>
    </row>
    <row r="657" spans="1:5" x14ac:dyDescent="0.25">
      <c r="A657" s="2" t="s">
        <v>1049</v>
      </c>
      <c r="B657" s="2" t="s">
        <v>9114</v>
      </c>
      <c r="C657" s="4" t="s">
        <v>1107</v>
      </c>
      <c r="E657" s="9" t="s">
        <v>9113</v>
      </c>
    </row>
    <row r="658" spans="1:5" x14ac:dyDescent="0.25">
      <c r="A658" s="2" t="s">
        <v>9115</v>
      </c>
      <c r="B658" s="2" t="s">
        <v>9116</v>
      </c>
      <c r="C658" s="4" t="s">
        <v>9117</v>
      </c>
      <c r="E658" s="9">
        <v>44733</v>
      </c>
    </row>
    <row r="659" spans="1:5" x14ac:dyDescent="0.25">
      <c r="A659" s="2" t="s">
        <v>9118</v>
      </c>
      <c r="B659" s="2" t="s">
        <v>9119</v>
      </c>
      <c r="C659" s="4" t="s">
        <v>9117</v>
      </c>
      <c r="E659" s="9">
        <v>44733</v>
      </c>
    </row>
    <row r="660" spans="1:5" x14ac:dyDescent="0.25">
      <c r="A660" s="2" t="s">
        <v>9120</v>
      </c>
      <c r="B660" s="2" t="s">
        <v>9121</v>
      </c>
      <c r="C660" s="4" t="s">
        <v>9122</v>
      </c>
      <c r="E660" s="9">
        <v>44740</v>
      </c>
    </row>
    <row r="661" spans="1:5" x14ac:dyDescent="0.25">
      <c r="A661" s="2" t="s">
        <v>9123</v>
      </c>
      <c r="B661" s="2" t="s">
        <v>9124</v>
      </c>
      <c r="C661" s="4" t="s">
        <v>9122</v>
      </c>
      <c r="E661" s="9">
        <v>44740</v>
      </c>
    </row>
    <row r="662" spans="1:5" x14ac:dyDescent="0.25">
      <c r="A662" s="2" t="s">
        <v>8390</v>
      </c>
      <c r="B662" s="2" t="s">
        <v>8391</v>
      </c>
      <c r="C662" s="4" t="s">
        <v>9125</v>
      </c>
      <c r="E662" s="9">
        <v>44747</v>
      </c>
    </row>
    <row r="663" spans="1:5" x14ac:dyDescent="0.25">
      <c r="A663" s="2" t="s">
        <v>9126</v>
      </c>
      <c r="B663" s="2" t="s">
        <v>9127</v>
      </c>
      <c r="C663" s="4" t="s">
        <v>9128</v>
      </c>
      <c r="E663" s="9">
        <v>44754</v>
      </c>
    </row>
    <row r="664" spans="1:5" x14ac:dyDescent="0.25">
      <c r="A664" s="2" t="s">
        <v>9129</v>
      </c>
      <c r="B664" s="2" t="s">
        <v>9130</v>
      </c>
      <c r="C664" s="4" t="s">
        <v>9128</v>
      </c>
      <c r="E664" s="9">
        <v>44754</v>
      </c>
    </row>
    <row r="665" spans="1:5" x14ac:dyDescent="0.25">
      <c r="A665" s="2" t="s">
        <v>9071</v>
      </c>
      <c r="B665" s="2" t="s">
        <v>9131</v>
      </c>
      <c r="C665" s="4" t="s">
        <v>9132</v>
      </c>
      <c r="E665" s="9">
        <v>44761</v>
      </c>
    </row>
    <row r="666" spans="1:5" x14ac:dyDescent="0.25">
      <c r="A666" s="2" t="s">
        <v>9133</v>
      </c>
      <c r="B666" s="2" t="s">
        <v>9134</v>
      </c>
      <c r="C666" s="4" t="s">
        <v>9135</v>
      </c>
      <c r="E666" s="9">
        <v>37463</v>
      </c>
    </row>
    <row r="667" spans="1:5" x14ac:dyDescent="0.25">
      <c r="A667" s="2" t="s">
        <v>9136</v>
      </c>
      <c r="B667" s="2" t="s">
        <v>9137</v>
      </c>
      <c r="C667" s="4" t="s">
        <v>9135</v>
      </c>
      <c r="E667" s="9">
        <v>44768</v>
      </c>
    </row>
    <row r="668" spans="1:5" x14ac:dyDescent="0.25">
      <c r="A668" s="2" t="s">
        <v>3506</v>
      </c>
      <c r="B668" s="2" t="s">
        <v>9138</v>
      </c>
      <c r="C668" s="4" t="s">
        <v>9139</v>
      </c>
      <c r="E668" s="9">
        <v>44775</v>
      </c>
    </row>
    <row r="669" spans="1:5" x14ac:dyDescent="0.25">
      <c r="A669" s="2" t="s">
        <v>9140</v>
      </c>
      <c r="B669" s="2" t="s">
        <v>9141</v>
      </c>
      <c r="C669" s="4" t="s">
        <v>9139</v>
      </c>
      <c r="E669" s="9">
        <v>44775</v>
      </c>
    </row>
    <row r="670" spans="1:5" x14ac:dyDescent="0.25">
      <c r="A670" s="2" t="s">
        <v>9142</v>
      </c>
      <c r="B670" s="2" t="s">
        <v>9143</v>
      </c>
      <c r="C670" s="4" t="s">
        <v>9144</v>
      </c>
      <c r="E670" s="9">
        <v>44782</v>
      </c>
    </row>
    <row r="671" spans="1:5" x14ac:dyDescent="0.25">
      <c r="A671" s="2" t="s">
        <v>9133</v>
      </c>
      <c r="B671" s="2" t="s">
        <v>9145</v>
      </c>
      <c r="C671" s="4" t="s">
        <v>9146</v>
      </c>
      <c r="E671" s="9">
        <v>44789</v>
      </c>
    </row>
    <row r="672" spans="1:5" x14ac:dyDescent="0.25">
      <c r="A672" s="2" t="s">
        <v>9147</v>
      </c>
      <c r="B672" s="2" t="s">
        <v>9148</v>
      </c>
      <c r="C672" s="4" t="s">
        <v>9149</v>
      </c>
      <c r="E672" s="9">
        <v>44796</v>
      </c>
    </row>
    <row r="673" spans="1:5" x14ac:dyDescent="0.25">
      <c r="A673" s="2" t="s">
        <v>9150</v>
      </c>
      <c r="B673" s="2" t="s">
        <v>9151</v>
      </c>
      <c r="C673" s="4" t="s">
        <v>9149</v>
      </c>
      <c r="E673" s="9">
        <v>44796</v>
      </c>
    </row>
    <row r="674" spans="1:5" x14ac:dyDescent="0.25">
      <c r="A674" s="2" t="s">
        <v>9152</v>
      </c>
      <c r="B674" s="2" t="s">
        <v>9153</v>
      </c>
      <c r="C674" s="4" t="s">
        <v>9154</v>
      </c>
      <c r="E674" s="9">
        <v>44803</v>
      </c>
    </row>
    <row r="675" spans="1:5" x14ac:dyDescent="0.25">
      <c r="A675" s="2" t="s">
        <v>5910</v>
      </c>
      <c r="B675" s="2" t="s">
        <v>9155</v>
      </c>
      <c r="C675" s="4" t="s">
        <v>9154</v>
      </c>
      <c r="E675" s="9">
        <v>44803</v>
      </c>
    </row>
    <row r="676" spans="1:5" x14ac:dyDescent="0.25">
      <c r="A676" s="2" t="s">
        <v>9156</v>
      </c>
      <c r="B676" s="2" t="s">
        <v>9157</v>
      </c>
      <c r="C676" s="4" t="s">
        <v>9158</v>
      </c>
      <c r="E676" s="9">
        <v>44810</v>
      </c>
    </row>
    <row r="677" spans="1:5" x14ac:dyDescent="0.25">
      <c r="A677" s="2" t="s">
        <v>9159</v>
      </c>
      <c r="B677" s="2" t="s">
        <v>9160</v>
      </c>
      <c r="C677" s="4" t="s">
        <v>9158</v>
      </c>
      <c r="E677" s="9">
        <v>44810</v>
      </c>
    </row>
    <row r="678" spans="1:5" x14ac:dyDescent="0.25">
      <c r="A678" s="2" t="s">
        <v>9061</v>
      </c>
      <c r="B678" s="2" t="s">
        <v>9161</v>
      </c>
      <c r="C678" s="4" t="s">
        <v>9162</v>
      </c>
      <c r="E678" s="9">
        <v>44817</v>
      </c>
    </row>
    <row r="679" spans="1:5" x14ac:dyDescent="0.25">
      <c r="A679" s="2" t="s">
        <v>9163</v>
      </c>
      <c r="B679" s="2" t="s">
        <v>9164</v>
      </c>
      <c r="C679" s="4" t="s">
        <v>9165</v>
      </c>
      <c r="E679" s="9">
        <v>44824</v>
      </c>
    </row>
    <row r="680" spans="1:5" x14ac:dyDescent="0.25">
      <c r="A680" s="2" t="s">
        <v>4715</v>
      </c>
      <c r="B680" s="2" t="s">
        <v>9166</v>
      </c>
      <c r="C680" s="4" t="s">
        <v>9165</v>
      </c>
      <c r="E680" s="9">
        <v>44824</v>
      </c>
    </row>
    <row r="681" spans="1:5" x14ac:dyDescent="0.25">
      <c r="A681" s="2" t="s">
        <v>9167</v>
      </c>
      <c r="B681" s="2" t="s">
        <v>8462</v>
      </c>
      <c r="C681" s="4" t="s">
        <v>9168</v>
      </c>
      <c r="E681" s="9">
        <v>44831</v>
      </c>
    </row>
    <row r="682" spans="1:5" x14ac:dyDescent="0.25">
      <c r="A682" s="2" t="s">
        <v>9169</v>
      </c>
      <c r="B682" s="2" t="s">
        <v>9170</v>
      </c>
      <c r="C682" s="4" t="s">
        <v>9168</v>
      </c>
      <c r="E682" s="9">
        <v>44831</v>
      </c>
    </row>
    <row r="683" spans="1:5" x14ac:dyDescent="0.25">
      <c r="A683" s="2" t="s">
        <v>9171</v>
      </c>
      <c r="B683" s="2" t="s">
        <v>9172</v>
      </c>
      <c r="C683" s="4" t="s">
        <v>9173</v>
      </c>
      <c r="E683" s="9">
        <v>44838</v>
      </c>
    </row>
    <row r="684" spans="1:5" x14ac:dyDescent="0.25">
      <c r="A684" s="2" t="s">
        <v>9174</v>
      </c>
      <c r="B684" s="2" t="s">
        <v>9175</v>
      </c>
      <c r="C684" s="4" t="s">
        <v>9173</v>
      </c>
      <c r="E684" s="9">
        <v>44838</v>
      </c>
    </row>
    <row r="685" spans="1:5" x14ac:dyDescent="0.25">
      <c r="A685" s="2" t="s">
        <v>8710</v>
      </c>
      <c r="B685" s="2" t="s">
        <v>9176</v>
      </c>
      <c r="C685" s="4" t="s">
        <v>9177</v>
      </c>
      <c r="E685" s="9">
        <v>44845</v>
      </c>
    </row>
    <row r="686" spans="1:5" x14ac:dyDescent="0.25">
      <c r="A686" s="2" t="s">
        <v>9178</v>
      </c>
      <c r="B686" s="2" t="s">
        <v>9179</v>
      </c>
      <c r="C686" s="4" t="s">
        <v>9177</v>
      </c>
      <c r="E686" s="9">
        <v>44845</v>
      </c>
    </row>
    <row r="687" spans="1:5" x14ac:dyDescent="0.25">
      <c r="A687" s="2" t="s">
        <v>9180</v>
      </c>
      <c r="B687" s="2" t="s">
        <v>9181</v>
      </c>
      <c r="C687" s="4" t="s">
        <v>9182</v>
      </c>
      <c r="E687" s="9">
        <v>44852</v>
      </c>
    </row>
    <row r="688" spans="1:5" x14ac:dyDescent="0.25">
      <c r="A688" s="2" t="s">
        <v>9183</v>
      </c>
      <c r="B688" s="2" t="s">
        <v>9184</v>
      </c>
      <c r="C688" s="4" t="s">
        <v>9182</v>
      </c>
      <c r="E688" s="9">
        <v>44852</v>
      </c>
    </row>
    <row r="689" spans="1:6" x14ac:dyDescent="0.25">
      <c r="A689" s="2" t="s">
        <v>9185</v>
      </c>
      <c r="B689" s="2" t="s">
        <v>9186</v>
      </c>
      <c r="C689" s="4" t="s">
        <v>9187</v>
      </c>
      <c r="E689" s="9">
        <v>44859</v>
      </c>
    </row>
    <row r="690" spans="1:6" x14ac:dyDescent="0.25">
      <c r="A690" s="2" t="s">
        <v>9188</v>
      </c>
      <c r="B690" s="2" t="s">
        <v>8443</v>
      </c>
      <c r="C690" s="4" t="s">
        <v>9187</v>
      </c>
      <c r="E690" s="9">
        <v>44859</v>
      </c>
    </row>
    <row r="691" spans="1:6" x14ac:dyDescent="0.25">
      <c r="A691" s="2" t="s">
        <v>9189</v>
      </c>
      <c r="B691" s="2" t="s">
        <v>9190</v>
      </c>
      <c r="C691" s="4" t="s">
        <v>9191</v>
      </c>
      <c r="E691" s="9">
        <v>44867</v>
      </c>
    </row>
    <row r="692" spans="1:6" x14ac:dyDescent="0.25">
      <c r="A692" s="2" t="s">
        <v>9192</v>
      </c>
      <c r="B692" s="2" t="s">
        <v>9193</v>
      </c>
      <c r="C692" s="4" t="s">
        <v>9191</v>
      </c>
      <c r="E692" s="9">
        <v>44867</v>
      </c>
    </row>
    <row r="693" spans="1:6" x14ac:dyDescent="0.25">
      <c r="A693" s="25"/>
      <c r="B693" s="25" t="s">
        <v>9194</v>
      </c>
      <c r="C693" s="25"/>
      <c r="D693" s="29"/>
      <c r="E693" s="29"/>
      <c r="F693" s="30"/>
    </row>
    <row r="694" spans="1:6" x14ac:dyDescent="0.25">
      <c r="A694" s="2" t="s">
        <v>9195</v>
      </c>
      <c r="B694" s="2" t="s">
        <v>9196</v>
      </c>
      <c r="C694" s="4" t="s">
        <v>9197</v>
      </c>
      <c r="E694" s="9">
        <v>44905</v>
      </c>
    </row>
    <row r="695" spans="1:6" x14ac:dyDescent="0.25">
      <c r="A695" s="2" t="s">
        <v>9198</v>
      </c>
      <c r="B695" s="2" t="s">
        <v>9199</v>
      </c>
      <c r="C695" s="4" t="s">
        <v>9197</v>
      </c>
      <c r="E695" s="9">
        <v>44905</v>
      </c>
    </row>
    <row r="696" spans="1:6" x14ac:dyDescent="0.25">
      <c r="A696" s="2" t="s">
        <v>9200</v>
      </c>
      <c r="B696" s="2" t="s">
        <v>9201</v>
      </c>
      <c r="C696" s="4" t="s">
        <v>5007</v>
      </c>
      <c r="E696" s="9">
        <v>44912</v>
      </c>
    </row>
    <row r="697" spans="1:6" x14ac:dyDescent="0.25">
      <c r="A697" s="2" t="s">
        <v>9202</v>
      </c>
      <c r="B697" s="2" t="s">
        <v>9203</v>
      </c>
      <c r="C697" s="4" t="s">
        <v>5007</v>
      </c>
      <c r="E697" s="9">
        <v>44912</v>
      </c>
    </row>
    <row r="698" spans="1:6" x14ac:dyDescent="0.25">
      <c r="A698" s="2" t="s">
        <v>9204</v>
      </c>
      <c r="B698" s="2" t="s">
        <v>9205</v>
      </c>
      <c r="C698" s="4" t="s">
        <v>9206</v>
      </c>
      <c r="E698" s="9">
        <v>44918</v>
      </c>
    </row>
    <row r="699" spans="1:6" x14ac:dyDescent="0.25">
      <c r="A699" s="2" t="s">
        <v>9207</v>
      </c>
      <c r="B699" s="2" t="s">
        <v>9208</v>
      </c>
      <c r="C699" s="4" t="s">
        <v>9206</v>
      </c>
      <c r="E699" s="9">
        <v>44918</v>
      </c>
    </row>
    <row r="700" spans="1:6" x14ac:dyDescent="0.25">
      <c r="A700" s="2" t="s">
        <v>9018</v>
      </c>
      <c r="B700" s="2" t="s">
        <v>9209</v>
      </c>
      <c r="C700" s="4" t="s">
        <v>9210</v>
      </c>
      <c r="E700" s="9">
        <v>44928</v>
      </c>
      <c r="F700" s="3">
        <v>3</v>
      </c>
    </row>
    <row r="701" spans="1:6" x14ac:dyDescent="0.25">
      <c r="A701" s="25"/>
      <c r="B701" s="25" t="s">
        <v>9211</v>
      </c>
      <c r="C701" s="25"/>
      <c r="D701" s="29"/>
      <c r="E701" s="29"/>
      <c r="F701" s="30"/>
    </row>
    <row r="702" spans="1:6" x14ac:dyDescent="0.25">
      <c r="A702" s="2" t="s">
        <v>2042</v>
      </c>
      <c r="B702" s="2" t="s">
        <v>9212</v>
      </c>
      <c r="C702" s="4" t="s">
        <v>3694</v>
      </c>
      <c r="E702" s="9">
        <v>44947</v>
      </c>
    </row>
    <row r="703" spans="1:6" x14ac:dyDescent="0.25">
      <c r="A703" s="2" t="s">
        <v>9213</v>
      </c>
      <c r="B703" s="2" t="s">
        <v>9214</v>
      </c>
      <c r="C703" s="4" t="s">
        <v>3449</v>
      </c>
      <c r="E703" s="9">
        <v>44954</v>
      </c>
    </row>
    <row r="704" spans="1:6" x14ac:dyDescent="0.25">
      <c r="A704" s="2" t="s">
        <v>3025</v>
      </c>
      <c r="B704" s="2" t="s">
        <v>9215</v>
      </c>
      <c r="C704" s="4" t="s">
        <v>3449</v>
      </c>
      <c r="E704" s="9">
        <v>44954</v>
      </c>
    </row>
    <row r="705" spans="1:5" x14ac:dyDescent="0.25">
      <c r="A705" s="2" t="s">
        <v>9216</v>
      </c>
      <c r="B705" s="2" t="s">
        <v>9217</v>
      </c>
      <c r="C705" s="4" t="s">
        <v>9218</v>
      </c>
      <c r="E705" s="9">
        <v>44961</v>
      </c>
    </row>
    <row r="706" spans="1:5" x14ac:dyDescent="0.25">
      <c r="A706" s="2" t="s">
        <v>9219</v>
      </c>
      <c r="B706" s="2" t="s">
        <v>9220</v>
      </c>
      <c r="C706" s="4" t="s">
        <v>9221</v>
      </c>
      <c r="E706" s="9">
        <v>44968</v>
      </c>
    </row>
    <row r="707" spans="1:5" x14ac:dyDescent="0.25">
      <c r="A707" s="2" t="s">
        <v>9222</v>
      </c>
      <c r="B707" s="2" t="s">
        <v>9223</v>
      </c>
      <c r="C707" s="4" t="s">
        <v>9221</v>
      </c>
      <c r="E707" s="9">
        <v>44968</v>
      </c>
    </row>
    <row r="708" spans="1:5" x14ac:dyDescent="0.25">
      <c r="A708" s="2" t="s">
        <v>9224</v>
      </c>
      <c r="B708" s="2" t="s">
        <v>9225</v>
      </c>
      <c r="C708" s="4" t="s">
        <v>9226</v>
      </c>
      <c r="E708" s="9">
        <v>44975</v>
      </c>
    </row>
    <row r="709" spans="1:5" x14ac:dyDescent="0.25">
      <c r="A709" s="2" t="s">
        <v>9227</v>
      </c>
      <c r="B709" s="2" t="s">
        <v>9228</v>
      </c>
      <c r="C709" s="4" t="s">
        <v>9226</v>
      </c>
      <c r="E709" s="9">
        <v>44975</v>
      </c>
    </row>
    <row r="710" spans="1:5" x14ac:dyDescent="0.25">
      <c r="A710" s="2" t="s">
        <v>9229</v>
      </c>
      <c r="B710" s="2" t="s">
        <v>9230</v>
      </c>
      <c r="C710" s="4" t="s">
        <v>9231</v>
      </c>
      <c r="E710" s="9">
        <v>44982</v>
      </c>
    </row>
    <row r="711" spans="1:5" x14ac:dyDescent="0.25">
      <c r="A711" s="2" t="s">
        <v>3242</v>
      </c>
      <c r="B711" s="2" t="s">
        <v>9232</v>
      </c>
      <c r="C711" s="4" t="s">
        <v>9231</v>
      </c>
      <c r="E711" s="9">
        <v>44982</v>
      </c>
    </row>
    <row r="712" spans="1:5" x14ac:dyDescent="0.25">
      <c r="A712" s="2" t="s">
        <v>7148</v>
      </c>
      <c r="B712" s="2" t="s">
        <v>9233</v>
      </c>
      <c r="C712" s="4" t="s">
        <v>9234</v>
      </c>
      <c r="E712" s="9">
        <v>45038</v>
      </c>
    </row>
    <row r="713" spans="1:5" x14ac:dyDescent="0.25">
      <c r="A713" s="2" t="s">
        <v>8270</v>
      </c>
      <c r="B713" s="2" t="s">
        <v>9235</v>
      </c>
      <c r="C713" s="4" t="s">
        <v>9234</v>
      </c>
      <c r="E713" s="9">
        <v>45038</v>
      </c>
    </row>
    <row r="714" spans="1:5" x14ac:dyDescent="0.25">
      <c r="A714" s="2" t="s">
        <v>9236</v>
      </c>
      <c r="B714" s="2" t="s">
        <v>9237</v>
      </c>
      <c r="C714" s="4" t="s">
        <v>9238</v>
      </c>
      <c r="E714" s="9">
        <v>45045</v>
      </c>
    </row>
    <row r="715" spans="1:5" x14ac:dyDescent="0.25">
      <c r="A715" s="2" t="s">
        <v>9239</v>
      </c>
      <c r="B715" s="2" t="s">
        <v>9240</v>
      </c>
      <c r="C715" s="4" t="s">
        <v>9238</v>
      </c>
      <c r="E715" s="9">
        <v>45045</v>
      </c>
    </row>
    <row r="716" spans="1:5" x14ac:dyDescent="0.25">
      <c r="A716" s="2" t="s">
        <v>9241</v>
      </c>
      <c r="B716" s="2" t="s">
        <v>9242</v>
      </c>
      <c r="C716" s="4" t="s">
        <v>9243</v>
      </c>
      <c r="E716" s="9">
        <v>45052</v>
      </c>
    </row>
    <row r="717" spans="1:5" x14ac:dyDescent="0.25">
      <c r="A717" s="2" t="s">
        <v>9244</v>
      </c>
      <c r="B717" s="2" t="s">
        <v>9245</v>
      </c>
      <c r="C717" s="4" t="s">
        <v>9243</v>
      </c>
      <c r="E717" s="9">
        <v>45052</v>
      </c>
    </row>
    <row r="718" spans="1:5" x14ac:dyDescent="0.25">
      <c r="A718" s="2" t="s">
        <v>9246</v>
      </c>
      <c r="B718" s="2" t="s">
        <v>9247</v>
      </c>
      <c r="C718" s="4" t="s">
        <v>9248</v>
      </c>
      <c r="E718" s="9">
        <v>45059</v>
      </c>
    </row>
    <row r="719" spans="1:5" x14ac:dyDescent="0.25">
      <c r="A719" s="2" t="s">
        <v>9249</v>
      </c>
      <c r="B719" s="2" t="s">
        <v>9250</v>
      </c>
      <c r="C719" s="4" t="s">
        <v>9248</v>
      </c>
      <c r="E719" s="9">
        <v>45059</v>
      </c>
    </row>
    <row r="720" spans="1:5" x14ac:dyDescent="0.25">
      <c r="A720" s="2" t="s">
        <v>3433</v>
      </c>
      <c r="B720" s="2" t="s">
        <v>9251</v>
      </c>
      <c r="C720" s="4" t="s">
        <v>9252</v>
      </c>
      <c r="E720" s="9">
        <v>45066</v>
      </c>
    </row>
    <row r="721" spans="1:5" x14ac:dyDescent="0.25">
      <c r="A721" s="2" t="s">
        <v>9253</v>
      </c>
      <c r="B721" s="2" t="s">
        <v>9254</v>
      </c>
      <c r="C721" s="4" t="s">
        <v>9255</v>
      </c>
      <c r="E721" s="9">
        <v>45073</v>
      </c>
    </row>
    <row r="722" spans="1:5" x14ac:dyDescent="0.25">
      <c r="A722" s="2" t="s">
        <v>8319</v>
      </c>
      <c r="B722" s="2" t="s">
        <v>9256</v>
      </c>
      <c r="C722" s="4" t="s">
        <v>9257</v>
      </c>
      <c r="E722" s="9">
        <v>45073</v>
      </c>
    </row>
    <row r="723" spans="1:5" x14ac:dyDescent="0.25">
      <c r="A723" s="2" t="s">
        <v>2109</v>
      </c>
      <c r="B723" s="2" t="s">
        <v>9258</v>
      </c>
      <c r="C723" s="4" t="s">
        <v>9259</v>
      </c>
      <c r="E723" s="9">
        <v>45080</v>
      </c>
    </row>
    <row r="724" spans="1:5" x14ac:dyDescent="0.25">
      <c r="A724" s="2" t="s">
        <v>9260</v>
      </c>
      <c r="B724" s="2" t="s">
        <v>9261</v>
      </c>
      <c r="C724" s="4" t="s">
        <v>9259</v>
      </c>
      <c r="E724" s="9">
        <v>45080</v>
      </c>
    </row>
    <row r="725" spans="1:5" x14ac:dyDescent="0.25">
      <c r="A725" s="2" t="s">
        <v>9262</v>
      </c>
      <c r="B725" s="2" t="s">
        <v>9263</v>
      </c>
      <c r="C725" s="4" t="s">
        <v>9264</v>
      </c>
      <c r="E725" s="9">
        <v>45087</v>
      </c>
    </row>
    <row r="726" spans="1:5" x14ac:dyDescent="0.25">
      <c r="A726" s="2" t="s">
        <v>9265</v>
      </c>
      <c r="B726" s="2" t="s">
        <v>9266</v>
      </c>
      <c r="C726" s="4" t="s">
        <v>9264</v>
      </c>
      <c r="E726" s="9">
        <v>45087</v>
      </c>
    </row>
    <row r="727" spans="1:5" x14ac:dyDescent="0.25">
      <c r="A727" s="2" t="s">
        <v>9267</v>
      </c>
      <c r="B727" s="2" t="s">
        <v>9268</v>
      </c>
      <c r="C727" s="4" t="s">
        <v>9269</v>
      </c>
      <c r="E727" s="9">
        <v>45094</v>
      </c>
    </row>
    <row r="728" spans="1:5" x14ac:dyDescent="0.25">
      <c r="A728" s="2" t="s">
        <v>9270</v>
      </c>
      <c r="B728" s="2" t="s">
        <v>9271</v>
      </c>
      <c r="C728" s="4" t="s">
        <v>5061</v>
      </c>
      <c r="E728" s="9">
        <v>45101</v>
      </c>
    </row>
    <row r="729" spans="1:5" x14ac:dyDescent="0.25">
      <c r="A729" s="2" t="s">
        <v>9272</v>
      </c>
      <c r="B729" s="2" t="s">
        <v>9273</v>
      </c>
      <c r="C729" s="4" t="s">
        <v>9274</v>
      </c>
      <c r="E729" s="9">
        <v>45108</v>
      </c>
    </row>
    <row r="730" spans="1:5" x14ac:dyDescent="0.25">
      <c r="A730" s="2" t="s">
        <v>9009</v>
      </c>
      <c r="B730" s="2" t="s">
        <v>9275</v>
      </c>
      <c r="C730" s="4" t="s">
        <v>9274</v>
      </c>
      <c r="E730" s="9">
        <v>45108</v>
      </c>
    </row>
    <row r="731" spans="1:5" x14ac:dyDescent="0.25">
      <c r="A731" s="2" t="s">
        <v>9276</v>
      </c>
      <c r="B731" s="2" t="s">
        <v>9277</v>
      </c>
      <c r="C731" s="4" t="s">
        <v>9278</v>
      </c>
      <c r="E731" s="9">
        <v>45115</v>
      </c>
    </row>
  </sheetData>
  <hyperlinks>
    <hyperlink ref="I1" location="'Inicio'!A1" tooltip="Regresa a la tabla del inicio" display="Ir al inicio" xr:uid="{7E6395E3-959D-4A50-836B-D7A2BCCDFE05}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E8C41-1B07-4277-B148-32251DE5EBEA}">
  <sheetPr codeName="Hoja53"/>
  <dimension ref="A1:I155"/>
  <sheetViews>
    <sheetView workbookViewId="0">
      <pane ySplit="1" topLeftCell="A14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723</v>
      </c>
      <c r="H1" s="1" t="s">
        <v>28761</v>
      </c>
      <c r="I1" s="5" t="s">
        <v>14</v>
      </c>
    </row>
    <row r="2" spans="1:9" x14ac:dyDescent="0.25">
      <c r="A2" s="2" t="s">
        <v>5077</v>
      </c>
      <c r="B2" s="2" t="s">
        <v>9279</v>
      </c>
      <c r="C2" s="4" t="s">
        <v>9280</v>
      </c>
      <c r="E2" s="9">
        <v>40066</v>
      </c>
      <c r="F2" s="3" t="s">
        <v>880</v>
      </c>
    </row>
    <row r="3" spans="1:9" x14ac:dyDescent="0.25">
      <c r="A3" s="2" t="s">
        <v>9281</v>
      </c>
      <c r="B3" s="2" t="s">
        <v>9282</v>
      </c>
      <c r="C3" s="4" t="s">
        <v>9283</v>
      </c>
      <c r="E3" s="9">
        <v>41654</v>
      </c>
    </row>
    <row r="4" spans="1:9" x14ac:dyDescent="0.25">
      <c r="A4" s="2" t="s">
        <v>1301</v>
      </c>
      <c r="B4" s="2" t="s">
        <v>9284</v>
      </c>
      <c r="C4" s="4" t="s">
        <v>9285</v>
      </c>
      <c r="E4" s="9" t="s">
        <v>9622</v>
      </c>
    </row>
    <row r="5" spans="1:9" x14ac:dyDescent="0.25">
      <c r="A5" s="2" t="s">
        <v>3748</v>
      </c>
      <c r="B5" s="2" t="s">
        <v>9286</v>
      </c>
      <c r="C5" s="4" t="s">
        <v>9287</v>
      </c>
      <c r="E5" s="9">
        <v>41678</v>
      </c>
    </row>
    <row r="6" spans="1:9" x14ac:dyDescent="0.25">
      <c r="A6" s="2" t="s">
        <v>9288</v>
      </c>
      <c r="B6" s="2" t="s">
        <v>9289</v>
      </c>
      <c r="C6" s="4" t="s">
        <v>9290</v>
      </c>
      <c r="E6" s="9" t="s">
        <v>9291</v>
      </c>
    </row>
    <row r="7" spans="1:9" x14ac:dyDescent="0.25">
      <c r="A7" s="2" t="s">
        <v>9292</v>
      </c>
      <c r="B7" s="2" t="s">
        <v>9293</v>
      </c>
      <c r="C7" s="4" t="s">
        <v>9294</v>
      </c>
      <c r="E7" s="9" t="s">
        <v>9621</v>
      </c>
    </row>
    <row r="8" spans="1:9" x14ac:dyDescent="0.25">
      <c r="A8" s="2" t="s">
        <v>9295</v>
      </c>
      <c r="B8" s="2" t="s">
        <v>9296</v>
      </c>
      <c r="C8" s="4" t="s">
        <v>2209</v>
      </c>
      <c r="E8" s="9">
        <v>40378</v>
      </c>
      <c r="F8" s="3">
        <v>2</v>
      </c>
    </row>
    <row r="9" spans="1:9" x14ac:dyDescent="0.25">
      <c r="A9" s="2" t="s">
        <v>9297</v>
      </c>
      <c r="B9" s="2" t="s">
        <v>9298</v>
      </c>
      <c r="C9" s="4" t="s">
        <v>2209</v>
      </c>
      <c r="E9" s="9">
        <v>40378</v>
      </c>
      <c r="F9" s="3">
        <v>2</v>
      </c>
    </row>
    <row r="10" spans="1:9" x14ac:dyDescent="0.25">
      <c r="A10" s="2" t="s">
        <v>3456</v>
      </c>
      <c r="B10" s="2" t="s">
        <v>9299</v>
      </c>
      <c r="C10" s="4" t="s">
        <v>2209</v>
      </c>
      <c r="E10" s="9">
        <v>40378</v>
      </c>
      <c r="F10" s="3">
        <v>2</v>
      </c>
    </row>
    <row r="11" spans="1:9" x14ac:dyDescent="0.25">
      <c r="A11" s="2" t="s">
        <v>9300</v>
      </c>
      <c r="B11" s="2" t="s">
        <v>9301</v>
      </c>
      <c r="C11" s="4" t="s">
        <v>9302</v>
      </c>
      <c r="E11" s="9">
        <v>40501</v>
      </c>
    </row>
    <row r="12" spans="1:9" x14ac:dyDescent="0.25">
      <c r="A12" s="2" t="s">
        <v>9303</v>
      </c>
      <c r="B12" s="2" t="s">
        <v>9304</v>
      </c>
      <c r="C12" s="4" t="s">
        <v>9302</v>
      </c>
      <c r="E12" s="9">
        <v>40501</v>
      </c>
    </row>
    <row r="13" spans="1:9" x14ac:dyDescent="0.25">
      <c r="A13" s="2" t="s">
        <v>9305</v>
      </c>
      <c r="B13" s="2" t="s">
        <v>9306</v>
      </c>
      <c r="C13" s="4" t="s">
        <v>9307</v>
      </c>
      <c r="E13" s="9">
        <v>40501</v>
      </c>
    </row>
    <row r="14" spans="1:9" x14ac:dyDescent="0.25">
      <c r="A14" s="2" t="s">
        <v>4397</v>
      </c>
      <c r="B14" s="2" t="s">
        <v>9308</v>
      </c>
      <c r="C14" s="4" t="s">
        <v>9309</v>
      </c>
      <c r="E14" s="9">
        <v>40560</v>
      </c>
    </row>
    <row r="15" spans="1:9" x14ac:dyDescent="0.25">
      <c r="A15" s="2" t="s">
        <v>9310</v>
      </c>
      <c r="B15" s="2" t="s">
        <v>9311</v>
      </c>
      <c r="C15" s="4" t="s">
        <v>9312</v>
      </c>
      <c r="E15" s="9">
        <v>40560</v>
      </c>
    </row>
    <row r="16" spans="1:9" x14ac:dyDescent="0.25">
      <c r="B16" s="2" t="s">
        <v>9313</v>
      </c>
      <c r="C16" s="4" t="s">
        <v>9314</v>
      </c>
      <c r="E16" s="9">
        <v>40870</v>
      </c>
    </row>
    <row r="17" spans="1:5" x14ac:dyDescent="0.25">
      <c r="B17" s="2" t="s">
        <v>9315</v>
      </c>
      <c r="C17" s="4" t="s">
        <v>9314</v>
      </c>
      <c r="E17" s="9">
        <v>40870</v>
      </c>
    </row>
    <row r="18" spans="1:5" x14ac:dyDescent="0.25">
      <c r="A18" s="2" t="s">
        <v>9316</v>
      </c>
      <c r="B18" s="2" t="s">
        <v>9317</v>
      </c>
      <c r="C18" s="4" t="s">
        <v>9318</v>
      </c>
      <c r="E18" s="9" t="s">
        <v>2687</v>
      </c>
    </row>
    <row r="19" spans="1:5" x14ac:dyDescent="0.25">
      <c r="B19" s="2" t="s">
        <v>9319</v>
      </c>
      <c r="C19" s="4" t="s">
        <v>9318</v>
      </c>
      <c r="E19" s="9" t="s">
        <v>956</v>
      </c>
    </row>
    <row r="20" spans="1:5" x14ac:dyDescent="0.25">
      <c r="A20" s="2" t="s">
        <v>9320</v>
      </c>
      <c r="B20" s="2" t="s">
        <v>9321</v>
      </c>
      <c r="C20" s="4" t="s">
        <v>9318</v>
      </c>
      <c r="E20" s="9" t="s">
        <v>2687</v>
      </c>
    </row>
    <row r="21" spans="1:5" x14ac:dyDescent="0.25">
      <c r="A21" s="2" t="s">
        <v>9322</v>
      </c>
      <c r="B21" s="2" t="s">
        <v>9323</v>
      </c>
      <c r="C21" s="4" t="s">
        <v>9324</v>
      </c>
      <c r="E21" s="9">
        <v>40882</v>
      </c>
    </row>
    <row r="22" spans="1:5" x14ac:dyDescent="0.25">
      <c r="A22" s="2" t="s">
        <v>4664</v>
      </c>
      <c r="B22" s="2" t="s">
        <v>9325</v>
      </c>
      <c r="C22" s="4" t="s">
        <v>9324</v>
      </c>
      <c r="E22" s="9">
        <v>40882</v>
      </c>
    </row>
    <row r="23" spans="1:5" x14ac:dyDescent="0.25">
      <c r="A23" s="2" t="s">
        <v>9326</v>
      </c>
      <c r="B23" s="2" t="s">
        <v>9327</v>
      </c>
      <c r="C23" s="4" t="s">
        <v>9328</v>
      </c>
      <c r="D23" s="9" t="s">
        <v>9329</v>
      </c>
      <c r="E23" s="9">
        <v>40914</v>
      </c>
    </row>
    <row r="24" spans="1:5" x14ac:dyDescent="0.25">
      <c r="A24" s="2" t="s">
        <v>3941</v>
      </c>
      <c r="B24" s="2" t="s">
        <v>9330</v>
      </c>
      <c r="C24" s="4" t="s">
        <v>9328</v>
      </c>
      <c r="D24" s="9" t="s">
        <v>9329</v>
      </c>
      <c r="E24" s="9">
        <v>40914</v>
      </c>
    </row>
    <row r="25" spans="1:5" x14ac:dyDescent="0.25">
      <c r="A25" s="2" t="s">
        <v>1810</v>
      </c>
      <c r="B25" s="2" t="s">
        <v>9331</v>
      </c>
      <c r="C25" s="4" t="s">
        <v>9332</v>
      </c>
      <c r="E25" s="9">
        <v>40940</v>
      </c>
    </row>
    <row r="26" spans="1:5" x14ac:dyDescent="0.25">
      <c r="B26" s="2" t="s">
        <v>9333</v>
      </c>
      <c r="C26" s="4" t="s">
        <v>9334</v>
      </c>
      <c r="E26" s="9" t="s">
        <v>9622</v>
      </c>
    </row>
    <row r="27" spans="1:5" x14ac:dyDescent="0.25">
      <c r="A27" s="2" t="s">
        <v>9335</v>
      </c>
      <c r="B27" s="2" t="s">
        <v>9336</v>
      </c>
      <c r="C27" s="4" t="s">
        <v>9334</v>
      </c>
      <c r="E27" s="9" t="s">
        <v>9622</v>
      </c>
    </row>
    <row r="28" spans="1:5" x14ac:dyDescent="0.25">
      <c r="A28" s="2" t="s">
        <v>3719</v>
      </c>
      <c r="B28" s="2" t="s">
        <v>9337</v>
      </c>
      <c r="C28" s="4" t="s">
        <v>9338</v>
      </c>
      <c r="E28" s="9">
        <v>41032</v>
      </c>
    </row>
    <row r="29" spans="1:5" x14ac:dyDescent="0.25">
      <c r="A29" s="2" t="s">
        <v>9339</v>
      </c>
      <c r="B29" s="2" t="s">
        <v>9340</v>
      </c>
      <c r="C29" s="4" t="s">
        <v>9341</v>
      </c>
      <c r="E29" s="9" t="s">
        <v>956</v>
      </c>
    </row>
    <row r="30" spans="1:5" x14ac:dyDescent="0.25">
      <c r="A30" s="2" t="s">
        <v>9342</v>
      </c>
      <c r="B30" s="2" t="s">
        <v>9343</v>
      </c>
      <c r="C30" s="4" t="s">
        <v>9344</v>
      </c>
      <c r="E30" s="9" t="s">
        <v>956</v>
      </c>
    </row>
    <row r="31" spans="1:5" x14ac:dyDescent="0.25">
      <c r="A31" s="2" t="s">
        <v>3616</v>
      </c>
      <c r="B31" s="2" t="s">
        <v>9345</v>
      </c>
      <c r="C31" s="4" t="s">
        <v>9346</v>
      </c>
      <c r="E31" s="9">
        <v>41059</v>
      </c>
    </row>
    <row r="32" spans="1:5" x14ac:dyDescent="0.25">
      <c r="A32" s="2" t="s">
        <v>3616</v>
      </c>
      <c r="B32" s="2" t="s">
        <v>9347</v>
      </c>
      <c r="C32" s="4" t="s">
        <v>9348</v>
      </c>
      <c r="E32" s="9">
        <v>41071</v>
      </c>
    </row>
    <row r="33" spans="1:6" x14ac:dyDescent="0.25">
      <c r="A33" s="2" t="s">
        <v>9349</v>
      </c>
      <c r="B33" s="2" t="s">
        <v>9350</v>
      </c>
      <c r="C33" s="4" t="s">
        <v>9351</v>
      </c>
      <c r="E33" s="9">
        <v>41117</v>
      </c>
      <c r="F33" s="3">
        <v>7</v>
      </c>
    </row>
    <row r="34" spans="1:6" x14ac:dyDescent="0.25">
      <c r="A34" s="2" t="s">
        <v>9352</v>
      </c>
      <c r="B34" s="2" t="s">
        <v>9353</v>
      </c>
      <c r="C34" s="4" t="s">
        <v>9351</v>
      </c>
      <c r="E34" s="9">
        <v>41117</v>
      </c>
      <c r="F34" s="3">
        <v>7</v>
      </c>
    </row>
    <row r="35" spans="1:6" x14ac:dyDescent="0.25">
      <c r="A35" s="2" t="s">
        <v>5233</v>
      </c>
      <c r="B35" s="2" t="s">
        <v>9354</v>
      </c>
      <c r="C35" s="4" t="s">
        <v>9355</v>
      </c>
      <c r="E35" s="9">
        <v>41135</v>
      </c>
      <c r="F35" s="3">
        <v>1</v>
      </c>
    </row>
    <row r="36" spans="1:6" x14ac:dyDescent="0.25">
      <c r="A36" s="2" t="s">
        <v>9356</v>
      </c>
      <c r="B36" s="2" t="s">
        <v>9357</v>
      </c>
      <c r="C36" s="4" t="s">
        <v>2727</v>
      </c>
      <c r="E36" s="9">
        <v>41146</v>
      </c>
    </row>
    <row r="37" spans="1:6" x14ac:dyDescent="0.25">
      <c r="A37" s="2" t="s">
        <v>3616</v>
      </c>
      <c r="B37" s="2" t="s">
        <v>9358</v>
      </c>
      <c r="C37" s="4" t="s">
        <v>9359</v>
      </c>
      <c r="E37" s="9">
        <v>41319</v>
      </c>
    </row>
    <row r="38" spans="1:6" x14ac:dyDescent="0.25">
      <c r="A38" s="2" t="s">
        <v>3616</v>
      </c>
      <c r="B38" s="2" t="s">
        <v>9360</v>
      </c>
      <c r="C38" s="4" t="s">
        <v>9361</v>
      </c>
      <c r="E38" s="9">
        <v>41321</v>
      </c>
    </row>
    <row r="39" spans="1:6" x14ac:dyDescent="0.25">
      <c r="A39" s="2" t="s">
        <v>9362</v>
      </c>
      <c r="B39" s="2" t="s">
        <v>9363</v>
      </c>
      <c r="C39" s="4" t="s">
        <v>9361</v>
      </c>
      <c r="D39" s="9" t="s">
        <v>5864</v>
      </c>
      <c r="E39" s="9">
        <v>41347</v>
      </c>
      <c r="F39" s="3">
        <v>14</v>
      </c>
    </row>
    <row r="40" spans="1:6" x14ac:dyDescent="0.25">
      <c r="A40" s="2" t="s">
        <v>3616</v>
      </c>
      <c r="B40" s="2" t="s">
        <v>9364</v>
      </c>
      <c r="C40" s="4" t="s">
        <v>9365</v>
      </c>
      <c r="E40" s="9">
        <v>43881</v>
      </c>
    </row>
    <row r="41" spans="1:6" x14ac:dyDescent="0.25">
      <c r="A41" s="2" t="s">
        <v>9366</v>
      </c>
      <c r="B41" s="2" t="s">
        <v>9367</v>
      </c>
      <c r="C41" s="4" t="s">
        <v>9368</v>
      </c>
      <c r="E41" s="9">
        <v>41328</v>
      </c>
    </row>
    <row r="42" spans="1:6" x14ac:dyDescent="0.25">
      <c r="A42" s="2" t="s">
        <v>9369</v>
      </c>
      <c r="B42" s="2" t="s">
        <v>9370</v>
      </c>
      <c r="C42" s="4" t="s">
        <v>9371</v>
      </c>
      <c r="E42" s="9" t="s">
        <v>9372</v>
      </c>
    </row>
    <row r="43" spans="1:6" x14ac:dyDescent="0.25">
      <c r="A43" s="2" t="s">
        <v>9373</v>
      </c>
      <c r="B43" s="2" t="s">
        <v>9374</v>
      </c>
      <c r="C43" s="4" t="s">
        <v>9375</v>
      </c>
      <c r="E43" s="9">
        <v>41339</v>
      </c>
    </row>
    <row r="44" spans="1:6" x14ac:dyDescent="0.25">
      <c r="A44" s="2" t="s">
        <v>9376</v>
      </c>
      <c r="B44" s="2" t="s">
        <v>9377</v>
      </c>
      <c r="C44" s="4" t="s">
        <v>9378</v>
      </c>
      <c r="E44" s="9">
        <v>41358</v>
      </c>
    </row>
    <row r="45" spans="1:6" x14ac:dyDescent="0.25">
      <c r="A45" s="2" t="s">
        <v>9379</v>
      </c>
      <c r="B45" s="2" t="s">
        <v>3725</v>
      </c>
      <c r="C45" s="4" t="s">
        <v>9380</v>
      </c>
      <c r="E45" s="9">
        <v>41366</v>
      </c>
    </row>
    <row r="46" spans="1:6" x14ac:dyDescent="0.25">
      <c r="A46" s="2" t="s">
        <v>9381</v>
      </c>
      <c r="B46" s="2" t="s">
        <v>9382</v>
      </c>
      <c r="C46" s="4" t="s">
        <v>9383</v>
      </c>
      <c r="E46" s="9">
        <v>41369</v>
      </c>
    </row>
    <row r="47" spans="1:6" x14ac:dyDescent="0.25">
      <c r="A47" s="2" t="s">
        <v>9384</v>
      </c>
      <c r="B47" s="2" t="s">
        <v>9385</v>
      </c>
      <c r="C47" s="4" t="s">
        <v>9386</v>
      </c>
      <c r="E47" s="9">
        <v>41374</v>
      </c>
    </row>
    <row r="48" spans="1:6" x14ac:dyDescent="0.25">
      <c r="A48" s="2" t="s">
        <v>1439</v>
      </c>
      <c r="B48" s="2" t="s">
        <v>9387</v>
      </c>
      <c r="C48" s="4" t="s">
        <v>9386</v>
      </c>
      <c r="D48" s="9" t="s">
        <v>9388</v>
      </c>
      <c r="E48" s="9">
        <v>41386</v>
      </c>
    </row>
    <row r="49" spans="1:6" x14ac:dyDescent="0.25">
      <c r="A49" s="2" t="s">
        <v>9389</v>
      </c>
      <c r="B49" s="2" t="s">
        <v>9390</v>
      </c>
      <c r="C49" s="4" t="s">
        <v>1842</v>
      </c>
      <c r="E49" s="9">
        <v>41374</v>
      </c>
    </row>
    <row r="50" spans="1:6" x14ac:dyDescent="0.25">
      <c r="A50" s="2" t="s">
        <v>9391</v>
      </c>
      <c r="B50" s="2" t="s">
        <v>9392</v>
      </c>
      <c r="C50" s="4" t="s">
        <v>3537</v>
      </c>
      <c r="D50" s="9" t="s">
        <v>9393</v>
      </c>
      <c r="E50" s="9">
        <v>41390</v>
      </c>
    </row>
    <row r="51" spans="1:6" x14ac:dyDescent="0.25">
      <c r="A51" s="2" t="s">
        <v>9394</v>
      </c>
      <c r="B51" s="2" t="s">
        <v>9395</v>
      </c>
      <c r="C51" s="4" t="s">
        <v>9396</v>
      </c>
      <c r="E51" s="9">
        <v>41390</v>
      </c>
    </row>
    <row r="52" spans="1:6" x14ac:dyDescent="0.25">
      <c r="A52" s="2" t="s">
        <v>9397</v>
      </c>
      <c r="B52" s="2" t="s">
        <v>9398</v>
      </c>
      <c r="C52" s="4" t="s">
        <v>9399</v>
      </c>
      <c r="E52" s="9">
        <v>41404</v>
      </c>
      <c r="F52" s="3">
        <v>1</v>
      </c>
    </row>
    <row r="53" spans="1:6" x14ac:dyDescent="0.25">
      <c r="A53" s="2" t="s">
        <v>9400</v>
      </c>
      <c r="B53" s="2" t="s">
        <v>9401</v>
      </c>
      <c r="C53" s="4" t="s">
        <v>2787</v>
      </c>
      <c r="D53" s="9" t="s">
        <v>9402</v>
      </c>
      <c r="E53" s="9">
        <v>41415</v>
      </c>
    </row>
    <row r="54" spans="1:6" x14ac:dyDescent="0.25">
      <c r="A54" s="2" t="s">
        <v>9403</v>
      </c>
      <c r="B54" s="2" t="s">
        <v>9404</v>
      </c>
      <c r="C54" s="4" t="s">
        <v>2787</v>
      </c>
      <c r="D54" s="9" t="s">
        <v>9402</v>
      </c>
      <c r="E54" s="9">
        <v>41415</v>
      </c>
    </row>
    <row r="55" spans="1:6" x14ac:dyDescent="0.25">
      <c r="A55" s="2" t="s">
        <v>9405</v>
      </c>
      <c r="B55" s="2" t="s">
        <v>9406</v>
      </c>
      <c r="C55" s="4" t="s">
        <v>9407</v>
      </c>
      <c r="E55" s="9">
        <v>41417</v>
      </c>
    </row>
    <row r="56" spans="1:6" x14ac:dyDescent="0.25">
      <c r="A56" s="2" t="s">
        <v>9408</v>
      </c>
      <c r="B56" s="2" t="s">
        <v>9409</v>
      </c>
      <c r="C56" s="4" t="s">
        <v>9407</v>
      </c>
      <c r="E56" s="9">
        <v>41417</v>
      </c>
    </row>
    <row r="57" spans="1:6" x14ac:dyDescent="0.25">
      <c r="A57" s="2" t="s">
        <v>9410</v>
      </c>
      <c r="B57" s="2" t="s">
        <v>9411</v>
      </c>
      <c r="C57" s="4" t="s">
        <v>9412</v>
      </c>
      <c r="D57" s="9">
        <v>41435</v>
      </c>
      <c r="E57" s="9">
        <v>41430</v>
      </c>
    </row>
    <row r="58" spans="1:6" x14ac:dyDescent="0.25">
      <c r="A58" s="2" t="s">
        <v>2214</v>
      </c>
      <c r="B58" s="2" t="s">
        <v>9413</v>
      </c>
      <c r="C58" s="4" t="s">
        <v>9414</v>
      </c>
      <c r="D58" s="9" t="s">
        <v>9415</v>
      </c>
      <c r="E58" s="9">
        <v>41451</v>
      </c>
      <c r="F58" s="3">
        <v>2</v>
      </c>
    </row>
    <row r="59" spans="1:6" x14ac:dyDescent="0.25">
      <c r="A59" s="2" t="s">
        <v>9416</v>
      </c>
      <c r="B59" s="2" t="s">
        <v>9417</v>
      </c>
      <c r="C59" s="4" t="s">
        <v>9418</v>
      </c>
      <c r="E59" s="9">
        <v>41451</v>
      </c>
    </row>
    <row r="60" spans="1:6" x14ac:dyDescent="0.25">
      <c r="A60" s="2" t="s">
        <v>9419</v>
      </c>
      <c r="B60" s="2" t="s">
        <v>9420</v>
      </c>
      <c r="C60" s="4" t="s">
        <v>9421</v>
      </c>
      <c r="D60" s="9" t="s">
        <v>9422</v>
      </c>
      <c r="E60" s="9">
        <v>41477</v>
      </c>
      <c r="F60" s="3">
        <v>12</v>
      </c>
    </row>
    <row r="61" spans="1:6" x14ac:dyDescent="0.25">
      <c r="A61" s="2" t="s">
        <v>9419</v>
      </c>
      <c r="B61" s="2" t="s">
        <v>9423</v>
      </c>
      <c r="C61" s="4" t="s">
        <v>9421</v>
      </c>
      <c r="E61" s="9">
        <v>41458</v>
      </c>
    </row>
    <row r="62" spans="1:6" x14ac:dyDescent="0.25">
      <c r="A62" s="2" t="s">
        <v>9424</v>
      </c>
      <c r="B62" s="2" t="s">
        <v>9425</v>
      </c>
      <c r="C62" s="4" t="s">
        <v>9426</v>
      </c>
      <c r="E62" s="9">
        <v>41467</v>
      </c>
      <c r="F62" s="3">
        <v>2</v>
      </c>
    </row>
    <row r="63" spans="1:6" x14ac:dyDescent="0.25">
      <c r="A63" s="2" t="s">
        <v>3616</v>
      </c>
      <c r="B63" s="2" t="s">
        <v>9427</v>
      </c>
      <c r="C63" s="4" t="s">
        <v>9426</v>
      </c>
      <c r="E63" s="9">
        <v>41461</v>
      </c>
    </row>
    <row r="64" spans="1:6" x14ac:dyDescent="0.25">
      <c r="A64" s="2" t="s">
        <v>9428</v>
      </c>
      <c r="B64" s="2" t="s">
        <v>9429</v>
      </c>
      <c r="C64" s="4" t="s">
        <v>2801</v>
      </c>
      <c r="E64" s="9">
        <v>41477</v>
      </c>
      <c r="F64" s="3">
        <v>9</v>
      </c>
    </row>
    <row r="65" spans="1:5" x14ac:dyDescent="0.25">
      <c r="A65" s="2" t="s">
        <v>9430</v>
      </c>
      <c r="B65" s="2" t="s">
        <v>9431</v>
      </c>
      <c r="C65" s="4" t="s">
        <v>9432</v>
      </c>
      <c r="E65" s="9">
        <v>41485</v>
      </c>
    </row>
    <row r="66" spans="1:5" x14ac:dyDescent="0.25">
      <c r="A66" s="2" t="s">
        <v>9433</v>
      </c>
      <c r="B66" s="2" t="s">
        <v>9434</v>
      </c>
      <c r="C66" s="4" t="s">
        <v>9432</v>
      </c>
      <c r="E66" s="9">
        <v>41485</v>
      </c>
    </row>
    <row r="67" spans="1:5" x14ac:dyDescent="0.25">
      <c r="A67" s="2" t="s">
        <v>9435</v>
      </c>
      <c r="B67" s="2" t="s">
        <v>9436</v>
      </c>
      <c r="C67" s="4" t="s">
        <v>7427</v>
      </c>
      <c r="E67" s="9">
        <v>41508</v>
      </c>
    </row>
    <row r="68" spans="1:5" x14ac:dyDescent="0.25">
      <c r="A68" s="2" t="s">
        <v>9437</v>
      </c>
      <c r="B68" s="2" t="s">
        <v>3541</v>
      </c>
      <c r="C68" s="4" t="s">
        <v>6782</v>
      </c>
      <c r="E68" s="9">
        <v>41513</v>
      </c>
    </row>
    <row r="69" spans="1:5" x14ac:dyDescent="0.25">
      <c r="A69" s="2" t="s">
        <v>9437</v>
      </c>
      <c r="B69" s="2" t="s">
        <v>9438</v>
      </c>
      <c r="C69" s="4" t="s">
        <v>6782</v>
      </c>
      <c r="E69" s="9">
        <v>41513</v>
      </c>
    </row>
    <row r="70" spans="1:5" x14ac:dyDescent="0.25">
      <c r="A70" s="2" t="s">
        <v>3546</v>
      </c>
      <c r="B70" s="2" t="s">
        <v>9439</v>
      </c>
      <c r="C70" s="4" t="s">
        <v>9440</v>
      </c>
      <c r="E70" s="9">
        <v>41534</v>
      </c>
    </row>
    <row r="71" spans="1:5" x14ac:dyDescent="0.25">
      <c r="A71" s="2" t="s">
        <v>3616</v>
      </c>
      <c r="B71" s="2" t="s">
        <v>9441</v>
      </c>
      <c r="C71" s="4" t="s">
        <v>9442</v>
      </c>
      <c r="E71" s="9">
        <v>41534</v>
      </c>
    </row>
    <row r="72" spans="1:5" x14ac:dyDescent="0.25">
      <c r="A72" s="2" t="s">
        <v>3616</v>
      </c>
      <c r="B72" s="2" t="s">
        <v>9443</v>
      </c>
      <c r="C72" s="4" t="s">
        <v>2362</v>
      </c>
      <c r="D72" s="9">
        <v>41557</v>
      </c>
      <c r="E72" s="9">
        <v>41555</v>
      </c>
    </row>
    <row r="73" spans="1:5" x14ac:dyDescent="0.25">
      <c r="A73" s="2" t="s">
        <v>3616</v>
      </c>
      <c r="B73" s="2" t="s">
        <v>9364</v>
      </c>
      <c r="C73" s="4" t="s">
        <v>4048</v>
      </c>
      <c r="E73" s="9">
        <v>41590</v>
      </c>
    </row>
    <row r="74" spans="1:5" x14ac:dyDescent="0.25">
      <c r="A74" s="2" t="s">
        <v>9444</v>
      </c>
      <c r="B74" s="2" t="s">
        <v>9445</v>
      </c>
      <c r="C74" s="4" t="s">
        <v>9446</v>
      </c>
      <c r="E74" s="9">
        <v>41629</v>
      </c>
    </row>
    <row r="75" spans="1:5" x14ac:dyDescent="0.25">
      <c r="A75" s="2" t="s">
        <v>9447</v>
      </c>
      <c r="B75" s="2" t="s">
        <v>9448</v>
      </c>
      <c r="C75" s="4" t="s">
        <v>9449</v>
      </c>
      <c r="E75" s="9">
        <v>41645</v>
      </c>
    </row>
    <row r="76" spans="1:5" x14ac:dyDescent="0.25">
      <c r="A76" s="2" t="s">
        <v>9450</v>
      </c>
      <c r="B76" s="2" t="s">
        <v>9451</v>
      </c>
      <c r="C76" s="4" t="s">
        <v>9452</v>
      </c>
      <c r="E76" s="9">
        <v>41653</v>
      </c>
    </row>
    <row r="77" spans="1:5" x14ac:dyDescent="0.25">
      <c r="A77" s="2" t="s">
        <v>2214</v>
      </c>
      <c r="B77" s="2" t="s">
        <v>9453</v>
      </c>
      <c r="C77" s="4" t="s">
        <v>7449</v>
      </c>
      <c r="E77" s="9">
        <v>41655</v>
      </c>
    </row>
    <row r="78" spans="1:5" x14ac:dyDescent="0.25">
      <c r="A78" s="2" t="s">
        <v>9454</v>
      </c>
      <c r="B78" s="2" t="s">
        <v>9455</v>
      </c>
      <c r="C78" s="4" t="s">
        <v>4083</v>
      </c>
      <c r="E78" s="9">
        <v>41655</v>
      </c>
    </row>
    <row r="79" spans="1:5" x14ac:dyDescent="0.25">
      <c r="A79" s="2" t="s">
        <v>9456</v>
      </c>
      <c r="B79" s="2" t="s">
        <v>9457</v>
      </c>
      <c r="C79" s="4" t="s">
        <v>4083</v>
      </c>
      <c r="E79" s="9">
        <v>41659</v>
      </c>
    </row>
    <row r="80" spans="1:5" x14ac:dyDescent="0.25">
      <c r="A80" s="2" t="s">
        <v>9458</v>
      </c>
      <c r="B80" s="2" t="s">
        <v>9459</v>
      </c>
      <c r="C80" s="4" t="s">
        <v>2822</v>
      </c>
      <c r="E80" s="9">
        <v>41663</v>
      </c>
    </row>
    <row r="81" spans="1:5" x14ac:dyDescent="0.25">
      <c r="A81" s="2" t="s">
        <v>9460</v>
      </c>
      <c r="B81" s="2" t="s">
        <v>9461</v>
      </c>
      <c r="C81" s="4" t="s">
        <v>7460</v>
      </c>
      <c r="D81" s="9" t="s">
        <v>9462</v>
      </c>
      <c r="E81" s="9">
        <v>41692</v>
      </c>
    </row>
    <row r="82" spans="1:5" x14ac:dyDescent="0.25">
      <c r="A82" s="2" t="s">
        <v>2214</v>
      </c>
      <c r="B82" s="2" t="s">
        <v>9453</v>
      </c>
      <c r="C82" s="4" t="s">
        <v>9463</v>
      </c>
      <c r="E82" s="9">
        <v>41678</v>
      </c>
    </row>
    <row r="83" spans="1:5" x14ac:dyDescent="0.25">
      <c r="A83" s="2" t="s">
        <v>9464</v>
      </c>
      <c r="B83" s="2" t="s">
        <v>9465</v>
      </c>
      <c r="C83" s="4" t="s">
        <v>2291</v>
      </c>
      <c r="E83" s="9">
        <v>41709</v>
      </c>
    </row>
    <row r="84" spans="1:5" x14ac:dyDescent="0.25">
      <c r="A84" s="2" t="s">
        <v>8521</v>
      </c>
      <c r="B84" s="2" t="s">
        <v>9466</v>
      </c>
      <c r="C84" s="4" t="s">
        <v>2291</v>
      </c>
      <c r="E84" s="9">
        <v>41709</v>
      </c>
    </row>
    <row r="85" spans="1:5" x14ac:dyDescent="0.25">
      <c r="A85" s="2" t="s">
        <v>9467</v>
      </c>
      <c r="B85" s="2" t="s">
        <v>9468</v>
      </c>
      <c r="C85" s="4" t="s">
        <v>9469</v>
      </c>
      <c r="D85" s="9">
        <v>41729</v>
      </c>
      <c r="E85" s="9">
        <v>41731</v>
      </c>
    </row>
    <row r="86" spans="1:5" x14ac:dyDescent="0.25">
      <c r="A86" s="2" t="s">
        <v>9362</v>
      </c>
      <c r="B86" s="2" t="s">
        <v>9363</v>
      </c>
      <c r="C86" s="4" t="s">
        <v>8448</v>
      </c>
      <c r="E86" s="9">
        <v>41797</v>
      </c>
    </row>
    <row r="87" spans="1:5" x14ac:dyDescent="0.25">
      <c r="A87" s="2" t="s">
        <v>5180</v>
      </c>
      <c r="B87" s="2" t="s">
        <v>9470</v>
      </c>
      <c r="C87" s="4" t="s">
        <v>9471</v>
      </c>
      <c r="D87" s="9">
        <v>41804</v>
      </c>
      <c r="E87" s="9">
        <v>41807</v>
      </c>
    </row>
    <row r="88" spans="1:5" x14ac:dyDescent="0.25">
      <c r="A88" s="2" t="s">
        <v>4613</v>
      </c>
      <c r="B88" s="2" t="s">
        <v>9472</v>
      </c>
      <c r="C88" s="4" t="s">
        <v>9473</v>
      </c>
      <c r="E88" s="9">
        <v>41827</v>
      </c>
    </row>
    <row r="89" spans="1:5" x14ac:dyDescent="0.25">
      <c r="A89" s="2" t="s">
        <v>9474</v>
      </c>
      <c r="B89" s="2" t="s">
        <v>9475</v>
      </c>
      <c r="C89" s="4" t="s">
        <v>2860</v>
      </c>
      <c r="E89" s="9">
        <v>41839</v>
      </c>
    </row>
    <row r="90" spans="1:5" x14ac:dyDescent="0.25">
      <c r="A90" s="2" t="s">
        <v>4613</v>
      </c>
      <c r="B90" s="2" t="s">
        <v>9476</v>
      </c>
      <c r="C90" s="4" t="s">
        <v>2860</v>
      </c>
      <c r="E90" s="9">
        <v>41839</v>
      </c>
    </row>
    <row r="91" spans="1:5" x14ac:dyDescent="0.25">
      <c r="A91" s="2" t="s">
        <v>4613</v>
      </c>
      <c r="B91" s="2" t="s">
        <v>9477</v>
      </c>
      <c r="C91" s="4" t="s">
        <v>2861</v>
      </c>
      <c r="E91" s="9">
        <v>41862</v>
      </c>
    </row>
    <row r="92" spans="1:5" x14ac:dyDescent="0.25">
      <c r="A92" s="2" t="s">
        <v>9478</v>
      </c>
      <c r="B92" s="2" t="s">
        <v>9479</v>
      </c>
      <c r="C92" s="4" t="s">
        <v>9480</v>
      </c>
      <c r="D92" s="9">
        <v>41874</v>
      </c>
      <c r="E92" s="9">
        <v>41877</v>
      </c>
    </row>
    <row r="93" spans="1:5" x14ac:dyDescent="0.25">
      <c r="A93" s="2" t="s">
        <v>9410</v>
      </c>
      <c r="B93" s="2" t="s">
        <v>9411</v>
      </c>
      <c r="C93" s="4" t="s">
        <v>9481</v>
      </c>
      <c r="D93" s="9">
        <v>41874</v>
      </c>
      <c r="E93" s="9">
        <v>41877</v>
      </c>
    </row>
    <row r="94" spans="1:5" x14ac:dyDescent="0.25">
      <c r="A94" s="2" t="s">
        <v>9482</v>
      </c>
      <c r="B94" s="2" t="s">
        <v>9483</v>
      </c>
      <c r="C94" s="4" t="s">
        <v>9484</v>
      </c>
      <c r="E94" s="9">
        <v>41877</v>
      </c>
    </row>
    <row r="95" spans="1:5" x14ac:dyDescent="0.25">
      <c r="A95" s="2" t="s">
        <v>9485</v>
      </c>
      <c r="B95" s="2" t="s">
        <v>9486</v>
      </c>
      <c r="C95" s="4" t="s">
        <v>9487</v>
      </c>
      <c r="E95" s="9">
        <v>41894</v>
      </c>
    </row>
    <row r="96" spans="1:5" x14ac:dyDescent="0.25">
      <c r="A96" s="2" t="s">
        <v>9488</v>
      </c>
      <c r="B96" s="2" t="s">
        <v>9489</v>
      </c>
      <c r="C96" s="4" t="s">
        <v>9490</v>
      </c>
      <c r="D96" s="9">
        <v>41922</v>
      </c>
      <c r="E96" s="9">
        <v>41919</v>
      </c>
    </row>
    <row r="97" spans="1:5" x14ac:dyDescent="0.25">
      <c r="A97" s="2" t="s">
        <v>9491</v>
      </c>
      <c r="B97" s="2" t="s">
        <v>9492</v>
      </c>
      <c r="C97" s="4" t="s">
        <v>9493</v>
      </c>
      <c r="E97" s="9">
        <v>41928</v>
      </c>
    </row>
    <row r="98" spans="1:5" x14ac:dyDescent="0.25">
      <c r="A98" s="2" t="s">
        <v>9494</v>
      </c>
      <c r="B98" s="2" t="s">
        <v>9495</v>
      </c>
      <c r="C98" s="4" t="s">
        <v>9496</v>
      </c>
      <c r="E98" s="9">
        <v>41933</v>
      </c>
    </row>
    <row r="99" spans="1:5" x14ac:dyDescent="0.25">
      <c r="A99" s="2" t="s">
        <v>6978</v>
      </c>
      <c r="B99" s="2" t="s">
        <v>9497</v>
      </c>
      <c r="C99" s="4" t="s">
        <v>9498</v>
      </c>
      <c r="D99" s="9">
        <v>41947</v>
      </c>
      <c r="E99" s="9">
        <v>41956</v>
      </c>
    </row>
    <row r="100" spans="1:5" x14ac:dyDescent="0.25">
      <c r="A100" s="2" t="s">
        <v>9499</v>
      </c>
      <c r="B100" s="2" t="s">
        <v>9500</v>
      </c>
      <c r="C100" s="4" t="s">
        <v>9501</v>
      </c>
      <c r="E100" s="9">
        <v>41969</v>
      </c>
    </row>
    <row r="101" spans="1:5" x14ac:dyDescent="0.25">
      <c r="A101" s="2" t="s">
        <v>9502</v>
      </c>
      <c r="B101" s="2" t="s">
        <v>9503</v>
      </c>
      <c r="C101" s="4" t="s">
        <v>9504</v>
      </c>
      <c r="E101" s="9">
        <v>41958</v>
      </c>
    </row>
    <row r="102" spans="1:5" x14ac:dyDescent="0.25">
      <c r="A102" s="2" t="s">
        <v>9502</v>
      </c>
      <c r="B102" s="2" t="s">
        <v>9505</v>
      </c>
      <c r="C102" s="4" t="s">
        <v>9504</v>
      </c>
      <c r="E102" s="9">
        <v>41958</v>
      </c>
    </row>
    <row r="103" spans="1:5" x14ac:dyDescent="0.25">
      <c r="A103" s="2" t="s">
        <v>9506</v>
      </c>
      <c r="B103" s="2" t="s">
        <v>9507</v>
      </c>
      <c r="C103" s="4" t="s">
        <v>9504</v>
      </c>
      <c r="E103" s="9">
        <v>41961</v>
      </c>
    </row>
    <row r="104" spans="1:5" x14ac:dyDescent="0.25">
      <c r="A104" s="2" t="s">
        <v>9506</v>
      </c>
      <c r="B104" s="2" t="s">
        <v>9508</v>
      </c>
      <c r="C104" s="4" t="s">
        <v>9504</v>
      </c>
      <c r="E104" s="9">
        <v>41961</v>
      </c>
    </row>
    <row r="105" spans="1:5" x14ac:dyDescent="0.25">
      <c r="A105" s="2" t="s">
        <v>6010</v>
      </c>
      <c r="B105" s="2" t="s">
        <v>9509</v>
      </c>
      <c r="C105" s="4" t="s">
        <v>3196</v>
      </c>
      <c r="E105" s="9">
        <v>41969</v>
      </c>
    </row>
    <row r="106" spans="1:5" x14ac:dyDescent="0.25">
      <c r="A106" s="2" t="s">
        <v>3506</v>
      </c>
      <c r="B106" s="2" t="s">
        <v>9489</v>
      </c>
      <c r="C106" s="4" t="s">
        <v>9510</v>
      </c>
      <c r="E106" s="9">
        <v>41999</v>
      </c>
    </row>
    <row r="107" spans="1:5" x14ac:dyDescent="0.25">
      <c r="A107" s="2" t="s">
        <v>9511</v>
      </c>
      <c r="B107" s="2" t="s">
        <v>9512</v>
      </c>
      <c r="C107" s="4" t="s">
        <v>9513</v>
      </c>
      <c r="E107" s="9">
        <v>41991</v>
      </c>
    </row>
    <row r="108" spans="1:5" x14ac:dyDescent="0.25">
      <c r="A108" s="2" t="s">
        <v>9514</v>
      </c>
      <c r="B108" s="2" t="s">
        <v>9515</v>
      </c>
      <c r="C108" s="4" t="s">
        <v>9516</v>
      </c>
      <c r="E108" s="9">
        <v>42023</v>
      </c>
    </row>
    <row r="109" spans="1:5" x14ac:dyDescent="0.25">
      <c r="A109" s="2" t="s">
        <v>9517</v>
      </c>
      <c r="B109" s="2" t="s">
        <v>9518</v>
      </c>
      <c r="C109" s="4" t="s">
        <v>9519</v>
      </c>
      <c r="D109" s="9">
        <v>42034</v>
      </c>
      <c r="E109" s="9">
        <v>42032</v>
      </c>
    </row>
    <row r="110" spans="1:5" x14ac:dyDescent="0.25">
      <c r="A110" s="2" t="s">
        <v>9520</v>
      </c>
      <c r="B110" s="2" t="s">
        <v>9521</v>
      </c>
      <c r="C110" s="4" t="s">
        <v>9522</v>
      </c>
      <c r="E110" s="9">
        <v>42032</v>
      </c>
    </row>
    <row r="111" spans="1:5" x14ac:dyDescent="0.25">
      <c r="A111" s="2" t="s">
        <v>3970</v>
      </c>
      <c r="B111" s="2" t="s">
        <v>9523</v>
      </c>
      <c r="C111" s="4" t="s">
        <v>9524</v>
      </c>
      <c r="E111" s="9">
        <v>42061</v>
      </c>
    </row>
    <row r="112" spans="1:5" x14ac:dyDescent="0.25">
      <c r="A112" s="2" t="s">
        <v>9525</v>
      </c>
      <c r="B112" s="2" t="s">
        <v>9500</v>
      </c>
      <c r="C112" s="4" t="s">
        <v>9526</v>
      </c>
      <c r="E112" s="9">
        <v>42061</v>
      </c>
    </row>
    <row r="113" spans="1:6" x14ac:dyDescent="0.25">
      <c r="A113" s="2" t="s">
        <v>9527</v>
      </c>
      <c r="B113" s="2" t="s">
        <v>9528</v>
      </c>
      <c r="C113" s="4" t="s">
        <v>4262</v>
      </c>
      <c r="E113" s="9">
        <v>42080</v>
      </c>
    </row>
    <row r="114" spans="1:6" x14ac:dyDescent="0.25">
      <c r="A114" s="2" t="s">
        <v>9529</v>
      </c>
      <c r="B114" s="2" t="s">
        <v>9530</v>
      </c>
      <c r="C114" s="4" t="s">
        <v>9531</v>
      </c>
      <c r="E114" s="9">
        <v>41718</v>
      </c>
    </row>
    <row r="115" spans="1:6" x14ac:dyDescent="0.25">
      <c r="A115" s="2" t="s">
        <v>9532</v>
      </c>
      <c r="B115" s="2" t="s">
        <v>9533</v>
      </c>
      <c r="C115" s="4" t="s">
        <v>9534</v>
      </c>
      <c r="E115" s="9">
        <v>41735</v>
      </c>
    </row>
    <row r="116" spans="1:6" x14ac:dyDescent="0.25">
      <c r="A116" s="2" t="s">
        <v>9535</v>
      </c>
      <c r="B116" s="2" t="s">
        <v>9536</v>
      </c>
      <c r="C116" s="4" t="s">
        <v>9537</v>
      </c>
      <c r="E116" s="9">
        <v>41757</v>
      </c>
    </row>
    <row r="117" spans="1:6" x14ac:dyDescent="0.25">
      <c r="A117" s="2" t="s">
        <v>9538</v>
      </c>
      <c r="B117" s="2" t="s">
        <v>9539</v>
      </c>
      <c r="C117" s="4" t="s">
        <v>9540</v>
      </c>
      <c r="E117" s="9">
        <v>41757</v>
      </c>
    </row>
    <row r="118" spans="1:6" x14ac:dyDescent="0.25">
      <c r="A118" s="2" t="s">
        <v>3506</v>
      </c>
      <c r="B118" s="2" t="s">
        <v>9541</v>
      </c>
      <c r="C118" s="4" t="s">
        <v>9542</v>
      </c>
      <c r="E118" s="9">
        <v>42132</v>
      </c>
    </row>
    <row r="119" spans="1:6" x14ac:dyDescent="0.25">
      <c r="A119" s="2" t="s">
        <v>9543</v>
      </c>
      <c r="B119" s="2" t="s">
        <v>9544</v>
      </c>
      <c r="C119" s="4" t="s">
        <v>9545</v>
      </c>
      <c r="E119" s="9">
        <v>42132</v>
      </c>
    </row>
    <row r="120" spans="1:6" x14ac:dyDescent="0.25">
      <c r="A120" s="2" t="s">
        <v>9535</v>
      </c>
      <c r="B120" s="2" t="s">
        <v>9546</v>
      </c>
      <c r="C120" s="4" t="s">
        <v>9547</v>
      </c>
      <c r="D120" s="9">
        <v>42193</v>
      </c>
      <c r="E120" s="9">
        <v>42188</v>
      </c>
    </row>
    <row r="121" spans="1:6" x14ac:dyDescent="0.25">
      <c r="A121" s="2" t="s">
        <v>9548</v>
      </c>
      <c r="B121" s="2" t="s">
        <v>9549</v>
      </c>
      <c r="C121" s="4" t="s">
        <v>9547</v>
      </c>
      <c r="D121" s="9">
        <v>42193</v>
      </c>
      <c r="E121" s="9">
        <v>42188</v>
      </c>
    </row>
    <row r="122" spans="1:6" x14ac:dyDescent="0.25">
      <c r="A122" s="2" t="s">
        <v>2214</v>
      </c>
      <c r="B122" s="2" t="s">
        <v>9550</v>
      </c>
      <c r="C122" s="4" t="s">
        <v>9551</v>
      </c>
      <c r="E122" s="9">
        <v>42217</v>
      </c>
      <c r="F122" s="3">
        <v>5</v>
      </c>
    </row>
    <row r="123" spans="1:6" x14ac:dyDescent="0.25">
      <c r="A123" s="2" t="s">
        <v>9552</v>
      </c>
      <c r="B123" s="2" t="s">
        <v>9553</v>
      </c>
      <c r="C123" s="4" t="s">
        <v>9554</v>
      </c>
      <c r="E123" s="9">
        <v>42223</v>
      </c>
    </row>
    <row r="124" spans="1:6" x14ac:dyDescent="0.25">
      <c r="A124" s="2" t="s">
        <v>9555</v>
      </c>
      <c r="B124" s="2" t="s">
        <v>9556</v>
      </c>
      <c r="C124" s="4" t="s">
        <v>9554</v>
      </c>
      <c r="E124" s="9">
        <v>42223</v>
      </c>
    </row>
    <row r="125" spans="1:6" x14ac:dyDescent="0.25">
      <c r="A125" s="2" t="s">
        <v>9557</v>
      </c>
      <c r="B125" s="2" t="s">
        <v>9558</v>
      </c>
      <c r="C125" s="4" t="s">
        <v>9559</v>
      </c>
      <c r="E125" s="9">
        <v>42290</v>
      </c>
    </row>
    <row r="126" spans="1:6" x14ac:dyDescent="0.25">
      <c r="A126" s="2" t="s">
        <v>9560</v>
      </c>
      <c r="B126" s="2" t="s">
        <v>9561</v>
      </c>
      <c r="C126" s="4" t="s">
        <v>9562</v>
      </c>
      <c r="E126" s="9">
        <v>42325</v>
      </c>
    </row>
    <row r="127" spans="1:6" x14ac:dyDescent="0.25">
      <c r="B127" s="2" t="s">
        <v>9563</v>
      </c>
      <c r="C127" s="4" t="s">
        <v>9562</v>
      </c>
      <c r="E127" s="9">
        <v>42325</v>
      </c>
    </row>
    <row r="128" spans="1:6" x14ac:dyDescent="0.25">
      <c r="A128" s="2" t="s">
        <v>9564</v>
      </c>
      <c r="B128" s="2" t="s">
        <v>9565</v>
      </c>
      <c r="C128" s="4" t="s">
        <v>9566</v>
      </c>
      <c r="E128" s="9">
        <v>42430</v>
      </c>
    </row>
    <row r="129" spans="1:5" x14ac:dyDescent="0.25">
      <c r="A129" s="2" t="s">
        <v>9567</v>
      </c>
      <c r="B129" s="2" t="s">
        <v>9568</v>
      </c>
      <c r="C129" s="4" t="s">
        <v>9566</v>
      </c>
      <c r="E129" s="9">
        <v>42430</v>
      </c>
    </row>
    <row r="130" spans="1:5" x14ac:dyDescent="0.25">
      <c r="A130" s="2" t="s">
        <v>9569</v>
      </c>
      <c r="B130" s="2" t="s">
        <v>9570</v>
      </c>
      <c r="C130" s="4" t="s">
        <v>9571</v>
      </c>
      <c r="E130" s="9">
        <v>42451</v>
      </c>
    </row>
    <row r="131" spans="1:5" x14ac:dyDescent="0.25">
      <c r="A131" s="2" t="s">
        <v>9572</v>
      </c>
      <c r="B131" s="2" t="s">
        <v>9573</v>
      </c>
      <c r="C131" s="4" t="s">
        <v>9571</v>
      </c>
      <c r="E131" s="9">
        <v>42451</v>
      </c>
    </row>
    <row r="132" spans="1:5" x14ac:dyDescent="0.25">
      <c r="A132" s="2" t="s">
        <v>1031</v>
      </c>
      <c r="B132" s="2" t="s">
        <v>9574</v>
      </c>
      <c r="C132" s="4" t="s">
        <v>1322</v>
      </c>
      <c r="D132" s="9" t="s">
        <v>9575</v>
      </c>
      <c r="E132" s="9">
        <v>42462</v>
      </c>
    </row>
    <row r="133" spans="1:5" x14ac:dyDescent="0.25">
      <c r="A133" s="2" t="s">
        <v>9576</v>
      </c>
      <c r="B133" s="2" t="s">
        <v>9577</v>
      </c>
      <c r="C133" s="4" t="s">
        <v>1322</v>
      </c>
      <c r="D133" s="9" t="s">
        <v>9575</v>
      </c>
      <c r="E133" s="9">
        <v>42462</v>
      </c>
    </row>
    <row r="134" spans="1:5" x14ac:dyDescent="0.25">
      <c r="A134" s="2" t="s">
        <v>9578</v>
      </c>
      <c r="B134" s="2" t="s">
        <v>9579</v>
      </c>
      <c r="C134" s="4" t="s">
        <v>5440</v>
      </c>
      <c r="E134" s="9">
        <v>42520</v>
      </c>
    </row>
    <row r="135" spans="1:5" x14ac:dyDescent="0.25">
      <c r="A135" s="2" t="s">
        <v>9580</v>
      </c>
      <c r="B135" s="2" t="s">
        <v>9581</v>
      </c>
      <c r="C135" s="4" t="s">
        <v>5440</v>
      </c>
      <c r="E135" s="9">
        <v>42520</v>
      </c>
    </row>
    <row r="136" spans="1:5" x14ac:dyDescent="0.25">
      <c r="A136" s="2" t="s">
        <v>9582</v>
      </c>
      <c r="B136" s="2" t="s">
        <v>9583</v>
      </c>
      <c r="C136" s="4" t="s">
        <v>9584</v>
      </c>
      <c r="D136" s="9">
        <v>42534</v>
      </c>
      <c r="E136" s="9">
        <v>42535</v>
      </c>
    </row>
    <row r="137" spans="1:5" x14ac:dyDescent="0.25">
      <c r="A137" s="2" t="s">
        <v>9585</v>
      </c>
      <c r="B137" s="2" t="s">
        <v>9586</v>
      </c>
      <c r="C137" s="4" t="s">
        <v>9587</v>
      </c>
      <c r="D137" s="9">
        <v>42549</v>
      </c>
      <c r="E137" s="9">
        <v>42552</v>
      </c>
    </row>
    <row r="138" spans="1:5" x14ac:dyDescent="0.25">
      <c r="A138" s="2" t="s">
        <v>9585</v>
      </c>
      <c r="B138" s="2" t="s">
        <v>9588</v>
      </c>
      <c r="C138" s="4" t="s">
        <v>9589</v>
      </c>
      <c r="E138" s="9">
        <v>42560</v>
      </c>
    </row>
    <row r="139" spans="1:5" x14ac:dyDescent="0.25">
      <c r="A139" s="2" t="s">
        <v>4126</v>
      </c>
      <c r="B139" s="2" t="s">
        <v>9590</v>
      </c>
      <c r="C139" s="4" t="s">
        <v>9589</v>
      </c>
      <c r="D139" s="9">
        <v>42566</v>
      </c>
      <c r="E139" s="9">
        <v>42570</v>
      </c>
    </row>
    <row r="140" spans="1:5" x14ac:dyDescent="0.25">
      <c r="A140" s="2" t="s">
        <v>5950</v>
      </c>
      <c r="B140" s="2" t="s">
        <v>9591</v>
      </c>
      <c r="C140" s="4" t="s">
        <v>2968</v>
      </c>
      <c r="E140" s="9">
        <v>42570</v>
      </c>
    </row>
    <row r="141" spans="1:5" x14ac:dyDescent="0.25">
      <c r="A141" s="2" t="s">
        <v>5950</v>
      </c>
      <c r="B141" s="2" t="s">
        <v>9592</v>
      </c>
      <c r="C141" s="4" t="s">
        <v>4448</v>
      </c>
      <c r="E141" s="9">
        <v>42576</v>
      </c>
    </row>
    <row r="142" spans="1:5" x14ac:dyDescent="0.25">
      <c r="A142" s="2" t="s">
        <v>9585</v>
      </c>
      <c r="B142" s="2" t="s">
        <v>9593</v>
      </c>
      <c r="C142" s="4" t="s">
        <v>9594</v>
      </c>
      <c r="E142" s="9">
        <v>42578</v>
      </c>
    </row>
    <row r="143" spans="1:5" x14ac:dyDescent="0.25">
      <c r="A143" s="2" t="s">
        <v>7822</v>
      </c>
      <c r="B143" s="2" t="s">
        <v>9595</v>
      </c>
      <c r="C143" s="4" t="s">
        <v>9596</v>
      </c>
      <c r="D143" s="9">
        <v>42593</v>
      </c>
      <c r="E143" s="9">
        <v>42592</v>
      </c>
    </row>
    <row r="144" spans="1:5" x14ac:dyDescent="0.25">
      <c r="A144" s="2" t="s">
        <v>9597</v>
      </c>
      <c r="B144" s="2" t="s">
        <v>9598</v>
      </c>
      <c r="C144" s="4" t="s">
        <v>9596</v>
      </c>
      <c r="D144" s="9">
        <v>42593</v>
      </c>
      <c r="E144" s="9">
        <v>42592</v>
      </c>
    </row>
    <row r="145" spans="1:6" x14ac:dyDescent="0.25">
      <c r="A145" s="2" t="s">
        <v>9599</v>
      </c>
      <c r="B145" s="2" t="s">
        <v>9600</v>
      </c>
      <c r="C145" s="4" t="s">
        <v>1036</v>
      </c>
      <c r="E145" s="9">
        <v>42605</v>
      </c>
    </row>
    <row r="146" spans="1:6" x14ac:dyDescent="0.25">
      <c r="A146" s="2" t="s">
        <v>9601</v>
      </c>
      <c r="B146" s="2" t="s">
        <v>9602</v>
      </c>
      <c r="C146" s="4" t="s">
        <v>1036</v>
      </c>
      <c r="E146" s="9">
        <v>42605</v>
      </c>
      <c r="F146" s="3">
        <v>6</v>
      </c>
    </row>
    <row r="147" spans="1:6" x14ac:dyDescent="0.25">
      <c r="A147" s="25"/>
      <c r="B147" s="25" t="s">
        <v>9603</v>
      </c>
      <c r="C147" s="25"/>
      <c r="D147" s="29"/>
      <c r="E147" s="29"/>
      <c r="F147" s="30"/>
    </row>
    <row r="148" spans="1:6" x14ac:dyDescent="0.25">
      <c r="A148" s="2" t="s">
        <v>9604</v>
      </c>
      <c r="B148" s="2" t="s">
        <v>9605</v>
      </c>
      <c r="C148" s="4" t="s">
        <v>4504</v>
      </c>
      <c r="E148" s="9">
        <v>42688</v>
      </c>
    </row>
    <row r="149" spans="1:6" x14ac:dyDescent="0.25">
      <c r="A149" s="2" t="s">
        <v>9606</v>
      </c>
      <c r="B149" s="2" t="s">
        <v>9607</v>
      </c>
      <c r="C149" s="4" t="s">
        <v>9608</v>
      </c>
      <c r="E149" s="9">
        <v>42693</v>
      </c>
    </row>
    <row r="150" spans="1:6" x14ac:dyDescent="0.25">
      <c r="A150" s="2" t="s">
        <v>9609</v>
      </c>
      <c r="B150" s="2" t="s">
        <v>9610</v>
      </c>
      <c r="C150" s="4" t="s">
        <v>9608</v>
      </c>
      <c r="E150" s="9">
        <v>42693</v>
      </c>
    </row>
    <row r="151" spans="1:6" x14ac:dyDescent="0.25">
      <c r="A151" s="2" t="s">
        <v>9611</v>
      </c>
      <c r="B151" s="2" t="s">
        <v>9612</v>
      </c>
      <c r="C151" s="4" t="s">
        <v>9613</v>
      </c>
      <c r="E151" s="9">
        <v>42709</v>
      </c>
    </row>
    <row r="152" spans="1:6" x14ac:dyDescent="0.25">
      <c r="A152" s="25"/>
      <c r="B152" s="25" t="s">
        <v>9614</v>
      </c>
      <c r="C152" s="25"/>
      <c r="D152" s="29"/>
      <c r="E152" s="29"/>
      <c r="F152" s="30"/>
    </row>
    <row r="153" spans="1:6" x14ac:dyDescent="0.25">
      <c r="A153" s="2" t="s">
        <v>9615</v>
      </c>
      <c r="B153" s="2" t="s">
        <v>9616</v>
      </c>
      <c r="C153" s="4" t="s">
        <v>4856</v>
      </c>
      <c r="E153" s="9">
        <v>43749</v>
      </c>
    </row>
    <row r="154" spans="1:6" x14ac:dyDescent="0.25">
      <c r="A154" s="2" t="s">
        <v>9617</v>
      </c>
      <c r="B154" s="2" t="s">
        <v>9618</v>
      </c>
      <c r="C154" s="4" t="s">
        <v>4932</v>
      </c>
      <c r="E154" s="9">
        <v>44394</v>
      </c>
    </row>
    <row r="155" spans="1:6" x14ac:dyDescent="0.25">
      <c r="A155" s="2" t="s">
        <v>9619</v>
      </c>
      <c r="B155" s="2" t="s">
        <v>9620</v>
      </c>
      <c r="C155" s="4" t="s">
        <v>4932</v>
      </c>
      <c r="E155" s="9">
        <v>44394</v>
      </c>
    </row>
  </sheetData>
  <hyperlinks>
    <hyperlink ref="I1" location="'Inicio'!A1" tooltip="Regresa a la tabla del inicio" display="Ir al inicio" xr:uid="{1A87FD65-C242-46BC-A6F9-1E97D9D232A7}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480F2-40B2-48C1-A192-463DFE76BFDE}">
  <sheetPr codeName="Hoja57"/>
  <dimension ref="A1:I2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724</v>
      </c>
      <c r="H1" s="1" t="s">
        <v>28761</v>
      </c>
      <c r="I1" s="5" t="s">
        <v>14</v>
      </c>
    </row>
    <row r="2" spans="1:9" x14ac:dyDescent="0.25">
      <c r="A2" s="2" t="s">
        <v>4741</v>
      </c>
      <c r="B2" s="2" t="s">
        <v>9623</v>
      </c>
      <c r="C2" s="4" t="s">
        <v>6099</v>
      </c>
      <c r="E2" s="9">
        <v>43327</v>
      </c>
    </row>
    <row r="3" spans="1:9" x14ac:dyDescent="0.25">
      <c r="A3" s="2" t="s">
        <v>9624</v>
      </c>
      <c r="B3" s="2" t="s">
        <v>9625</v>
      </c>
      <c r="C3" s="4" t="s">
        <v>2056</v>
      </c>
      <c r="E3" s="9">
        <v>43333</v>
      </c>
    </row>
    <row r="4" spans="1:9" x14ac:dyDescent="0.25">
      <c r="A4" s="2" t="s">
        <v>2408</v>
      </c>
      <c r="B4" s="2" t="s">
        <v>9626</v>
      </c>
      <c r="C4" s="4" t="s">
        <v>2056</v>
      </c>
      <c r="E4" s="9">
        <v>43333</v>
      </c>
    </row>
    <row r="5" spans="1:9" x14ac:dyDescent="0.25">
      <c r="A5" s="2" t="s">
        <v>9627</v>
      </c>
      <c r="B5" s="2" t="s">
        <v>9628</v>
      </c>
      <c r="C5" s="4" t="s">
        <v>6105</v>
      </c>
      <c r="E5" s="9" t="s">
        <v>9629</v>
      </c>
    </row>
    <row r="6" spans="1:9" x14ac:dyDescent="0.25">
      <c r="A6" s="2" t="s">
        <v>9630</v>
      </c>
      <c r="B6" s="2" t="s">
        <v>9631</v>
      </c>
      <c r="C6" s="4" t="s">
        <v>6105</v>
      </c>
      <c r="E6" s="9" t="s">
        <v>9629</v>
      </c>
    </row>
    <row r="7" spans="1:9" x14ac:dyDescent="0.25">
      <c r="A7" s="2" t="s">
        <v>9632</v>
      </c>
      <c r="B7" s="2" t="s">
        <v>9633</v>
      </c>
      <c r="C7" s="4" t="s">
        <v>9634</v>
      </c>
      <c r="E7" s="9">
        <v>43355</v>
      </c>
    </row>
    <row r="8" spans="1:9" x14ac:dyDescent="0.25">
      <c r="A8" s="2" t="s">
        <v>9635</v>
      </c>
      <c r="B8" s="2" t="s">
        <v>9636</v>
      </c>
      <c r="C8" s="4" t="s">
        <v>9634</v>
      </c>
      <c r="E8" s="9">
        <v>43355</v>
      </c>
    </row>
    <row r="9" spans="1:9" x14ac:dyDescent="0.25">
      <c r="A9" s="2" t="s">
        <v>9637</v>
      </c>
      <c r="B9" s="2" t="s">
        <v>9638</v>
      </c>
      <c r="C9" s="4" t="s">
        <v>9639</v>
      </c>
      <c r="E9" s="9">
        <v>43364</v>
      </c>
    </row>
    <row r="10" spans="1:9" x14ac:dyDescent="0.25">
      <c r="A10" s="2" t="s">
        <v>9637</v>
      </c>
      <c r="B10" s="2" t="s">
        <v>9640</v>
      </c>
      <c r="C10" s="4" t="s">
        <v>9639</v>
      </c>
      <c r="E10" s="9">
        <v>43364</v>
      </c>
    </row>
    <row r="11" spans="1:9" x14ac:dyDescent="0.25">
      <c r="A11" s="2" t="s">
        <v>9641</v>
      </c>
      <c r="B11" s="2" t="s">
        <v>9642</v>
      </c>
      <c r="C11" s="4" t="s">
        <v>9643</v>
      </c>
      <c r="D11" s="9">
        <v>43714</v>
      </c>
      <c r="E11" s="9">
        <v>43717</v>
      </c>
      <c r="F11" s="3">
        <v>1</v>
      </c>
    </row>
    <row r="12" spans="1:9" x14ac:dyDescent="0.25">
      <c r="A12" s="2" t="s">
        <v>9644</v>
      </c>
      <c r="B12" s="2" t="s">
        <v>9645</v>
      </c>
      <c r="C12" s="4" t="s">
        <v>9646</v>
      </c>
      <c r="E12" s="9">
        <v>43735</v>
      </c>
      <c r="F12" s="3">
        <v>3</v>
      </c>
    </row>
    <row r="13" spans="1:9" x14ac:dyDescent="0.25">
      <c r="A13" s="2" t="s">
        <v>9644</v>
      </c>
      <c r="B13" s="2" t="s">
        <v>9645</v>
      </c>
      <c r="C13" s="4" t="s">
        <v>9647</v>
      </c>
      <c r="E13" s="9">
        <v>43756</v>
      </c>
      <c r="F13" s="3">
        <v>3</v>
      </c>
    </row>
    <row r="14" spans="1:9" x14ac:dyDescent="0.25">
      <c r="A14" s="25"/>
      <c r="B14" s="25" t="s">
        <v>9648</v>
      </c>
      <c r="C14" s="25"/>
      <c r="D14" s="29"/>
      <c r="E14" s="29"/>
      <c r="F14" s="30"/>
    </row>
    <row r="15" spans="1:9" x14ac:dyDescent="0.25">
      <c r="A15" s="2" t="s">
        <v>9644</v>
      </c>
      <c r="B15" s="2" t="s">
        <v>9649</v>
      </c>
      <c r="C15" s="4" t="s">
        <v>9650</v>
      </c>
      <c r="E15" s="9">
        <v>43777</v>
      </c>
    </row>
    <row r="16" spans="1:9" x14ac:dyDescent="0.25">
      <c r="A16" s="2" t="s">
        <v>9651</v>
      </c>
      <c r="B16" s="2" t="s">
        <v>9652</v>
      </c>
      <c r="C16" s="4" t="s">
        <v>5004</v>
      </c>
      <c r="D16" s="9">
        <v>44894</v>
      </c>
      <c r="E16" s="9">
        <v>44895</v>
      </c>
    </row>
    <row r="17" spans="1:6" x14ac:dyDescent="0.25">
      <c r="A17" s="2" t="s">
        <v>9653</v>
      </c>
      <c r="B17" s="2" t="s">
        <v>9654</v>
      </c>
      <c r="C17" s="4" t="s">
        <v>5004</v>
      </c>
      <c r="D17" s="9">
        <v>44894</v>
      </c>
      <c r="E17" s="9">
        <v>44895</v>
      </c>
    </row>
    <row r="18" spans="1:6" x14ac:dyDescent="0.25">
      <c r="A18" s="25"/>
      <c r="B18" s="25" t="s">
        <v>9655</v>
      </c>
      <c r="C18" s="25"/>
      <c r="D18" s="29"/>
      <c r="E18" s="29"/>
      <c r="F18" s="30"/>
    </row>
    <row r="19" spans="1:6" x14ac:dyDescent="0.25">
      <c r="A19" s="2" t="s">
        <v>3025</v>
      </c>
      <c r="B19" s="2" t="s">
        <v>9656</v>
      </c>
      <c r="C19" s="4" t="s">
        <v>9657</v>
      </c>
      <c r="E19" s="9">
        <v>45056</v>
      </c>
    </row>
    <row r="20" spans="1:6" x14ac:dyDescent="0.25">
      <c r="A20" s="2" t="s">
        <v>9658</v>
      </c>
      <c r="B20" s="2" t="s">
        <v>9659</v>
      </c>
      <c r="C20" s="4" t="s">
        <v>9660</v>
      </c>
      <c r="D20" s="9">
        <v>45070</v>
      </c>
      <c r="E20" s="9">
        <v>45070</v>
      </c>
    </row>
    <row r="21" spans="1:6" x14ac:dyDescent="0.25">
      <c r="A21" s="2" t="s">
        <v>9661</v>
      </c>
      <c r="B21" s="2" t="s">
        <v>9662</v>
      </c>
      <c r="C21" s="4" t="s">
        <v>9660</v>
      </c>
      <c r="D21" s="9">
        <v>45070</v>
      </c>
      <c r="E21" s="9">
        <v>45070</v>
      </c>
    </row>
    <row r="22" spans="1:6" x14ac:dyDescent="0.25">
      <c r="A22" s="2" t="s">
        <v>9663</v>
      </c>
      <c r="B22" s="2" t="s">
        <v>9664</v>
      </c>
      <c r="C22" s="4" t="s">
        <v>9665</v>
      </c>
      <c r="E22" s="9">
        <v>45085</v>
      </c>
      <c r="F22" s="3">
        <v>1</v>
      </c>
    </row>
    <row r="23" spans="1:6" x14ac:dyDescent="0.25">
      <c r="A23" s="2" t="s">
        <v>9666</v>
      </c>
      <c r="B23" s="2" t="s">
        <v>9667</v>
      </c>
      <c r="C23" s="4" t="s">
        <v>9665</v>
      </c>
      <c r="E23" s="9">
        <v>45085</v>
      </c>
      <c r="F23" s="3">
        <v>1</v>
      </c>
    </row>
  </sheetData>
  <hyperlinks>
    <hyperlink ref="I1" location="'Inicio'!A1" tooltip="Regresa a la tabla del inicio" display="Ir al inicio" xr:uid="{F227AF96-827E-4810-BA03-14471B0E1584}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B028-E272-4A1C-B5AB-8B0E6F58F574}">
  <sheetPr codeName="Hoja61"/>
  <dimension ref="A1:I11"/>
  <sheetViews>
    <sheetView workbookViewId="0">
      <pane ySplit="1" topLeftCell="A2" activePane="bottomLeft" state="frozenSplit"/>
      <selection pane="bottomLeft" activeCell="E12" sqref="E1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725</v>
      </c>
      <c r="H1" s="1" t="s">
        <v>28779</v>
      </c>
      <c r="I1" s="5" t="s">
        <v>14</v>
      </c>
    </row>
    <row r="2" spans="1:9" x14ac:dyDescent="0.25">
      <c r="A2" s="2" t="s">
        <v>2311</v>
      </c>
      <c r="B2" s="2" t="s">
        <v>9668</v>
      </c>
      <c r="C2" s="4" t="s">
        <v>9669</v>
      </c>
      <c r="E2" s="9">
        <v>43803</v>
      </c>
    </row>
    <row r="3" spans="1:9" x14ac:dyDescent="0.25">
      <c r="A3" s="2" t="s">
        <v>2311</v>
      </c>
      <c r="B3" s="2" t="s">
        <v>9668</v>
      </c>
      <c r="C3" s="4" t="s">
        <v>9670</v>
      </c>
      <c r="E3" s="9">
        <v>44544</v>
      </c>
      <c r="F3" s="3">
        <v>4</v>
      </c>
    </row>
    <row r="4" spans="1:9" x14ac:dyDescent="0.25">
      <c r="A4" s="25"/>
      <c r="B4" s="25" t="s">
        <v>9671</v>
      </c>
      <c r="C4" s="25"/>
      <c r="D4" s="29"/>
      <c r="E4" s="29"/>
      <c r="F4" s="30"/>
    </row>
    <row r="5" spans="1:9" x14ac:dyDescent="0.25">
      <c r="A5" s="2" t="s">
        <v>9672</v>
      </c>
      <c r="B5" s="2" t="s">
        <v>9673</v>
      </c>
      <c r="C5" s="4" t="s">
        <v>9674</v>
      </c>
      <c r="E5" s="9">
        <v>44573</v>
      </c>
      <c r="F5" s="3">
        <v>14</v>
      </c>
    </row>
    <row r="6" spans="1:9" x14ac:dyDescent="0.25">
      <c r="A6" s="25"/>
      <c r="B6" s="25" t="s">
        <v>9675</v>
      </c>
      <c r="C6" s="25"/>
      <c r="D6" s="29"/>
      <c r="E6" s="29"/>
      <c r="F6" s="30"/>
    </row>
    <row r="7" spans="1:9" x14ac:dyDescent="0.25">
      <c r="A7" s="2" t="s">
        <v>2311</v>
      </c>
      <c r="B7" s="2" t="s">
        <v>9668</v>
      </c>
      <c r="C7" s="4" t="s">
        <v>9676</v>
      </c>
      <c r="E7" s="9">
        <v>44603</v>
      </c>
    </row>
    <row r="8" spans="1:9" x14ac:dyDescent="0.25">
      <c r="A8" s="2" t="s">
        <v>3242</v>
      </c>
      <c r="B8" s="2" t="s">
        <v>9677</v>
      </c>
      <c r="C8" s="4" t="s">
        <v>9678</v>
      </c>
      <c r="D8" s="9" t="s">
        <v>9679</v>
      </c>
      <c r="E8" s="9">
        <v>44614</v>
      </c>
    </row>
    <row r="9" spans="1:9" x14ac:dyDescent="0.25">
      <c r="A9" s="2" t="s">
        <v>9680</v>
      </c>
      <c r="B9" s="2" t="s">
        <v>9681</v>
      </c>
      <c r="C9" s="4" t="s">
        <v>9682</v>
      </c>
      <c r="E9" s="9">
        <v>44622</v>
      </c>
      <c r="F9" s="3">
        <v>1</v>
      </c>
    </row>
    <row r="10" spans="1:9" x14ac:dyDescent="0.25">
      <c r="A10" s="2" t="s">
        <v>9683</v>
      </c>
      <c r="B10" s="2" t="s">
        <v>9684</v>
      </c>
      <c r="C10" s="4" t="s">
        <v>9685</v>
      </c>
      <c r="D10" s="9" t="s">
        <v>9686</v>
      </c>
      <c r="E10" s="9" t="s">
        <v>9687</v>
      </c>
      <c r="F10" s="3">
        <v>23</v>
      </c>
    </row>
    <row r="11" spans="1:9" x14ac:dyDescent="0.25">
      <c r="A11" s="25"/>
      <c r="B11" s="25" t="s">
        <v>9688</v>
      </c>
      <c r="C11" s="25"/>
      <c r="D11" s="29"/>
      <c r="E11" s="29"/>
      <c r="F11" s="30"/>
    </row>
  </sheetData>
  <hyperlinks>
    <hyperlink ref="I1" location="'Inicio'!A1" tooltip="Regresa a la tabla del inicio" display="Ir al inicio" xr:uid="{01F00CB1-FD2C-4B86-8F97-0A5E63192DD9}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AB933-C1CC-43B6-B939-4500ED9B26F6}">
  <sheetPr codeName="Hoja62"/>
  <dimension ref="A1:I42"/>
  <sheetViews>
    <sheetView workbookViewId="0">
      <pane ySplit="1" topLeftCell="A26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726</v>
      </c>
      <c r="H1" s="1" t="s">
        <v>28761</v>
      </c>
      <c r="I1" s="5" t="s">
        <v>14</v>
      </c>
    </row>
    <row r="2" spans="1:9" x14ac:dyDescent="0.25">
      <c r="A2" s="2" t="s">
        <v>9689</v>
      </c>
      <c r="B2" s="2" t="s">
        <v>9690</v>
      </c>
      <c r="C2" s="4" t="s">
        <v>9691</v>
      </c>
      <c r="E2" s="9">
        <v>40141</v>
      </c>
      <c r="F2" s="3" t="s">
        <v>1699</v>
      </c>
    </row>
    <row r="3" spans="1:9" x14ac:dyDescent="0.25">
      <c r="A3" s="2" t="s">
        <v>1882</v>
      </c>
      <c r="B3" s="2" t="s">
        <v>9692</v>
      </c>
      <c r="C3" s="4" t="s">
        <v>9693</v>
      </c>
      <c r="E3" s="9">
        <v>40154</v>
      </c>
      <c r="F3" s="3" t="s">
        <v>1699</v>
      </c>
    </row>
    <row r="4" spans="1:9" x14ac:dyDescent="0.25">
      <c r="A4" s="2" t="s">
        <v>1726</v>
      </c>
      <c r="B4" s="2" t="s">
        <v>9694</v>
      </c>
      <c r="C4" s="4" t="s">
        <v>2447</v>
      </c>
      <c r="D4" s="9" t="s">
        <v>9695</v>
      </c>
      <c r="E4" s="9">
        <v>39815</v>
      </c>
      <c r="F4" s="3" t="s">
        <v>880</v>
      </c>
    </row>
    <row r="5" spans="1:9" x14ac:dyDescent="0.25">
      <c r="A5" s="2" t="s">
        <v>2488</v>
      </c>
      <c r="B5" s="2" t="s">
        <v>9696</v>
      </c>
      <c r="C5" s="4" t="s">
        <v>2447</v>
      </c>
      <c r="D5" s="9" t="s">
        <v>9695</v>
      </c>
      <c r="E5" s="9">
        <v>39815</v>
      </c>
      <c r="F5" s="3" t="s">
        <v>880</v>
      </c>
    </row>
    <row r="6" spans="1:9" x14ac:dyDescent="0.25">
      <c r="A6" s="2" t="s">
        <v>4119</v>
      </c>
      <c r="B6" s="2" t="s">
        <v>9697</v>
      </c>
      <c r="C6" s="4" t="s">
        <v>2460</v>
      </c>
      <c r="E6" s="9">
        <v>40193</v>
      </c>
      <c r="F6" s="3">
        <v>6</v>
      </c>
    </row>
    <row r="7" spans="1:9" x14ac:dyDescent="0.25">
      <c r="A7" s="2" t="s">
        <v>881</v>
      </c>
      <c r="B7" s="2" t="s">
        <v>9698</v>
      </c>
      <c r="C7" s="4" t="s">
        <v>9699</v>
      </c>
      <c r="E7" s="9">
        <v>40200</v>
      </c>
      <c r="F7" s="3" t="s">
        <v>880</v>
      </c>
    </row>
    <row r="8" spans="1:9" x14ac:dyDescent="0.25">
      <c r="A8" s="2" t="s">
        <v>9700</v>
      </c>
      <c r="B8" s="2" t="s">
        <v>9701</v>
      </c>
      <c r="C8" s="4" t="s">
        <v>9702</v>
      </c>
      <c r="E8" s="9">
        <v>41113</v>
      </c>
      <c r="F8" s="3">
        <v>5</v>
      </c>
    </row>
    <row r="9" spans="1:9" x14ac:dyDescent="0.25">
      <c r="A9" s="2" t="s">
        <v>3616</v>
      </c>
      <c r="B9" s="2" t="s">
        <v>9703</v>
      </c>
      <c r="C9" s="4" t="s">
        <v>9704</v>
      </c>
      <c r="D9" s="9" t="s">
        <v>9705</v>
      </c>
      <c r="E9" s="9">
        <v>41134</v>
      </c>
      <c r="F9" s="3">
        <v>7</v>
      </c>
    </row>
    <row r="10" spans="1:9" x14ac:dyDescent="0.25">
      <c r="A10" s="2" t="s">
        <v>9700</v>
      </c>
      <c r="B10" s="2" t="s">
        <v>9706</v>
      </c>
      <c r="C10" s="4" t="s">
        <v>9704</v>
      </c>
      <c r="E10" s="9">
        <v>41120</v>
      </c>
    </row>
    <row r="11" spans="1:9" x14ac:dyDescent="0.25">
      <c r="A11" s="2" t="s">
        <v>3616</v>
      </c>
      <c r="B11" s="2" t="s">
        <v>9707</v>
      </c>
      <c r="C11" s="4" t="s">
        <v>9708</v>
      </c>
      <c r="E11" s="9">
        <v>41134</v>
      </c>
      <c r="F11" s="3">
        <v>7</v>
      </c>
    </row>
    <row r="12" spans="1:9" x14ac:dyDescent="0.25">
      <c r="A12" s="2" t="s">
        <v>3616</v>
      </c>
      <c r="B12" s="2" t="s">
        <v>9709</v>
      </c>
      <c r="C12" s="4" t="s">
        <v>9710</v>
      </c>
      <c r="D12" s="9" t="s">
        <v>9711</v>
      </c>
      <c r="E12" s="9">
        <v>41155</v>
      </c>
      <c r="F12" s="3">
        <v>7</v>
      </c>
    </row>
    <row r="13" spans="1:9" x14ac:dyDescent="0.25">
      <c r="A13" s="2" t="s">
        <v>9712</v>
      </c>
      <c r="B13" s="2" t="s">
        <v>9713</v>
      </c>
      <c r="C13" s="4" t="s">
        <v>9710</v>
      </c>
      <c r="D13" s="9" t="s">
        <v>9711</v>
      </c>
      <c r="E13" s="9">
        <v>41155</v>
      </c>
      <c r="F13" s="3">
        <v>7</v>
      </c>
    </row>
    <row r="14" spans="1:9" x14ac:dyDescent="0.25">
      <c r="A14" s="2" t="s">
        <v>3616</v>
      </c>
      <c r="B14" s="2" t="s">
        <v>9714</v>
      </c>
      <c r="C14" s="4" t="s">
        <v>9715</v>
      </c>
      <c r="E14" s="9">
        <v>41169</v>
      </c>
      <c r="F14" s="3">
        <v>7</v>
      </c>
    </row>
    <row r="15" spans="1:9" x14ac:dyDescent="0.25">
      <c r="A15" s="2" t="s">
        <v>9716</v>
      </c>
      <c r="B15" s="2" t="s">
        <v>9717</v>
      </c>
      <c r="C15" s="4" t="s">
        <v>9718</v>
      </c>
      <c r="E15" s="9">
        <v>41178</v>
      </c>
      <c r="F15" s="3">
        <v>2</v>
      </c>
    </row>
    <row r="16" spans="1:9" x14ac:dyDescent="0.25">
      <c r="A16" s="2" t="s">
        <v>9719</v>
      </c>
      <c r="B16" s="2" t="s">
        <v>9720</v>
      </c>
      <c r="C16" s="4" t="s">
        <v>9718</v>
      </c>
      <c r="E16" s="9">
        <v>41178</v>
      </c>
      <c r="F16" s="3">
        <v>2</v>
      </c>
    </row>
    <row r="17" spans="1:6" x14ac:dyDescent="0.25">
      <c r="A17" s="2" t="s">
        <v>3616</v>
      </c>
      <c r="B17" s="2" t="s">
        <v>9721</v>
      </c>
      <c r="C17" s="4" t="s">
        <v>9722</v>
      </c>
      <c r="E17" s="9">
        <v>41187</v>
      </c>
      <c r="F17" s="3">
        <v>2</v>
      </c>
    </row>
    <row r="18" spans="1:6" x14ac:dyDescent="0.25">
      <c r="A18" s="2" t="s">
        <v>3616</v>
      </c>
      <c r="B18" s="2" t="s">
        <v>9723</v>
      </c>
      <c r="C18" s="4" t="s">
        <v>7335</v>
      </c>
      <c r="E18" s="9">
        <v>41197</v>
      </c>
      <c r="F18" s="3">
        <v>3</v>
      </c>
    </row>
    <row r="19" spans="1:6" x14ac:dyDescent="0.25">
      <c r="A19" s="2" t="s">
        <v>3616</v>
      </c>
      <c r="B19" s="2" t="s">
        <v>9724</v>
      </c>
      <c r="C19" s="4" t="s">
        <v>7347</v>
      </c>
      <c r="E19" s="9">
        <v>41201</v>
      </c>
    </row>
    <row r="20" spans="1:6" x14ac:dyDescent="0.25">
      <c r="A20" s="2" t="s">
        <v>3616</v>
      </c>
      <c r="B20" s="2" t="s">
        <v>9725</v>
      </c>
      <c r="C20" s="4" t="s">
        <v>9726</v>
      </c>
      <c r="E20" s="9">
        <v>41213</v>
      </c>
      <c r="F20" s="3">
        <v>6</v>
      </c>
    </row>
    <row r="21" spans="1:6" x14ac:dyDescent="0.25">
      <c r="A21" s="2" t="s">
        <v>3616</v>
      </c>
      <c r="B21" s="2" t="s">
        <v>9727</v>
      </c>
      <c r="C21" s="4" t="s">
        <v>9728</v>
      </c>
      <c r="D21" s="9" t="s">
        <v>9729</v>
      </c>
      <c r="E21" s="9">
        <v>41239</v>
      </c>
      <c r="F21" s="3">
        <v>8</v>
      </c>
    </row>
    <row r="22" spans="1:6" x14ac:dyDescent="0.25">
      <c r="A22" s="2" t="s">
        <v>9730</v>
      </c>
      <c r="B22" s="2" t="s">
        <v>9731</v>
      </c>
      <c r="C22" s="4" t="s">
        <v>9732</v>
      </c>
      <c r="E22" s="9">
        <v>41243</v>
      </c>
    </row>
    <row r="23" spans="1:6" x14ac:dyDescent="0.25">
      <c r="A23" s="2" t="s">
        <v>3616</v>
      </c>
      <c r="B23" s="2" t="s">
        <v>9707</v>
      </c>
      <c r="C23" s="4" t="s">
        <v>9733</v>
      </c>
      <c r="E23" s="9">
        <v>41261</v>
      </c>
      <c r="F23" s="3">
        <v>12</v>
      </c>
    </row>
    <row r="24" spans="1:6" x14ac:dyDescent="0.25">
      <c r="A24" s="2" t="s">
        <v>3616</v>
      </c>
      <c r="B24" s="2" t="s">
        <v>9721</v>
      </c>
      <c r="C24" s="4" t="s">
        <v>9734</v>
      </c>
      <c r="E24" s="9">
        <v>41278</v>
      </c>
      <c r="F24" s="3">
        <v>9</v>
      </c>
    </row>
    <row r="25" spans="1:6" x14ac:dyDescent="0.25">
      <c r="A25" s="2" t="s">
        <v>3616</v>
      </c>
      <c r="B25" s="2" t="s">
        <v>9735</v>
      </c>
      <c r="C25" s="4" t="s">
        <v>9736</v>
      </c>
      <c r="E25" s="9">
        <v>41295</v>
      </c>
      <c r="F25" s="3">
        <v>7</v>
      </c>
    </row>
    <row r="26" spans="1:6" x14ac:dyDescent="0.25">
      <c r="B26" s="2" t="s">
        <v>9703</v>
      </c>
      <c r="C26" s="4" t="s">
        <v>9737</v>
      </c>
      <c r="E26" s="9">
        <v>41286</v>
      </c>
      <c r="F26" s="3">
        <v>8</v>
      </c>
    </row>
    <row r="27" spans="1:6" x14ac:dyDescent="0.25">
      <c r="A27" s="2" t="s">
        <v>3616</v>
      </c>
      <c r="B27" s="2" t="s">
        <v>9709</v>
      </c>
      <c r="C27" s="4" t="s">
        <v>9738</v>
      </c>
      <c r="E27" s="9">
        <v>41334</v>
      </c>
      <c r="F27" s="3">
        <v>10</v>
      </c>
    </row>
    <row r="28" spans="1:6" x14ac:dyDescent="0.25">
      <c r="A28" s="2" t="s">
        <v>9739</v>
      </c>
      <c r="B28" s="2" t="s">
        <v>9740</v>
      </c>
      <c r="C28" s="4" t="s">
        <v>9738</v>
      </c>
      <c r="D28" s="9" t="s">
        <v>9741</v>
      </c>
      <c r="E28" s="9">
        <v>41353</v>
      </c>
      <c r="F28" s="3">
        <v>13</v>
      </c>
    </row>
    <row r="29" spans="1:6" x14ac:dyDescent="0.25">
      <c r="A29" s="2" t="s">
        <v>9739</v>
      </c>
      <c r="B29" s="2" t="s">
        <v>9742</v>
      </c>
      <c r="C29" s="4" t="s">
        <v>9743</v>
      </c>
      <c r="E29" s="9">
        <v>41367</v>
      </c>
    </row>
    <row r="30" spans="1:6" x14ac:dyDescent="0.25">
      <c r="A30" s="2" t="s">
        <v>3616</v>
      </c>
      <c r="B30" s="2" t="s">
        <v>9707</v>
      </c>
      <c r="C30" s="4" t="s">
        <v>9744</v>
      </c>
      <c r="D30" s="9" t="s">
        <v>9745</v>
      </c>
      <c r="E30" s="9">
        <v>41398</v>
      </c>
      <c r="F30" s="3">
        <v>11</v>
      </c>
    </row>
    <row r="31" spans="1:6" x14ac:dyDescent="0.25">
      <c r="A31" s="2" t="s">
        <v>2605</v>
      </c>
      <c r="B31" s="2" t="s">
        <v>9746</v>
      </c>
      <c r="C31" s="4" t="s">
        <v>9747</v>
      </c>
      <c r="D31" s="9" t="s">
        <v>9748</v>
      </c>
      <c r="E31" s="9">
        <v>41428</v>
      </c>
      <c r="F31" s="3">
        <v>21</v>
      </c>
    </row>
    <row r="32" spans="1:6" x14ac:dyDescent="0.25">
      <c r="A32" s="2" t="s">
        <v>3616</v>
      </c>
      <c r="B32" s="2" t="s">
        <v>9703</v>
      </c>
      <c r="C32" s="4" t="s">
        <v>9749</v>
      </c>
      <c r="E32" s="9">
        <v>41428</v>
      </c>
    </row>
    <row r="33" spans="1:6" x14ac:dyDescent="0.25">
      <c r="A33" s="25"/>
      <c r="B33" s="25" t="s">
        <v>9750</v>
      </c>
      <c r="C33" s="25"/>
      <c r="D33" s="29"/>
      <c r="E33" s="29"/>
      <c r="F33" s="30"/>
    </row>
    <row r="34" spans="1:6" x14ac:dyDescent="0.25">
      <c r="A34" s="2" t="s">
        <v>9751</v>
      </c>
      <c r="B34" s="2" t="s">
        <v>9752</v>
      </c>
      <c r="C34" s="4" t="s">
        <v>9753</v>
      </c>
      <c r="E34" s="9">
        <v>41500</v>
      </c>
    </row>
    <row r="35" spans="1:6" x14ac:dyDescent="0.25">
      <c r="A35" s="2" t="s">
        <v>9754</v>
      </c>
      <c r="B35" s="2" t="s">
        <v>9755</v>
      </c>
      <c r="C35" s="4" t="s">
        <v>7422</v>
      </c>
      <c r="E35" s="9">
        <v>41505</v>
      </c>
    </row>
    <row r="36" spans="1:6" x14ac:dyDescent="0.25">
      <c r="A36" s="2" t="s">
        <v>3616</v>
      </c>
      <c r="B36" s="2" t="s">
        <v>9727</v>
      </c>
      <c r="C36" s="4" t="s">
        <v>9756</v>
      </c>
      <c r="E36" s="9">
        <v>41522</v>
      </c>
      <c r="F36" s="3">
        <v>10</v>
      </c>
    </row>
    <row r="37" spans="1:6" x14ac:dyDescent="0.25">
      <c r="A37" s="2" t="s">
        <v>9757</v>
      </c>
      <c r="B37" s="2" t="s">
        <v>9758</v>
      </c>
      <c r="C37" s="4" t="s">
        <v>9759</v>
      </c>
      <c r="E37" s="9">
        <v>41893</v>
      </c>
    </row>
    <row r="38" spans="1:6" x14ac:dyDescent="0.25">
      <c r="A38" s="2" t="s">
        <v>9760</v>
      </c>
      <c r="B38" s="2" t="s">
        <v>9761</v>
      </c>
      <c r="C38" s="4" t="s">
        <v>9762</v>
      </c>
      <c r="E38" s="9">
        <v>41907</v>
      </c>
    </row>
    <row r="39" spans="1:6" x14ac:dyDescent="0.25">
      <c r="A39" s="2" t="s">
        <v>9763</v>
      </c>
      <c r="B39" s="2" t="s">
        <v>9764</v>
      </c>
      <c r="C39" s="4" t="s">
        <v>9762</v>
      </c>
      <c r="E39" s="9">
        <v>41907</v>
      </c>
    </row>
    <row r="40" spans="1:6" x14ac:dyDescent="0.25">
      <c r="A40" s="2" t="s">
        <v>9765</v>
      </c>
      <c r="B40" s="2" t="s">
        <v>9766</v>
      </c>
      <c r="C40" s="4" t="s">
        <v>9767</v>
      </c>
      <c r="E40" s="9">
        <v>41914</v>
      </c>
    </row>
    <row r="41" spans="1:6" x14ac:dyDescent="0.25">
      <c r="A41" s="2" t="s">
        <v>9768</v>
      </c>
      <c r="B41" s="2" t="s">
        <v>9769</v>
      </c>
      <c r="C41" s="4" t="s">
        <v>9767</v>
      </c>
      <c r="E41" s="9">
        <v>41914</v>
      </c>
    </row>
    <row r="42" spans="1:6" x14ac:dyDescent="0.25">
      <c r="A42" s="2" t="s">
        <v>9770</v>
      </c>
      <c r="B42" s="2" t="s">
        <v>9771</v>
      </c>
      <c r="C42" s="4" t="s">
        <v>9772</v>
      </c>
      <c r="E42" s="9">
        <v>43419</v>
      </c>
    </row>
  </sheetData>
  <hyperlinks>
    <hyperlink ref="I1" location="'Inicio'!A1" tooltip="Regresa a la tabla del inicio" display="Ir al inicio" xr:uid="{0997DAFB-9B81-41EB-BECC-694CD2B04F36}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7868-3C63-4DB9-B31A-70976EBD6021}">
  <sheetPr codeName="Hoja2"/>
  <dimension ref="A1:I3"/>
  <sheetViews>
    <sheetView workbookViewId="0">
      <pane ySplit="1" topLeftCell="A2" activePane="bottomLeft" state="frozenSplit"/>
      <selection pane="bottomLeft" activeCell="F4" sqref="F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28972</v>
      </c>
      <c r="H1" s="1" t="s">
        <v>28970</v>
      </c>
      <c r="I1" s="5" t="s">
        <v>14</v>
      </c>
    </row>
    <row r="2" spans="1:9" x14ac:dyDescent="0.25">
      <c r="A2" s="2" t="s">
        <v>15956</v>
      </c>
      <c r="B2" s="2" t="s">
        <v>28973</v>
      </c>
      <c r="C2" s="4" t="s">
        <v>28974</v>
      </c>
      <c r="E2" s="9">
        <v>45149</v>
      </c>
    </row>
    <row r="3" spans="1:9" x14ac:dyDescent="0.25">
      <c r="A3" s="2" t="s">
        <v>25250</v>
      </c>
      <c r="B3" s="2" t="s">
        <v>29102</v>
      </c>
      <c r="C3" s="4" t="s">
        <v>29103</v>
      </c>
      <c r="E3" s="9">
        <v>44955</v>
      </c>
      <c r="F3" s="3">
        <v>1</v>
      </c>
    </row>
  </sheetData>
  <hyperlinks>
    <hyperlink ref="I1" location="'Inicio'!A1" tooltip="Regresa a la tabla del inicio" display="Ir al inicio" xr:uid="{4D991AF5-F34F-4FB2-8E57-F24B322CD05D}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5BF10-5764-4B34-84D0-0E42C0204382}">
  <sheetPr codeName="Hoja72"/>
  <dimension ref="A1:I260"/>
  <sheetViews>
    <sheetView workbookViewId="0">
      <pane ySplit="1" topLeftCell="A248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28813</v>
      </c>
      <c r="H1" s="1" t="s">
        <v>28780</v>
      </c>
      <c r="I1" s="5" t="s">
        <v>14</v>
      </c>
    </row>
    <row r="2" spans="1:9" x14ac:dyDescent="0.25">
      <c r="A2" s="2" t="s">
        <v>9773</v>
      </c>
      <c r="B2" s="2" t="s">
        <v>9774</v>
      </c>
      <c r="C2" s="4" t="s">
        <v>9775</v>
      </c>
      <c r="E2" s="9">
        <v>41043</v>
      </c>
    </row>
    <row r="3" spans="1:9" x14ac:dyDescent="0.25">
      <c r="A3" s="2" t="s">
        <v>9776</v>
      </c>
      <c r="B3" s="2" t="s">
        <v>9777</v>
      </c>
      <c r="C3" s="4" t="s">
        <v>5989</v>
      </c>
      <c r="E3" s="9">
        <v>41246</v>
      </c>
      <c r="F3" s="3">
        <v>2</v>
      </c>
    </row>
    <row r="4" spans="1:9" x14ac:dyDescent="0.25">
      <c r="A4" s="2" t="s">
        <v>9778</v>
      </c>
      <c r="B4" s="2" t="s">
        <v>9779</v>
      </c>
      <c r="C4" s="4" t="s">
        <v>9780</v>
      </c>
      <c r="E4" s="9">
        <v>41282</v>
      </c>
    </row>
    <row r="5" spans="1:9" x14ac:dyDescent="0.25">
      <c r="A5" s="2" t="s">
        <v>9781</v>
      </c>
      <c r="B5" s="2" t="s">
        <v>9782</v>
      </c>
      <c r="C5" s="4" t="s">
        <v>3957</v>
      </c>
      <c r="E5" s="9">
        <v>41384</v>
      </c>
      <c r="F5" s="3">
        <v>2</v>
      </c>
    </row>
    <row r="6" spans="1:9" x14ac:dyDescent="0.25">
      <c r="A6" s="2" t="s">
        <v>2240</v>
      </c>
      <c r="B6" s="2" t="s">
        <v>9783</v>
      </c>
      <c r="C6" s="4" t="s">
        <v>2362</v>
      </c>
      <c r="E6" s="9">
        <v>41541</v>
      </c>
    </row>
    <row r="7" spans="1:9" x14ac:dyDescent="0.25">
      <c r="A7" s="2" t="s">
        <v>5117</v>
      </c>
      <c r="B7" s="2" t="s">
        <v>9784</v>
      </c>
      <c r="C7" s="4" t="s">
        <v>9785</v>
      </c>
      <c r="E7" s="9">
        <v>41674</v>
      </c>
    </row>
    <row r="8" spans="1:9" x14ac:dyDescent="0.25">
      <c r="A8" s="2" t="s">
        <v>9786</v>
      </c>
      <c r="B8" s="2" t="s">
        <v>9787</v>
      </c>
      <c r="C8" s="4" t="s">
        <v>9788</v>
      </c>
      <c r="E8" s="9">
        <v>41681</v>
      </c>
    </row>
    <row r="9" spans="1:9" x14ac:dyDescent="0.25">
      <c r="A9" s="2" t="s">
        <v>9789</v>
      </c>
      <c r="B9" s="2" t="s">
        <v>9790</v>
      </c>
      <c r="C9" s="4" t="s">
        <v>9788</v>
      </c>
      <c r="E9" s="9">
        <v>41681</v>
      </c>
    </row>
    <row r="10" spans="1:9" x14ac:dyDescent="0.25">
      <c r="A10" s="2" t="s">
        <v>9789</v>
      </c>
      <c r="B10" s="2" t="s">
        <v>9791</v>
      </c>
      <c r="C10" s="4" t="s">
        <v>1869</v>
      </c>
      <c r="E10" s="9">
        <v>41704</v>
      </c>
    </row>
    <row r="11" spans="1:9" x14ac:dyDescent="0.25">
      <c r="A11" s="2" t="s">
        <v>9792</v>
      </c>
      <c r="B11" s="2" t="s">
        <v>9793</v>
      </c>
      <c r="C11" s="4" t="s">
        <v>1869</v>
      </c>
      <c r="E11" s="9">
        <v>41709</v>
      </c>
    </row>
    <row r="12" spans="1:9" x14ac:dyDescent="0.25">
      <c r="A12" s="2" t="s">
        <v>5081</v>
      </c>
      <c r="B12" s="2" t="s">
        <v>9794</v>
      </c>
      <c r="C12" s="4" t="s">
        <v>9795</v>
      </c>
      <c r="E12" s="9">
        <v>41738</v>
      </c>
    </row>
    <row r="13" spans="1:9" x14ac:dyDescent="0.25">
      <c r="A13" s="2" t="s">
        <v>9792</v>
      </c>
      <c r="B13" s="2" t="s">
        <v>9793</v>
      </c>
      <c r="C13" s="4" t="s">
        <v>9796</v>
      </c>
      <c r="E13" s="9">
        <v>41745</v>
      </c>
    </row>
    <row r="14" spans="1:9" x14ac:dyDescent="0.25">
      <c r="A14" s="2" t="s">
        <v>2615</v>
      </c>
      <c r="B14" s="2" t="s">
        <v>9797</v>
      </c>
      <c r="C14" s="4" t="s">
        <v>9798</v>
      </c>
      <c r="E14" s="9">
        <v>41815</v>
      </c>
    </row>
    <row r="15" spans="1:9" x14ac:dyDescent="0.25">
      <c r="A15" s="2" t="s">
        <v>1236</v>
      </c>
      <c r="B15" s="2" t="s">
        <v>9799</v>
      </c>
      <c r="C15" s="4" t="s">
        <v>3267</v>
      </c>
      <c r="E15" s="9">
        <v>42049</v>
      </c>
    </row>
    <row r="16" spans="1:9" x14ac:dyDescent="0.25">
      <c r="A16" s="2" t="s">
        <v>1258</v>
      </c>
      <c r="B16" s="2" t="s">
        <v>9800</v>
      </c>
      <c r="C16" s="4" t="s">
        <v>9801</v>
      </c>
      <c r="E16" s="9">
        <v>42107</v>
      </c>
    </row>
    <row r="17" spans="1:6" x14ac:dyDescent="0.25">
      <c r="A17" s="2" t="s">
        <v>2615</v>
      </c>
      <c r="B17" s="2" t="s">
        <v>9802</v>
      </c>
      <c r="C17" s="4" t="s">
        <v>9803</v>
      </c>
      <c r="E17" s="9">
        <v>42108</v>
      </c>
    </row>
    <row r="18" spans="1:6" x14ac:dyDescent="0.25">
      <c r="A18" s="2" t="s">
        <v>1236</v>
      </c>
      <c r="B18" s="2" t="s">
        <v>9804</v>
      </c>
      <c r="C18" s="4" t="s">
        <v>8629</v>
      </c>
      <c r="E18" s="9">
        <v>42153</v>
      </c>
    </row>
    <row r="19" spans="1:6" x14ac:dyDescent="0.25">
      <c r="A19" s="2" t="s">
        <v>1236</v>
      </c>
      <c r="B19" s="2" t="s">
        <v>9805</v>
      </c>
      <c r="C19" s="4" t="s">
        <v>1002</v>
      </c>
      <c r="E19" s="9">
        <v>42156</v>
      </c>
    </row>
    <row r="20" spans="1:6" x14ac:dyDescent="0.25">
      <c r="A20" s="2" t="s">
        <v>1236</v>
      </c>
      <c r="B20" s="2" t="s">
        <v>9806</v>
      </c>
      <c r="C20" s="4" t="s">
        <v>4316</v>
      </c>
      <c r="E20" s="9">
        <v>42214</v>
      </c>
    </row>
    <row r="21" spans="1:6" x14ac:dyDescent="0.25">
      <c r="A21" s="2" t="s">
        <v>9807</v>
      </c>
      <c r="B21" s="2" t="s">
        <v>9808</v>
      </c>
      <c r="C21" s="4" t="s">
        <v>6323</v>
      </c>
      <c r="E21" s="9">
        <v>42346</v>
      </c>
    </row>
    <row r="22" spans="1:6" x14ac:dyDescent="0.25">
      <c r="A22" s="2" t="s">
        <v>6765</v>
      </c>
      <c r="B22" s="2" t="s">
        <v>9804</v>
      </c>
      <c r="C22" s="4" t="s">
        <v>9809</v>
      </c>
      <c r="E22" s="9">
        <v>42350</v>
      </c>
    </row>
    <row r="23" spans="1:6" x14ac:dyDescent="0.25">
      <c r="A23" s="2" t="s">
        <v>9810</v>
      </c>
      <c r="B23" s="2" t="s">
        <v>9811</v>
      </c>
      <c r="C23" s="4" t="s">
        <v>8691</v>
      </c>
      <c r="E23" s="9">
        <v>42359</v>
      </c>
    </row>
    <row r="24" spans="1:6" x14ac:dyDescent="0.25">
      <c r="A24" s="2" t="s">
        <v>6765</v>
      </c>
      <c r="B24" s="2" t="s">
        <v>9812</v>
      </c>
      <c r="C24" s="4" t="s">
        <v>9813</v>
      </c>
      <c r="D24" s="9">
        <v>42373</v>
      </c>
      <c r="E24" s="9">
        <v>42375</v>
      </c>
    </row>
    <row r="25" spans="1:6" x14ac:dyDescent="0.25">
      <c r="A25" s="2" t="s">
        <v>3411</v>
      </c>
      <c r="B25" s="2" t="s">
        <v>9814</v>
      </c>
      <c r="C25" s="4" t="s">
        <v>5378</v>
      </c>
      <c r="E25" s="9">
        <v>42415</v>
      </c>
    </row>
    <row r="26" spans="1:6" x14ac:dyDescent="0.25">
      <c r="A26" s="2" t="s">
        <v>1376</v>
      </c>
      <c r="B26" s="2" t="s">
        <v>9815</v>
      </c>
      <c r="C26" s="4" t="s">
        <v>9816</v>
      </c>
      <c r="E26" s="9">
        <v>42425</v>
      </c>
      <c r="F26" s="3">
        <v>3</v>
      </c>
    </row>
    <row r="27" spans="1:6" x14ac:dyDescent="0.25">
      <c r="A27" s="2" t="s">
        <v>9817</v>
      </c>
      <c r="B27" s="2" t="s">
        <v>9818</v>
      </c>
      <c r="C27" s="4" t="s">
        <v>9819</v>
      </c>
      <c r="E27" s="9">
        <v>42476</v>
      </c>
    </row>
    <row r="28" spans="1:6" x14ac:dyDescent="0.25">
      <c r="A28" s="2" t="s">
        <v>2615</v>
      </c>
      <c r="B28" s="2" t="s">
        <v>9820</v>
      </c>
      <c r="C28" s="4" t="s">
        <v>9821</v>
      </c>
      <c r="E28" s="9">
        <v>42492</v>
      </c>
    </row>
    <row r="29" spans="1:6" x14ac:dyDescent="0.25">
      <c r="A29" s="2" t="s">
        <v>1383</v>
      </c>
      <c r="B29" s="2" t="s">
        <v>9822</v>
      </c>
      <c r="C29" s="4" t="s">
        <v>9823</v>
      </c>
      <c r="E29" s="9">
        <v>42496</v>
      </c>
    </row>
    <row r="30" spans="1:6" x14ac:dyDescent="0.25">
      <c r="A30" s="2" t="s">
        <v>9824</v>
      </c>
      <c r="B30" s="2" t="s">
        <v>9825</v>
      </c>
      <c r="C30" s="4" t="s">
        <v>1363</v>
      </c>
      <c r="E30" s="9">
        <v>42538</v>
      </c>
    </row>
    <row r="31" spans="1:6" x14ac:dyDescent="0.25">
      <c r="A31" s="2" t="s">
        <v>9826</v>
      </c>
      <c r="B31" s="2" t="s">
        <v>9827</v>
      </c>
      <c r="C31" s="4" t="s">
        <v>1365</v>
      </c>
      <c r="E31" s="9">
        <v>42551</v>
      </c>
    </row>
    <row r="32" spans="1:6" x14ac:dyDescent="0.25">
      <c r="A32" s="2" t="s">
        <v>5832</v>
      </c>
      <c r="B32" s="2" t="s">
        <v>9828</v>
      </c>
      <c r="C32" s="4" t="s">
        <v>9829</v>
      </c>
      <c r="E32" s="9">
        <v>42555</v>
      </c>
    </row>
    <row r="33" spans="1:5" x14ac:dyDescent="0.25">
      <c r="A33" s="2" t="s">
        <v>9830</v>
      </c>
      <c r="B33" s="2" t="s">
        <v>9831</v>
      </c>
      <c r="C33" s="4" t="s">
        <v>1965</v>
      </c>
      <c r="D33" s="9">
        <v>42569</v>
      </c>
      <c r="E33" s="9">
        <v>42567</v>
      </c>
    </row>
    <row r="34" spans="1:5" x14ac:dyDescent="0.25">
      <c r="A34" s="2" t="s">
        <v>2615</v>
      </c>
      <c r="B34" s="2" t="s">
        <v>9832</v>
      </c>
      <c r="C34" s="4" t="s">
        <v>9833</v>
      </c>
      <c r="E34" s="9">
        <v>42562</v>
      </c>
    </row>
    <row r="35" spans="1:5" x14ac:dyDescent="0.25">
      <c r="A35" s="2" t="s">
        <v>2615</v>
      </c>
      <c r="B35" s="2" t="s">
        <v>9834</v>
      </c>
      <c r="C35" s="4" t="s">
        <v>9835</v>
      </c>
      <c r="E35" s="9">
        <v>42567</v>
      </c>
    </row>
    <row r="36" spans="1:5" x14ac:dyDescent="0.25">
      <c r="A36" s="2" t="s">
        <v>2615</v>
      </c>
      <c r="B36" s="2" t="s">
        <v>9836</v>
      </c>
      <c r="C36" s="4" t="s">
        <v>3311</v>
      </c>
      <c r="E36" s="9">
        <v>42572</v>
      </c>
    </row>
    <row r="37" spans="1:5" x14ac:dyDescent="0.25">
      <c r="A37" s="2" t="s">
        <v>9826</v>
      </c>
      <c r="B37" s="2" t="s">
        <v>9827</v>
      </c>
      <c r="C37" s="4" t="s">
        <v>9837</v>
      </c>
      <c r="D37" s="9">
        <v>42586</v>
      </c>
      <c r="E37" s="9">
        <v>42590</v>
      </c>
    </row>
    <row r="38" spans="1:5" x14ac:dyDescent="0.25">
      <c r="A38" s="2" t="s">
        <v>4669</v>
      </c>
      <c r="B38" s="2" t="s">
        <v>9838</v>
      </c>
      <c r="C38" s="4" t="s">
        <v>9839</v>
      </c>
      <c r="E38" s="9">
        <v>42598</v>
      </c>
    </row>
    <row r="39" spans="1:5" x14ac:dyDescent="0.25">
      <c r="A39" s="2" t="s">
        <v>9840</v>
      </c>
      <c r="B39" s="2" t="s">
        <v>9841</v>
      </c>
      <c r="C39" s="4" t="s">
        <v>9842</v>
      </c>
      <c r="E39" s="9">
        <v>42600</v>
      </c>
    </row>
    <row r="40" spans="1:5" x14ac:dyDescent="0.25">
      <c r="A40" s="2" t="s">
        <v>9843</v>
      </c>
      <c r="B40" s="2" t="s">
        <v>9844</v>
      </c>
      <c r="C40" s="4" t="s">
        <v>9845</v>
      </c>
      <c r="D40" s="9">
        <v>42614</v>
      </c>
      <c r="E40" s="9">
        <v>42615</v>
      </c>
    </row>
    <row r="41" spans="1:5" x14ac:dyDescent="0.25">
      <c r="A41" s="2" t="s">
        <v>1171</v>
      </c>
      <c r="B41" s="2" t="s">
        <v>9846</v>
      </c>
      <c r="C41" s="4" t="s">
        <v>9847</v>
      </c>
      <c r="E41" s="9">
        <v>42621</v>
      </c>
    </row>
    <row r="42" spans="1:5" x14ac:dyDescent="0.25">
      <c r="A42" s="2" t="s">
        <v>9848</v>
      </c>
      <c r="B42" s="2" t="s">
        <v>9811</v>
      </c>
      <c r="C42" s="4" t="s">
        <v>9849</v>
      </c>
      <c r="E42" s="9">
        <v>42630</v>
      </c>
    </row>
    <row r="43" spans="1:5" x14ac:dyDescent="0.25">
      <c r="A43" s="2" t="s">
        <v>1171</v>
      </c>
      <c r="B43" s="2" t="s">
        <v>9850</v>
      </c>
      <c r="C43" s="4" t="s">
        <v>9851</v>
      </c>
      <c r="E43" s="9">
        <v>42635</v>
      </c>
    </row>
    <row r="44" spans="1:5" x14ac:dyDescent="0.25">
      <c r="A44" s="2" t="s">
        <v>1244</v>
      </c>
      <c r="B44" s="2" t="s">
        <v>9852</v>
      </c>
      <c r="C44" s="4" t="s">
        <v>4485</v>
      </c>
      <c r="E44" s="9">
        <v>42633</v>
      </c>
    </row>
    <row r="45" spans="1:5" x14ac:dyDescent="0.25">
      <c r="A45" s="2" t="s">
        <v>9853</v>
      </c>
      <c r="B45" s="2" t="s">
        <v>9854</v>
      </c>
      <c r="C45" s="4" t="s">
        <v>9855</v>
      </c>
      <c r="E45" s="9">
        <v>42647</v>
      </c>
    </row>
    <row r="46" spans="1:5" x14ac:dyDescent="0.25">
      <c r="A46" s="2" t="s">
        <v>4334</v>
      </c>
      <c r="B46" s="2" t="s">
        <v>9856</v>
      </c>
      <c r="C46" s="4" t="s">
        <v>9855</v>
      </c>
      <c r="D46" s="9">
        <v>42660</v>
      </c>
      <c r="E46" s="9">
        <v>42661</v>
      </c>
    </row>
    <row r="47" spans="1:5" x14ac:dyDescent="0.25">
      <c r="A47" s="2" t="s">
        <v>1383</v>
      </c>
      <c r="B47" s="2" t="s">
        <v>9857</v>
      </c>
      <c r="C47" s="4" t="s">
        <v>3624</v>
      </c>
      <c r="E47" s="9">
        <v>42658</v>
      </c>
    </row>
    <row r="48" spans="1:5" x14ac:dyDescent="0.25">
      <c r="A48" s="2" t="s">
        <v>9858</v>
      </c>
      <c r="B48" s="2" t="s">
        <v>9859</v>
      </c>
      <c r="C48" s="4" t="s">
        <v>9860</v>
      </c>
      <c r="E48" s="9">
        <v>42660</v>
      </c>
    </row>
    <row r="49" spans="1:5" x14ac:dyDescent="0.25">
      <c r="A49" s="2" t="s">
        <v>9861</v>
      </c>
      <c r="B49" s="2" t="s">
        <v>9862</v>
      </c>
      <c r="C49" s="4" t="s">
        <v>9863</v>
      </c>
      <c r="E49" s="9">
        <v>42675</v>
      </c>
    </row>
    <row r="50" spans="1:5" x14ac:dyDescent="0.25">
      <c r="A50" s="2" t="s">
        <v>9864</v>
      </c>
      <c r="B50" s="2" t="s">
        <v>9865</v>
      </c>
      <c r="C50" s="4" t="s">
        <v>8752</v>
      </c>
      <c r="E50" s="9">
        <v>42667</v>
      </c>
    </row>
    <row r="51" spans="1:5" x14ac:dyDescent="0.25">
      <c r="A51" s="2" t="s">
        <v>9866</v>
      </c>
      <c r="B51" s="2" t="s">
        <v>9867</v>
      </c>
      <c r="C51" s="4" t="s">
        <v>9868</v>
      </c>
      <c r="E51" s="9">
        <v>42672</v>
      </c>
    </row>
    <row r="52" spans="1:5" x14ac:dyDescent="0.25">
      <c r="A52" s="2" t="s">
        <v>1171</v>
      </c>
      <c r="B52" s="2" t="s">
        <v>9869</v>
      </c>
      <c r="C52" s="4" t="s">
        <v>6419</v>
      </c>
      <c r="E52" s="9">
        <v>42675</v>
      </c>
    </row>
    <row r="53" spans="1:5" x14ac:dyDescent="0.25">
      <c r="A53" s="2" t="s">
        <v>2795</v>
      </c>
      <c r="B53" s="2" t="s">
        <v>9870</v>
      </c>
      <c r="C53" s="4" t="s">
        <v>9871</v>
      </c>
      <c r="D53" s="9">
        <v>42695</v>
      </c>
      <c r="E53" s="9">
        <v>42696</v>
      </c>
    </row>
    <row r="54" spans="1:5" x14ac:dyDescent="0.25">
      <c r="A54" s="2" t="s">
        <v>1171</v>
      </c>
      <c r="B54" s="2" t="s">
        <v>9872</v>
      </c>
      <c r="C54" s="4" t="s">
        <v>9873</v>
      </c>
      <c r="E54" s="9">
        <v>42713</v>
      </c>
    </row>
    <row r="55" spans="1:5" x14ac:dyDescent="0.25">
      <c r="A55" s="2" t="s">
        <v>9874</v>
      </c>
      <c r="B55" s="2" t="s">
        <v>9793</v>
      </c>
      <c r="C55" s="4" t="s">
        <v>9875</v>
      </c>
      <c r="D55" s="9">
        <v>42725</v>
      </c>
      <c r="E55" s="9">
        <v>42726</v>
      </c>
    </row>
    <row r="56" spans="1:5" x14ac:dyDescent="0.25">
      <c r="A56" s="2" t="s">
        <v>1171</v>
      </c>
      <c r="B56" s="2" t="s">
        <v>9876</v>
      </c>
      <c r="C56" s="4" t="s">
        <v>9877</v>
      </c>
      <c r="E56" s="9">
        <v>42730</v>
      </c>
    </row>
    <row r="57" spans="1:5" x14ac:dyDescent="0.25">
      <c r="A57" s="2" t="s">
        <v>1171</v>
      </c>
      <c r="B57" s="2" t="s">
        <v>9878</v>
      </c>
      <c r="C57" s="4" t="s">
        <v>9879</v>
      </c>
      <c r="E57" s="9">
        <v>42734</v>
      </c>
    </row>
    <row r="58" spans="1:5" x14ac:dyDescent="0.25">
      <c r="A58" s="2" t="s">
        <v>9880</v>
      </c>
      <c r="B58" s="2" t="s">
        <v>9881</v>
      </c>
      <c r="C58" s="4" t="s">
        <v>9882</v>
      </c>
      <c r="D58" s="9">
        <v>42749</v>
      </c>
      <c r="E58" s="9">
        <v>42748</v>
      </c>
    </row>
    <row r="59" spans="1:5" x14ac:dyDescent="0.25">
      <c r="A59" s="2" t="s">
        <v>1171</v>
      </c>
      <c r="B59" s="2" t="s">
        <v>9883</v>
      </c>
      <c r="C59" s="4" t="s">
        <v>9884</v>
      </c>
      <c r="E59" s="9">
        <v>42741</v>
      </c>
    </row>
    <row r="60" spans="1:5" x14ac:dyDescent="0.25">
      <c r="A60" s="2" t="s">
        <v>1171</v>
      </c>
      <c r="B60" s="2" t="s">
        <v>9885</v>
      </c>
      <c r="C60" s="4" t="s">
        <v>9886</v>
      </c>
      <c r="E60" s="9">
        <v>42754</v>
      </c>
    </row>
    <row r="61" spans="1:5" x14ac:dyDescent="0.25">
      <c r="A61" s="2" t="s">
        <v>1171</v>
      </c>
      <c r="B61" s="2" t="s">
        <v>9887</v>
      </c>
      <c r="C61" s="4" t="s">
        <v>9888</v>
      </c>
      <c r="E61" s="9">
        <v>42765</v>
      </c>
    </row>
    <row r="62" spans="1:5" x14ac:dyDescent="0.25">
      <c r="A62" s="2" t="s">
        <v>2615</v>
      </c>
      <c r="B62" s="2" t="s">
        <v>9889</v>
      </c>
      <c r="C62" s="4" t="s">
        <v>9890</v>
      </c>
      <c r="E62" s="9">
        <v>42761</v>
      </c>
    </row>
    <row r="63" spans="1:5" x14ac:dyDescent="0.25">
      <c r="A63" s="2" t="s">
        <v>4415</v>
      </c>
      <c r="B63" s="2" t="s">
        <v>9891</v>
      </c>
      <c r="C63" s="4" t="s">
        <v>9892</v>
      </c>
      <c r="E63" s="9">
        <v>42765</v>
      </c>
    </row>
    <row r="64" spans="1:5" x14ac:dyDescent="0.25">
      <c r="A64" s="2" t="s">
        <v>9893</v>
      </c>
      <c r="B64" s="2" t="s">
        <v>9894</v>
      </c>
      <c r="C64" s="4" t="s">
        <v>9895</v>
      </c>
      <c r="E64" s="9">
        <v>42769</v>
      </c>
    </row>
    <row r="65" spans="1:5" x14ac:dyDescent="0.25">
      <c r="A65" s="2" t="s">
        <v>1171</v>
      </c>
      <c r="B65" s="2" t="s">
        <v>9896</v>
      </c>
      <c r="C65" s="4" t="s">
        <v>9897</v>
      </c>
      <c r="E65" s="9">
        <v>42786</v>
      </c>
    </row>
    <row r="66" spans="1:5" x14ac:dyDescent="0.25">
      <c r="A66" s="2" t="s">
        <v>9898</v>
      </c>
      <c r="B66" s="2" t="s">
        <v>9899</v>
      </c>
      <c r="C66" s="4" t="s">
        <v>9900</v>
      </c>
      <c r="E66" s="9">
        <v>42781</v>
      </c>
    </row>
    <row r="67" spans="1:5" x14ac:dyDescent="0.25">
      <c r="A67" s="2" t="s">
        <v>9901</v>
      </c>
      <c r="B67" s="2" t="s">
        <v>9902</v>
      </c>
      <c r="C67" s="4" t="s">
        <v>6701</v>
      </c>
      <c r="E67" s="9">
        <v>42794</v>
      </c>
    </row>
    <row r="68" spans="1:5" x14ac:dyDescent="0.25">
      <c r="A68" s="2" t="s">
        <v>9903</v>
      </c>
      <c r="B68" s="2" t="s">
        <v>9904</v>
      </c>
      <c r="C68" s="4" t="s">
        <v>4553</v>
      </c>
      <c r="D68" s="9">
        <v>42803</v>
      </c>
      <c r="E68" s="9">
        <v>42802</v>
      </c>
    </row>
    <row r="69" spans="1:5" x14ac:dyDescent="0.25">
      <c r="A69" s="2" t="s">
        <v>1171</v>
      </c>
      <c r="B69" s="2" t="s">
        <v>9905</v>
      </c>
      <c r="C69" s="4" t="s">
        <v>5570</v>
      </c>
      <c r="E69" s="9">
        <v>42796</v>
      </c>
    </row>
    <row r="70" spans="1:5" x14ac:dyDescent="0.25">
      <c r="A70" s="2" t="s">
        <v>1171</v>
      </c>
      <c r="B70" s="2" t="s">
        <v>9906</v>
      </c>
      <c r="C70" s="4" t="s">
        <v>9907</v>
      </c>
      <c r="E70" s="9">
        <v>42802</v>
      </c>
    </row>
    <row r="71" spans="1:5" x14ac:dyDescent="0.25">
      <c r="A71" s="2" t="s">
        <v>1171</v>
      </c>
      <c r="B71" s="2" t="s">
        <v>9908</v>
      </c>
      <c r="C71" s="4" t="s">
        <v>9909</v>
      </c>
      <c r="E71" s="9">
        <v>42808</v>
      </c>
    </row>
    <row r="72" spans="1:5" x14ac:dyDescent="0.25">
      <c r="A72" s="2" t="s">
        <v>9910</v>
      </c>
      <c r="B72" s="2" t="s">
        <v>9911</v>
      </c>
      <c r="C72" s="4" t="s">
        <v>9912</v>
      </c>
      <c r="E72" s="9">
        <v>42803</v>
      </c>
    </row>
    <row r="73" spans="1:5" x14ac:dyDescent="0.25">
      <c r="A73" s="2" t="s">
        <v>9910</v>
      </c>
      <c r="B73" s="2" t="s">
        <v>9913</v>
      </c>
      <c r="C73" s="4" t="s">
        <v>9912</v>
      </c>
      <c r="E73" s="9">
        <v>42807</v>
      </c>
    </row>
    <row r="74" spans="1:5" x14ac:dyDescent="0.25">
      <c r="A74" s="2" t="s">
        <v>9910</v>
      </c>
      <c r="B74" s="2" t="s">
        <v>9914</v>
      </c>
      <c r="C74" s="4" t="s">
        <v>9915</v>
      </c>
      <c r="E74" s="9">
        <v>42808</v>
      </c>
    </row>
    <row r="75" spans="1:5" x14ac:dyDescent="0.25">
      <c r="A75" s="2" t="s">
        <v>5117</v>
      </c>
      <c r="B75" s="2" t="s">
        <v>9916</v>
      </c>
      <c r="C75" s="4" t="s">
        <v>9917</v>
      </c>
      <c r="E75" s="9">
        <v>42817</v>
      </c>
    </row>
    <row r="76" spans="1:5" x14ac:dyDescent="0.25">
      <c r="A76" s="2" t="s">
        <v>1171</v>
      </c>
      <c r="B76" s="2" t="s">
        <v>6378</v>
      </c>
      <c r="C76" s="4" t="s">
        <v>9917</v>
      </c>
      <c r="E76" s="9">
        <v>42810</v>
      </c>
    </row>
    <row r="77" spans="1:5" x14ac:dyDescent="0.25">
      <c r="A77" s="2" t="s">
        <v>1171</v>
      </c>
      <c r="B77" s="2" t="s">
        <v>9918</v>
      </c>
      <c r="C77" s="4" t="s">
        <v>9919</v>
      </c>
      <c r="E77" s="9">
        <v>42817</v>
      </c>
    </row>
    <row r="78" spans="1:5" x14ac:dyDescent="0.25">
      <c r="A78" s="2" t="s">
        <v>3317</v>
      </c>
      <c r="B78" s="2" t="s">
        <v>9920</v>
      </c>
      <c r="C78" s="4" t="s">
        <v>9921</v>
      </c>
      <c r="D78" s="9">
        <v>42831</v>
      </c>
      <c r="E78" s="9">
        <v>42830</v>
      </c>
    </row>
    <row r="79" spans="1:5" x14ac:dyDescent="0.25">
      <c r="A79" s="2" t="s">
        <v>9922</v>
      </c>
      <c r="B79" s="2" t="s">
        <v>9923</v>
      </c>
      <c r="C79" s="4" t="s">
        <v>9924</v>
      </c>
      <c r="D79" s="9">
        <v>42838</v>
      </c>
      <c r="E79" s="9">
        <v>42837</v>
      </c>
    </row>
    <row r="80" spans="1:5" x14ac:dyDescent="0.25">
      <c r="A80" s="2" t="s">
        <v>1171</v>
      </c>
      <c r="B80" s="2" t="s">
        <v>9925</v>
      </c>
      <c r="C80" s="4" t="s">
        <v>9926</v>
      </c>
      <c r="E80" s="9">
        <v>42838</v>
      </c>
    </row>
    <row r="81" spans="1:5" x14ac:dyDescent="0.25">
      <c r="A81" s="2" t="s">
        <v>9922</v>
      </c>
      <c r="B81" s="2" t="s">
        <v>9927</v>
      </c>
      <c r="C81" s="4" t="s">
        <v>9928</v>
      </c>
      <c r="D81" s="9">
        <v>42851</v>
      </c>
      <c r="E81" s="9">
        <v>42851</v>
      </c>
    </row>
    <row r="82" spans="1:5" x14ac:dyDescent="0.25">
      <c r="A82" s="2" t="s">
        <v>1171</v>
      </c>
      <c r="B82" s="2" t="s">
        <v>9929</v>
      </c>
      <c r="C82" s="4" t="s">
        <v>9930</v>
      </c>
      <c r="E82" s="9">
        <v>42845</v>
      </c>
    </row>
    <row r="83" spans="1:5" x14ac:dyDescent="0.25">
      <c r="A83" s="2" t="s">
        <v>9931</v>
      </c>
      <c r="B83" s="2" t="s">
        <v>9932</v>
      </c>
      <c r="C83" s="4" t="s">
        <v>7724</v>
      </c>
      <c r="E83" s="9">
        <v>42843</v>
      </c>
    </row>
    <row r="84" spans="1:5" x14ac:dyDescent="0.25">
      <c r="A84" s="2" t="s">
        <v>9933</v>
      </c>
      <c r="B84" s="2" t="s">
        <v>9934</v>
      </c>
      <c r="C84" s="4" t="s">
        <v>9935</v>
      </c>
      <c r="E84" s="9">
        <v>42845</v>
      </c>
    </row>
    <row r="85" spans="1:5" x14ac:dyDescent="0.25">
      <c r="A85" s="2" t="s">
        <v>1301</v>
      </c>
      <c r="B85" s="2" t="s">
        <v>9936</v>
      </c>
      <c r="C85" s="4" t="s">
        <v>9937</v>
      </c>
      <c r="E85" s="9">
        <v>42853</v>
      </c>
    </row>
    <row r="86" spans="1:5" x14ac:dyDescent="0.25">
      <c r="A86" s="2" t="s">
        <v>9938</v>
      </c>
      <c r="B86" s="2" t="s">
        <v>9939</v>
      </c>
      <c r="C86" s="4" t="s">
        <v>9940</v>
      </c>
      <c r="D86" s="9">
        <v>42874</v>
      </c>
      <c r="E86" s="9">
        <v>42867</v>
      </c>
    </row>
    <row r="87" spans="1:5" x14ac:dyDescent="0.25">
      <c r="A87" s="2" t="s">
        <v>9941</v>
      </c>
      <c r="B87" s="2" t="s">
        <v>9942</v>
      </c>
      <c r="C87" s="4" t="s">
        <v>9940</v>
      </c>
      <c r="D87" s="9">
        <v>42874</v>
      </c>
      <c r="E87" s="9">
        <v>42867</v>
      </c>
    </row>
    <row r="88" spans="1:5" x14ac:dyDescent="0.25">
      <c r="A88" s="2" t="s">
        <v>7317</v>
      </c>
      <c r="B88" s="2" t="s">
        <v>9943</v>
      </c>
      <c r="C88" s="4" t="s">
        <v>4591</v>
      </c>
      <c r="E88" s="9">
        <v>42873</v>
      </c>
    </row>
    <row r="89" spans="1:5" x14ac:dyDescent="0.25">
      <c r="A89" s="2" t="s">
        <v>2235</v>
      </c>
      <c r="B89" s="2" t="s">
        <v>9944</v>
      </c>
      <c r="C89" s="4" t="s">
        <v>1438</v>
      </c>
      <c r="E89" s="9">
        <v>42872</v>
      </c>
    </row>
    <row r="90" spans="1:5" x14ac:dyDescent="0.25">
      <c r="A90" s="2" t="s">
        <v>4163</v>
      </c>
      <c r="B90" s="2" t="s">
        <v>9945</v>
      </c>
      <c r="C90" s="4" t="s">
        <v>9946</v>
      </c>
      <c r="E90" s="9">
        <v>42877</v>
      </c>
    </row>
    <row r="91" spans="1:5" x14ac:dyDescent="0.25">
      <c r="A91" s="2" t="s">
        <v>2416</v>
      </c>
      <c r="B91" s="2" t="s">
        <v>9947</v>
      </c>
      <c r="C91" s="4" t="s">
        <v>9948</v>
      </c>
      <c r="E91" s="9">
        <v>42891</v>
      </c>
    </row>
    <row r="92" spans="1:5" x14ac:dyDescent="0.25">
      <c r="A92" s="2" t="s">
        <v>1171</v>
      </c>
      <c r="B92" s="2" t="s">
        <v>9949</v>
      </c>
      <c r="C92" s="4" t="s">
        <v>9950</v>
      </c>
      <c r="E92" s="9">
        <v>42903</v>
      </c>
    </row>
    <row r="93" spans="1:5" x14ac:dyDescent="0.25">
      <c r="A93" s="2" t="s">
        <v>9951</v>
      </c>
      <c r="B93" s="2" t="s">
        <v>9952</v>
      </c>
      <c r="C93" s="4" t="s">
        <v>9953</v>
      </c>
      <c r="D93" s="9">
        <v>42906</v>
      </c>
      <c r="E93" s="9">
        <v>42906</v>
      </c>
    </row>
    <row r="94" spans="1:5" x14ac:dyDescent="0.25">
      <c r="A94" s="2" t="s">
        <v>2562</v>
      </c>
      <c r="B94" s="2" t="s">
        <v>1416</v>
      </c>
      <c r="C94" s="4" t="s">
        <v>9953</v>
      </c>
      <c r="D94" s="9">
        <v>42906</v>
      </c>
      <c r="E94" s="9">
        <v>42906</v>
      </c>
    </row>
    <row r="95" spans="1:5" x14ac:dyDescent="0.25">
      <c r="A95" s="2" t="s">
        <v>9954</v>
      </c>
      <c r="B95" s="2" t="s">
        <v>9955</v>
      </c>
      <c r="C95" s="4" t="s">
        <v>5601</v>
      </c>
      <c r="E95" s="9">
        <v>42896</v>
      </c>
    </row>
    <row r="96" spans="1:5" x14ac:dyDescent="0.25">
      <c r="A96" s="2" t="s">
        <v>9956</v>
      </c>
      <c r="B96" s="2" t="s">
        <v>9957</v>
      </c>
      <c r="C96" s="4" t="s">
        <v>9958</v>
      </c>
      <c r="E96" s="9">
        <v>42901</v>
      </c>
    </row>
    <row r="97" spans="1:6" x14ac:dyDescent="0.25">
      <c r="A97" s="2" t="s">
        <v>9959</v>
      </c>
      <c r="B97" s="2" t="s">
        <v>9960</v>
      </c>
      <c r="C97" s="4" t="s">
        <v>9961</v>
      </c>
      <c r="E97" s="9">
        <v>42907</v>
      </c>
    </row>
    <row r="98" spans="1:6" x14ac:dyDescent="0.25">
      <c r="A98" s="2" t="s">
        <v>9962</v>
      </c>
      <c r="B98" s="2" t="s">
        <v>9963</v>
      </c>
      <c r="C98" s="4" t="s">
        <v>9964</v>
      </c>
      <c r="D98" s="9">
        <v>42890</v>
      </c>
      <c r="E98" s="9">
        <v>42892</v>
      </c>
      <c r="F98" s="3">
        <v>2</v>
      </c>
    </row>
    <row r="99" spans="1:6" x14ac:dyDescent="0.25">
      <c r="A99" s="2" t="s">
        <v>9965</v>
      </c>
      <c r="B99" s="2" t="s">
        <v>9966</v>
      </c>
      <c r="C99" s="4" t="s">
        <v>9967</v>
      </c>
      <c r="E99" s="9">
        <v>42910</v>
      </c>
    </row>
    <row r="100" spans="1:6" x14ac:dyDescent="0.25">
      <c r="A100" s="2" t="s">
        <v>9968</v>
      </c>
      <c r="B100" s="2" t="s">
        <v>9969</v>
      </c>
      <c r="C100" s="4" t="s">
        <v>3032</v>
      </c>
      <c r="E100" s="9">
        <v>42913</v>
      </c>
    </row>
    <row r="101" spans="1:6" x14ac:dyDescent="0.25">
      <c r="A101" s="2" t="s">
        <v>9970</v>
      </c>
      <c r="B101" s="2" t="s">
        <v>9971</v>
      </c>
      <c r="C101" s="4" t="s">
        <v>3032</v>
      </c>
      <c r="E101" s="9">
        <v>42913</v>
      </c>
    </row>
    <row r="102" spans="1:6" x14ac:dyDescent="0.25">
      <c r="A102" s="2" t="s">
        <v>9972</v>
      </c>
      <c r="B102" s="2" t="s">
        <v>9973</v>
      </c>
      <c r="C102" s="4" t="s">
        <v>9974</v>
      </c>
      <c r="E102" s="9">
        <v>42920</v>
      </c>
    </row>
    <row r="103" spans="1:6" x14ac:dyDescent="0.25">
      <c r="A103" s="2" t="s">
        <v>9975</v>
      </c>
      <c r="B103" s="2" t="s">
        <v>9976</v>
      </c>
      <c r="C103" s="4" t="s">
        <v>9977</v>
      </c>
      <c r="E103" s="9">
        <v>42892</v>
      </c>
    </row>
    <row r="104" spans="1:6" x14ac:dyDescent="0.25">
      <c r="A104" s="2" t="s">
        <v>9978</v>
      </c>
      <c r="B104" s="2" t="s">
        <v>9979</v>
      </c>
      <c r="C104" s="4" t="s">
        <v>1451</v>
      </c>
      <c r="E104" s="9">
        <v>42934</v>
      </c>
    </row>
    <row r="105" spans="1:6" x14ac:dyDescent="0.25">
      <c r="A105" s="2" t="s">
        <v>9980</v>
      </c>
      <c r="B105" s="2" t="s">
        <v>9981</v>
      </c>
      <c r="C105" s="4" t="s">
        <v>9982</v>
      </c>
      <c r="E105" s="9">
        <v>42934</v>
      </c>
    </row>
    <row r="106" spans="1:6" x14ac:dyDescent="0.25">
      <c r="A106" s="2" t="s">
        <v>9983</v>
      </c>
      <c r="B106" s="2" t="s">
        <v>9984</v>
      </c>
      <c r="C106" s="4" t="s">
        <v>9982</v>
      </c>
      <c r="E106" s="9">
        <v>42928</v>
      </c>
    </row>
    <row r="107" spans="1:6" x14ac:dyDescent="0.25">
      <c r="B107" s="2" t="s">
        <v>9985</v>
      </c>
      <c r="C107" s="4" t="s">
        <v>9986</v>
      </c>
      <c r="E107" s="9">
        <v>42935</v>
      </c>
    </row>
    <row r="108" spans="1:6" x14ac:dyDescent="0.25">
      <c r="A108" s="2" t="s">
        <v>9987</v>
      </c>
      <c r="B108" s="2" t="s">
        <v>9988</v>
      </c>
      <c r="C108" s="4" t="s">
        <v>9989</v>
      </c>
      <c r="E108" s="9">
        <v>42934</v>
      </c>
    </row>
    <row r="109" spans="1:6" x14ac:dyDescent="0.25">
      <c r="A109" s="2" t="s">
        <v>9990</v>
      </c>
      <c r="B109" s="2" t="s">
        <v>9991</v>
      </c>
      <c r="C109" s="4" t="s">
        <v>9992</v>
      </c>
      <c r="E109" s="9">
        <v>42944</v>
      </c>
    </row>
    <row r="110" spans="1:6" x14ac:dyDescent="0.25">
      <c r="A110" s="2" t="s">
        <v>9993</v>
      </c>
      <c r="B110" s="2" t="s">
        <v>9994</v>
      </c>
      <c r="C110" s="4" t="s">
        <v>6752</v>
      </c>
      <c r="E110" s="9">
        <v>42938</v>
      </c>
    </row>
    <row r="111" spans="1:6" x14ac:dyDescent="0.25">
      <c r="A111" s="2" t="s">
        <v>9995</v>
      </c>
      <c r="B111" s="2" t="s">
        <v>9996</v>
      </c>
      <c r="C111" s="4" t="s">
        <v>6752</v>
      </c>
      <c r="E111" s="9">
        <v>42938</v>
      </c>
    </row>
    <row r="112" spans="1:6" x14ac:dyDescent="0.25">
      <c r="A112" s="2" t="s">
        <v>9997</v>
      </c>
      <c r="B112" s="2" t="s">
        <v>9998</v>
      </c>
      <c r="C112" s="4" t="s">
        <v>9999</v>
      </c>
      <c r="E112" s="9">
        <v>42944</v>
      </c>
    </row>
    <row r="113" spans="1:6" x14ac:dyDescent="0.25">
      <c r="A113" s="2" t="s">
        <v>10000</v>
      </c>
      <c r="B113" s="2" t="s">
        <v>10001</v>
      </c>
      <c r="C113" s="4" t="s">
        <v>9999</v>
      </c>
      <c r="D113" s="9">
        <v>42954</v>
      </c>
      <c r="E113" s="9">
        <v>42956</v>
      </c>
      <c r="F113" s="3">
        <v>2</v>
      </c>
    </row>
    <row r="114" spans="1:6" x14ac:dyDescent="0.25">
      <c r="A114" s="2" t="s">
        <v>10002</v>
      </c>
      <c r="B114" s="2" t="s">
        <v>10003</v>
      </c>
      <c r="C114" s="4" t="s">
        <v>10004</v>
      </c>
      <c r="E114" s="9">
        <v>42957</v>
      </c>
    </row>
    <row r="115" spans="1:6" x14ac:dyDescent="0.25">
      <c r="A115" s="2" t="s">
        <v>10005</v>
      </c>
      <c r="B115" s="2" t="s">
        <v>10006</v>
      </c>
      <c r="C115" s="4" t="s">
        <v>10007</v>
      </c>
      <c r="E115" s="9">
        <v>42954</v>
      </c>
    </row>
    <row r="116" spans="1:6" x14ac:dyDescent="0.25">
      <c r="A116" s="2" t="s">
        <v>9959</v>
      </c>
      <c r="B116" s="2" t="s">
        <v>10008</v>
      </c>
      <c r="C116" s="4" t="s">
        <v>10009</v>
      </c>
      <c r="E116" s="9">
        <v>42955</v>
      </c>
    </row>
    <row r="117" spans="1:6" x14ac:dyDescent="0.25">
      <c r="A117" s="2" t="s">
        <v>8604</v>
      </c>
      <c r="B117" s="2" t="s">
        <v>10010</v>
      </c>
      <c r="C117" s="4" t="s">
        <v>10011</v>
      </c>
      <c r="E117" s="9">
        <v>42961</v>
      </c>
    </row>
    <row r="118" spans="1:6" x14ac:dyDescent="0.25">
      <c r="A118" s="2" t="s">
        <v>10012</v>
      </c>
      <c r="B118" s="2" t="s">
        <v>10013</v>
      </c>
      <c r="C118" s="4" t="s">
        <v>10014</v>
      </c>
      <c r="E118" s="9">
        <v>42969</v>
      </c>
    </row>
    <row r="119" spans="1:6" x14ac:dyDescent="0.25">
      <c r="A119" s="2" t="s">
        <v>10015</v>
      </c>
      <c r="B119" s="2" t="s">
        <v>10016</v>
      </c>
      <c r="C119" s="4" t="s">
        <v>10014</v>
      </c>
      <c r="E119" s="9">
        <v>42965</v>
      </c>
    </row>
    <row r="120" spans="1:6" x14ac:dyDescent="0.25">
      <c r="A120" s="2" t="s">
        <v>1559</v>
      </c>
      <c r="B120" s="2" t="s">
        <v>10017</v>
      </c>
      <c r="C120" s="4" t="s">
        <v>10018</v>
      </c>
      <c r="E120" s="9">
        <v>42962</v>
      </c>
    </row>
    <row r="121" spans="1:6" x14ac:dyDescent="0.25">
      <c r="A121" s="2" t="s">
        <v>10019</v>
      </c>
      <c r="B121" s="2" t="s">
        <v>10020</v>
      </c>
      <c r="C121" s="4" t="s">
        <v>10021</v>
      </c>
      <c r="E121" s="9">
        <v>42968</v>
      </c>
    </row>
    <row r="122" spans="1:6" x14ac:dyDescent="0.25">
      <c r="A122" s="2" t="s">
        <v>10022</v>
      </c>
      <c r="B122" s="2" t="s">
        <v>10023</v>
      </c>
      <c r="C122" s="4" t="s">
        <v>8872</v>
      </c>
      <c r="E122" s="9">
        <v>42965</v>
      </c>
    </row>
    <row r="123" spans="1:6" x14ac:dyDescent="0.25">
      <c r="A123" s="2" t="s">
        <v>9959</v>
      </c>
      <c r="B123" s="2" t="s">
        <v>9960</v>
      </c>
      <c r="C123" s="4" t="s">
        <v>10024</v>
      </c>
      <c r="D123" s="9">
        <v>42979</v>
      </c>
      <c r="E123" s="9">
        <v>42979</v>
      </c>
    </row>
    <row r="124" spans="1:6" x14ac:dyDescent="0.25">
      <c r="A124" s="2" t="s">
        <v>10025</v>
      </c>
      <c r="B124" s="2" t="s">
        <v>10026</v>
      </c>
      <c r="C124" s="4" t="s">
        <v>10027</v>
      </c>
      <c r="E124" s="9">
        <v>42971</v>
      </c>
    </row>
    <row r="125" spans="1:6" x14ac:dyDescent="0.25">
      <c r="A125" s="2" t="s">
        <v>10028</v>
      </c>
      <c r="B125" s="2" t="s">
        <v>10029</v>
      </c>
      <c r="C125" s="4" t="s">
        <v>10030</v>
      </c>
      <c r="E125" s="9">
        <v>42979</v>
      </c>
    </row>
    <row r="126" spans="1:6" x14ac:dyDescent="0.25">
      <c r="A126" s="2" t="s">
        <v>10031</v>
      </c>
      <c r="B126" s="2" t="s">
        <v>10032</v>
      </c>
      <c r="C126" s="4" t="s">
        <v>2002</v>
      </c>
      <c r="E126" s="9">
        <v>42979</v>
      </c>
    </row>
    <row r="127" spans="1:6" x14ac:dyDescent="0.25">
      <c r="A127" s="2" t="s">
        <v>896</v>
      </c>
      <c r="B127" s="2" t="s">
        <v>10033</v>
      </c>
      <c r="C127" s="4" t="s">
        <v>10034</v>
      </c>
      <c r="D127" s="9">
        <v>42987</v>
      </c>
      <c r="E127" s="9">
        <v>42984</v>
      </c>
    </row>
    <row r="128" spans="1:6" x14ac:dyDescent="0.25">
      <c r="A128" s="2" t="s">
        <v>10035</v>
      </c>
      <c r="B128" s="2" t="s">
        <v>10036</v>
      </c>
      <c r="C128" s="4" t="s">
        <v>6975</v>
      </c>
      <c r="E128" s="9">
        <v>42997</v>
      </c>
    </row>
    <row r="129" spans="1:5" x14ac:dyDescent="0.25">
      <c r="A129" s="2" t="s">
        <v>3093</v>
      </c>
      <c r="B129" s="2" t="s">
        <v>10037</v>
      </c>
      <c r="C129" s="4" t="s">
        <v>6975</v>
      </c>
      <c r="E129" s="9">
        <v>42989</v>
      </c>
    </row>
    <row r="130" spans="1:5" x14ac:dyDescent="0.25">
      <c r="A130" s="2" t="s">
        <v>9922</v>
      </c>
      <c r="B130" s="2" t="s">
        <v>9923</v>
      </c>
      <c r="C130" s="4" t="s">
        <v>10038</v>
      </c>
      <c r="E130" s="9">
        <v>42997</v>
      </c>
    </row>
    <row r="131" spans="1:5" x14ac:dyDescent="0.25">
      <c r="A131" s="2" t="s">
        <v>10039</v>
      </c>
      <c r="B131" s="2" t="s">
        <v>10040</v>
      </c>
      <c r="C131" s="4" t="s">
        <v>10041</v>
      </c>
      <c r="E131" s="9">
        <v>42997</v>
      </c>
    </row>
    <row r="132" spans="1:5" x14ac:dyDescent="0.25">
      <c r="A132" s="2" t="s">
        <v>10042</v>
      </c>
      <c r="B132" s="2" t="s">
        <v>10043</v>
      </c>
      <c r="C132" s="4" t="s">
        <v>10044</v>
      </c>
      <c r="D132" s="9">
        <v>43015</v>
      </c>
      <c r="E132" s="9">
        <v>43015</v>
      </c>
    </row>
    <row r="133" spans="1:5" x14ac:dyDescent="0.25">
      <c r="A133" s="2" t="s">
        <v>10045</v>
      </c>
      <c r="B133" s="2" t="s">
        <v>10046</v>
      </c>
      <c r="C133" s="4" t="s">
        <v>10047</v>
      </c>
      <c r="E133" s="9">
        <v>43010</v>
      </c>
    </row>
    <row r="134" spans="1:5" x14ac:dyDescent="0.25">
      <c r="A134" s="2" t="s">
        <v>1483</v>
      </c>
      <c r="B134" s="2" t="s">
        <v>10048</v>
      </c>
      <c r="C134" s="4" t="s">
        <v>10049</v>
      </c>
      <c r="E134" s="9">
        <v>43011</v>
      </c>
    </row>
    <row r="135" spans="1:5" x14ac:dyDescent="0.25">
      <c r="A135" s="2" t="s">
        <v>10050</v>
      </c>
      <c r="B135" s="2" t="s">
        <v>10051</v>
      </c>
      <c r="C135" s="4" t="s">
        <v>10052</v>
      </c>
      <c r="E135" s="9">
        <v>43028</v>
      </c>
    </row>
    <row r="136" spans="1:5" x14ac:dyDescent="0.25">
      <c r="A136" s="2" t="s">
        <v>10042</v>
      </c>
      <c r="B136" s="2" t="s">
        <v>10043</v>
      </c>
      <c r="C136" s="4" t="s">
        <v>10053</v>
      </c>
      <c r="D136" s="9">
        <v>43033</v>
      </c>
      <c r="E136" s="9">
        <v>43034</v>
      </c>
    </row>
    <row r="137" spans="1:5" x14ac:dyDescent="0.25">
      <c r="A137" s="2" t="s">
        <v>2897</v>
      </c>
      <c r="B137" s="2" t="s">
        <v>10054</v>
      </c>
      <c r="C137" s="4" t="s">
        <v>2010</v>
      </c>
      <c r="E137" s="9">
        <v>43029</v>
      </c>
    </row>
    <row r="138" spans="1:5" x14ac:dyDescent="0.25">
      <c r="A138" s="2" t="s">
        <v>3093</v>
      </c>
      <c r="B138" s="2" t="s">
        <v>10055</v>
      </c>
      <c r="C138" s="4" t="s">
        <v>10056</v>
      </c>
      <c r="E138" s="9">
        <v>43031</v>
      </c>
    </row>
    <row r="139" spans="1:5" x14ac:dyDescent="0.25">
      <c r="A139" s="2" t="s">
        <v>10057</v>
      </c>
      <c r="B139" s="2" t="s">
        <v>10058</v>
      </c>
      <c r="C139" s="4" t="s">
        <v>10056</v>
      </c>
      <c r="E139" s="9">
        <v>43034</v>
      </c>
    </row>
    <row r="140" spans="1:5" x14ac:dyDescent="0.25">
      <c r="A140" s="2" t="s">
        <v>10059</v>
      </c>
      <c r="B140" s="2" t="s">
        <v>10060</v>
      </c>
      <c r="C140" s="4" t="s">
        <v>10061</v>
      </c>
      <c r="E140" s="9">
        <v>43034</v>
      </c>
    </row>
    <row r="141" spans="1:5" x14ac:dyDescent="0.25">
      <c r="A141" s="2" t="s">
        <v>4741</v>
      </c>
      <c r="B141" s="2" t="s">
        <v>10062</v>
      </c>
      <c r="C141" s="4" t="s">
        <v>10063</v>
      </c>
      <c r="E141" s="9">
        <v>43040</v>
      </c>
    </row>
    <row r="142" spans="1:5" x14ac:dyDescent="0.25">
      <c r="A142" s="2" t="s">
        <v>10064</v>
      </c>
      <c r="B142" s="2" t="s">
        <v>10065</v>
      </c>
      <c r="C142" s="4" t="s">
        <v>10066</v>
      </c>
      <c r="E142" s="9">
        <v>43042</v>
      </c>
    </row>
    <row r="143" spans="1:5" x14ac:dyDescent="0.25">
      <c r="A143" s="2" t="s">
        <v>896</v>
      </c>
      <c r="B143" s="2" t="s">
        <v>10067</v>
      </c>
      <c r="C143" s="4" t="s">
        <v>10068</v>
      </c>
      <c r="E143" s="9">
        <v>43054</v>
      </c>
    </row>
    <row r="144" spans="1:5" x14ac:dyDescent="0.25">
      <c r="A144" s="2" t="s">
        <v>1171</v>
      </c>
      <c r="B144" s="2" t="s">
        <v>10069</v>
      </c>
      <c r="C144" s="4" t="s">
        <v>6995</v>
      </c>
      <c r="E144" s="9">
        <v>43048</v>
      </c>
    </row>
    <row r="145" spans="1:5" x14ac:dyDescent="0.25">
      <c r="A145" s="2" t="s">
        <v>971</v>
      </c>
      <c r="B145" s="2" t="s">
        <v>10070</v>
      </c>
      <c r="C145" s="4" t="s">
        <v>5660</v>
      </c>
      <c r="D145" s="9">
        <v>43061</v>
      </c>
      <c r="E145" s="9">
        <v>43061</v>
      </c>
    </row>
    <row r="146" spans="1:5" x14ac:dyDescent="0.25">
      <c r="A146" s="2" t="s">
        <v>1466</v>
      </c>
      <c r="B146" s="2" t="s">
        <v>10071</v>
      </c>
      <c r="C146" s="4" t="s">
        <v>10072</v>
      </c>
      <c r="E146" s="9">
        <v>43054</v>
      </c>
    </row>
    <row r="147" spans="1:5" x14ac:dyDescent="0.25">
      <c r="A147" s="2" t="s">
        <v>4978</v>
      </c>
      <c r="B147" s="2" t="s">
        <v>10073</v>
      </c>
      <c r="C147" s="4" t="s">
        <v>10074</v>
      </c>
      <c r="D147" s="9">
        <v>43068</v>
      </c>
      <c r="E147" s="9">
        <v>43063</v>
      </c>
    </row>
    <row r="148" spans="1:5" x14ac:dyDescent="0.25">
      <c r="A148" s="2" t="s">
        <v>1466</v>
      </c>
      <c r="B148" s="2" t="s">
        <v>10075</v>
      </c>
      <c r="C148" s="4" t="s">
        <v>10076</v>
      </c>
      <c r="E148" s="9">
        <v>43068</v>
      </c>
    </row>
    <row r="149" spans="1:5" x14ac:dyDescent="0.25">
      <c r="A149" s="2" t="s">
        <v>3093</v>
      </c>
      <c r="B149" s="2" t="s">
        <v>10077</v>
      </c>
      <c r="C149" s="4" t="s">
        <v>10078</v>
      </c>
      <c r="E149" s="9">
        <v>43061</v>
      </c>
    </row>
    <row r="150" spans="1:5" x14ac:dyDescent="0.25">
      <c r="A150" s="2" t="s">
        <v>10079</v>
      </c>
      <c r="B150" s="2" t="s">
        <v>10080</v>
      </c>
      <c r="C150" s="4" t="s">
        <v>10081</v>
      </c>
      <c r="E150" s="9">
        <v>43073</v>
      </c>
    </row>
    <row r="151" spans="1:5" x14ac:dyDescent="0.25">
      <c r="A151" s="2" t="s">
        <v>10082</v>
      </c>
      <c r="B151" s="2" t="s">
        <v>10083</v>
      </c>
      <c r="C151" s="4" t="s">
        <v>10084</v>
      </c>
      <c r="E151" s="9">
        <v>43071</v>
      </c>
    </row>
    <row r="152" spans="1:5" x14ac:dyDescent="0.25">
      <c r="A152" s="2" t="s">
        <v>10085</v>
      </c>
      <c r="B152" s="2" t="s">
        <v>10086</v>
      </c>
      <c r="C152" s="4" t="s">
        <v>10087</v>
      </c>
      <c r="E152" s="9">
        <v>43070</v>
      </c>
    </row>
    <row r="153" spans="1:5" x14ac:dyDescent="0.25">
      <c r="A153" s="2" t="s">
        <v>10088</v>
      </c>
      <c r="B153" s="2" t="s">
        <v>10089</v>
      </c>
      <c r="C153" s="4" t="s">
        <v>10090</v>
      </c>
      <c r="E153" s="9">
        <v>43080</v>
      </c>
    </row>
    <row r="154" spans="1:5" x14ac:dyDescent="0.25">
      <c r="A154" s="2" t="s">
        <v>10091</v>
      </c>
      <c r="B154" s="2" t="s">
        <v>10092</v>
      </c>
      <c r="C154" s="4" t="s">
        <v>2015</v>
      </c>
      <c r="E154" s="9">
        <v>43076</v>
      </c>
    </row>
    <row r="155" spans="1:5" x14ac:dyDescent="0.25">
      <c r="A155" s="2" t="s">
        <v>9995</v>
      </c>
      <c r="B155" s="2" t="s">
        <v>10093</v>
      </c>
      <c r="C155" s="4" t="s">
        <v>2015</v>
      </c>
      <c r="E155" s="9">
        <v>43081</v>
      </c>
    </row>
    <row r="156" spans="1:5" x14ac:dyDescent="0.25">
      <c r="A156" s="2" t="s">
        <v>10094</v>
      </c>
      <c r="B156" s="2" t="s">
        <v>10095</v>
      </c>
      <c r="C156" s="4" t="s">
        <v>10096</v>
      </c>
      <c r="E156" s="9">
        <v>43088</v>
      </c>
    </row>
    <row r="157" spans="1:5" x14ac:dyDescent="0.25">
      <c r="A157" s="2" t="s">
        <v>9995</v>
      </c>
      <c r="B157" s="2" t="s">
        <v>10097</v>
      </c>
      <c r="C157" s="4" t="s">
        <v>6919</v>
      </c>
      <c r="E157" s="9">
        <v>43103</v>
      </c>
    </row>
    <row r="158" spans="1:5" x14ac:dyDescent="0.25">
      <c r="A158" s="2" t="s">
        <v>10098</v>
      </c>
      <c r="B158" s="2" t="s">
        <v>10099</v>
      </c>
      <c r="C158" s="4" t="s">
        <v>6919</v>
      </c>
      <c r="E158" s="9">
        <v>43110</v>
      </c>
    </row>
    <row r="159" spans="1:5" x14ac:dyDescent="0.25">
      <c r="A159" s="2" t="s">
        <v>1466</v>
      </c>
      <c r="B159" s="2" t="s">
        <v>10100</v>
      </c>
      <c r="C159" s="4" t="s">
        <v>10101</v>
      </c>
      <c r="E159" s="9">
        <v>43105</v>
      </c>
    </row>
    <row r="160" spans="1:5" x14ac:dyDescent="0.25">
      <c r="A160" s="2" t="s">
        <v>1466</v>
      </c>
      <c r="B160" s="2" t="s">
        <v>10100</v>
      </c>
      <c r="C160" s="4" t="s">
        <v>10102</v>
      </c>
      <c r="E160" s="9">
        <v>43118</v>
      </c>
    </row>
    <row r="161" spans="1:6" x14ac:dyDescent="0.25">
      <c r="A161" s="2" t="s">
        <v>10103</v>
      </c>
      <c r="B161" s="2" t="s">
        <v>10104</v>
      </c>
      <c r="C161" s="4" t="s">
        <v>10105</v>
      </c>
      <c r="E161" s="9">
        <v>43124</v>
      </c>
    </row>
    <row r="162" spans="1:6" x14ac:dyDescent="0.25">
      <c r="A162" s="2" t="s">
        <v>1466</v>
      </c>
      <c r="B162" s="2" t="s">
        <v>10106</v>
      </c>
      <c r="C162" s="4" t="s">
        <v>10107</v>
      </c>
      <c r="E162" s="9">
        <v>43125</v>
      </c>
    </row>
    <row r="163" spans="1:6" x14ac:dyDescent="0.25">
      <c r="A163" s="2" t="s">
        <v>3016</v>
      </c>
      <c r="B163" s="2" t="s">
        <v>10108</v>
      </c>
      <c r="C163" s="4" t="s">
        <v>3080</v>
      </c>
      <c r="D163" s="9">
        <v>42769</v>
      </c>
      <c r="E163" s="9">
        <v>43137</v>
      </c>
    </row>
    <row r="164" spans="1:6" x14ac:dyDescent="0.25">
      <c r="A164" s="2" t="s">
        <v>10103</v>
      </c>
      <c r="B164" s="2" t="s">
        <v>10104</v>
      </c>
      <c r="C164" s="4" t="s">
        <v>10109</v>
      </c>
      <c r="D164" s="9">
        <v>42774</v>
      </c>
      <c r="E164" s="9">
        <v>43139</v>
      </c>
    </row>
    <row r="165" spans="1:6" x14ac:dyDescent="0.25">
      <c r="A165" s="2" t="s">
        <v>1466</v>
      </c>
      <c r="B165" s="2" t="s">
        <v>10110</v>
      </c>
      <c r="C165" s="4" t="s">
        <v>10111</v>
      </c>
      <c r="E165" s="9">
        <v>43132</v>
      </c>
    </row>
    <row r="166" spans="1:6" x14ac:dyDescent="0.25">
      <c r="A166" s="2" t="s">
        <v>10112</v>
      </c>
      <c r="B166" s="2" t="s">
        <v>10113</v>
      </c>
      <c r="C166" s="4" t="s">
        <v>10114</v>
      </c>
      <c r="E166" s="9">
        <v>43139</v>
      </c>
    </row>
    <row r="167" spans="1:6" x14ac:dyDescent="0.25">
      <c r="A167" s="2" t="s">
        <v>896</v>
      </c>
      <c r="B167" s="2" t="s">
        <v>10115</v>
      </c>
      <c r="C167" s="4" t="s">
        <v>4666</v>
      </c>
      <c r="E167" s="9">
        <v>43157</v>
      </c>
      <c r="F167" s="3" t="s">
        <v>3833</v>
      </c>
    </row>
    <row r="168" spans="1:6" x14ac:dyDescent="0.25">
      <c r="A168" s="2" t="s">
        <v>896</v>
      </c>
      <c r="B168" s="2" t="s">
        <v>10073</v>
      </c>
      <c r="C168" s="4" t="s">
        <v>10116</v>
      </c>
      <c r="D168" s="9">
        <v>43164</v>
      </c>
      <c r="E168" s="9">
        <v>43164</v>
      </c>
    </row>
    <row r="169" spans="1:6" x14ac:dyDescent="0.25">
      <c r="A169" s="2" t="s">
        <v>896</v>
      </c>
      <c r="B169" s="2" t="s">
        <v>10117</v>
      </c>
      <c r="C169" s="4" t="s">
        <v>10118</v>
      </c>
      <c r="E169" s="9">
        <v>43173</v>
      </c>
    </row>
    <row r="170" spans="1:6" x14ac:dyDescent="0.25">
      <c r="A170" s="2" t="s">
        <v>10119</v>
      </c>
      <c r="B170" s="2" t="s">
        <v>10120</v>
      </c>
      <c r="C170" s="4" t="s">
        <v>10121</v>
      </c>
      <c r="E170" s="9">
        <v>43162</v>
      </c>
    </row>
    <row r="171" spans="1:6" x14ac:dyDescent="0.25">
      <c r="A171" s="2" t="s">
        <v>10122</v>
      </c>
      <c r="B171" s="2" t="s">
        <v>10123</v>
      </c>
      <c r="C171" s="4" t="s">
        <v>1499</v>
      </c>
      <c r="E171" s="9">
        <v>43172</v>
      </c>
    </row>
    <row r="172" spans="1:6" x14ac:dyDescent="0.25">
      <c r="A172" s="2" t="s">
        <v>896</v>
      </c>
      <c r="B172" s="2" t="s">
        <v>10067</v>
      </c>
      <c r="C172" s="4" t="s">
        <v>3753</v>
      </c>
      <c r="E172" s="9">
        <v>43173</v>
      </c>
    </row>
    <row r="173" spans="1:6" x14ac:dyDescent="0.25">
      <c r="A173" s="2" t="s">
        <v>1236</v>
      </c>
      <c r="B173" s="2" t="s">
        <v>9812</v>
      </c>
      <c r="C173" s="4" t="s">
        <v>10124</v>
      </c>
      <c r="E173" s="9">
        <v>43175</v>
      </c>
    </row>
    <row r="174" spans="1:6" x14ac:dyDescent="0.25">
      <c r="A174" s="2" t="s">
        <v>1236</v>
      </c>
      <c r="B174" s="2" t="s">
        <v>10125</v>
      </c>
      <c r="C174" s="4" t="s">
        <v>10124</v>
      </c>
      <c r="E174" s="9">
        <v>43175</v>
      </c>
    </row>
    <row r="175" spans="1:6" x14ac:dyDescent="0.25">
      <c r="A175" s="2" t="s">
        <v>3016</v>
      </c>
      <c r="B175" s="2" t="s">
        <v>10108</v>
      </c>
      <c r="C175" s="4" t="s">
        <v>6228</v>
      </c>
      <c r="E175" s="9">
        <v>43199</v>
      </c>
    </row>
    <row r="176" spans="1:6" x14ac:dyDescent="0.25">
      <c r="A176" s="2" t="s">
        <v>10126</v>
      </c>
      <c r="B176" s="2" t="s">
        <v>10127</v>
      </c>
      <c r="C176" s="4" t="s">
        <v>10128</v>
      </c>
      <c r="D176" s="9">
        <v>43209</v>
      </c>
      <c r="E176" s="9">
        <v>43206</v>
      </c>
    </row>
    <row r="177" spans="1:6" x14ac:dyDescent="0.25">
      <c r="A177" s="2" t="s">
        <v>1483</v>
      </c>
      <c r="B177" s="2" t="s">
        <v>10129</v>
      </c>
      <c r="C177" s="4" t="s">
        <v>10130</v>
      </c>
      <c r="E177" s="9">
        <v>43199</v>
      </c>
    </row>
    <row r="178" spans="1:6" x14ac:dyDescent="0.25">
      <c r="A178" s="2" t="s">
        <v>1483</v>
      </c>
      <c r="B178" s="2" t="s">
        <v>10131</v>
      </c>
      <c r="C178" s="4" t="s">
        <v>10132</v>
      </c>
      <c r="E178" s="9">
        <v>43203</v>
      </c>
    </row>
    <row r="179" spans="1:6" x14ac:dyDescent="0.25">
      <c r="A179" s="2" t="s">
        <v>9071</v>
      </c>
      <c r="B179" s="2" t="s">
        <v>10133</v>
      </c>
      <c r="C179" s="4" t="s">
        <v>10134</v>
      </c>
      <c r="E179" s="9">
        <v>43202</v>
      </c>
    </row>
    <row r="180" spans="1:6" x14ac:dyDescent="0.25">
      <c r="A180" s="2" t="s">
        <v>971</v>
      </c>
      <c r="B180" s="2" t="s">
        <v>10135</v>
      </c>
      <c r="C180" s="4" t="s">
        <v>10136</v>
      </c>
      <c r="E180" s="9">
        <v>43214</v>
      </c>
    </row>
    <row r="181" spans="1:6" x14ac:dyDescent="0.25">
      <c r="A181" s="2" t="s">
        <v>4741</v>
      </c>
      <c r="B181" s="2" t="s">
        <v>10137</v>
      </c>
      <c r="C181" s="4" t="s">
        <v>10138</v>
      </c>
      <c r="E181" s="9">
        <v>43208</v>
      </c>
    </row>
    <row r="182" spans="1:6" x14ac:dyDescent="0.25">
      <c r="A182" s="2" t="s">
        <v>10139</v>
      </c>
      <c r="B182" s="2" t="s">
        <v>10140</v>
      </c>
      <c r="C182" s="4" t="s">
        <v>10141</v>
      </c>
      <c r="E182" s="9">
        <v>43207</v>
      </c>
    </row>
    <row r="183" spans="1:6" x14ac:dyDescent="0.25">
      <c r="A183" s="2" t="s">
        <v>1483</v>
      </c>
      <c r="B183" s="2" t="s">
        <v>10142</v>
      </c>
      <c r="C183" s="4" t="s">
        <v>10143</v>
      </c>
      <c r="E183" s="9">
        <v>43216</v>
      </c>
    </row>
    <row r="184" spans="1:6" x14ac:dyDescent="0.25">
      <c r="B184" s="2" t="s">
        <v>10144</v>
      </c>
      <c r="C184" s="4" t="s">
        <v>10145</v>
      </c>
      <c r="E184" s="9">
        <v>43223</v>
      </c>
    </row>
    <row r="185" spans="1:6" x14ac:dyDescent="0.25">
      <c r="A185" s="2" t="s">
        <v>1301</v>
      </c>
      <c r="B185" s="2" t="s">
        <v>3061</v>
      </c>
      <c r="C185" s="4" t="s">
        <v>4695</v>
      </c>
      <c r="E185" s="9">
        <v>43236</v>
      </c>
    </row>
    <row r="186" spans="1:6" x14ac:dyDescent="0.25">
      <c r="A186" s="2" t="s">
        <v>9931</v>
      </c>
      <c r="B186" s="2" t="s">
        <v>10146</v>
      </c>
      <c r="C186" s="4" t="s">
        <v>2031</v>
      </c>
      <c r="E186" s="9">
        <v>43249</v>
      </c>
    </row>
    <row r="187" spans="1:6" x14ac:dyDescent="0.25">
      <c r="A187" s="2" t="s">
        <v>1483</v>
      </c>
      <c r="B187" s="2" t="s">
        <v>10147</v>
      </c>
      <c r="C187" s="4" t="s">
        <v>10148</v>
      </c>
      <c r="E187" s="9">
        <v>43240</v>
      </c>
    </row>
    <row r="188" spans="1:6" x14ac:dyDescent="0.25">
      <c r="A188" s="2" t="s">
        <v>10149</v>
      </c>
      <c r="B188" s="2" t="s">
        <v>10150</v>
      </c>
      <c r="C188" s="4" t="s">
        <v>10151</v>
      </c>
      <c r="E188" s="9">
        <v>43245</v>
      </c>
    </row>
    <row r="189" spans="1:6" x14ac:dyDescent="0.25">
      <c r="A189" s="2" t="s">
        <v>1483</v>
      </c>
      <c r="B189" s="2" t="s">
        <v>10147</v>
      </c>
      <c r="C189" s="4" t="s">
        <v>10152</v>
      </c>
      <c r="E189" s="9">
        <v>43252</v>
      </c>
    </row>
    <row r="190" spans="1:6" x14ac:dyDescent="0.25">
      <c r="A190" s="25"/>
      <c r="B190" s="25" t="s">
        <v>10153</v>
      </c>
      <c r="C190" s="25"/>
      <c r="D190" s="29"/>
      <c r="E190" s="29"/>
      <c r="F190" s="30"/>
    </row>
    <row r="191" spans="1:6" x14ac:dyDescent="0.25">
      <c r="A191" s="2" t="s">
        <v>10154</v>
      </c>
      <c r="B191" s="2" t="s">
        <v>10155</v>
      </c>
      <c r="C191" s="4" t="s">
        <v>10156</v>
      </c>
      <c r="E191" s="9">
        <v>43264</v>
      </c>
    </row>
    <row r="192" spans="1:6" x14ac:dyDescent="0.25">
      <c r="A192" s="2" t="s">
        <v>4741</v>
      </c>
      <c r="B192" s="2" t="s">
        <v>10147</v>
      </c>
      <c r="C192" s="4" t="s">
        <v>10156</v>
      </c>
      <c r="E192" s="9">
        <v>43269</v>
      </c>
    </row>
    <row r="193" spans="1:5" x14ac:dyDescent="0.25">
      <c r="A193" s="2" t="s">
        <v>10157</v>
      </c>
      <c r="B193" s="2" t="s">
        <v>10158</v>
      </c>
      <c r="C193" s="4" t="s">
        <v>10159</v>
      </c>
      <c r="E193" s="9">
        <v>43270</v>
      </c>
    </row>
    <row r="194" spans="1:5" x14ac:dyDescent="0.25">
      <c r="A194" s="2" t="s">
        <v>10160</v>
      </c>
      <c r="B194" s="2" t="s">
        <v>10161</v>
      </c>
      <c r="C194" s="4" t="s">
        <v>2041</v>
      </c>
      <c r="E194" s="9">
        <v>43267</v>
      </c>
    </row>
    <row r="195" spans="1:5" x14ac:dyDescent="0.25">
      <c r="A195" s="2" t="s">
        <v>10162</v>
      </c>
      <c r="B195" s="2" t="s">
        <v>10163</v>
      </c>
      <c r="C195" s="4" t="s">
        <v>10164</v>
      </c>
      <c r="D195" s="9" t="s">
        <v>11</v>
      </c>
      <c r="E195" s="9">
        <v>43254</v>
      </c>
    </row>
    <row r="196" spans="1:5" x14ac:dyDescent="0.25">
      <c r="A196" s="2" t="s">
        <v>1171</v>
      </c>
      <c r="B196" s="2" t="s">
        <v>10165</v>
      </c>
      <c r="C196" s="4" t="s">
        <v>10166</v>
      </c>
      <c r="E196" s="9">
        <v>43277</v>
      </c>
    </row>
    <row r="197" spans="1:5" x14ac:dyDescent="0.25">
      <c r="A197" s="2" t="s">
        <v>4929</v>
      </c>
      <c r="B197" s="2" t="s">
        <v>10167</v>
      </c>
      <c r="C197" s="4" t="s">
        <v>10168</v>
      </c>
      <c r="E197" s="9">
        <v>43284</v>
      </c>
    </row>
    <row r="198" spans="1:5" x14ac:dyDescent="0.25">
      <c r="A198" s="2" t="s">
        <v>10169</v>
      </c>
      <c r="B198" s="2" t="s">
        <v>10170</v>
      </c>
      <c r="C198" s="4" t="s">
        <v>10171</v>
      </c>
      <c r="E198" s="9">
        <v>43305</v>
      </c>
    </row>
    <row r="199" spans="1:5" x14ac:dyDescent="0.25">
      <c r="A199" s="2" t="s">
        <v>10172</v>
      </c>
      <c r="B199" s="2" t="s">
        <v>10173</v>
      </c>
      <c r="C199" s="4" t="s">
        <v>10174</v>
      </c>
      <c r="E199" s="9">
        <v>43299</v>
      </c>
    </row>
    <row r="200" spans="1:5" x14ac:dyDescent="0.25">
      <c r="A200" s="2" t="s">
        <v>10160</v>
      </c>
      <c r="B200" s="2" t="s">
        <v>10175</v>
      </c>
      <c r="C200" s="4" t="s">
        <v>10176</v>
      </c>
      <c r="D200" s="9" t="s">
        <v>11</v>
      </c>
      <c r="E200" s="9">
        <v>43307</v>
      </c>
    </row>
    <row r="201" spans="1:5" x14ac:dyDescent="0.25">
      <c r="A201" s="2" t="s">
        <v>10177</v>
      </c>
      <c r="B201" s="2" t="s">
        <v>10178</v>
      </c>
      <c r="C201" s="4" t="s">
        <v>10179</v>
      </c>
      <c r="E201" s="9">
        <v>43307</v>
      </c>
    </row>
    <row r="202" spans="1:5" x14ac:dyDescent="0.25">
      <c r="A202" s="2" t="s">
        <v>5024</v>
      </c>
      <c r="B202" s="2" t="s">
        <v>10180</v>
      </c>
      <c r="C202" s="4" t="s">
        <v>10181</v>
      </c>
      <c r="E202" s="9">
        <v>43321</v>
      </c>
    </row>
    <row r="203" spans="1:5" x14ac:dyDescent="0.25">
      <c r="B203" s="2" t="s">
        <v>10182</v>
      </c>
      <c r="C203" s="4" t="s">
        <v>10183</v>
      </c>
      <c r="E203" s="9">
        <v>43318</v>
      </c>
    </row>
    <row r="204" spans="1:5" x14ac:dyDescent="0.25">
      <c r="A204" s="2" t="s">
        <v>6790</v>
      </c>
      <c r="B204" s="2" t="s">
        <v>10184</v>
      </c>
      <c r="C204" s="4" t="s">
        <v>10185</v>
      </c>
      <c r="E204" s="9">
        <v>43332</v>
      </c>
    </row>
    <row r="205" spans="1:5" x14ac:dyDescent="0.25">
      <c r="A205" s="2" t="s">
        <v>5024</v>
      </c>
      <c r="B205" s="2" t="s">
        <v>10180</v>
      </c>
      <c r="C205" s="4" t="s">
        <v>10186</v>
      </c>
      <c r="E205" s="9">
        <v>43332</v>
      </c>
    </row>
    <row r="206" spans="1:5" x14ac:dyDescent="0.25">
      <c r="A206" s="2" t="s">
        <v>10187</v>
      </c>
      <c r="B206" s="2" t="s">
        <v>10188</v>
      </c>
      <c r="C206" s="4" t="s">
        <v>10189</v>
      </c>
      <c r="E206" s="9">
        <v>43365</v>
      </c>
    </row>
    <row r="207" spans="1:5" x14ac:dyDescent="0.25">
      <c r="A207" s="2" t="s">
        <v>6073</v>
      </c>
      <c r="B207" s="2" t="s">
        <v>10190</v>
      </c>
      <c r="C207" s="4" t="s">
        <v>10189</v>
      </c>
      <c r="E207" s="9">
        <v>43371</v>
      </c>
    </row>
    <row r="208" spans="1:5" x14ac:dyDescent="0.25">
      <c r="A208" s="2" t="s">
        <v>4741</v>
      </c>
      <c r="B208" s="2" t="s">
        <v>10191</v>
      </c>
      <c r="C208" s="4" t="s">
        <v>10192</v>
      </c>
      <c r="E208" s="9">
        <v>43365</v>
      </c>
    </row>
    <row r="209" spans="1:6" x14ac:dyDescent="0.25">
      <c r="A209" s="2" t="s">
        <v>10193</v>
      </c>
      <c r="B209" s="2" t="s">
        <v>10194</v>
      </c>
      <c r="C209" s="4" t="s">
        <v>10195</v>
      </c>
      <c r="D209" s="9" t="s">
        <v>10196</v>
      </c>
      <c r="E209" s="9">
        <v>43365</v>
      </c>
    </row>
    <row r="210" spans="1:6" x14ac:dyDescent="0.25">
      <c r="A210" s="2" t="s">
        <v>10197</v>
      </c>
      <c r="B210" s="2" t="s">
        <v>10198</v>
      </c>
      <c r="C210" s="4" t="s">
        <v>10199</v>
      </c>
      <c r="E210" s="9">
        <v>43388</v>
      </c>
    </row>
    <row r="211" spans="1:6" x14ac:dyDescent="0.25">
      <c r="A211" s="2" t="s">
        <v>10200</v>
      </c>
      <c r="B211" s="2" t="s">
        <v>10201</v>
      </c>
      <c r="C211" s="4" t="s">
        <v>10202</v>
      </c>
      <c r="E211" s="9">
        <v>43393</v>
      </c>
    </row>
    <row r="212" spans="1:6" x14ac:dyDescent="0.25">
      <c r="A212" s="2" t="s">
        <v>10197</v>
      </c>
      <c r="B212" s="2" t="s">
        <v>10198</v>
      </c>
      <c r="C212" s="4" t="s">
        <v>10203</v>
      </c>
      <c r="E212" s="9">
        <v>43393</v>
      </c>
    </row>
    <row r="213" spans="1:6" x14ac:dyDescent="0.25">
      <c r="A213" s="2" t="s">
        <v>10204</v>
      </c>
      <c r="B213" s="2" t="s">
        <v>10205</v>
      </c>
      <c r="C213" s="4" t="s">
        <v>10206</v>
      </c>
      <c r="E213" s="9">
        <v>43404</v>
      </c>
    </row>
    <row r="214" spans="1:6" x14ac:dyDescent="0.25">
      <c r="A214" s="2" t="s">
        <v>10207</v>
      </c>
      <c r="B214" s="2" t="s">
        <v>10208</v>
      </c>
      <c r="C214" s="4" t="s">
        <v>2894</v>
      </c>
      <c r="E214" s="9">
        <v>43416</v>
      </c>
    </row>
    <row r="215" spans="1:6" x14ac:dyDescent="0.25">
      <c r="A215" s="2" t="s">
        <v>7822</v>
      </c>
      <c r="B215" s="2" t="s">
        <v>10209</v>
      </c>
      <c r="C215" s="4" t="s">
        <v>2077</v>
      </c>
      <c r="E215" s="9">
        <v>43414</v>
      </c>
    </row>
    <row r="216" spans="1:6" x14ac:dyDescent="0.25">
      <c r="A216" s="2" t="s">
        <v>10210</v>
      </c>
      <c r="B216" s="2" t="s">
        <v>10211</v>
      </c>
      <c r="C216" s="4" t="s">
        <v>10212</v>
      </c>
      <c r="E216" s="9">
        <v>43421</v>
      </c>
    </row>
    <row r="217" spans="1:6" x14ac:dyDescent="0.25">
      <c r="A217" s="2" t="s">
        <v>6145</v>
      </c>
      <c r="B217" s="2" t="s">
        <v>10213</v>
      </c>
      <c r="C217" s="4" t="s">
        <v>10214</v>
      </c>
      <c r="E217" s="9">
        <v>43427</v>
      </c>
    </row>
    <row r="218" spans="1:6" x14ac:dyDescent="0.25">
      <c r="A218" s="2" t="s">
        <v>7048</v>
      </c>
      <c r="B218" s="2" t="s">
        <v>10215</v>
      </c>
      <c r="C218" s="4" t="s">
        <v>10216</v>
      </c>
      <c r="E218" s="9">
        <v>43408</v>
      </c>
      <c r="F218" s="3" t="s">
        <v>10217</v>
      </c>
    </row>
    <row r="219" spans="1:6" x14ac:dyDescent="0.25">
      <c r="A219" s="2" t="s">
        <v>10218</v>
      </c>
      <c r="B219" s="2" t="s">
        <v>10219</v>
      </c>
      <c r="C219" s="4" t="s">
        <v>10216</v>
      </c>
      <c r="E219" s="9">
        <v>43427</v>
      </c>
    </row>
    <row r="220" spans="1:6" x14ac:dyDescent="0.25">
      <c r="A220" s="2" t="s">
        <v>7048</v>
      </c>
      <c r="B220" s="2" t="s">
        <v>10220</v>
      </c>
      <c r="C220" s="4" t="s">
        <v>10221</v>
      </c>
      <c r="D220" s="9">
        <v>43417</v>
      </c>
      <c r="E220" s="9">
        <v>43442</v>
      </c>
    </row>
    <row r="221" spans="1:6" x14ac:dyDescent="0.25">
      <c r="A221" s="2" t="s">
        <v>7048</v>
      </c>
      <c r="B221" s="2" t="s">
        <v>10220</v>
      </c>
      <c r="C221" s="4" t="s">
        <v>10222</v>
      </c>
      <c r="E221" s="9">
        <v>43460</v>
      </c>
    </row>
    <row r="222" spans="1:6" x14ac:dyDescent="0.25">
      <c r="A222" s="2" t="s">
        <v>10223</v>
      </c>
      <c r="B222" s="2" t="s">
        <v>10224</v>
      </c>
      <c r="C222" s="4" t="s">
        <v>10225</v>
      </c>
      <c r="E222" s="9">
        <v>43467</v>
      </c>
    </row>
    <row r="223" spans="1:6" x14ac:dyDescent="0.25">
      <c r="A223" s="2" t="s">
        <v>10226</v>
      </c>
      <c r="B223" s="2" t="s">
        <v>10227</v>
      </c>
      <c r="C223" s="4" t="s">
        <v>10228</v>
      </c>
      <c r="E223" s="9">
        <v>43474</v>
      </c>
    </row>
    <row r="224" spans="1:6" x14ac:dyDescent="0.25">
      <c r="A224" s="2" t="s">
        <v>10229</v>
      </c>
      <c r="B224" s="2" t="s">
        <v>10230</v>
      </c>
      <c r="C224" s="4" t="s">
        <v>2306</v>
      </c>
      <c r="D224" s="9">
        <v>43121</v>
      </c>
      <c r="E224" s="9">
        <v>43496</v>
      </c>
    </row>
    <row r="225" spans="1:6" x14ac:dyDescent="0.25">
      <c r="A225" s="2" t="s">
        <v>10231</v>
      </c>
      <c r="B225" s="2" t="s">
        <v>10232</v>
      </c>
      <c r="C225" s="4" t="s">
        <v>10233</v>
      </c>
      <c r="E225" s="9">
        <v>43475</v>
      </c>
    </row>
    <row r="226" spans="1:6" x14ac:dyDescent="0.25">
      <c r="A226" s="2" t="s">
        <v>10234</v>
      </c>
      <c r="B226" s="2" t="s">
        <v>10235</v>
      </c>
      <c r="C226" s="4" t="s">
        <v>10236</v>
      </c>
      <c r="E226" s="9">
        <v>43476</v>
      </c>
    </row>
    <row r="227" spans="1:6" x14ac:dyDescent="0.25">
      <c r="A227" s="2" t="s">
        <v>4741</v>
      </c>
      <c r="B227" s="2" t="s">
        <v>10237</v>
      </c>
      <c r="C227" s="4" t="s">
        <v>10238</v>
      </c>
      <c r="E227" s="9">
        <v>43482</v>
      </c>
    </row>
    <row r="228" spans="1:6" x14ac:dyDescent="0.25">
      <c r="A228" s="2" t="s">
        <v>10239</v>
      </c>
      <c r="B228" s="2" t="s">
        <v>10240</v>
      </c>
      <c r="C228" s="4" t="s">
        <v>10241</v>
      </c>
      <c r="E228" s="9">
        <v>43114</v>
      </c>
    </row>
    <row r="229" spans="1:6" x14ac:dyDescent="0.25">
      <c r="A229" s="2" t="s">
        <v>5010</v>
      </c>
      <c r="B229" s="2" t="s">
        <v>10242</v>
      </c>
      <c r="C229" s="4" t="s">
        <v>10243</v>
      </c>
      <c r="E229" s="9">
        <v>43496</v>
      </c>
    </row>
    <row r="230" spans="1:6" x14ac:dyDescent="0.25">
      <c r="A230" s="25"/>
      <c r="B230" s="25" t="s">
        <v>10244</v>
      </c>
      <c r="C230" s="25"/>
      <c r="D230" s="29"/>
      <c r="E230" s="29"/>
      <c r="F230" s="30"/>
    </row>
    <row r="231" spans="1:6" x14ac:dyDescent="0.25">
      <c r="A231" s="2" t="s">
        <v>10245</v>
      </c>
      <c r="B231" s="2" t="s">
        <v>10246</v>
      </c>
      <c r="C231" s="4" t="s">
        <v>10247</v>
      </c>
      <c r="E231" s="9">
        <v>43517</v>
      </c>
    </row>
    <row r="232" spans="1:6" x14ac:dyDescent="0.25">
      <c r="A232" s="2" t="s">
        <v>10248</v>
      </c>
      <c r="B232" s="2" t="s">
        <v>10249</v>
      </c>
      <c r="C232" s="4" t="s">
        <v>10250</v>
      </c>
      <c r="D232" s="9">
        <v>43524</v>
      </c>
      <c r="E232" s="9">
        <v>43525</v>
      </c>
    </row>
    <row r="233" spans="1:6" x14ac:dyDescent="0.25">
      <c r="A233" s="2" t="s">
        <v>10251</v>
      </c>
      <c r="B233" s="2" t="s">
        <v>10252</v>
      </c>
      <c r="C233" s="4" t="s">
        <v>10253</v>
      </c>
      <c r="E233" s="9">
        <v>43528</v>
      </c>
    </row>
    <row r="234" spans="1:6" x14ac:dyDescent="0.25">
      <c r="A234" s="2" t="s">
        <v>10254</v>
      </c>
      <c r="B234" s="2" t="s">
        <v>10255</v>
      </c>
      <c r="C234" s="4" t="s">
        <v>10253</v>
      </c>
      <c r="E234" s="9">
        <v>43523</v>
      </c>
    </row>
    <row r="235" spans="1:6" x14ac:dyDescent="0.25">
      <c r="A235" s="2" t="s">
        <v>10248</v>
      </c>
      <c r="B235" s="2" t="s">
        <v>10249</v>
      </c>
      <c r="C235" s="4" t="s">
        <v>3414</v>
      </c>
      <c r="E235" s="9">
        <v>43535</v>
      </c>
    </row>
    <row r="236" spans="1:6" x14ac:dyDescent="0.25">
      <c r="A236" s="2" t="s">
        <v>1439</v>
      </c>
      <c r="B236" s="2" t="s">
        <v>10256</v>
      </c>
      <c r="C236" s="4" t="s">
        <v>10257</v>
      </c>
      <c r="D236" s="9">
        <v>43549</v>
      </c>
      <c r="E236" s="9">
        <v>43546</v>
      </c>
    </row>
    <row r="237" spans="1:6" x14ac:dyDescent="0.25">
      <c r="A237" s="2" t="s">
        <v>10258</v>
      </c>
      <c r="B237" s="2" t="s">
        <v>10259</v>
      </c>
      <c r="C237" s="4" t="s">
        <v>10260</v>
      </c>
      <c r="E237" s="9">
        <v>43577</v>
      </c>
    </row>
    <row r="238" spans="1:6" x14ac:dyDescent="0.25">
      <c r="A238" s="2" t="s">
        <v>10258</v>
      </c>
      <c r="B238" s="2" t="s">
        <v>10261</v>
      </c>
      <c r="C238" s="4" t="s">
        <v>3132</v>
      </c>
      <c r="D238" s="9">
        <v>43596</v>
      </c>
      <c r="E238" s="9">
        <v>43601</v>
      </c>
    </row>
    <row r="239" spans="1:6" x14ac:dyDescent="0.25">
      <c r="A239" s="25"/>
      <c r="B239" s="25" t="s">
        <v>10262</v>
      </c>
      <c r="C239" s="25"/>
      <c r="D239" s="29"/>
      <c r="E239" s="29"/>
      <c r="F239" s="30"/>
    </row>
    <row r="240" spans="1:6" x14ac:dyDescent="0.25">
      <c r="A240" s="2" t="s">
        <v>10263</v>
      </c>
      <c r="B240" s="2" t="s">
        <v>10264</v>
      </c>
      <c r="C240" s="4" t="s">
        <v>10265</v>
      </c>
      <c r="E240" s="9">
        <v>43628</v>
      </c>
    </row>
    <row r="241" spans="1:6" x14ac:dyDescent="0.25">
      <c r="A241" s="2" t="s">
        <v>9241</v>
      </c>
      <c r="B241" s="2" t="s">
        <v>10266</v>
      </c>
      <c r="C241" s="4" t="s">
        <v>10267</v>
      </c>
      <c r="E241" s="9">
        <v>43635</v>
      </c>
    </row>
    <row r="242" spans="1:6" x14ac:dyDescent="0.25">
      <c r="A242" s="2" t="s">
        <v>10268</v>
      </c>
      <c r="B242" s="2" t="s">
        <v>10269</v>
      </c>
      <c r="C242" s="4" t="s">
        <v>10267</v>
      </c>
      <c r="E242" s="9">
        <v>43628</v>
      </c>
    </row>
    <row r="243" spans="1:6" x14ac:dyDescent="0.25">
      <c r="A243" s="2" t="s">
        <v>10270</v>
      </c>
      <c r="B243" s="2" t="s">
        <v>10271</v>
      </c>
      <c r="C243" s="4" t="s">
        <v>10272</v>
      </c>
      <c r="D243" s="9">
        <v>43642</v>
      </c>
      <c r="E243" s="9">
        <v>43638</v>
      </c>
    </row>
    <row r="244" spans="1:6" x14ac:dyDescent="0.25">
      <c r="A244" s="2" t="s">
        <v>10273</v>
      </c>
      <c r="B244" s="2" t="s">
        <v>10274</v>
      </c>
      <c r="C244" s="4" t="s">
        <v>2132</v>
      </c>
      <c r="D244" s="9">
        <v>43652</v>
      </c>
      <c r="E244" s="9">
        <v>43648</v>
      </c>
    </row>
    <row r="245" spans="1:6" x14ac:dyDescent="0.25">
      <c r="A245" s="2" t="s">
        <v>10270</v>
      </c>
      <c r="B245" s="2" t="s">
        <v>10271</v>
      </c>
      <c r="C245" s="4" t="s">
        <v>10275</v>
      </c>
      <c r="E245" s="9">
        <v>43647</v>
      </c>
    </row>
    <row r="246" spans="1:6" x14ac:dyDescent="0.25">
      <c r="A246" s="2" t="s">
        <v>10248</v>
      </c>
      <c r="B246" s="2" t="s">
        <v>10276</v>
      </c>
      <c r="C246" s="4" t="s">
        <v>10277</v>
      </c>
      <c r="D246" s="9">
        <v>43738</v>
      </c>
      <c r="E246" s="9">
        <v>43738</v>
      </c>
    </row>
    <row r="247" spans="1:6" x14ac:dyDescent="0.25">
      <c r="A247" s="2" t="s">
        <v>10278</v>
      </c>
      <c r="B247" s="2" t="s">
        <v>10279</v>
      </c>
      <c r="C247" s="4" t="s">
        <v>10280</v>
      </c>
      <c r="D247" s="9">
        <v>43761</v>
      </c>
      <c r="E247" s="9">
        <v>43762</v>
      </c>
      <c r="F247" s="3">
        <v>1</v>
      </c>
    </row>
    <row r="248" spans="1:6" x14ac:dyDescent="0.25">
      <c r="A248" s="2" t="s">
        <v>10281</v>
      </c>
      <c r="B248" s="2" t="s">
        <v>10282</v>
      </c>
      <c r="C248" s="4" t="s">
        <v>10283</v>
      </c>
      <c r="D248" s="9">
        <v>43791</v>
      </c>
      <c r="E248" s="9">
        <v>43798</v>
      </c>
    </row>
    <row r="249" spans="1:6" x14ac:dyDescent="0.25">
      <c r="A249" s="2" t="s">
        <v>10284</v>
      </c>
      <c r="B249" s="2" t="s">
        <v>10285</v>
      </c>
      <c r="C249" s="4" t="s">
        <v>10286</v>
      </c>
      <c r="D249" s="9">
        <v>43824</v>
      </c>
      <c r="E249" s="9">
        <v>43825</v>
      </c>
    </row>
    <row r="250" spans="1:6" x14ac:dyDescent="0.25">
      <c r="A250" s="2" t="s">
        <v>6073</v>
      </c>
      <c r="B250" s="2" t="s">
        <v>10287</v>
      </c>
      <c r="C250" s="4" t="s">
        <v>10286</v>
      </c>
      <c r="D250" s="9">
        <v>43824</v>
      </c>
      <c r="E250" s="9">
        <v>43825</v>
      </c>
    </row>
    <row r="251" spans="1:6" x14ac:dyDescent="0.25">
      <c r="A251" s="2" t="s">
        <v>10288</v>
      </c>
      <c r="B251" s="2" t="s">
        <v>10289</v>
      </c>
      <c r="C251" s="4" t="s">
        <v>4897</v>
      </c>
      <c r="D251" s="9">
        <v>43879</v>
      </c>
      <c r="E251" s="9">
        <v>43880</v>
      </c>
    </row>
    <row r="252" spans="1:6" x14ac:dyDescent="0.25">
      <c r="A252" s="2" t="s">
        <v>10290</v>
      </c>
      <c r="B252" s="2" t="s">
        <v>10291</v>
      </c>
      <c r="C252" s="4" t="s">
        <v>10292</v>
      </c>
      <c r="D252" s="9">
        <v>43886</v>
      </c>
      <c r="E252" s="9">
        <v>43886</v>
      </c>
    </row>
    <row r="253" spans="1:6" x14ac:dyDescent="0.25">
      <c r="A253" s="2" t="s">
        <v>10293</v>
      </c>
      <c r="B253" s="2" t="s">
        <v>10294</v>
      </c>
      <c r="C253" s="4" t="s">
        <v>2187</v>
      </c>
      <c r="E253" s="9">
        <v>43886</v>
      </c>
    </row>
    <row r="254" spans="1:6" x14ac:dyDescent="0.25">
      <c r="A254" s="2" t="s">
        <v>3213</v>
      </c>
      <c r="B254" s="2" t="s">
        <v>10295</v>
      </c>
      <c r="C254" s="4" t="s">
        <v>10296</v>
      </c>
      <c r="D254" s="9">
        <v>43900</v>
      </c>
      <c r="E254" s="9">
        <v>43897</v>
      </c>
    </row>
    <row r="255" spans="1:6" x14ac:dyDescent="0.25">
      <c r="A255" s="2" t="s">
        <v>1236</v>
      </c>
      <c r="B255" s="2" t="s">
        <v>10297</v>
      </c>
      <c r="C255" s="4" t="s">
        <v>10298</v>
      </c>
      <c r="E255" s="9">
        <v>44812</v>
      </c>
      <c r="F255" s="3">
        <v>1</v>
      </c>
    </row>
    <row r="256" spans="1:6" x14ac:dyDescent="0.25">
      <c r="A256" s="2" t="s">
        <v>6073</v>
      </c>
      <c r="B256" s="2" t="s">
        <v>10299</v>
      </c>
      <c r="C256" s="4" t="s">
        <v>10298</v>
      </c>
      <c r="E256" s="9">
        <v>44812</v>
      </c>
      <c r="F256" s="3">
        <v>1</v>
      </c>
    </row>
    <row r="257" spans="1:6" x14ac:dyDescent="0.25">
      <c r="A257" s="25"/>
      <c r="B257" s="25" t="s">
        <v>10300</v>
      </c>
      <c r="C257" s="25"/>
      <c r="D257" s="29"/>
      <c r="E257" s="29"/>
      <c r="F257" s="30"/>
    </row>
    <row r="258" spans="1:6" x14ac:dyDescent="0.25">
      <c r="A258" s="2" t="s">
        <v>10301</v>
      </c>
      <c r="B258" s="2" t="s">
        <v>10302</v>
      </c>
      <c r="C258" s="4" t="s">
        <v>10303</v>
      </c>
      <c r="E258" s="9">
        <v>44910</v>
      </c>
    </row>
    <row r="259" spans="1:6" x14ac:dyDescent="0.25">
      <c r="A259" s="2" t="s">
        <v>10304</v>
      </c>
      <c r="B259" s="2" t="s">
        <v>10305</v>
      </c>
      <c r="C259" s="4" t="s">
        <v>10306</v>
      </c>
      <c r="E259" s="9">
        <v>44989</v>
      </c>
      <c r="F259" s="3">
        <v>2</v>
      </c>
    </row>
    <row r="260" spans="1:6" x14ac:dyDescent="0.25">
      <c r="A260" s="25"/>
      <c r="B260" s="25" t="s">
        <v>10307</v>
      </c>
      <c r="C260" s="25"/>
      <c r="D260" s="29"/>
      <c r="E260" s="29"/>
      <c r="F260" s="30"/>
    </row>
  </sheetData>
  <hyperlinks>
    <hyperlink ref="I1" location="'Inicio'!A1" tooltip="Regresa a la tabla del inicio" display="Ir al inicio" xr:uid="{16484913-1685-488F-8CD8-FA1B66D6CE60}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5F47E-7FB1-4581-B6EF-E232D9B3E37B}">
  <sheetPr codeName="Hoja73"/>
  <dimension ref="A1:I61"/>
  <sheetViews>
    <sheetView workbookViewId="0">
      <pane ySplit="1" topLeftCell="A4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727</v>
      </c>
      <c r="H1" s="1" t="s">
        <v>28761</v>
      </c>
      <c r="I1" s="5" t="s">
        <v>14</v>
      </c>
    </row>
    <row r="2" spans="1:9" x14ac:dyDescent="0.25">
      <c r="A2" s="2" t="s">
        <v>1802</v>
      </c>
      <c r="B2" s="2" t="s">
        <v>10308</v>
      </c>
      <c r="C2" s="4" t="s">
        <v>10309</v>
      </c>
      <c r="E2" s="9">
        <v>40546</v>
      </c>
    </row>
    <row r="3" spans="1:9" x14ac:dyDescent="0.25">
      <c r="A3" s="2" t="s">
        <v>10310</v>
      </c>
      <c r="B3" s="2" t="s">
        <v>10311</v>
      </c>
      <c r="C3" s="4" t="s">
        <v>10312</v>
      </c>
      <c r="E3" s="9">
        <v>40557</v>
      </c>
    </row>
    <row r="4" spans="1:9" x14ac:dyDescent="0.25">
      <c r="A4" s="2" t="s">
        <v>5247</v>
      </c>
      <c r="B4" s="2" t="s">
        <v>10313</v>
      </c>
      <c r="C4" s="4" t="s">
        <v>8022</v>
      </c>
      <c r="E4" s="9">
        <v>40641</v>
      </c>
    </row>
    <row r="5" spans="1:9" x14ac:dyDescent="0.25">
      <c r="A5" s="2" t="s">
        <v>1236</v>
      </c>
      <c r="B5" s="2" t="s">
        <v>6784</v>
      </c>
      <c r="C5" s="4" t="s">
        <v>10314</v>
      </c>
      <c r="E5" s="9">
        <v>41414</v>
      </c>
    </row>
    <row r="6" spans="1:9" x14ac:dyDescent="0.25">
      <c r="A6" s="2" t="s">
        <v>10315</v>
      </c>
      <c r="B6" s="2" t="s">
        <v>10316</v>
      </c>
      <c r="C6" s="4" t="s">
        <v>3976</v>
      </c>
      <c r="E6" s="9">
        <v>41421</v>
      </c>
    </row>
    <row r="7" spans="1:9" x14ac:dyDescent="0.25">
      <c r="A7" s="2" t="s">
        <v>10317</v>
      </c>
      <c r="B7" s="2" t="s">
        <v>10318</v>
      </c>
      <c r="C7" s="4" t="s">
        <v>3976</v>
      </c>
      <c r="E7" s="9">
        <v>41421</v>
      </c>
    </row>
    <row r="8" spans="1:9" x14ac:dyDescent="0.25">
      <c r="A8" s="2" t="s">
        <v>10319</v>
      </c>
      <c r="B8" s="2" t="s">
        <v>10320</v>
      </c>
      <c r="C8" s="4" t="s">
        <v>3979</v>
      </c>
      <c r="E8" s="9">
        <v>41429</v>
      </c>
    </row>
    <row r="9" spans="1:9" x14ac:dyDescent="0.25">
      <c r="A9" s="2" t="s">
        <v>10319</v>
      </c>
      <c r="B9" s="2" t="s">
        <v>10321</v>
      </c>
      <c r="C9" s="4" t="s">
        <v>10322</v>
      </c>
      <c r="D9" s="9" t="s">
        <v>10323</v>
      </c>
      <c r="E9" s="9">
        <v>41477</v>
      </c>
    </row>
    <row r="10" spans="1:9" x14ac:dyDescent="0.25">
      <c r="A10" s="2" t="s">
        <v>10324</v>
      </c>
      <c r="B10" s="2" t="s">
        <v>10325</v>
      </c>
      <c r="C10" s="4" t="s">
        <v>10326</v>
      </c>
      <c r="E10" s="9">
        <v>41477</v>
      </c>
    </row>
    <row r="11" spans="1:9" x14ac:dyDescent="0.25">
      <c r="A11" s="2" t="s">
        <v>10327</v>
      </c>
      <c r="B11" s="2" t="s">
        <v>10328</v>
      </c>
      <c r="C11" s="4" t="s">
        <v>2804</v>
      </c>
      <c r="E11" s="9">
        <v>41485</v>
      </c>
    </row>
    <row r="12" spans="1:9" x14ac:dyDescent="0.25">
      <c r="A12" s="2" t="s">
        <v>10329</v>
      </c>
      <c r="B12" s="2" t="s">
        <v>10330</v>
      </c>
      <c r="C12" s="4" t="s">
        <v>10331</v>
      </c>
      <c r="E12" s="9">
        <v>41499</v>
      </c>
    </row>
    <row r="13" spans="1:9" x14ac:dyDescent="0.25">
      <c r="A13" s="2" t="s">
        <v>10319</v>
      </c>
      <c r="B13" s="2" t="s">
        <v>10332</v>
      </c>
      <c r="C13" s="4" t="s">
        <v>4073</v>
      </c>
      <c r="D13" s="9" t="s">
        <v>10333</v>
      </c>
      <c r="E13" s="9">
        <v>41627</v>
      </c>
    </row>
    <row r="14" spans="1:9" x14ac:dyDescent="0.25">
      <c r="A14" s="2" t="s">
        <v>5340</v>
      </c>
      <c r="B14" s="2" t="s">
        <v>10334</v>
      </c>
      <c r="C14" s="4" t="s">
        <v>1153</v>
      </c>
      <c r="D14" s="9" t="s">
        <v>10335</v>
      </c>
      <c r="E14" s="9">
        <v>41666</v>
      </c>
    </row>
    <row r="15" spans="1:9" x14ac:dyDescent="0.25">
      <c r="A15" s="2" t="s">
        <v>10336</v>
      </c>
      <c r="B15" s="2" t="s">
        <v>10337</v>
      </c>
      <c r="C15" s="4" t="s">
        <v>1153</v>
      </c>
      <c r="D15" s="9" t="s">
        <v>10335</v>
      </c>
      <c r="E15" s="9">
        <v>41666</v>
      </c>
    </row>
    <row r="16" spans="1:9" x14ac:dyDescent="0.25">
      <c r="A16" s="2" t="s">
        <v>6978</v>
      </c>
      <c r="B16" s="2" t="s">
        <v>10338</v>
      </c>
      <c r="C16" s="4" t="s">
        <v>10339</v>
      </c>
      <c r="D16" s="9" t="s">
        <v>5113</v>
      </c>
      <c r="E16" s="9">
        <v>41729</v>
      </c>
    </row>
    <row r="17" spans="1:5" x14ac:dyDescent="0.25">
      <c r="A17" s="2" t="s">
        <v>10340</v>
      </c>
      <c r="B17" s="2" t="s">
        <v>10341</v>
      </c>
      <c r="E17" s="9">
        <v>41729</v>
      </c>
    </row>
    <row r="18" spans="1:5" x14ac:dyDescent="0.25">
      <c r="A18" s="2" t="s">
        <v>6978</v>
      </c>
      <c r="B18" s="2" t="s">
        <v>10338</v>
      </c>
      <c r="C18" s="4" t="s">
        <v>3589</v>
      </c>
      <c r="E18" s="9">
        <v>41852</v>
      </c>
    </row>
    <row r="19" spans="1:5" x14ac:dyDescent="0.25">
      <c r="A19" s="2" t="s">
        <v>10319</v>
      </c>
      <c r="B19" s="2" t="s">
        <v>10332</v>
      </c>
      <c r="C19" s="4" t="s">
        <v>9481</v>
      </c>
      <c r="E19" s="9">
        <v>42207</v>
      </c>
    </row>
    <row r="20" spans="1:5" x14ac:dyDescent="0.25">
      <c r="A20" s="2" t="s">
        <v>3998</v>
      </c>
      <c r="B20" s="2" t="s">
        <v>10342</v>
      </c>
      <c r="C20" s="4" t="s">
        <v>10343</v>
      </c>
      <c r="E20" s="9">
        <v>42207</v>
      </c>
    </row>
    <row r="21" spans="1:5" x14ac:dyDescent="0.25">
      <c r="A21" s="2" t="s">
        <v>10336</v>
      </c>
      <c r="B21" s="2" t="s">
        <v>10337</v>
      </c>
      <c r="C21" s="4" t="s">
        <v>4316</v>
      </c>
      <c r="E21" s="9">
        <v>42216</v>
      </c>
    </row>
    <row r="22" spans="1:5" x14ac:dyDescent="0.25">
      <c r="A22" s="2" t="s">
        <v>10344</v>
      </c>
      <c r="B22" s="2" t="s">
        <v>10345</v>
      </c>
      <c r="C22" s="4" t="s">
        <v>10346</v>
      </c>
      <c r="E22" s="9">
        <v>42352</v>
      </c>
    </row>
    <row r="23" spans="1:5" x14ac:dyDescent="0.25">
      <c r="A23" s="2" t="s">
        <v>6187</v>
      </c>
      <c r="B23" s="2" t="s">
        <v>10347</v>
      </c>
      <c r="C23" s="4" t="s">
        <v>10348</v>
      </c>
      <c r="D23" s="9">
        <v>42385</v>
      </c>
      <c r="E23" s="9">
        <v>42385</v>
      </c>
    </row>
    <row r="24" spans="1:5" x14ac:dyDescent="0.25">
      <c r="A24" s="2" t="s">
        <v>10349</v>
      </c>
      <c r="B24" s="2" t="s">
        <v>10350</v>
      </c>
      <c r="C24" s="4" t="s">
        <v>10348</v>
      </c>
      <c r="D24" s="9">
        <v>42385</v>
      </c>
      <c r="E24" s="9">
        <v>42385</v>
      </c>
    </row>
    <row r="25" spans="1:5" x14ac:dyDescent="0.25">
      <c r="A25" s="2" t="s">
        <v>10351</v>
      </c>
      <c r="B25" s="2" t="s">
        <v>10352</v>
      </c>
      <c r="C25" s="4" t="s">
        <v>10353</v>
      </c>
      <c r="D25" s="9">
        <v>42399</v>
      </c>
      <c r="E25" s="9">
        <v>42398</v>
      </c>
    </row>
    <row r="26" spans="1:5" x14ac:dyDescent="0.25">
      <c r="A26" s="2" t="s">
        <v>9644</v>
      </c>
      <c r="B26" s="2" t="s">
        <v>10354</v>
      </c>
      <c r="C26" s="4" t="s">
        <v>10353</v>
      </c>
      <c r="D26" s="9">
        <v>42399</v>
      </c>
      <c r="E26" s="9">
        <v>42398</v>
      </c>
    </row>
    <row r="27" spans="1:5" x14ac:dyDescent="0.25">
      <c r="A27" s="2" t="s">
        <v>10355</v>
      </c>
      <c r="B27" s="2" t="s">
        <v>10356</v>
      </c>
      <c r="C27" s="4" t="s">
        <v>10357</v>
      </c>
      <c r="E27" s="9">
        <v>42588</v>
      </c>
    </row>
    <row r="28" spans="1:5" x14ac:dyDescent="0.25">
      <c r="A28" s="2" t="s">
        <v>6267</v>
      </c>
      <c r="B28" s="2" t="s">
        <v>10358</v>
      </c>
      <c r="C28" s="4" t="s">
        <v>10359</v>
      </c>
      <c r="E28" s="9">
        <v>42595</v>
      </c>
    </row>
    <row r="29" spans="1:5" x14ac:dyDescent="0.25">
      <c r="A29" s="2" t="s">
        <v>1047</v>
      </c>
      <c r="B29" s="2" t="s">
        <v>1048</v>
      </c>
      <c r="C29" s="4" t="s">
        <v>10360</v>
      </c>
      <c r="D29" s="9">
        <v>42609</v>
      </c>
      <c r="E29" s="9">
        <v>42609</v>
      </c>
    </row>
    <row r="30" spans="1:5" x14ac:dyDescent="0.25">
      <c r="A30" s="2" t="s">
        <v>10361</v>
      </c>
      <c r="B30" s="2" t="s">
        <v>10362</v>
      </c>
      <c r="C30" s="4" t="s">
        <v>10363</v>
      </c>
      <c r="D30" s="9">
        <v>42623</v>
      </c>
      <c r="E30" s="9">
        <v>42623</v>
      </c>
    </row>
    <row r="31" spans="1:5" x14ac:dyDescent="0.25">
      <c r="A31" s="2" t="s">
        <v>10364</v>
      </c>
      <c r="B31" s="2" t="s">
        <v>10365</v>
      </c>
      <c r="C31" s="4" t="s">
        <v>10366</v>
      </c>
      <c r="D31" s="9">
        <v>42637</v>
      </c>
      <c r="E31" s="9">
        <v>42637</v>
      </c>
    </row>
    <row r="32" spans="1:5" x14ac:dyDescent="0.25">
      <c r="A32" s="2" t="s">
        <v>10367</v>
      </c>
      <c r="B32" s="2" t="s">
        <v>10368</v>
      </c>
      <c r="C32" s="4" t="s">
        <v>10369</v>
      </c>
      <c r="E32" s="9">
        <v>42854</v>
      </c>
    </row>
    <row r="33" spans="1:5" x14ac:dyDescent="0.25">
      <c r="A33" s="2" t="s">
        <v>10370</v>
      </c>
      <c r="B33" s="2" t="s">
        <v>10371</v>
      </c>
      <c r="C33" s="4" t="s">
        <v>6929</v>
      </c>
      <c r="E33" s="9">
        <v>43106</v>
      </c>
    </row>
    <row r="34" spans="1:5" x14ac:dyDescent="0.25">
      <c r="A34" s="2" t="s">
        <v>10372</v>
      </c>
      <c r="B34" s="2" t="s">
        <v>10373</v>
      </c>
      <c r="C34" s="4" t="s">
        <v>10374</v>
      </c>
      <c r="E34" s="9">
        <v>43292</v>
      </c>
    </row>
    <row r="35" spans="1:5" x14ac:dyDescent="0.25">
      <c r="A35" s="2" t="s">
        <v>10375</v>
      </c>
      <c r="B35" s="2" t="s">
        <v>10376</v>
      </c>
      <c r="C35" s="4" t="s">
        <v>10377</v>
      </c>
      <c r="D35" s="9">
        <v>43327</v>
      </c>
      <c r="E35" s="9">
        <v>43327</v>
      </c>
    </row>
    <row r="36" spans="1:5" x14ac:dyDescent="0.25">
      <c r="A36" s="2" t="s">
        <v>10378</v>
      </c>
      <c r="B36" s="2" t="s">
        <v>10379</v>
      </c>
      <c r="C36" s="4" t="s">
        <v>10377</v>
      </c>
      <c r="D36" s="9">
        <v>43327</v>
      </c>
      <c r="E36" s="9">
        <v>43327</v>
      </c>
    </row>
    <row r="37" spans="1:5" x14ac:dyDescent="0.25">
      <c r="A37" s="2" t="s">
        <v>10380</v>
      </c>
      <c r="B37" s="2" t="s">
        <v>10381</v>
      </c>
      <c r="C37" s="4" t="s">
        <v>2056</v>
      </c>
      <c r="D37" s="9">
        <v>43341</v>
      </c>
      <c r="E37" s="9">
        <v>43341</v>
      </c>
    </row>
    <row r="38" spans="1:5" x14ac:dyDescent="0.25">
      <c r="A38" s="2" t="s">
        <v>10382</v>
      </c>
      <c r="B38" s="2" t="s">
        <v>10383</v>
      </c>
      <c r="C38" s="4" t="s">
        <v>7067</v>
      </c>
      <c r="D38" s="9">
        <v>43355</v>
      </c>
      <c r="E38" s="9">
        <v>43355</v>
      </c>
    </row>
    <row r="39" spans="1:5" x14ac:dyDescent="0.25">
      <c r="A39" s="2" t="s">
        <v>10384</v>
      </c>
      <c r="B39" s="2" t="s">
        <v>10385</v>
      </c>
      <c r="C39" s="4" t="s">
        <v>10386</v>
      </c>
      <c r="D39" s="9">
        <v>43369</v>
      </c>
      <c r="E39" s="9">
        <v>43367</v>
      </c>
    </row>
    <row r="40" spans="1:5" x14ac:dyDescent="0.25">
      <c r="A40" s="2" t="s">
        <v>10387</v>
      </c>
      <c r="B40" s="2" t="s">
        <v>10368</v>
      </c>
      <c r="C40" s="4" t="s">
        <v>7752</v>
      </c>
      <c r="E40" s="9">
        <v>43414</v>
      </c>
    </row>
    <row r="41" spans="1:5" x14ac:dyDescent="0.25">
      <c r="A41" s="2" t="s">
        <v>10388</v>
      </c>
      <c r="B41" s="2" t="s">
        <v>10389</v>
      </c>
      <c r="C41" s="4" t="s">
        <v>8929</v>
      </c>
      <c r="E41" s="9">
        <v>43427</v>
      </c>
    </row>
    <row r="42" spans="1:5" x14ac:dyDescent="0.25">
      <c r="A42" s="2" t="s">
        <v>4498</v>
      </c>
      <c r="B42" s="2" t="s">
        <v>10390</v>
      </c>
      <c r="C42" s="4" t="s">
        <v>3124</v>
      </c>
      <c r="E42" s="9">
        <v>43455</v>
      </c>
    </row>
    <row r="43" spans="1:5" x14ac:dyDescent="0.25">
      <c r="A43" s="2" t="s">
        <v>10391</v>
      </c>
      <c r="B43" s="2" t="s">
        <v>10392</v>
      </c>
      <c r="C43" s="4" t="s">
        <v>10393</v>
      </c>
      <c r="E43" s="9">
        <v>43540</v>
      </c>
    </row>
    <row r="44" spans="1:5" x14ac:dyDescent="0.25">
      <c r="A44" s="2" t="s">
        <v>10394</v>
      </c>
      <c r="B44" s="2" t="s">
        <v>10395</v>
      </c>
      <c r="C44" s="4" t="s">
        <v>10396</v>
      </c>
      <c r="D44" s="9">
        <v>43584</v>
      </c>
      <c r="E44" s="9">
        <v>43584</v>
      </c>
    </row>
    <row r="45" spans="1:5" x14ac:dyDescent="0.25">
      <c r="A45" s="2" t="s">
        <v>6198</v>
      </c>
      <c r="B45" s="2" t="s">
        <v>10397</v>
      </c>
      <c r="C45" s="4" t="s">
        <v>10396</v>
      </c>
      <c r="D45" s="9">
        <v>43584</v>
      </c>
      <c r="E45" s="9">
        <v>43584</v>
      </c>
    </row>
    <row r="46" spans="1:5" x14ac:dyDescent="0.25">
      <c r="A46" s="2" t="s">
        <v>3403</v>
      </c>
      <c r="B46" s="2" t="s">
        <v>4790</v>
      </c>
      <c r="C46" s="4" t="s">
        <v>10398</v>
      </c>
      <c r="E46" s="9">
        <v>43659</v>
      </c>
    </row>
    <row r="47" spans="1:5" x14ac:dyDescent="0.25">
      <c r="A47" s="2" t="s">
        <v>3284</v>
      </c>
      <c r="B47" s="2" t="s">
        <v>8193</v>
      </c>
      <c r="C47" s="4" t="s">
        <v>10399</v>
      </c>
      <c r="E47" s="9">
        <v>43672</v>
      </c>
    </row>
    <row r="48" spans="1:5" x14ac:dyDescent="0.25">
      <c r="A48" s="2" t="s">
        <v>10394</v>
      </c>
      <c r="B48" s="2" t="s">
        <v>10395</v>
      </c>
      <c r="C48" s="4" t="s">
        <v>10400</v>
      </c>
      <c r="D48" s="9">
        <v>43686</v>
      </c>
      <c r="E48" s="9">
        <v>43685</v>
      </c>
    </row>
    <row r="49" spans="1:6" x14ac:dyDescent="0.25">
      <c r="A49" s="2" t="s">
        <v>10349</v>
      </c>
      <c r="B49" s="2" t="s">
        <v>10350</v>
      </c>
      <c r="C49" s="4" t="s">
        <v>1592</v>
      </c>
      <c r="E49" s="9">
        <v>43743</v>
      </c>
    </row>
    <row r="50" spans="1:6" x14ac:dyDescent="0.25">
      <c r="A50" s="2" t="s">
        <v>10401</v>
      </c>
      <c r="B50" s="2" t="s">
        <v>10402</v>
      </c>
      <c r="C50" s="4" t="s">
        <v>10403</v>
      </c>
      <c r="D50" s="9">
        <v>43481</v>
      </c>
      <c r="E50" s="9">
        <v>43846</v>
      </c>
    </row>
    <row r="51" spans="1:6" x14ac:dyDescent="0.25">
      <c r="A51" s="2" t="s">
        <v>10404</v>
      </c>
      <c r="B51" s="2" t="s">
        <v>10405</v>
      </c>
      <c r="C51" s="4" t="s">
        <v>10406</v>
      </c>
      <c r="E51" s="9">
        <v>43889</v>
      </c>
      <c r="F51" s="3">
        <v>3</v>
      </c>
    </row>
    <row r="52" spans="1:6" x14ac:dyDescent="0.25">
      <c r="A52" s="25"/>
      <c r="B52" s="25" t="s">
        <v>10407</v>
      </c>
      <c r="C52" s="25"/>
      <c r="D52" s="29"/>
      <c r="E52" s="29"/>
      <c r="F52" s="30"/>
    </row>
    <row r="53" spans="1:6" x14ac:dyDescent="0.25">
      <c r="A53" s="2" t="s">
        <v>10408</v>
      </c>
      <c r="B53" s="2" t="s">
        <v>10409</v>
      </c>
      <c r="C53" s="4" t="s">
        <v>2193</v>
      </c>
      <c r="E53" s="9">
        <v>44183</v>
      </c>
      <c r="F53" s="3" t="s">
        <v>10410</v>
      </c>
    </row>
    <row r="54" spans="1:6" x14ac:dyDescent="0.25">
      <c r="A54" s="25"/>
      <c r="B54" s="25" t="s">
        <v>10411</v>
      </c>
      <c r="C54" s="25"/>
      <c r="D54" s="29"/>
      <c r="E54" s="29"/>
      <c r="F54" s="30"/>
    </row>
    <row r="55" spans="1:6" x14ac:dyDescent="0.25">
      <c r="A55" s="2" t="s">
        <v>10412</v>
      </c>
      <c r="B55" s="2" t="s">
        <v>10413</v>
      </c>
      <c r="C55" s="4" t="s">
        <v>10414</v>
      </c>
      <c r="D55" s="9">
        <v>44757</v>
      </c>
      <c r="E55" s="9">
        <v>44757</v>
      </c>
    </row>
    <row r="56" spans="1:6" x14ac:dyDescent="0.25">
      <c r="A56" s="2" t="s">
        <v>10415</v>
      </c>
      <c r="B56" s="2" t="s">
        <v>10416</v>
      </c>
      <c r="C56" s="4" t="s">
        <v>7123</v>
      </c>
      <c r="D56" s="9">
        <v>44771</v>
      </c>
      <c r="E56" s="9">
        <v>44770</v>
      </c>
    </row>
    <row r="57" spans="1:6" x14ac:dyDescent="0.25">
      <c r="A57" s="2" t="s">
        <v>9789</v>
      </c>
      <c r="B57" s="2" t="s">
        <v>10417</v>
      </c>
      <c r="C57" s="4" t="s">
        <v>10418</v>
      </c>
      <c r="D57" s="9">
        <v>44784</v>
      </c>
      <c r="E57" s="9">
        <v>44784</v>
      </c>
    </row>
    <row r="58" spans="1:6" x14ac:dyDescent="0.25">
      <c r="A58" s="2" t="s">
        <v>10419</v>
      </c>
      <c r="B58" s="2" t="s">
        <v>10420</v>
      </c>
      <c r="C58" s="4" t="s">
        <v>9231</v>
      </c>
      <c r="D58" s="9">
        <v>44989</v>
      </c>
      <c r="E58" s="9">
        <v>44989</v>
      </c>
    </row>
    <row r="59" spans="1:6" x14ac:dyDescent="0.25">
      <c r="A59" s="2" t="s">
        <v>10421</v>
      </c>
      <c r="B59" s="2" t="s">
        <v>10422</v>
      </c>
      <c r="C59" s="4" t="s">
        <v>9231</v>
      </c>
      <c r="D59" s="9">
        <v>44989</v>
      </c>
      <c r="E59" s="9">
        <v>44989</v>
      </c>
    </row>
    <row r="60" spans="1:6" x14ac:dyDescent="0.25">
      <c r="A60" s="2" t="s">
        <v>10412</v>
      </c>
      <c r="B60" s="2" t="s">
        <v>10423</v>
      </c>
      <c r="C60" s="4" t="s">
        <v>10424</v>
      </c>
      <c r="E60" s="9">
        <v>44999</v>
      </c>
    </row>
    <row r="61" spans="1:6" x14ac:dyDescent="0.25">
      <c r="A61" s="2" t="s">
        <v>10425</v>
      </c>
      <c r="B61" s="2" t="s">
        <v>10426</v>
      </c>
      <c r="C61" s="4" t="s">
        <v>10427</v>
      </c>
      <c r="D61" s="9">
        <v>45010</v>
      </c>
      <c r="E61" s="9">
        <v>45010</v>
      </c>
    </row>
  </sheetData>
  <hyperlinks>
    <hyperlink ref="I1" location="'Inicio'!A1" tooltip="Regresa a la tabla del inicio" display="Ir al inicio" xr:uid="{C3D2C381-C294-42CB-A5AB-F578FAA6E2B2}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398E-9DB4-4E1A-B5E2-F69A23A20275}">
  <sheetPr codeName="Hoja76"/>
  <dimension ref="A1:I60"/>
  <sheetViews>
    <sheetView workbookViewId="0">
      <pane ySplit="1" topLeftCell="A35" activePane="bottomLeft" state="frozenSplit"/>
      <selection pane="bottomLeft" activeCell="F62" sqref="F6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728</v>
      </c>
      <c r="H1" s="1" t="s">
        <v>28787</v>
      </c>
      <c r="I1" s="5" t="s">
        <v>14</v>
      </c>
    </row>
    <row r="2" spans="1:9" x14ac:dyDescent="0.25">
      <c r="A2" s="2" t="s">
        <v>7588</v>
      </c>
      <c r="B2" s="2" t="s">
        <v>10428</v>
      </c>
      <c r="C2" s="4" t="s">
        <v>8766</v>
      </c>
      <c r="E2" s="9">
        <v>42711</v>
      </c>
    </row>
    <row r="3" spans="1:9" x14ac:dyDescent="0.25">
      <c r="A3" s="2" t="s">
        <v>10429</v>
      </c>
      <c r="B3" s="2" t="s">
        <v>10430</v>
      </c>
      <c r="C3" s="4" t="s">
        <v>4521</v>
      </c>
      <c r="E3" s="9">
        <v>42719</v>
      </c>
    </row>
    <row r="4" spans="1:9" x14ac:dyDescent="0.25">
      <c r="A4" s="2" t="s">
        <v>4167</v>
      </c>
      <c r="B4" s="2" t="s">
        <v>10431</v>
      </c>
      <c r="C4" s="4" t="s">
        <v>10432</v>
      </c>
      <c r="E4" s="9">
        <v>42738</v>
      </c>
    </row>
    <row r="5" spans="1:9" x14ac:dyDescent="0.25">
      <c r="A5" s="2" t="s">
        <v>10433</v>
      </c>
      <c r="B5" s="2" t="s">
        <v>10434</v>
      </c>
      <c r="C5" s="4" t="s">
        <v>4528</v>
      </c>
      <c r="E5" s="9">
        <v>42744</v>
      </c>
    </row>
    <row r="6" spans="1:9" x14ac:dyDescent="0.25">
      <c r="A6" s="2" t="s">
        <v>1723</v>
      </c>
      <c r="B6" s="2" t="s">
        <v>10435</v>
      </c>
      <c r="C6" s="4" t="s">
        <v>4528</v>
      </c>
      <c r="E6" s="9">
        <v>42744</v>
      </c>
    </row>
    <row r="7" spans="1:9" x14ac:dyDescent="0.25">
      <c r="A7" s="2" t="s">
        <v>1061</v>
      </c>
      <c r="B7" s="2" t="s">
        <v>10436</v>
      </c>
      <c r="C7" s="4" t="s">
        <v>1978</v>
      </c>
      <c r="E7" s="9">
        <v>42751</v>
      </c>
    </row>
    <row r="8" spans="1:9" x14ac:dyDescent="0.25">
      <c r="A8" s="2" t="s">
        <v>10437</v>
      </c>
      <c r="B8" s="2" t="s">
        <v>10438</v>
      </c>
      <c r="C8" s="4" t="s">
        <v>1978</v>
      </c>
      <c r="E8" s="9">
        <v>42751</v>
      </c>
    </row>
    <row r="9" spans="1:9" x14ac:dyDescent="0.25">
      <c r="A9" s="2" t="s">
        <v>10439</v>
      </c>
      <c r="B9" s="2" t="s">
        <v>10440</v>
      </c>
      <c r="C9" s="4" t="s">
        <v>6692</v>
      </c>
      <c r="E9" s="9">
        <v>42759</v>
      </c>
    </row>
    <row r="10" spans="1:9" x14ac:dyDescent="0.25">
      <c r="A10" s="2" t="s">
        <v>10441</v>
      </c>
      <c r="B10" s="2" t="s">
        <v>10442</v>
      </c>
      <c r="C10" s="4" t="s">
        <v>6692</v>
      </c>
      <c r="E10" s="9">
        <v>42759</v>
      </c>
    </row>
    <row r="11" spans="1:9" x14ac:dyDescent="0.25">
      <c r="A11" s="2" t="s">
        <v>10437</v>
      </c>
      <c r="B11" s="2" t="s">
        <v>10443</v>
      </c>
      <c r="C11" s="4" t="s">
        <v>10444</v>
      </c>
      <c r="E11" s="9">
        <v>42767</v>
      </c>
    </row>
    <row r="12" spans="1:9" x14ac:dyDescent="0.25">
      <c r="A12" s="2" t="s">
        <v>10445</v>
      </c>
      <c r="B12" s="2" t="s">
        <v>10446</v>
      </c>
      <c r="C12" s="4" t="s">
        <v>10444</v>
      </c>
      <c r="E12" s="9">
        <v>42773</v>
      </c>
    </row>
    <row r="13" spans="1:9" x14ac:dyDescent="0.25">
      <c r="A13" s="2" t="s">
        <v>1534</v>
      </c>
      <c r="B13" s="2" t="s">
        <v>10447</v>
      </c>
      <c r="C13" s="4" t="s">
        <v>10448</v>
      </c>
      <c r="E13" s="9">
        <v>42773</v>
      </c>
    </row>
    <row r="14" spans="1:9" x14ac:dyDescent="0.25">
      <c r="A14" s="2" t="s">
        <v>2152</v>
      </c>
      <c r="B14" s="2" t="s">
        <v>10449</v>
      </c>
      <c r="C14" s="4" t="s">
        <v>8778</v>
      </c>
      <c r="E14" s="9">
        <v>42786</v>
      </c>
    </row>
    <row r="15" spans="1:9" x14ac:dyDescent="0.25">
      <c r="A15" s="2" t="s">
        <v>10450</v>
      </c>
      <c r="B15" s="2" t="s">
        <v>10451</v>
      </c>
      <c r="C15" s="4" t="s">
        <v>8778</v>
      </c>
      <c r="E15" s="9">
        <v>42786</v>
      </c>
    </row>
    <row r="16" spans="1:9" x14ac:dyDescent="0.25">
      <c r="A16" s="2" t="s">
        <v>4167</v>
      </c>
      <c r="B16" s="2" t="s">
        <v>10452</v>
      </c>
      <c r="C16" s="4" t="s">
        <v>4569</v>
      </c>
      <c r="D16" s="9">
        <v>42831</v>
      </c>
      <c r="E16" s="9">
        <v>42829</v>
      </c>
    </row>
    <row r="17" spans="1:5" x14ac:dyDescent="0.25">
      <c r="A17" s="2" t="s">
        <v>2979</v>
      </c>
      <c r="B17" s="2" t="s">
        <v>10453</v>
      </c>
      <c r="C17" s="4" t="s">
        <v>4569</v>
      </c>
      <c r="D17" s="9">
        <v>42831</v>
      </c>
      <c r="E17" s="9">
        <v>42829</v>
      </c>
    </row>
    <row r="18" spans="1:5" x14ac:dyDescent="0.25">
      <c r="A18" s="2" t="s">
        <v>2599</v>
      </c>
      <c r="B18" s="2" t="s">
        <v>10454</v>
      </c>
      <c r="C18" s="4" t="s">
        <v>4594</v>
      </c>
      <c r="E18" s="9">
        <v>42885</v>
      </c>
    </row>
    <row r="19" spans="1:5" x14ac:dyDescent="0.25">
      <c r="A19" s="2" t="s">
        <v>2979</v>
      </c>
      <c r="B19" s="2" t="s">
        <v>10453</v>
      </c>
      <c r="C19" s="4" t="s">
        <v>10455</v>
      </c>
      <c r="E19" s="9">
        <v>42894</v>
      </c>
    </row>
    <row r="20" spans="1:5" x14ac:dyDescent="0.25">
      <c r="A20" s="2" t="s">
        <v>4167</v>
      </c>
      <c r="B20" s="2" t="s">
        <v>10456</v>
      </c>
      <c r="C20" s="4" t="s">
        <v>10455</v>
      </c>
      <c r="E20" s="9">
        <v>42894</v>
      </c>
    </row>
    <row r="21" spans="1:5" x14ac:dyDescent="0.25">
      <c r="A21" s="2" t="s">
        <v>6201</v>
      </c>
      <c r="B21" s="2" t="s">
        <v>10457</v>
      </c>
      <c r="C21" s="4" t="s">
        <v>10458</v>
      </c>
      <c r="E21" s="9">
        <v>42930</v>
      </c>
    </row>
    <row r="22" spans="1:5" x14ac:dyDescent="0.25">
      <c r="A22" s="2" t="s">
        <v>10459</v>
      </c>
      <c r="B22" s="2" t="s">
        <v>10460</v>
      </c>
      <c r="C22" s="4" t="s">
        <v>10461</v>
      </c>
      <c r="E22" s="9">
        <v>42941</v>
      </c>
    </row>
    <row r="23" spans="1:5" x14ac:dyDescent="0.25">
      <c r="A23" s="2" t="s">
        <v>7911</v>
      </c>
      <c r="B23" s="2" t="s">
        <v>10462</v>
      </c>
      <c r="C23" s="4" t="s">
        <v>10463</v>
      </c>
      <c r="D23" s="9">
        <v>42959</v>
      </c>
      <c r="E23" s="9">
        <v>42959</v>
      </c>
    </row>
    <row r="24" spans="1:5" x14ac:dyDescent="0.25">
      <c r="A24" s="2" t="s">
        <v>10464</v>
      </c>
      <c r="B24" s="2" t="s">
        <v>10465</v>
      </c>
      <c r="C24" s="4" t="s">
        <v>10466</v>
      </c>
      <c r="E24" s="9">
        <v>42951</v>
      </c>
    </row>
    <row r="25" spans="1:5" x14ac:dyDescent="0.25">
      <c r="A25" s="2" t="s">
        <v>10467</v>
      </c>
      <c r="B25" s="2" t="s">
        <v>6968</v>
      </c>
      <c r="C25" s="4" t="s">
        <v>5629</v>
      </c>
      <c r="E25" s="9">
        <v>42965</v>
      </c>
    </row>
    <row r="26" spans="1:5" x14ac:dyDescent="0.25">
      <c r="A26" s="2" t="s">
        <v>10468</v>
      </c>
      <c r="B26" s="2" t="s">
        <v>10469</v>
      </c>
      <c r="C26" s="4" t="s">
        <v>6903</v>
      </c>
      <c r="E26" s="9">
        <v>42972</v>
      </c>
    </row>
    <row r="27" spans="1:5" x14ac:dyDescent="0.25">
      <c r="A27" s="2" t="s">
        <v>6201</v>
      </c>
      <c r="B27" s="2" t="s">
        <v>6934</v>
      </c>
      <c r="C27" s="4" t="s">
        <v>2002</v>
      </c>
      <c r="E27" s="9">
        <v>42979</v>
      </c>
    </row>
    <row r="28" spans="1:5" x14ac:dyDescent="0.25">
      <c r="A28" s="2" t="s">
        <v>10470</v>
      </c>
      <c r="B28" s="2" t="s">
        <v>10471</v>
      </c>
      <c r="C28" s="4" t="s">
        <v>10472</v>
      </c>
      <c r="E28" s="9">
        <v>42984</v>
      </c>
    </row>
    <row r="29" spans="1:5" x14ac:dyDescent="0.25">
      <c r="A29" s="2" t="s">
        <v>10473</v>
      </c>
      <c r="B29" s="2" t="s">
        <v>10474</v>
      </c>
      <c r="C29" s="4" t="s">
        <v>10472</v>
      </c>
      <c r="E29" s="9">
        <v>42984</v>
      </c>
    </row>
    <row r="30" spans="1:5" x14ac:dyDescent="0.25">
      <c r="A30" s="2" t="s">
        <v>2612</v>
      </c>
      <c r="B30" s="2" t="s">
        <v>10475</v>
      </c>
      <c r="C30" s="4" t="s">
        <v>6975</v>
      </c>
      <c r="D30" s="9">
        <v>42998</v>
      </c>
      <c r="E30" s="9">
        <v>42998</v>
      </c>
    </row>
    <row r="31" spans="1:5" x14ac:dyDescent="0.25">
      <c r="A31" s="2" t="s">
        <v>10476</v>
      </c>
      <c r="B31" s="2" t="s">
        <v>10477</v>
      </c>
      <c r="C31" s="4" t="s">
        <v>10478</v>
      </c>
      <c r="E31" s="9">
        <v>43012</v>
      </c>
    </row>
    <row r="32" spans="1:5" x14ac:dyDescent="0.25">
      <c r="A32" s="2" t="s">
        <v>10479</v>
      </c>
      <c r="B32" s="2" t="s">
        <v>10480</v>
      </c>
      <c r="C32" s="4" t="s">
        <v>10481</v>
      </c>
      <c r="E32" s="9">
        <v>43033</v>
      </c>
    </row>
    <row r="33" spans="1:6" x14ac:dyDescent="0.25">
      <c r="A33" s="2" t="s">
        <v>10482</v>
      </c>
      <c r="B33" s="2" t="s">
        <v>10483</v>
      </c>
      <c r="C33" s="4" t="s">
        <v>10484</v>
      </c>
      <c r="E33" s="9">
        <v>43033</v>
      </c>
    </row>
    <row r="34" spans="1:6" x14ac:dyDescent="0.25">
      <c r="A34" s="2" t="s">
        <v>10485</v>
      </c>
      <c r="B34" s="2" t="s">
        <v>10486</v>
      </c>
      <c r="C34" s="4" t="s">
        <v>10487</v>
      </c>
      <c r="E34" s="9">
        <v>43060</v>
      </c>
    </row>
    <row r="35" spans="1:6" x14ac:dyDescent="0.25">
      <c r="A35" s="2" t="s">
        <v>10488</v>
      </c>
      <c r="B35" s="2" t="s">
        <v>10489</v>
      </c>
      <c r="C35" s="4" t="s">
        <v>10490</v>
      </c>
      <c r="E35" s="9" t="s">
        <v>10491</v>
      </c>
    </row>
    <row r="36" spans="1:6" x14ac:dyDescent="0.25">
      <c r="A36" s="2" t="s">
        <v>10492</v>
      </c>
      <c r="B36" s="2" t="s">
        <v>10493</v>
      </c>
      <c r="C36" s="4" t="s">
        <v>10494</v>
      </c>
      <c r="E36" s="9">
        <v>43067</v>
      </c>
    </row>
    <row r="37" spans="1:6" x14ac:dyDescent="0.25">
      <c r="A37" s="2" t="s">
        <v>10495</v>
      </c>
      <c r="B37" s="2" t="s">
        <v>10496</v>
      </c>
      <c r="C37" s="4" t="s">
        <v>10497</v>
      </c>
      <c r="E37" s="9">
        <v>43067</v>
      </c>
    </row>
    <row r="38" spans="1:6" x14ac:dyDescent="0.25">
      <c r="A38" s="2" t="s">
        <v>2057</v>
      </c>
      <c r="B38" s="2" t="s">
        <v>1799</v>
      </c>
      <c r="C38" s="4" t="s">
        <v>10498</v>
      </c>
      <c r="E38" s="9">
        <v>43073</v>
      </c>
    </row>
    <row r="39" spans="1:6" x14ac:dyDescent="0.25">
      <c r="A39" s="2" t="s">
        <v>2150</v>
      </c>
      <c r="B39" s="2" t="s">
        <v>10499</v>
      </c>
      <c r="C39" s="4" t="s">
        <v>10500</v>
      </c>
      <c r="E39" s="9">
        <v>43080</v>
      </c>
    </row>
    <row r="40" spans="1:6" x14ac:dyDescent="0.25">
      <c r="A40" s="2" t="s">
        <v>1910</v>
      </c>
      <c r="B40" s="2" t="s">
        <v>10501</v>
      </c>
      <c r="C40" s="4" t="s">
        <v>10500</v>
      </c>
      <c r="D40" s="9">
        <v>43087</v>
      </c>
      <c r="E40" s="9">
        <v>42739</v>
      </c>
    </row>
    <row r="41" spans="1:6" x14ac:dyDescent="0.25">
      <c r="A41" s="25"/>
      <c r="B41" s="25" t="s">
        <v>10502</v>
      </c>
      <c r="C41" s="25"/>
      <c r="D41" s="29"/>
      <c r="E41" s="29"/>
      <c r="F41" s="30"/>
    </row>
    <row r="42" spans="1:6" x14ac:dyDescent="0.25">
      <c r="A42" s="2" t="s">
        <v>3998</v>
      </c>
      <c r="B42" s="2" t="s">
        <v>10503</v>
      </c>
      <c r="C42" s="4" t="s">
        <v>10504</v>
      </c>
      <c r="E42" s="9">
        <v>43132</v>
      </c>
    </row>
    <row r="43" spans="1:6" x14ac:dyDescent="0.25">
      <c r="A43" s="2" t="s">
        <v>2599</v>
      </c>
      <c r="B43" s="2" t="s">
        <v>10505</v>
      </c>
      <c r="C43" s="4" t="s">
        <v>10504</v>
      </c>
      <c r="E43" s="9">
        <v>43132</v>
      </c>
    </row>
    <row r="44" spans="1:6" x14ac:dyDescent="0.25">
      <c r="A44" s="2" t="s">
        <v>10506</v>
      </c>
      <c r="B44" s="2" t="s">
        <v>10507</v>
      </c>
      <c r="C44" s="4" t="s">
        <v>3344</v>
      </c>
      <c r="E44" s="9">
        <v>43144</v>
      </c>
    </row>
    <row r="45" spans="1:6" x14ac:dyDescent="0.25">
      <c r="A45" s="2" t="s">
        <v>2438</v>
      </c>
      <c r="B45" s="2" t="s">
        <v>10508</v>
      </c>
      <c r="C45" s="4" t="s">
        <v>10509</v>
      </c>
      <c r="E45" s="9">
        <v>43158</v>
      </c>
    </row>
    <row r="46" spans="1:6" x14ac:dyDescent="0.25">
      <c r="A46" s="2" t="s">
        <v>10510</v>
      </c>
      <c r="B46" s="2" t="s">
        <v>10511</v>
      </c>
      <c r="C46" s="4" t="s">
        <v>10512</v>
      </c>
      <c r="E46" s="9">
        <v>43186</v>
      </c>
    </row>
    <row r="47" spans="1:6" x14ac:dyDescent="0.25">
      <c r="A47" s="2" t="s">
        <v>1669</v>
      </c>
      <c r="B47" s="2" t="s">
        <v>10513</v>
      </c>
      <c r="C47" s="4" t="s">
        <v>10514</v>
      </c>
      <c r="E47" s="9">
        <v>43209</v>
      </c>
    </row>
    <row r="48" spans="1:6" x14ac:dyDescent="0.25">
      <c r="A48" s="2" t="s">
        <v>1802</v>
      </c>
      <c r="B48" s="2" t="s">
        <v>10515</v>
      </c>
      <c r="C48" s="4" t="s">
        <v>10514</v>
      </c>
      <c r="E48" s="9">
        <v>43209</v>
      </c>
    </row>
    <row r="49" spans="1:6" x14ac:dyDescent="0.25">
      <c r="A49" s="2" t="s">
        <v>10516</v>
      </c>
      <c r="B49" s="2" t="s">
        <v>10517</v>
      </c>
      <c r="C49" s="4" t="s">
        <v>10518</v>
      </c>
      <c r="D49" s="9">
        <v>43234</v>
      </c>
      <c r="F49" s="3" t="s">
        <v>10519</v>
      </c>
    </row>
    <row r="50" spans="1:6" x14ac:dyDescent="0.25">
      <c r="A50" s="2" t="s">
        <v>10520</v>
      </c>
      <c r="B50" s="2" t="s">
        <v>10521</v>
      </c>
      <c r="C50" s="4" t="s">
        <v>10518</v>
      </c>
      <c r="E50" s="9">
        <v>43227</v>
      </c>
    </row>
    <row r="51" spans="1:6" x14ac:dyDescent="0.25">
      <c r="A51" s="2" t="s">
        <v>10522</v>
      </c>
      <c r="B51" s="2" t="s">
        <v>10523</v>
      </c>
      <c r="C51" s="4" t="s">
        <v>10524</v>
      </c>
      <c r="D51" s="9">
        <v>43283</v>
      </c>
      <c r="E51" s="9">
        <v>43297</v>
      </c>
      <c r="F51" s="3" t="s">
        <v>10525</v>
      </c>
    </row>
    <row r="52" spans="1:6" x14ac:dyDescent="0.25">
      <c r="A52" s="2" t="s">
        <v>10526</v>
      </c>
      <c r="B52" s="2" t="s">
        <v>10442</v>
      </c>
      <c r="C52" s="4" t="s">
        <v>10527</v>
      </c>
      <c r="E52" s="9">
        <v>43297</v>
      </c>
      <c r="F52" s="3" t="s">
        <v>10525</v>
      </c>
    </row>
    <row r="53" spans="1:6" x14ac:dyDescent="0.25">
      <c r="A53" s="25"/>
      <c r="B53" s="25" t="s">
        <v>10528</v>
      </c>
      <c r="C53" s="25"/>
      <c r="D53" s="29"/>
      <c r="E53" s="29"/>
      <c r="F53" s="30"/>
    </row>
    <row r="54" spans="1:6" x14ac:dyDescent="0.25">
      <c r="A54" s="2" t="s">
        <v>10529</v>
      </c>
      <c r="B54" s="2" t="s">
        <v>10530</v>
      </c>
      <c r="C54" s="4" t="s">
        <v>10531</v>
      </c>
      <c r="E54" s="9">
        <v>43472</v>
      </c>
    </row>
    <row r="55" spans="1:6" x14ac:dyDescent="0.25">
      <c r="A55" s="2" t="s">
        <v>10532</v>
      </c>
      <c r="B55" s="2" t="s">
        <v>10533</v>
      </c>
      <c r="C55" s="4" t="s">
        <v>10531</v>
      </c>
      <c r="E55" s="9">
        <v>43472</v>
      </c>
    </row>
    <row r="56" spans="1:6" x14ac:dyDescent="0.25">
      <c r="A56" s="2" t="s">
        <v>10534</v>
      </c>
      <c r="B56" s="2" t="s">
        <v>10535</v>
      </c>
      <c r="C56" s="4" t="s">
        <v>10536</v>
      </c>
      <c r="E56" s="9" t="s">
        <v>10536</v>
      </c>
    </row>
    <row r="57" spans="1:6" x14ac:dyDescent="0.25">
      <c r="A57" s="2" t="s">
        <v>10537</v>
      </c>
      <c r="B57" s="2" t="s">
        <v>10538</v>
      </c>
      <c r="C57" s="4" t="s">
        <v>10539</v>
      </c>
      <c r="E57" s="9">
        <v>43578</v>
      </c>
    </row>
    <row r="58" spans="1:6" x14ac:dyDescent="0.25">
      <c r="A58" s="2" t="s">
        <v>10540</v>
      </c>
      <c r="B58" s="2" t="s">
        <v>10541</v>
      </c>
      <c r="C58" s="4" t="s">
        <v>10539</v>
      </c>
      <c r="E58" s="9">
        <v>43578</v>
      </c>
    </row>
    <row r="59" spans="1:6" x14ac:dyDescent="0.25">
      <c r="A59" s="2" t="s">
        <v>10542</v>
      </c>
      <c r="B59" s="2" t="s">
        <v>10543</v>
      </c>
      <c r="C59" s="4" t="s">
        <v>8984</v>
      </c>
    </row>
    <row r="60" spans="1:6" x14ac:dyDescent="0.25">
      <c r="A60" s="2" t="s">
        <v>10544</v>
      </c>
      <c r="B60" s="2" t="s">
        <v>10545</v>
      </c>
      <c r="C60" s="4" t="s">
        <v>8984</v>
      </c>
      <c r="E60" s="9">
        <v>43670</v>
      </c>
      <c r="F60" s="3" t="s">
        <v>10546</v>
      </c>
    </row>
  </sheetData>
  <hyperlinks>
    <hyperlink ref="I1" location="'Inicio'!A1" tooltip="Regresa a la tabla del inicio" display="Ir al inicio" xr:uid="{A3D574CB-63C7-4BF3-9978-247BDD0DAFBD}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796C0-002A-4C4D-AB7D-800392145E6E}">
  <sheetPr codeName="Hoja77"/>
  <dimension ref="A1:I53"/>
  <sheetViews>
    <sheetView workbookViewId="0">
      <pane ySplit="1" topLeftCell="A35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729</v>
      </c>
      <c r="H1" s="1" t="s">
        <v>28761</v>
      </c>
      <c r="I1" s="5" t="s">
        <v>14</v>
      </c>
    </row>
    <row r="2" spans="1:9" x14ac:dyDescent="0.25">
      <c r="A2" s="2" t="s">
        <v>862</v>
      </c>
      <c r="B2" s="2" t="s">
        <v>10547</v>
      </c>
      <c r="C2" s="4" t="s">
        <v>10548</v>
      </c>
      <c r="E2" s="9">
        <v>42606</v>
      </c>
    </row>
    <row r="3" spans="1:9" x14ac:dyDescent="0.25">
      <c r="A3" s="2" t="s">
        <v>1910</v>
      </c>
      <c r="B3" s="2" t="s">
        <v>10549</v>
      </c>
      <c r="C3" s="4" t="s">
        <v>10550</v>
      </c>
      <c r="E3" s="9">
        <v>42618</v>
      </c>
    </row>
    <row r="4" spans="1:9" x14ac:dyDescent="0.25">
      <c r="A4" s="2" t="s">
        <v>4167</v>
      </c>
      <c r="B4" s="2" t="s">
        <v>10431</v>
      </c>
      <c r="C4" s="4" t="s">
        <v>10550</v>
      </c>
      <c r="E4" s="9">
        <v>42618</v>
      </c>
    </row>
    <row r="5" spans="1:9" x14ac:dyDescent="0.25">
      <c r="A5" s="2" t="s">
        <v>10551</v>
      </c>
      <c r="B5" s="2" t="s">
        <v>10552</v>
      </c>
      <c r="C5" s="4" t="s">
        <v>10553</v>
      </c>
      <c r="E5" s="9">
        <v>42626</v>
      </c>
    </row>
    <row r="6" spans="1:9" x14ac:dyDescent="0.25">
      <c r="A6" s="2" t="s">
        <v>10554</v>
      </c>
      <c r="B6" s="2" t="s">
        <v>10555</v>
      </c>
      <c r="C6" s="4" t="s">
        <v>10366</v>
      </c>
      <c r="E6" s="9">
        <v>42630</v>
      </c>
    </row>
    <row r="7" spans="1:9" x14ac:dyDescent="0.25">
      <c r="A7" s="2" t="s">
        <v>10556</v>
      </c>
      <c r="B7" s="2" t="s">
        <v>10557</v>
      </c>
      <c r="C7" s="4" t="s">
        <v>10366</v>
      </c>
      <c r="E7" s="9">
        <v>42630</v>
      </c>
    </row>
    <row r="8" spans="1:9" x14ac:dyDescent="0.25">
      <c r="A8" s="2" t="s">
        <v>10558</v>
      </c>
      <c r="B8" s="2" t="s">
        <v>10559</v>
      </c>
      <c r="C8" s="4" t="s">
        <v>5499</v>
      </c>
      <c r="D8" s="9">
        <v>42644</v>
      </c>
      <c r="E8" s="9">
        <v>42643</v>
      </c>
    </row>
    <row r="9" spans="1:9" x14ac:dyDescent="0.25">
      <c r="A9" s="2" t="s">
        <v>10560</v>
      </c>
      <c r="B9" s="2" t="s">
        <v>10561</v>
      </c>
      <c r="C9" s="4" t="s">
        <v>5499</v>
      </c>
      <c r="E9" s="9">
        <v>42637</v>
      </c>
    </row>
    <row r="10" spans="1:9" x14ac:dyDescent="0.25">
      <c r="A10" s="2" t="s">
        <v>10562</v>
      </c>
      <c r="B10" s="2" t="s">
        <v>10563</v>
      </c>
      <c r="C10" s="4" t="s">
        <v>10564</v>
      </c>
      <c r="E10" s="9">
        <v>42648</v>
      </c>
    </row>
    <row r="11" spans="1:9" x14ac:dyDescent="0.25">
      <c r="A11" s="2" t="s">
        <v>10565</v>
      </c>
      <c r="B11" s="2" t="s">
        <v>10566</v>
      </c>
      <c r="C11" s="4" t="s">
        <v>1971</v>
      </c>
      <c r="E11" s="9">
        <v>42658</v>
      </c>
    </row>
    <row r="12" spans="1:9" x14ac:dyDescent="0.25">
      <c r="A12" s="2" t="s">
        <v>10565</v>
      </c>
      <c r="B12" s="2" t="s">
        <v>10567</v>
      </c>
      <c r="C12" s="4" t="s">
        <v>1971</v>
      </c>
      <c r="E12" s="9">
        <v>42658</v>
      </c>
    </row>
    <row r="13" spans="1:9" x14ac:dyDescent="0.25">
      <c r="A13" s="2" t="s">
        <v>10568</v>
      </c>
      <c r="B13" s="2" t="s">
        <v>10569</v>
      </c>
      <c r="C13" s="4" t="s">
        <v>9860</v>
      </c>
      <c r="E13" s="9">
        <v>42661</v>
      </c>
    </row>
    <row r="14" spans="1:9" x14ac:dyDescent="0.25">
      <c r="A14" s="2" t="s">
        <v>1213</v>
      </c>
      <c r="B14" s="2" t="s">
        <v>10570</v>
      </c>
      <c r="C14" s="4" t="s">
        <v>9860</v>
      </c>
      <c r="E14" s="9">
        <v>42667</v>
      </c>
    </row>
    <row r="15" spans="1:9" x14ac:dyDescent="0.25">
      <c r="A15" s="2" t="s">
        <v>10571</v>
      </c>
      <c r="B15" s="2" t="s">
        <v>10572</v>
      </c>
      <c r="C15" s="4" t="s">
        <v>1042</v>
      </c>
      <c r="E15" s="9">
        <v>42674</v>
      </c>
    </row>
    <row r="16" spans="1:9" x14ac:dyDescent="0.25">
      <c r="A16" s="2" t="s">
        <v>4131</v>
      </c>
      <c r="B16" s="2" t="s">
        <v>10573</v>
      </c>
      <c r="C16" s="4" t="s">
        <v>1042</v>
      </c>
      <c r="E16" s="9">
        <v>42674</v>
      </c>
    </row>
    <row r="17" spans="1:5" x14ac:dyDescent="0.25">
      <c r="A17" s="2" t="s">
        <v>154</v>
      </c>
      <c r="B17" s="2" t="s">
        <v>10574</v>
      </c>
      <c r="C17" s="4" t="s">
        <v>5520</v>
      </c>
      <c r="E17" s="9">
        <v>42681</v>
      </c>
    </row>
    <row r="18" spans="1:5" x14ac:dyDescent="0.25">
      <c r="A18" s="2" t="s">
        <v>2979</v>
      </c>
      <c r="B18" s="2" t="s">
        <v>10575</v>
      </c>
      <c r="C18" s="4" t="s">
        <v>9871</v>
      </c>
      <c r="E18" s="9">
        <v>42689</v>
      </c>
    </row>
    <row r="19" spans="1:5" x14ac:dyDescent="0.25">
      <c r="A19" s="2" t="s">
        <v>862</v>
      </c>
      <c r="B19" s="2" t="s">
        <v>10576</v>
      </c>
      <c r="C19" s="4" t="s">
        <v>9871</v>
      </c>
      <c r="D19" s="9">
        <v>42695</v>
      </c>
      <c r="E19" s="9">
        <v>42696</v>
      </c>
    </row>
    <row r="20" spans="1:5" x14ac:dyDescent="0.25">
      <c r="A20" s="2" t="s">
        <v>10577</v>
      </c>
      <c r="B20" s="2" t="s">
        <v>10578</v>
      </c>
      <c r="C20" s="4" t="s">
        <v>5535</v>
      </c>
      <c r="E20" s="9">
        <v>42706</v>
      </c>
    </row>
    <row r="21" spans="1:5" x14ac:dyDescent="0.25">
      <c r="A21" s="2" t="s">
        <v>10579</v>
      </c>
      <c r="B21" s="2" t="s">
        <v>10580</v>
      </c>
      <c r="C21" s="4" t="s">
        <v>10581</v>
      </c>
      <c r="E21" s="9">
        <v>42706</v>
      </c>
    </row>
    <row r="22" spans="1:5" x14ac:dyDescent="0.25">
      <c r="A22" s="2" t="s">
        <v>862</v>
      </c>
      <c r="B22" s="2" t="s">
        <v>863</v>
      </c>
      <c r="C22" s="4" t="s">
        <v>5540</v>
      </c>
      <c r="D22" s="9">
        <v>42725</v>
      </c>
      <c r="E22" s="9">
        <v>42719</v>
      </c>
    </row>
    <row r="23" spans="1:5" x14ac:dyDescent="0.25">
      <c r="A23" s="2" t="s">
        <v>2711</v>
      </c>
      <c r="B23" s="2" t="s">
        <v>10435</v>
      </c>
      <c r="C23" s="4" t="s">
        <v>9875</v>
      </c>
      <c r="E23" s="9">
        <v>42718</v>
      </c>
    </row>
    <row r="24" spans="1:5" x14ac:dyDescent="0.25">
      <c r="A24" s="2" t="s">
        <v>10582</v>
      </c>
      <c r="B24" s="2" t="s">
        <v>10583</v>
      </c>
      <c r="C24" s="4" t="s">
        <v>10584</v>
      </c>
      <c r="E24" s="9">
        <v>42732</v>
      </c>
    </row>
    <row r="25" spans="1:5" x14ac:dyDescent="0.25">
      <c r="A25" s="2" t="s">
        <v>6283</v>
      </c>
      <c r="B25" s="2" t="s">
        <v>10585</v>
      </c>
      <c r="C25" s="4" t="s">
        <v>4528</v>
      </c>
      <c r="E25" s="9">
        <v>42744</v>
      </c>
    </row>
    <row r="26" spans="1:5" x14ac:dyDescent="0.25">
      <c r="A26" s="2" t="s">
        <v>2599</v>
      </c>
      <c r="B26" s="2" t="s">
        <v>10586</v>
      </c>
      <c r="C26" s="4" t="s">
        <v>10587</v>
      </c>
      <c r="E26" s="9">
        <v>42744</v>
      </c>
    </row>
    <row r="27" spans="1:5" x14ac:dyDescent="0.25">
      <c r="A27" s="2" t="s">
        <v>1910</v>
      </c>
      <c r="B27" s="2" t="s">
        <v>10588</v>
      </c>
      <c r="C27" s="4" t="s">
        <v>1978</v>
      </c>
      <c r="E27" s="9">
        <v>42745</v>
      </c>
    </row>
    <row r="28" spans="1:5" x14ac:dyDescent="0.25">
      <c r="A28" s="2" t="s">
        <v>9893</v>
      </c>
      <c r="B28" s="2" t="s">
        <v>5449</v>
      </c>
      <c r="C28" s="4" t="s">
        <v>3004</v>
      </c>
      <c r="E28" s="9">
        <v>42774</v>
      </c>
    </row>
    <row r="29" spans="1:5" x14ac:dyDescent="0.25">
      <c r="A29" s="2" t="s">
        <v>2562</v>
      </c>
      <c r="B29" s="2" t="s">
        <v>10589</v>
      </c>
      <c r="C29" s="4" t="s">
        <v>10590</v>
      </c>
      <c r="E29" s="9">
        <v>42781</v>
      </c>
    </row>
    <row r="30" spans="1:5" x14ac:dyDescent="0.25">
      <c r="A30" s="2" t="s">
        <v>10591</v>
      </c>
      <c r="B30" s="2" t="s">
        <v>10592</v>
      </c>
      <c r="C30" s="4" t="s">
        <v>10590</v>
      </c>
      <c r="E30" s="9">
        <v>42781</v>
      </c>
    </row>
    <row r="31" spans="1:5" x14ac:dyDescent="0.25">
      <c r="A31" s="2" t="s">
        <v>10593</v>
      </c>
      <c r="B31" s="2" t="s">
        <v>10594</v>
      </c>
      <c r="C31" s="4" t="s">
        <v>10595</v>
      </c>
      <c r="E31" s="9">
        <v>42787</v>
      </c>
    </row>
    <row r="32" spans="1:5" x14ac:dyDescent="0.25">
      <c r="A32" s="2" t="s">
        <v>2413</v>
      </c>
      <c r="B32" s="2" t="s">
        <v>10596</v>
      </c>
      <c r="C32" s="4" t="s">
        <v>10595</v>
      </c>
      <c r="E32" s="9">
        <v>42787</v>
      </c>
    </row>
    <row r="33" spans="1:5" x14ac:dyDescent="0.25">
      <c r="A33" s="2" t="s">
        <v>154</v>
      </c>
      <c r="B33" s="2" t="s">
        <v>10597</v>
      </c>
      <c r="C33" s="4" t="s">
        <v>10598</v>
      </c>
      <c r="E33" s="9">
        <v>42791</v>
      </c>
    </row>
    <row r="34" spans="1:5" x14ac:dyDescent="0.25">
      <c r="A34" s="2" t="s">
        <v>10599</v>
      </c>
      <c r="B34" s="2" t="s">
        <v>10600</v>
      </c>
      <c r="C34" s="4" t="s">
        <v>10598</v>
      </c>
      <c r="E34" s="9">
        <v>42791</v>
      </c>
    </row>
    <row r="35" spans="1:5" x14ac:dyDescent="0.25">
      <c r="A35" s="2" t="s">
        <v>10601</v>
      </c>
      <c r="B35" s="2" t="s">
        <v>10602</v>
      </c>
      <c r="C35" s="4" t="s">
        <v>3010</v>
      </c>
      <c r="E35" s="9">
        <v>42798</v>
      </c>
    </row>
    <row r="36" spans="1:5" x14ac:dyDescent="0.25">
      <c r="A36" s="2" t="s">
        <v>10603</v>
      </c>
      <c r="B36" s="2" t="s">
        <v>10604</v>
      </c>
      <c r="C36" s="4" t="s">
        <v>3010</v>
      </c>
      <c r="E36" s="9">
        <v>42798</v>
      </c>
    </row>
    <row r="37" spans="1:5" x14ac:dyDescent="0.25">
      <c r="A37" s="2" t="s">
        <v>4167</v>
      </c>
      <c r="B37" s="2" t="s">
        <v>10605</v>
      </c>
      <c r="C37" s="4" t="s">
        <v>10606</v>
      </c>
      <c r="E37" s="9">
        <v>42810</v>
      </c>
    </row>
    <row r="38" spans="1:5" x14ac:dyDescent="0.25">
      <c r="A38" s="2" t="s">
        <v>3998</v>
      </c>
      <c r="B38" s="2" t="s">
        <v>10607</v>
      </c>
      <c r="C38" s="4" t="s">
        <v>10606</v>
      </c>
      <c r="E38" s="9">
        <v>42810</v>
      </c>
    </row>
    <row r="39" spans="1:5" x14ac:dyDescent="0.25">
      <c r="A39" s="2" t="s">
        <v>10608</v>
      </c>
      <c r="B39" s="2" t="s">
        <v>10609</v>
      </c>
      <c r="C39" s="4" t="s">
        <v>10610</v>
      </c>
      <c r="D39" s="9">
        <v>42833</v>
      </c>
      <c r="E39" s="9">
        <v>42829</v>
      </c>
    </row>
    <row r="40" spans="1:5" x14ac:dyDescent="0.25">
      <c r="A40" s="2" t="s">
        <v>10611</v>
      </c>
      <c r="B40" s="2" t="s">
        <v>10371</v>
      </c>
      <c r="C40" s="4" t="s">
        <v>10610</v>
      </c>
      <c r="D40" s="9">
        <v>42833</v>
      </c>
      <c r="E40" s="9">
        <v>42829</v>
      </c>
    </row>
    <row r="41" spans="1:5" x14ac:dyDescent="0.25">
      <c r="A41" s="2" t="s">
        <v>10612</v>
      </c>
      <c r="B41" s="2" t="s">
        <v>10613</v>
      </c>
      <c r="C41" s="4" t="s">
        <v>10614</v>
      </c>
      <c r="E41" s="9">
        <v>42835</v>
      </c>
    </row>
    <row r="42" spans="1:5" x14ac:dyDescent="0.25">
      <c r="A42" s="2" t="s">
        <v>1047</v>
      </c>
      <c r="B42" s="2" t="s">
        <v>10615</v>
      </c>
      <c r="C42" s="4" t="s">
        <v>10616</v>
      </c>
      <c r="E42" s="9">
        <v>42844</v>
      </c>
    </row>
    <row r="43" spans="1:5" x14ac:dyDescent="0.25">
      <c r="A43" s="2" t="s">
        <v>10617</v>
      </c>
      <c r="B43" s="2" t="s">
        <v>10618</v>
      </c>
      <c r="C43" s="4" t="s">
        <v>10616</v>
      </c>
      <c r="E43" s="9">
        <v>42844</v>
      </c>
    </row>
    <row r="44" spans="1:5" x14ac:dyDescent="0.25">
      <c r="A44" s="2" t="s">
        <v>10619</v>
      </c>
      <c r="B44" s="2" t="s">
        <v>10620</v>
      </c>
      <c r="C44" s="4" t="s">
        <v>10621</v>
      </c>
      <c r="E44" s="9">
        <v>42871</v>
      </c>
    </row>
    <row r="45" spans="1:5" x14ac:dyDescent="0.25">
      <c r="A45" s="2" t="s">
        <v>5382</v>
      </c>
      <c r="B45" s="2" t="s">
        <v>10622</v>
      </c>
      <c r="C45" s="4" t="s">
        <v>10621</v>
      </c>
      <c r="E45" s="9">
        <v>42871</v>
      </c>
    </row>
    <row r="46" spans="1:5" x14ac:dyDescent="0.25">
      <c r="A46" s="2" t="s">
        <v>10623</v>
      </c>
      <c r="B46" s="2" t="s">
        <v>10624</v>
      </c>
      <c r="C46" s="4" t="s">
        <v>10625</v>
      </c>
      <c r="E46" s="9">
        <v>42877</v>
      </c>
    </row>
    <row r="47" spans="1:5" x14ac:dyDescent="0.25">
      <c r="A47" s="2" t="s">
        <v>2235</v>
      </c>
      <c r="B47" s="2" t="s">
        <v>10626</v>
      </c>
      <c r="C47" s="4" t="s">
        <v>10625</v>
      </c>
      <c r="E47" s="9">
        <v>42877</v>
      </c>
    </row>
    <row r="48" spans="1:5" x14ac:dyDescent="0.25">
      <c r="A48" s="2" t="s">
        <v>10091</v>
      </c>
      <c r="B48" s="2" t="s">
        <v>10627</v>
      </c>
      <c r="C48" s="4" t="s">
        <v>4594</v>
      </c>
      <c r="E48" s="9">
        <v>42885</v>
      </c>
    </row>
    <row r="49" spans="1:5" x14ac:dyDescent="0.25">
      <c r="A49" s="2" t="s">
        <v>10628</v>
      </c>
      <c r="B49" s="2" t="s">
        <v>10629</v>
      </c>
      <c r="C49" s="4" t="s">
        <v>10630</v>
      </c>
      <c r="E49" s="9">
        <v>42915</v>
      </c>
    </row>
    <row r="50" spans="1:5" x14ac:dyDescent="0.25">
      <c r="A50" s="2" t="s">
        <v>10631</v>
      </c>
      <c r="B50" s="2" t="s">
        <v>10632</v>
      </c>
      <c r="C50" s="4" t="s">
        <v>10630</v>
      </c>
      <c r="E50" s="9">
        <v>42915</v>
      </c>
    </row>
    <row r="51" spans="1:5" x14ac:dyDescent="0.25">
      <c r="A51" s="2" t="s">
        <v>10633</v>
      </c>
      <c r="B51" s="2" t="s">
        <v>10634</v>
      </c>
      <c r="C51" s="4" t="s">
        <v>10635</v>
      </c>
      <c r="E51" s="9">
        <v>42936</v>
      </c>
    </row>
    <row r="52" spans="1:5" x14ac:dyDescent="0.25">
      <c r="A52" s="2" t="s">
        <v>10631</v>
      </c>
      <c r="B52" s="2" t="s">
        <v>10632</v>
      </c>
      <c r="C52" s="4" t="s">
        <v>3440</v>
      </c>
      <c r="E52" s="9">
        <v>42942</v>
      </c>
    </row>
    <row r="53" spans="1:5" x14ac:dyDescent="0.25">
      <c r="A53" s="2" t="s">
        <v>1466</v>
      </c>
      <c r="B53" s="2" t="s">
        <v>10636</v>
      </c>
      <c r="C53" s="4" t="s">
        <v>10637</v>
      </c>
      <c r="E53" s="9">
        <v>43005</v>
      </c>
    </row>
  </sheetData>
  <hyperlinks>
    <hyperlink ref="I1" location="'Inicio'!A1" tooltip="Regresa a la tabla del inicio" display="Ir al inicio" xr:uid="{1D8097DF-F131-43FA-B4A9-D0BBF885D1CF}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03BC8-6F37-4B5E-A4D7-0C8C37B98A19}">
  <sheetPr codeName="Hoja79"/>
  <dimension ref="A1:I28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730</v>
      </c>
      <c r="H1" s="1" t="s">
        <v>28786</v>
      </c>
      <c r="I1" s="5" t="s">
        <v>14</v>
      </c>
    </row>
    <row r="2" spans="1:9" x14ac:dyDescent="0.25">
      <c r="A2" s="2" t="s">
        <v>2419</v>
      </c>
      <c r="B2" s="2" t="s">
        <v>10918</v>
      </c>
      <c r="C2" s="4" t="s">
        <v>10919</v>
      </c>
      <c r="E2" s="9">
        <v>42580</v>
      </c>
    </row>
    <row r="3" spans="1:9" x14ac:dyDescent="0.25">
      <c r="A3" s="2" t="s">
        <v>10920</v>
      </c>
      <c r="B3" s="2" t="s">
        <v>10921</v>
      </c>
      <c r="C3" s="4" t="s">
        <v>10922</v>
      </c>
      <c r="E3" s="9">
        <v>42591</v>
      </c>
    </row>
    <row r="4" spans="1:9" x14ac:dyDescent="0.25">
      <c r="A4" s="2" t="s">
        <v>10923</v>
      </c>
      <c r="B4" s="2" t="s">
        <v>10924</v>
      </c>
      <c r="C4" s="4" t="s">
        <v>10925</v>
      </c>
      <c r="D4" s="9">
        <v>42640</v>
      </c>
      <c r="E4" s="9">
        <v>42639</v>
      </c>
    </row>
    <row r="5" spans="1:9" x14ac:dyDescent="0.25">
      <c r="A5" s="2" t="s">
        <v>10926</v>
      </c>
      <c r="B5" s="2" t="s">
        <v>10927</v>
      </c>
      <c r="C5" s="4" t="s">
        <v>10925</v>
      </c>
      <c r="E5" s="9">
        <v>42644</v>
      </c>
    </row>
    <row r="6" spans="1:9" x14ac:dyDescent="0.25">
      <c r="A6" s="2" t="s">
        <v>10928</v>
      </c>
      <c r="B6" s="2" t="s">
        <v>10929</v>
      </c>
      <c r="C6" s="4" t="s">
        <v>5535</v>
      </c>
      <c r="E6" s="9">
        <v>42703</v>
      </c>
    </row>
    <row r="7" spans="1:9" x14ac:dyDescent="0.25">
      <c r="A7" s="2" t="s">
        <v>4098</v>
      </c>
      <c r="B7" s="2" t="s">
        <v>10930</v>
      </c>
      <c r="C7" s="4" t="s">
        <v>10931</v>
      </c>
      <c r="D7" s="9">
        <v>43091</v>
      </c>
      <c r="E7" s="9">
        <v>43089</v>
      </c>
    </row>
    <row r="8" spans="1:9" x14ac:dyDescent="0.25">
      <c r="A8" s="2" t="s">
        <v>10932</v>
      </c>
      <c r="B8" s="2" t="s">
        <v>10933</v>
      </c>
      <c r="C8" s="4" t="s">
        <v>5675</v>
      </c>
      <c r="E8" s="9">
        <v>43211</v>
      </c>
    </row>
    <row r="9" spans="1:9" x14ac:dyDescent="0.25">
      <c r="A9" s="2" t="s">
        <v>10934</v>
      </c>
      <c r="B9" s="2" t="s">
        <v>10935</v>
      </c>
      <c r="C9" s="4" t="s">
        <v>10936</v>
      </c>
      <c r="E9" s="9">
        <v>43218</v>
      </c>
    </row>
    <row r="10" spans="1:9" x14ac:dyDescent="0.25">
      <c r="A10" s="2" t="s">
        <v>10937</v>
      </c>
      <c r="B10" s="2" t="s">
        <v>10938</v>
      </c>
      <c r="C10" s="4" t="s">
        <v>10936</v>
      </c>
      <c r="E10" s="9">
        <v>43218</v>
      </c>
    </row>
    <row r="11" spans="1:9" x14ac:dyDescent="0.25">
      <c r="A11" s="2" t="s">
        <v>10939</v>
      </c>
      <c r="B11" s="2" t="s">
        <v>5772</v>
      </c>
      <c r="C11" s="4" t="s">
        <v>10940</v>
      </c>
      <c r="E11" s="9">
        <v>43243</v>
      </c>
    </row>
    <row r="12" spans="1:9" x14ac:dyDescent="0.25">
      <c r="A12" s="2" t="s">
        <v>10941</v>
      </c>
      <c r="B12" s="2" t="s">
        <v>10942</v>
      </c>
      <c r="C12" s="4" t="s">
        <v>10943</v>
      </c>
      <c r="E12" s="9">
        <v>43570</v>
      </c>
    </row>
    <row r="13" spans="1:9" x14ac:dyDescent="0.25">
      <c r="A13" s="2" t="s">
        <v>2167</v>
      </c>
      <c r="B13" s="2" t="s">
        <v>10944</v>
      </c>
      <c r="C13" s="4" t="s">
        <v>10943</v>
      </c>
      <c r="E13" s="9">
        <v>43570</v>
      </c>
    </row>
    <row r="14" spans="1:9" x14ac:dyDescent="0.25">
      <c r="A14" s="2" t="s">
        <v>1412</v>
      </c>
      <c r="B14" s="2" t="s">
        <v>10945</v>
      </c>
      <c r="C14" s="4" t="s">
        <v>10946</v>
      </c>
      <c r="E14" s="9">
        <v>43581</v>
      </c>
    </row>
    <row r="15" spans="1:9" x14ac:dyDescent="0.25">
      <c r="A15" s="2" t="s">
        <v>10947</v>
      </c>
      <c r="B15" s="2" t="s">
        <v>10948</v>
      </c>
      <c r="C15" s="4" t="s">
        <v>2119</v>
      </c>
      <c r="E15" s="9">
        <v>43588</v>
      </c>
    </row>
    <row r="16" spans="1:9" x14ac:dyDescent="0.25">
      <c r="A16" s="2" t="s">
        <v>10949</v>
      </c>
      <c r="B16" s="2" t="s">
        <v>10950</v>
      </c>
      <c r="C16" s="4" t="s">
        <v>2119</v>
      </c>
      <c r="E16" s="9">
        <v>43588</v>
      </c>
    </row>
    <row r="17" spans="1:5" x14ac:dyDescent="0.25">
      <c r="A17" s="2" t="s">
        <v>10947</v>
      </c>
      <c r="B17" s="2" t="s">
        <v>10951</v>
      </c>
      <c r="C17" s="4" t="s">
        <v>10952</v>
      </c>
      <c r="E17" s="9">
        <v>43594</v>
      </c>
    </row>
    <row r="18" spans="1:5" x14ac:dyDescent="0.25">
      <c r="A18" s="2" t="s">
        <v>10953</v>
      </c>
      <c r="B18" s="2" t="s">
        <v>10954</v>
      </c>
      <c r="C18" s="4" t="s">
        <v>10955</v>
      </c>
      <c r="E18" s="9">
        <v>43738</v>
      </c>
    </row>
    <row r="19" spans="1:5" x14ac:dyDescent="0.25">
      <c r="A19" s="2" t="s">
        <v>10956</v>
      </c>
      <c r="B19" s="2" t="s">
        <v>10957</v>
      </c>
      <c r="C19" s="4" t="s">
        <v>10958</v>
      </c>
      <c r="E19" s="9">
        <v>43844</v>
      </c>
    </row>
    <row r="20" spans="1:5" x14ac:dyDescent="0.25">
      <c r="A20" s="2" t="s">
        <v>10959</v>
      </c>
      <c r="B20" s="2" t="s">
        <v>10960</v>
      </c>
      <c r="C20" s="4" t="s">
        <v>4917</v>
      </c>
      <c r="E20" s="9">
        <v>43896</v>
      </c>
    </row>
    <row r="21" spans="1:5" x14ac:dyDescent="0.25">
      <c r="A21" s="2" t="s">
        <v>10961</v>
      </c>
      <c r="B21" s="2" t="s">
        <v>10962</v>
      </c>
      <c r="C21" s="4" t="s">
        <v>4925</v>
      </c>
      <c r="E21" s="9">
        <v>43902</v>
      </c>
    </row>
    <row r="22" spans="1:5" x14ac:dyDescent="0.25">
      <c r="A22" s="2" t="s">
        <v>10963</v>
      </c>
      <c r="B22" s="2" t="s">
        <v>10964</v>
      </c>
      <c r="C22" s="4" t="s">
        <v>4925</v>
      </c>
      <c r="E22" s="9">
        <v>43902</v>
      </c>
    </row>
    <row r="23" spans="1:5" x14ac:dyDescent="0.25">
      <c r="A23" s="2" t="s">
        <v>10965</v>
      </c>
      <c r="B23" s="2" t="s">
        <v>10966</v>
      </c>
      <c r="C23" s="4" t="s">
        <v>10967</v>
      </c>
      <c r="D23" s="9" t="s">
        <v>10968</v>
      </c>
      <c r="E23" s="9">
        <v>44644</v>
      </c>
    </row>
    <row r="24" spans="1:5" x14ac:dyDescent="0.25">
      <c r="A24" s="2" t="s">
        <v>10969</v>
      </c>
      <c r="B24" s="2" t="s">
        <v>10970</v>
      </c>
      <c r="C24" s="4" t="s">
        <v>10971</v>
      </c>
      <c r="E24" s="9">
        <v>44723</v>
      </c>
    </row>
    <row r="25" spans="1:5" x14ac:dyDescent="0.25">
      <c r="A25" s="2" t="s">
        <v>4950</v>
      </c>
      <c r="B25" s="2" t="s">
        <v>10972</v>
      </c>
      <c r="C25" s="4" t="s">
        <v>10973</v>
      </c>
      <c r="D25" s="9">
        <v>44747</v>
      </c>
      <c r="E25" s="9">
        <v>44747</v>
      </c>
    </row>
    <row r="26" spans="1:5" x14ac:dyDescent="0.25">
      <c r="A26" s="2" t="s">
        <v>10974</v>
      </c>
      <c r="B26" s="2" t="s">
        <v>10975</v>
      </c>
      <c r="C26" s="4" t="s">
        <v>10976</v>
      </c>
      <c r="E26" s="9">
        <v>45007</v>
      </c>
    </row>
    <row r="27" spans="1:5" x14ac:dyDescent="0.25">
      <c r="A27" s="2" t="s">
        <v>10977</v>
      </c>
      <c r="B27" s="2" t="s">
        <v>10978</v>
      </c>
      <c r="C27" s="4" t="s">
        <v>10979</v>
      </c>
      <c r="D27" s="9">
        <v>45132</v>
      </c>
      <c r="E27" s="9">
        <v>45132</v>
      </c>
    </row>
    <row r="28" spans="1:5" x14ac:dyDescent="0.25">
      <c r="A28" s="2" t="s">
        <v>16582</v>
      </c>
      <c r="B28" s="2" t="s">
        <v>16583</v>
      </c>
      <c r="C28" s="4" t="s">
        <v>16584</v>
      </c>
      <c r="E28" s="9">
        <v>45139</v>
      </c>
    </row>
  </sheetData>
  <hyperlinks>
    <hyperlink ref="I1" location="'Inicio'!A1" tooltip="Regresa a la tabla del inicio" display="Ir al inicio" xr:uid="{6DD84252-6AF3-4462-8984-861C9C3D68B6}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286EF-F6B6-4224-9A5C-6E2F68647AE3}">
  <sheetPr codeName="Hoja80"/>
  <dimension ref="A1:I63"/>
  <sheetViews>
    <sheetView workbookViewId="0">
      <pane ySplit="1" topLeftCell="A4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731</v>
      </c>
      <c r="H1" s="1" t="s">
        <v>28761</v>
      </c>
      <c r="I1" s="5" t="s">
        <v>14</v>
      </c>
    </row>
    <row r="2" spans="1:9" x14ac:dyDescent="0.25">
      <c r="A2" s="2" t="s">
        <v>8457</v>
      </c>
      <c r="B2" s="2" t="s">
        <v>10692</v>
      </c>
      <c r="C2" s="4" t="s">
        <v>10693</v>
      </c>
      <c r="E2" s="9">
        <v>40134</v>
      </c>
      <c r="F2" s="3">
        <v>1</v>
      </c>
    </row>
    <row r="3" spans="1:9" x14ac:dyDescent="0.25">
      <c r="A3" s="2" t="s">
        <v>10694</v>
      </c>
      <c r="B3" s="2" t="s">
        <v>10695</v>
      </c>
      <c r="C3" s="4" t="s">
        <v>2426</v>
      </c>
      <c r="E3" s="9">
        <v>40148</v>
      </c>
      <c r="F3" s="3" t="s">
        <v>1664</v>
      </c>
    </row>
    <row r="4" spans="1:9" x14ac:dyDescent="0.25">
      <c r="A4" s="2" t="s">
        <v>1781</v>
      </c>
      <c r="B4" s="2" t="s">
        <v>10696</v>
      </c>
      <c r="C4" s="4" t="s">
        <v>869</v>
      </c>
      <c r="E4" s="9">
        <v>40155</v>
      </c>
      <c r="F4" s="3" t="s">
        <v>1699</v>
      </c>
    </row>
    <row r="5" spans="1:9" x14ac:dyDescent="0.25">
      <c r="A5" s="2" t="s">
        <v>1781</v>
      </c>
      <c r="B5" s="2" t="s">
        <v>10697</v>
      </c>
      <c r="C5" s="4" t="s">
        <v>2437</v>
      </c>
      <c r="E5" s="9">
        <v>40162</v>
      </c>
      <c r="F5" s="3" t="s">
        <v>1664</v>
      </c>
    </row>
    <row r="6" spans="1:9" x14ac:dyDescent="0.25">
      <c r="A6" s="2" t="s">
        <v>10698</v>
      </c>
      <c r="B6" s="2" t="s">
        <v>10699</v>
      </c>
      <c r="C6" s="4" t="s">
        <v>10700</v>
      </c>
      <c r="E6" s="9">
        <v>40164</v>
      </c>
      <c r="F6" s="3" t="s">
        <v>880</v>
      </c>
    </row>
    <row r="7" spans="1:9" x14ac:dyDescent="0.25">
      <c r="A7" s="2" t="s">
        <v>8345</v>
      </c>
      <c r="B7" s="2" t="s">
        <v>10701</v>
      </c>
      <c r="C7" s="4" t="s">
        <v>10700</v>
      </c>
      <c r="E7" s="9">
        <v>40169</v>
      </c>
      <c r="F7" s="3" t="s">
        <v>880</v>
      </c>
    </row>
    <row r="8" spans="1:9" x14ac:dyDescent="0.25">
      <c r="A8" s="2" t="s">
        <v>5087</v>
      </c>
      <c r="B8" s="2" t="s">
        <v>10702</v>
      </c>
      <c r="C8" s="4" t="s">
        <v>1651</v>
      </c>
      <c r="D8" s="9" t="s">
        <v>10703</v>
      </c>
      <c r="E8" s="9">
        <v>40149</v>
      </c>
      <c r="F8" s="3" t="s">
        <v>1660</v>
      </c>
    </row>
    <row r="9" spans="1:9" x14ac:dyDescent="0.25">
      <c r="A9" s="2" t="s">
        <v>1882</v>
      </c>
      <c r="B9" s="2" t="s">
        <v>9692</v>
      </c>
      <c r="C9" s="4" t="s">
        <v>10704</v>
      </c>
      <c r="E9" s="9">
        <v>40170</v>
      </c>
      <c r="F9" s="3" t="s">
        <v>880</v>
      </c>
    </row>
    <row r="10" spans="1:9" x14ac:dyDescent="0.25">
      <c r="A10" s="2" t="s">
        <v>10705</v>
      </c>
      <c r="B10" s="2" t="s">
        <v>10706</v>
      </c>
      <c r="C10" s="4" t="s">
        <v>2452</v>
      </c>
      <c r="E10" s="9">
        <v>40176</v>
      </c>
      <c r="F10" s="3" t="s">
        <v>880</v>
      </c>
    </row>
    <row r="11" spans="1:9" x14ac:dyDescent="0.25">
      <c r="A11" s="2" t="s">
        <v>10707</v>
      </c>
      <c r="B11" s="2" t="s">
        <v>10708</v>
      </c>
      <c r="C11" s="4" t="s">
        <v>10709</v>
      </c>
      <c r="E11" s="9">
        <v>40187</v>
      </c>
      <c r="F11" s="3" t="s">
        <v>1664</v>
      </c>
    </row>
    <row r="12" spans="1:9" x14ac:dyDescent="0.25">
      <c r="A12" s="2" t="s">
        <v>10710</v>
      </c>
      <c r="B12" s="2" t="s">
        <v>10711</v>
      </c>
      <c r="C12" s="4" t="s">
        <v>10712</v>
      </c>
      <c r="E12" s="9">
        <v>40191</v>
      </c>
      <c r="F12" s="3" t="s">
        <v>1664</v>
      </c>
    </row>
    <row r="13" spans="1:9" x14ac:dyDescent="0.25">
      <c r="A13" s="2" t="s">
        <v>1802</v>
      </c>
      <c r="B13" s="2" t="s">
        <v>10713</v>
      </c>
      <c r="C13" s="4" t="s">
        <v>10714</v>
      </c>
      <c r="E13" s="9">
        <v>40207</v>
      </c>
      <c r="F13" s="3" t="s">
        <v>880</v>
      </c>
    </row>
    <row r="14" spans="1:9" x14ac:dyDescent="0.25">
      <c r="A14" s="2" t="s">
        <v>5133</v>
      </c>
      <c r="B14" s="2" t="s">
        <v>10715</v>
      </c>
      <c r="C14" s="4" t="s">
        <v>10716</v>
      </c>
      <c r="E14" s="9">
        <v>40219</v>
      </c>
      <c r="F14" s="3">
        <v>5</v>
      </c>
    </row>
    <row r="15" spans="1:9" x14ac:dyDescent="0.25">
      <c r="A15" s="2" t="s">
        <v>3467</v>
      </c>
      <c r="B15" s="2" t="s">
        <v>10717</v>
      </c>
      <c r="C15" s="4" t="s">
        <v>10718</v>
      </c>
      <c r="D15" s="9" t="s">
        <v>10719</v>
      </c>
      <c r="E15" s="9">
        <v>40387</v>
      </c>
      <c r="F15" s="3">
        <v>2</v>
      </c>
    </row>
    <row r="16" spans="1:9" x14ac:dyDescent="0.25">
      <c r="A16" s="2" t="s">
        <v>10720</v>
      </c>
      <c r="B16" s="2" t="s">
        <v>2481</v>
      </c>
      <c r="C16" s="4" t="s">
        <v>10721</v>
      </c>
      <c r="D16" s="9" t="s">
        <v>10719</v>
      </c>
      <c r="E16" s="9">
        <v>40387</v>
      </c>
      <c r="F16" s="3">
        <v>2</v>
      </c>
    </row>
    <row r="17" spans="1:6" x14ac:dyDescent="0.25">
      <c r="A17" s="2" t="s">
        <v>10720</v>
      </c>
      <c r="B17" s="2" t="s">
        <v>2481</v>
      </c>
      <c r="C17" s="4" t="s">
        <v>10722</v>
      </c>
      <c r="D17" s="9" t="s">
        <v>10723</v>
      </c>
      <c r="E17" s="9">
        <v>40589</v>
      </c>
    </row>
    <row r="18" spans="1:6" x14ac:dyDescent="0.25">
      <c r="A18" s="2" t="s">
        <v>10724</v>
      </c>
      <c r="B18" s="2" t="s">
        <v>10725</v>
      </c>
      <c r="C18" s="4" t="s">
        <v>10722</v>
      </c>
      <c r="D18" s="9" t="s">
        <v>10726</v>
      </c>
      <c r="E18" s="9">
        <v>40585</v>
      </c>
    </row>
    <row r="19" spans="1:6" x14ac:dyDescent="0.25">
      <c r="A19" s="2" t="s">
        <v>10727</v>
      </c>
      <c r="B19" s="2" t="s">
        <v>10728</v>
      </c>
      <c r="C19" s="4" t="s">
        <v>2624</v>
      </c>
      <c r="E19" s="9">
        <v>40666</v>
      </c>
      <c r="F19" s="3">
        <v>1</v>
      </c>
    </row>
    <row r="20" spans="1:6" x14ac:dyDescent="0.25">
      <c r="A20" s="2" t="s">
        <v>10729</v>
      </c>
      <c r="B20" s="2" t="s">
        <v>10730</v>
      </c>
      <c r="C20" s="4" t="s">
        <v>2624</v>
      </c>
      <c r="E20" s="9">
        <v>40666</v>
      </c>
      <c r="F20" s="3">
        <v>1</v>
      </c>
    </row>
    <row r="21" spans="1:6" x14ac:dyDescent="0.25">
      <c r="A21" s="2" t="s">
        <v>10720</v>
      </c>
      <c r="B21" s="2" t="s">
        <v>10731</v>
      </c>
      <c r="C21" s="4" t="s">
        <v>10732</v>
      </c>
      <c r="D21" s="9" t="s">
        <v>10733</v>
      </c>
      <c r="E21" s="9">
        <v>40760</v>
      </c>
    </row>
    <row r="22" spans="1:6" x14ac:dyDescent="0.25">
      <c r="A22" s="2" t="s">
        <v>884</v>
      </c>
      <c r="B22" s="2" t="s">
        <v>10734</v>
      </c>
      <c r="C22" s="4" t="s">
        <v>10732</v>
      </c>
      <c r="E22" s="9">
        <v>40744</v>
      </c>
    </row>
    <row r="23" spans="1:6" x14ac:dyDescent="0.25">
      <c r="A23" s="2" t="s">
        <v>2538</v>
      </c>
      <c r="B23" s="2" t="s">
        <v>10735</v>
      </c>
      <c r="C23" s="4" t="s">
        <v>10736</v>
      </c>
      <c r="D23" s="9" t="s">
        <v>10733</v>
      </c>
      <c r="E23" s="9">
        <v>40764</v>
      </c>
    </row>
    <row r="24" spans="1:6" x14ac:dyDescent="0.25">
      <c r="A24" s="2" t="s">
        <v>6711</v>
      </c>
      <c r="B24" s="2" t="s">
        <v>10737</v>
      </c>
      <c r="C24" s="4" t="s">
        <v>5941</v>
      </c>
      <c r="D24" s="9" t="s">
        <v>10738</v>
      </c>
      <c r="E24" s="9">
        <v>40919</v>
      </c>
    </row>
    <row r="25" spans="1:6" x14ac:dyDescent="0.25">
      <c r="A25" s="2" t="s">
        <v>10739</v>
      </c>
      <c r="B25" s="2" t="s">
        <v>10740</v>
      </c>
      <c r="C25" s="4" t="s">
        <v>10741</v>
      </c>
      <c r="E25" s="9">
        <v>40931</v>
      </c>
    </row>
    <row r="26" spans="1:6" x14ac:dyDescent="0.25">
      <c r="B26" s="2" t="s">
        <v>10742</v>
      </c>
      <c r="C26" s="4" t="s">
        <v>10743</v>
      </c>
      <c r="D26" s="9" t="s">
        <v>10744</v>
      </c>
      <c r="E26" s="9">
        <v>40946</v>
      </c>
    </row>
    <row r="27" spans="1:6" x14ac:dyDescent="0.25">
      <c r="A27" s="2" t="s">
        <v>10720</v>
      </c>
      <c r="B27" s="2" t="s">
        <v>10745</v>
      </c>
      <c r="C27" s="4" t="s">
        <v>10746</v>
      </c>
      <c r="E27" s="9">
        <v>40956</v>
      </c>
    </row>
    <row r="28" spans="1:6" x14ac:dyDescent="0.25">
      <c r="A28" s="2" t="s">
        <v>5420</v>
      </c>
      <c r="B28" s="2" t="s">
        <v>10747</v>
      </c>
      <c r="C28" s="4" t="s">
        <v>10748</v>
      </c>
      <c r="E28" s="9">
        <v>41276</v>
      </c>
    </row>
    <row r="29" spans="1:6" x14ac:dyDescent="0.25">
      <c r="A29" s="2" t="s">
        <v>10720</v>
      </c>
      <c r="B29" s="2" t="s">
        <v>2481</v>
      </c>
      <c r="C29" s="4" t="s">
        <v>10748</v>
      </c>
      <c r="E29" s="9">
        <v>41276</v>
      </c>
    </row>
    <row r="30" spans="1:6" x14ac:dyDescent="0.25">
      <c r="A30" s="2" t="s">
        <v>1882</v>
      </c>
      <c r="B30" s="2" t="s">
        <v>10749</v>
      </c>
      <c r="C30" s="4" t="s">
        <v>10750</v>
      </c>
      <c r="E30" s="9">
        <v>41278</v>
      </c>
    </row>
    <row r="31" spans="1:6" x14ac:dyDescent="0.25">
      <c r="A31" s="2" t="s">
        <v>3645</v>
      </c>
      <c r="B31" s="2" t="s">
        <v>10751</v>
      </c>
      <c r="C31" s="4" t="s">
        <v>10752</v>
      </c>
      <c r="E31" s="9">
        <v>41285</v>
      </c>
    </row>
    <row r="32" spans="1:6" x14ac:dyDescent="0.25">
      <c r="A32" s="2" t="s">
        <v>1794</v>
      </c>
      <c r="B32" s="2" t="s">
        <v>10753</v>
      </c>
      <c r="C32" s="4" t="s">
        <v>10754</v>
      </c>
      <c r="E32" s="9">
        <v>42006</v>
      </c>
    </row>
    <row r="33" spans="1:5" x14ac:dyDescent="0.25">
      <c r="A33" s="2" t="s">
        <v>10755</v>
      </c>
      <c r="B33" s="2" t="s">
        <v>10756</v>
      </c>
      <c r="C33" s="4" t="s">
        <v>10754</v>
      </c>
      <c r="E33" s="9">
        <v>42006</v>
      </c>
    </row>
    <row r="34" spans="1:5" x14ac:dyDescent="0.25">
      <c r="A34" s="2" t="s">
        <v>1824</v>
      </c>
      <c r="B34" s="2" t="s">
        <v>10757</v>
      </c>
      <c r="C34" s="4" t="s">
        <v>10758</v>
      </c>
      <c r="E34" s="9">
        <v>42048</v>
      </c>
    </row>
    <row r="35" spans="1:5" x14ac:dyDescent="0.25">
      <c r="A35" s="2" t="s">
        <v>10759</v>
      </c>
      <c r="B35" s="2" t="s">
        <v>10760</v>
      </c>
      <c r="C35" s="4" t="s">
        <v>10761</v>
      </c>
      <c r="E35" s="9">
        <v>42059</v>
      </c>
    </row>
    <row r="36" spans="1:5" x14ac:dyDescent="0.25">
      <c r="A36" s="2" t="s">
        <v>10762</v>
      </c>
      <c r="B36" s="2" t="s">
        <v>10763</v>
      </c>
      <c r="C36" s="4" t="s">
        <v>10764</v>
      </c>
      <c r="E36" s="9">
        <v>42066</v>
      </c>
    </row>
    <row r="37" spans="1:5" x14ac:dyDescent="0.25">
      <c r="A37" s="2" t="s">
        <v>10759</v>
      </c>
      <c r="B37" s="2" t="s">
        <v>10765</v>
      </c>
      <c r="C37" s="4" t="s">
        <v>7601</v>
      </c>
      <c r="E37" s="9">
        <v>42081</v>
      </c>
    </row>
    <row r="38" spans="1:5" x14ac:dyDescent="0.25">
      <c r="A38" s="2" t="s">
        <v>5133</v>
      </c>
      <c r="B38" s="2" t="s">
        <v>10766</v>
      </c>
      <c r="C38" s="4" t="s">
        <v>10767</v>
      </c>
      <c r="E38" s="9">
        <v>42117</v>
      </c>
    </row>
    <row r="39" spans="1:5" x14ac:dyDescent="0.25">
      <c r="A39" s="2" t="s">
        <v>10759</v>
      </c>
      <c r="B39" s="2" t="s">
        <v>10768</v>
      </c>
      <c r="C39" s="4" t="s">
        <v>10767</v>
      </c>
      <c r="E39" s="9">
        <v>42117</v>
      </c>
    </row>
    <row r="40" spans="1:5" x14ac:dyDescent="0.25">
      <c r="A40" s="2" t="s">
        <v>3955</v>
      </c>
      <c r="B40" s="2" t="s">
        <v>10769</v>
      </c>
      <c r="C40" s="4" t="s">
        <v>10770</v>
      </c>
      <c r="E40" s="9">
        <v>42135</v>
      </c>
    </row>
    <row r="41" spans="1:5" x14ac:dyDescent="0.25">
      <c r="A41" s="2" t="s">
        <v>2438</v>
      </c>
      <c r="B41" s="2" t="s">
        <v>10771</v>
      </c>
      <c r="C41" s="4" t="s">
        <v>10770</v>
      </c>
      <c r="D41" s="9">
        <v>42142</v>
      </c>
      <c r="E41" s="9">
        <v>42139</v>
      </c>
    </row>
    <row r="42" spans="1:5" x14ac:dyDescent="0.25">
      <c r="A42" s="2" t="s">
        <v>10772</v>
      </c>
      <c r="B42" s="2" t="s">
        <v>10773</v>
      </c>
      <c r="C42" s="4" t="s">
        <v>1240</v>
      </c>
      <c r="E42" s="9">
        <v>42143</v>
      </c>
    </row>
    <row r="43" spans="1:5" x14ac:dyDescent="0.25">
      <c r="A43" s="2" t="s">
        <v>4053</v>
      </c>
      <c r="B43" s="2" t="s">
        <v>10774</v>
      </c>
      <c r="C43" s="4" t="s">
        <v>8621</v>
      </c>
      <c r="E43" s="9">
        <v>42143</v>
      </c>
    </row>
    <row r="44" spans="1:5" x14ac:dyDescent="0.25">
      <c r="A44" s="2" t="s">
        <v>10775</v>
      </c>
      <c r="B44" s="2" t="s">
        <v>10776</v>
      </c>
      <c r="C44" s="4" t="s">
        <v>10777</v>
      </c>
      <c r="E44" s="9">
        <v>42174</v>
      </c>
    </row>
    <row r="45" spans="1:5" x14ac:dyDescent="0.25">
      <c r="A45" s="2" t="s">
        <v>1433</v>
      </c>
      <c r="B45" s="2" t="s">
        <v>10778</v>
      </c>
      <c r="C45" s="4" t="s">
        <v>10777</v>
      </c>
      <c r="E45" s="9">
        <v>42160</v>
      </c>
    </row>
    <row r="46" spans="1:5" x14ac:dyDescent="0.25">
      <c r="A46" s="2" t="s">
        <v>8521</v>
      </c>
      <c r="B46" s="2" t="s">
        <v>10779</v>
      </c>
      <c r="C46" s="4" t="s">
        <v>10780</v>
      </c>
      <c r="E46" s="9">
        <v>42170</v>
      </c>
    </row>
    <row r="47" spans="1:5" x14ac:dyDescent="0.25">
      <c r="A47" s="2" t="s">
        <v>10781</v>
      </c>
      <c r="B47" s="2" t="s">
        <v>10782</v>
      </c>
      <c r="C47" s="4" t="s">
        <v>10780</v>
      </c>
      <c r="E47" s="9">
        <v>42174</v>
      </c>
    </row>
    <row r="48" spans="1:5" x14ac:dyDescent="0.25">
      <c r="A48" s="2" t="s">
        <v>2052</v>
      </c>
      <c r="B48" s="2" t="s">
        <v>10783</v>
      </c>
      <c r="C48" s="4" t="s">
        <v>4306</v>
      </c>
      <c r="D48" s="9">
        <v>42212</v>
      </c>
      <c r="E48" s="9">
        <v>42215</v>
      </c>
    </row>
    <row r="49" spans="1:5" x14ac:dyDescent="0.25">
      <c r="A49" s="2" t="s">
        <v>5965</v>
      </c>
      <c r="B49" s="2" t="s">
        <v>10784</v>
      </c>
      <c r="C49" s="4" t="s">
        <v>4306</v>
      </c>
      <c r="E49" s="9">
        <v>42184</v>
      </c>
    </row>
    <row r="50" spans="1:5" x14ac:dyDescent="0.25">
      <c r="A50" s="2" t="s">
        <v>10785</v>
      </c>
      <c r="B50" s="2" t="s">
        <v>10786</v>
      </c>
      <c r="C50" s="4" t="s">
        <v>10662</v>
      </c>
      <c r="E50" s="9">
        <v>42194</v>
      </c>
    </row>
    <row r="51" spans="1:5" x14ac:dyDescent="0.25">
      <c r="A51" s="2" t="s">
        <v>3970</v>
      </c>
      <c r="B51" s="2" t="s">
        <v>10787</v>
      </c>
      <c r="C51" s="4" t="s">
        <v>4311</v>
      </c>
      <c r="D51" s="9">
        <v>42212</v>
      </c>
      <c r="E51" s="9">
        <v>42215</v>
      </c>
    </row>
    <row r="52" spans="1:5" x14ac:dyDescent="0.25">
      <c r="A52" s="2" t="s">
        <v>10788</v>
      </c>
      <c r="B52" s="2" t="s">
        <v>10789</v>
      </c>
      <c r="C52" s="4" t="s">
        <v>10790</v>
      </c>
      <c r="E52" s="9">
        <v>42255</v>
      </c>
    </row>
    <row r="53" spans="1:5" x14ac:dyDescent="0.25">
      <c r="A53" s="2" t="s">
        <v>10791</v>
      </c>
      <c r="B53" s="2" t="s">
        <v>10792</v>
      </c>
      <c r="C53" s="4" t="s">
        <v>6567</v>
      </c>
      <c r="E53" s="9">
        <v>42315</v>
      </c>
    </row>
    <row r="54" spans="1:5" x14ac:dyDescent="0.25">
      <c r="A54" s="2" t="s">
        <v>10788</v>
      </c>
      <c r="B54" s="2" t="s">
        <v>10793</v>
      </c>
      <c r="C54" s="4" t="s">
        <v>6567</v>
      </c>
      <c r="E54" s="9">
        <v>42312</v>
      </c>
    </row>
    <row r="55" spans="1:5" x14ac:dyDescent="0.25">
      <c r="A55" s="2" t="s">
        <v>5745</v>
      </c>
      <c r="B55" s="2" t="s">
        <v>10794</v>
      </c>
      <c r="C55" s="4" t="s">
        <v>10795</v>
      </c>
      <c r="E55" s="9">
        <v>42332</v>
      </c>
    </row>
    <row r="56" spans="1:5" x14ac:dyDescent="0.25">
      <c r="A56" s="2" t="s">
        <v>4866</v>
      </c>
      <c r="B56" s="2" t="s">
        <v>10796</v>
      </c>
      <c r="C56" s="4" t="s">
        <v>10795</v>
      </c>
      <c r="E56" s="9">
        <v>42332</v>
      </c>
    </row>
    <row r="57" spans="1:5" x14ac:dyDescent="0.25">
      <c r="A57" s="2" t="s">
        <v>5745</v>
      </c>
      <c r="B57" s="2" t="s">
        <v>10797</v>
      </c>
      <c r="C57" s="4" t="s">
        <v>10798</v>
      </c>
      <c r="D57" s="9">
        <v>42346</v>
      </c>
      <c r="E57" s="9">
        <v>42346</v>
      </c>
    </row>
    <row r="58" spans="1:5" x14ac:dyDescent="0.25">
      <c r="A58" s="2" t="s">
        <v>4551</v>
      </c>
      <c r="B58" s="2" t="s">
        <v>10799</v>
      </c>
      <c r="C58" s="4" t="s">
        <v>10346</v>
      </c>
      <c r="E58" s="9">
        <v>42339</v>
      </c>
    </row>
    <row r="59" spans="1:5" x14ac:dyDescent="0.25">
      <c r="A59" s="2" t="s">
        <v>10800</v>
      </c>
      <c r="B59" s="2" t="s">
        <v>10801</v>
      </c>
      <c r="C59" s="4" t="s">
        <v>10802</v>
      </c>
      <c r="E59" s="9">
        <v>42346</v>
      </c>
    </row>
    <row r="60" spans="1:5" x14ac:dyDescent="0.25">
      <c r="A60" s="2" t="s">
        <v>10803</v>
      </c>
      <c r="B60" s="2" t="s">
        <v>10804</v>
      </c>
      <c r="C60" s="4" t="s">
        <v>9809</v>
      </c>
      <c r="E60" s="9">
        <v>42349</v>
      </c>
    </row>
    <row r="61" spans="1:5" x14ac:dyDescent="0.25">
      <c r="A61" s="2" t="s">
        <v>4866</v>
      </c>
      <c r="B61" s="2" t="s">
        <v>10805</v>
      </c>
      <c r="C61" s="4" t="s">
        <v>9809</v>
      </c>
      <c r="E61" s="9">
        <v>42350</v>
      </c>
    </row>
    <row r="62" spans="1:5" x14ac:dyDescent="0.25">
      <c r="A62" s="2" t="s">
        <v>4053</v>
      </c>
      <c r="B62" s="2" t="s">
        <v>10806</v>
      </c>
      <c r="C62" s="4" t="s">
        <v>10807</v>
      </c>
      <c r="E62" s="9">
        <v>42739</v>
      </c>
    </row>
    <row r="63" spans="1:5" x14ac:dyDescent="0.25">
      <c r="A63" s="2" t="s">
        <v>10808</v>
      </c>
      <c r="B63" s="2" t="s">
        <v>10809</v>
      </c>
      <c r="C63" s="4" t="s">
        <v>10807</v>
      </c>
      <c r="E63" s="9">
        <v>42739</v>
      </c>
    </row>
  </sheetData>
  <hyperlinks>
    <hyperlink ref="I1" location="'Inicio'!A1" tooltip="Regresa a la tabla del inicio" display="Ir al inicio" xr:uid="{570986AD-17CF-4FAF-BEFA-4407A5020711}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70441-1F92-44B7-B90A-30DFD75F5F12}">
  <sheetPr codeName="Hoja81"/>
  <dimension ref="A1:I5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732</v>
      </c>
      <c r="H1" s="1" t="s">
        <v>28761</v>
      </c>
      <c r="I1" s="5" t="s">
        <v>14</v>
      </c>
    </row>
    <row r="2" spans="1:9" x14ac:dyDescent="0.25">
      <c r="A2" s="2" t="s">
        <v>3645</v>
      </c>
      <c r="B2" s="2" t="s">
        <v>10638</v>
      </c>
      <c r="C2" s="4" t="s">
        <v>10639</v>
      </c>
      <c r="D2" s="9">
        <v>43207</v>
      </c>
      <c r="E2" s="9">
        <v>43207</v>
      </c>
    </row>
    <row r="3" spans="1:9" x14ac:dyDescent="0.25">
      <c r="A3" s="2" t="s">
        <v>10640</v>
      </c>
      <c r="B3" s="2" t="s">
        <v>10641</v>
      </c>
      <c r="C3" s="4" t="s">
        <v>10639</v>
      </c>
      <c r="D3" s="9">
        <v>43214</v>
      </c>
      <c r="E3" s="9">
        <v>43216</v>
      </c>
    </row>
    <row r="4" spans="1:9" x14ac:dyDescent="0.25">
      <c r="A4" s="2" t="s">
        <v>10642</v>
      </c>
      <c r="B4" s="2" t="s">
        <v>10643</v>
      </c>
      <c r="C4" s="4" t="s">
        <v>10644</v>
      </c>
      <c r="E4" s="9">
        <v>43553</v>
      </c>
    </row>
    <row r="5" spans="1:9" x14ac:dyDescent="0.25">
      <c r="A5" s="2" t="s">
        <v>10642</v>
      </c>
      <c r="B5" s="2" t="s">
        <v>10645</v>
      </c>
      <c r="C5" s="4" t="s">
        <v>10644</v>
      </c>
      <c r="E5" s="9">
        <v>43553</v>
      </c>
    </row>
  </sheetData>
  <hyperlinks>
    <hyperlink ref="I1" location="'Inicio'!A1" tooltip="Regresa a la tabla del inicio" display="Ir al inicio" xr:uid="{5F2D2F5E-4F1A-4205-B952-4332493EB9F1}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A1880-5E07-4322-8FF6-8CA007272DBE}">
  <sheetPr codeName="Hoja83"/>
  <dimension ref="A1:I2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733</v>
      </c>
      <c r="H1" s="1" t="s">
        <v>28761</v>
      </c>
      <c r="I1" s="5" t="s">
        <v>14</v>
      </c>
    </row>
    <row r="2" spans="1:9" x14ac:dyDescent="0.25">
      <c r="A2" s="2" t="s">
        <v>10646</v>
      </c>
      <c r="B2" s="2" t="s">
        <v>10647</v>
      </c>
      <c r="C2" s="4" t="s">
        <v>10648</v>
      </c>
      <c r="E2" s="9">
        <v>40701</v>
      </c>
    </row>
    <row r="3" spans="1:9" x14ac:dyDescent="0.25">
      <c r="A3" s="2" t="s">
        <v>10646</v>
      </c>
      <c r="B3" s="2" t="s">
        <v>10649</v>
      </c>
      <c r="C3" s="4" t="s">
        <v>10648</v>
      </c>
      <c r="E3" s="9">
        <v>40701</v>
      </c>
    </row>
    <row r="4" spans="1:9" x14ac:dyDescent="0.25">
      <c r="A4" s="2" t="s">
        <v>10650</v>
      </c>
      <c r="B4" s="2" t="s">
        <v>10651</v>
      </c>
      <c r="C4" s="4" t="s">
        <v>10652</v>
      </c>
      <c r="E4" s="9">
        <v>41492</v>
      </c>
    </row>
    <row r="5" spans="1:9" x14ac:dyDescent="0.25">
      <c r="A5" s="2" t="s">
        <v>10031</v>
      </c>
      <c r="B5" s="2" t="s">
        <v>10653</v>
      </c>
      <c r="C5" s="4" t="s">
        <v>10654</v>
      </c>
      <c r="D5" s="9" t="s">
        <v>10655</v>
      </c>
      <c r="E5" s="9">
        <v>41722</v>
      </c>
    </row>
    <row r="6" spans="1:9" x14ac:dyDescent="0.25">
      <c r="A6" s="2" t="s">
        <v>10031</v>
      </c>
      <c r="B6" s="2" t="s">
        <v>10656</v>
      </c>
      <c r="C6" s="4" t="s">
        <v>10657</v>
      </c>
      <c r="E6" s="9">
        <v>41911</v>
      </c>
    </row>
    <row r="7" spans="1:9" x14ac:dyDescent="0.25">
      <c r="A7" s="2" t="s">
        <v>10031</v>
      </c>
      <c r="B7" s="2" t="s">
        <v>10658</v>
      </c>
      <c r="C7" s="4" t="s">
        <v>10657</v>
      </c>
      <c r="E7" s="9">
        <v>41911</v>
      </c>
    </row>
    <row r="8" spans="1:9" x14ac:dyDescent="0.25">
      <c r="A8" s="2" t="s">
        <v>10031</v>
      </c>
      <c r="B8" s="2" t="s">
        <v>10659</v>
      </c>
      <c r="C8" s="4" t="s">
        <v>10660</v>
      </c>
      <c r="D8" s="9">
        <v>42177</v>
      </c>
      <c r="E8" s="9">
        <v>42177</v>
      </c>
    </row>
    <row r="9" spans="1:9" x14ac:dyDescent="0.25">
      <c r="A9" s="2" t="s">
        <v>5247</v>
      </c>
      <c r="B9" s="2" t="s">
        <v>10661</v>
      </c>
      <c r="C9" s="4" t="s">
        <v>10662</v>
      </c>
      <c r="D9" s="9">
        <v>42199</v>
      </c>
      <c r="E9" s="9">
        <v>42199</v>
      </c>
    </row>
    <row r="10" spans="1:9" x14ac:dyDescent="0.25">
      <c r="A10" s="2" t="s">
        <v>3998</v>
      </c>
      <c r="B10" s="2" t="s">
        <v>10663</v>
      </c>
      <c r="C10" s="4" t="s">
        <v>10664</v>
      </c>
      <c r="D10" s="9">
        <v>42213</v>
      </c>
      <c r="E10" s="9">
        <v>42213</v>
      </c>
    </row>
    <row r="11" spans="1:9" x14ac:dyDescent="0.25">
      <c r="A11" s="2" t="s">
        <v>10665</v>
      </c>
      <c r="B11" s="2" t="s">
        <v>10666</v>
      </c>
      <c r="C11" s="4" t="s">
        <v>10667</v>
      </c>
      <c r="D11" s="9" t="s">
        <v>10668</v>
      </c>
      <c r="E11" s="9">
        <v>42282</v>
      </c>
    </row>
    <row r="12" spans="1:9" x14ac:dyDescent="0.25">
      <c r="A12" s="2" t="s">
        <v>10669</v>
      </c>
      <c r="B12" s="2" t="s">
        <v>10670</v>
      </c>
      <c r="C12" s="4" t="s">
        <v>6685</v>
      </c>
      <c r="E12" s="9">
        <v>42382</v>
      </c>
    </row>
    <row r="13" spans="1:9" x14ac:dyDescent="0.25">
      <c r="A13" s="2" t="s">
        <v>5611</v>
      </c>
      <c r="B13" s="2" t="s">
        <v>10671</v>
      </c>
      <c r="C13" s="4" t="s">
        <v>6685</v>
      </c>
      <c r="D13" s="9">
        <v>42389</v>
      </c>
      <c r="E13" s="9">
        <v>42389</v>
      </c>
    </row>
    <row r="14" spans="1:9" x14ac:dyDescent="0.25">
      <c r="A14" s="2" t="s">
        <v>2547</v>
      </c>
      <c r="B14" s="2" t="s">
        <v>2972</v>
      </c>
      <c r="C14" s="4" t="s">
        <v>10672</v>
      </c>
      <c r="E14" s="9">
        <v>42389</v>
      </c>
    </row>
    <row r="15" spans="1:9" x14ac:dyDescent="0.25">
      <c r="A15" s="2" t="s">
        <v>10031</v>
      </c>
      <c r="B15" s="2" t="s">
        <v>10673</v>
      </c>
      <c r="C15" s="4" t="s">
        <v>10674</v>
      </c>
      <c r="E15" s="9">
        <v>42392</v>
      </c>
    </row>
    <row r="16" spans="1:9" x14ac:dyDescent="0.25">
      <c r="A16" s="2" t="s">
        <v>10669</v>
      </c>
      <c r="B16" s="2" t="s">
        <v>10675</v>
      </c>
      <c r="C16" s="4" t="s">
        <v>10674</v>
      </c>
      <c r="E16" s="9">
        <v>42396</v>
      </c>
    </row>
    <row r="17" spans="1:6" x14ac:dyDescent="0.25">
      <c r="A17" s="2" t="s">
        <v>10676</v>
      </c>
      <c r="B17" s="2" t="s">
        <v>10677</v>
      </c>
      <c r="C17" s="4" t="s">
        <v>10678</v>
      </c>
      <c r="E17" s="9">
        <v>42396</v>
      </c>
    </row>
    <row r="18" spans="1:6" x14ac:dyDescent="0.25">
      <c r="A18" s="2" t="s">
        <v>10031</v>
      </c>
      <c r="B18" s="2" t="s">
        <v>10679</v>
      </c>
      <c r="C18" s="4" t="s">
        <v>10680</v>
      </c>
      <c r="E18" s="9">
        <v>42488</v>
      </c>
    </row>
    <row r="19" spans="1:6" x14ac:dyDescent="0.25">
      <c r="A19" s="25"/>
      <c r="B19" s="25" t="s">
        <v>10681</v>
      </c>
      <c r="C19" s="25"/>
      <c r="D19" s="29"/>
      <c r="E19" s="29"/>
      <c r="F19" s="30"/>
    </row>
    <row r="20" spans="1:6" x14ac:dyDescent="0.25">
      <c r="A20" s="2" t="s">
        <v>10031</v>
      </c>
      <c r="B20" s="2" t="s">
        <v>10679</v>
      </c>
      <c r="C20" s="4" t="s">
        <v>10682</v>
      </c>
      <c r="E20" s="9">
        <v>42765</v>
      </c>
    </row>
    <row r="21" spans="1:6" x14ac:dyDescent="0.25">
      <c r="A21" s="2" t="s">
        <v>5611</v>
      </c>
      <c r="B21" s="2" t="s">
        <v>10671</v>
      </c>
      <c r="C21" s="4" t="s">
        <v>10683</v>
      </c>
      <c r="E21" s="9">
        <v>42786</v>
      </c>
    </row>
    <row r="22" spans="1:6" x14ac:dyDescent="0.25">
      <c r="A22" s="2" t="s">
        <v>10031</v>
      </c>
      <c r="B22" s="2" t="s">
        <v>10659</v>
      </c>
      <c r="C22" s="4" t="s">
        <v>10684</v>
      </c>
      <c r="E22" s="9">
        <v>42899</v>
      </c>
    </row>
    <row r="23" spans="1:6" x14ac:dyDescent="0.25">
      <c r="A23" s="2" t="s">
        <v>10685</v>
      </c>
      <c r="B23" s="2" t="s">
        <v>10686</v>
      </c>
      <c r="C23" s="4" t="s">
        <v>4603</v>
      </c>
      <c r="E23" s="9">
        <v>42912</v>
      </c>
    </row>
    <row r="24" spans="1:6" x14ac:dyDescent="0.25">
      <c r="A24" s="2" t="s">
        <v>10687</v>
      </c>
      <c r="B24" s="2" t="s">
        <v>10688</v>
      </c>
      <c r="C24" s="4" t="s">
        <v>7067</v>
      </c>
      <c r="D24" s="9">
        <v>43355</v>
      </c>
      <c r="E24" s="9">
        <v>43354</v>
      </c>
    </row>
    <row r="25" spans="1:6" x14ac:dyDescent="0.25">
      <c r="A25" s="2" t="s">
        <v>10689</v>
      </c>
      <c r="B25" s="2" t="s">
        <v>10690</v>
      </c>
      <c r="C25" s="4" t="s">
        <v>5763</v>
      </c>
    </row>
    <row r="26" spans="1:6" x14ac:dyDescent="0.25">
      <c r="A26" s="2" t="s">
        <v>10687</v>
      </c>
      <c r="B26" s="2" t="s">
        <v>10688</v>
      </c>
      <c r="C26" s="4" t="s">
        <v>10691</v>
      </c>
      <c r="D26" s="9">
        <v>43416</v>
      </c>
      <c r="E26" s="9">
        <v>43416</v>
      </c>
    </row>
  </sheetData>
  <hyperlinks>
    <hyperlink ref="I1" location="'Inicio'!A1" tooltip="Regresa a la tabla del inicio" display="Ir al inicio" xr:uid="{43B930D7-1AB1-4C14-899F-A57B647CF937}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C5F5A-0261-47EF-B641-49143709B483}">
  <sheetPr codeName="Hoja85"/>
  <dimension ref="A1:I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734</v>
      </c>
      <c r="H1" s="1" t="s">
        <v>28761</v>
      </c>
      <c r="I1" s="5" t="s">
        <v>14</v>
      </c>
    </row>
    <row r="2" spans="1:9" x14ac:dyDescent="0.25">
      <c r="A2" s="2" t="s">
        <v>10810</v>
      </c>
      <c r="B2" s="2" t="s">
        <v>10811</v>
      </c>
      <c r="C2" s="4" t="s">
        <v>10812</v>
      </c>
      <c r="E2" s="9">
        <v>43241</v>
      </c>
    </row>
    <row r="3" spans="1:9" x14ac:dyDescent="0.25">
      <c r="A3" s="2" t="s">
        <v>2363</v>
      </c>
      <c r="B3" s="2" t="s">
        <v>10813</v>
      </c>
      <c r="C3" s="4" t="s">
        <v>10814</v>
      </c>
      <c r="D3" s="9" t="s">
        <v>10815</v>
      </c>
      <c r="E3" s="9">
        <v>43276</v>
      </c>
      <c r="F3" s="3">
        <v>21</v>
      </c>
    </row>
    <row r="4" spans="1:9" x14ac:dyDescent="0.25">
      <c r="A4" s="25"/>
      <c r="B4" s="25" t="s">
        <v>10816</v>
      </c>
      <c r="C4" s="25"/>
      <c r="D4" s="29"/>
      <c r="E4" s="29"/>
      <c r="F4" s="30"/>
    </row>
    <row r="5" spans="1:9" x14ac:dyDescent="0.25">
      <c r="A5" s="2" t="s">
        <v>10817</v>
      </c>
      <c r="B5" s="2" t="s">
        <v>10818</v>
      </c>
      <c r="C5" s="4" t="s">
        <v>10819</v>
      </c>
      <c r="E5" s="9">
        <v>43305</v>
      </c>
    </row>
    <row r="6" spans="1:9" x14ac:dyDescent="0.25">
      <c r="A6" s="2" t="s">
        <v>10820</v>
      </c>
      <c r="B6" s="2" t="s">
        <v>10821</v>
      </c>
      <c r="C6" s="4" t="s">
        <v>7067</v>
      </c>
      <c r="E6" s="9">
        <v>43349</v>
      </c>
    </row>
  </sheetData>
  <hyperlinks>
    <hyperlink ref="I1" location="'Inicio'!A1" tooltip="Regresa a la tabla del inicio" display="Ir al inicio" xr:uid="{00DD2793-BDBB-4CF2-AF94-CD388FD2F347}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C7EA7-41F7-46BA-815A-563333B9DAAA}">
  <sheetPr codeName="Hoja93"/>
  <dimension ref="A1:I43"/>
  <sheetViews>
    <sheetView workbookViewId="0">
      <pane ySplit="1" topLeftCell="A20" activePane="bottomLeft" state="frozenSplit"/>
      <selection pane="bottomLeft" activeCell="H1" sqref="H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10822</v>
      </c>
      <c r="H1" s="1" t="s">
        <v>28761</v>
      </c>
      <c r="I1" s="5" t="s">
        <v>14</v>
      </c>
    </row>
    <row r="2" spans="1:9" x14ac:dyDescent="0.25">
      <c r="A2" s="2" t="s">
        <v>6904</v>
      </c>
      <c r="B2" s="2" t="s">
        <v>10824</v>
      </c>
      <c r="C2" s="4" t="s">
        <v>10825</v>
      </c>
      <c r="E2" s="9">
        <v>42447</v>
      </c>
    </row>
    <row r="3" spans="1:9" x14ac:dyDescent="0.25">
      <c r="A3" s="2" t="s">
        <v>2897</v>
      </c>
      <c r="B3" s="2" t="s">
        <v>10826</v>
      </c>
      <c r="C3" s="4" t="s">
        <v>9821</v>
      </c>
      <c r="E3" s="9">
        <v>42496</v>
      </c>
    </row>
    <row r="4" spans="1:9" x14ac:dyDescent="0.25">
      <c r="A4" s="2" t="s">
        <v>2899</v>
      </c>
      <c r="B4" s="2" t="s">
        <v>10827</v>
      </c>
      <c r="C4" s="4" t="s">
        <v>10828</v>
      </c>
      <c r="E4" s="9">
        <v>42499</v>
      </c>
    </row>
    <row r="5" spans="1:9" x14ac:dyDescent="0.25">
      <c r="A5" s="2" t="s">
        <v>10829</v>
      </c>
      <c r="B5" s="2" t="s">
        <v>10830</v>
      </c>
      <c r="C5" s="4" t="s">
        <v>10831</v>
      </c>
      <c r="E5" s="9">
        <v>42528</v>
      </c>
    </row>
    <row r="6" spans="1:9" x14ac:dyDescent="0.25">
      <c r="A6" s="2" t="s">
        <v>10832</v>
      </c>
      <c r="B6" s="2" t="s">
        <v>10833</v>
      </c>
      <c r="C6" s="4" t="s">
        <v>10834</v>
      </c>
      <c r="E6" s="9">
        <v>42537</v>
      </c>
    </row>
    <row r="7" spans="1:9" x14ac:dyDescent="0.25">
      <c r="A7" s="2" t="s">
        <v>10835</v>
      </c>
      <c r="B7" s="2" t="s">
        <v>10836</v>
      </c>
      <c r="C7" s="4" t="s">
        <v>10553</v>
      </c>
      <c r="E7" s="9">
        <v>42625</v>
      </c>
    </row>
    <row r="8" spans="1:9" x14ac:dyDescent="0.25">
      <c r="A8" s="2" t="s">
        <v>9880</v>
      </c>
      <c r="B8" s="2" t="s">
        <v>10837</v>
      </c>
      <c r="C8" s="4" t="s">
        <v>10838</v>
      </c>
      <c r="D8" s="9">
        <v>42762</v>
      </c>
      <c r="E8" s="9">
        <v>42765</v>
      </c>
    </row>
    <row r="9" spans="1:9" x14ac:dyDescent="0.25">
      <c r="A9" s="2" t="s">
        <v>10839</v>
      </c>
      <c r="B9" s="2" t="s">
        <v>10840</v>
      </c>
      <c r="C9" s="4" t="s">
        <v>10838</v>
      </c>
      <c r="E9" s="9">
        <v>42755</v>
      </c>
    </row>
    <row r="10" spans="1:9" x14ac:dyDescent="0.25">
      <c r="A10" s="2" t="s">
        <v>2979</v>
      </c>
      <c r="B10" s="2" t="s">
        <v>2211</v>
      </c>
      <c r="C10" s="4" t="s">
        <v>9890</v>
      </c>
      <c r="E10" s="9">
        <v>42765</v>
      </c>
    </row>
    <row r="11" spans="1:9" x14ac:dyDescent="0.25">
      <c r="A11" s="2" t="s">
        <v>10633</v>
      </c>
      <c r="B11" s="2" t="s">
        <v>10841</v>
      </c>
      <c r="C11" s="4" t="s">
        <v>6435</v>
      </c>
      <c r="E11" s="9">
        <v>42794</v>
      </c>
    </row>
    <row r="12" spans="1:9" x14ac:dyDescent="0.25">
      <c r="A12" s="2" t="s">
        <v>3411</v>
      </c>
      <c r="B12" s="2" t="s">
        <v>10842</v>
      </c>
      <c r="C12" s="4" t="s">
        <v>9948</v>
      </c>
      <c r="D12" s="9">
        <v>42903</v>
      </c>
      <c r="E12" s="9">
        <v>42903</v>
      </c>
    </row>
    <row r="13" spans="1:9" x14ac:dyDescent="0.25">
      <c r="A13" s="2" t="s">
        <v>10843</v>
      </c>
      <c r="B13" s="2" t="s">
        <v>10844</v>
      </c>
      <c r="C13" s="4" t="s">
        <v>9948</v>
      </c>
      <c r="D13" s="9">
        <v>42903</v>
      </c>
      <c r="E13" s="9">
        <v>42903</v>
      </c>
    </row>
    <row r="14" spans="1:9" x14ac:dyDescent="0.25">
      <c r="A14" s="2" t="s">
        <v>2093</v>
      </c>
      <c r="B14" s="2" t="s">
        <v>10845</v>
      </c>
      <c r="C14" s="4" t="s">
        <v>10846</v>
      </c>
      <c r="D14" s="9">
        <v>42919</v>
      </c>
      <c r="E14" s="9">
        <v>42919</v>
      </c>
    </row>
    <row r="15" spans="1:9" x14ac:dyDescent="0.25">
      <c r="A15" s="2" t="s">
        <v>10847</v>
      </c>
      <c r="B15" s="2" t="s">
        <v>10848</v>
      </c>
      <c r="C15" s="4" t="s">
        <v>10846</v>
      </c>
      <c r="D15" s="9">
        <v>42919</v>
      </c>
      <c r="E15" s="9">
        <v>42919</v>
      </c>
    </row>
    <row r="16" spans="1:9" x14ac:dyDescent="0.25">
      <c r="A16" s="2" t="s">
        <v>2093</v>
      </c>
      <c r="B16" s="2" t="s">
        <v>10849</v>
      </c>
      <c r="C16" s="4" t="s">
        <v>10850</v>
      </c>
      <c r="E16" s="9">
        <v>42926</v>
      </c>
    </row>
    <row r="17" spans="1:5" x14ac:dyDescent="0.25">
      <c r="A17" s="2" t="s">
        <v>884</v>
      </c>
      <c r="B17" s="2" t="s">
        <v>10851</v>
      </c>
      <c r="C17" s="4" t="s">
        <v>10852</v>
      </c>
      <c r="E17" s="9">
        <v>42926</v>
      </c>
    </row>
    <row r="18" spans="1:5" x14ac:dyDescent="0.25">
      <c r="A18" s="2" t="s">
        <v>10853</v>
      </c>
      <c r="B18" s="2" t="s">
        <v>10854</v>
      </c>
      <c r="C18" s="4" t="s">
        <v>10855</v>
      </c>
      <c r="E18" s="9">
        <v>42934</v>
      </c>
    </row>
    <row r="19" spans="1:5" x14ac:dyDescent="0.25">
      <c r="A19" s="2" t="s">
        <v>10856</v>
      </c>
      <c r="B19" s="2" t="s">
        <v>10857</v>
      </c>
      <c r="C19" s="4" t="s">
        <v>10855</v>
      </c>
      <c r="E19" s="9">
        <v>42934</v>
      </c>
    </row>
    <row r="20" spans="1:5" x14ac:dyDescent="0.25">
      <c r="A20" s="2" t="s">
        <v>10858</v>
      </c>
      <c r="B20" s="2" t="s">
        <v>10859</v>
      </c>
      <c r="C20" s="4" t="s">
        <v>6752</v>
      </c>
      <c r="E20" s="9">
        <v>42944</v>
      </c>
    </row>
    <row r="21" spans="1:5" x14ac:dyDescent="0.25">
      <c r="A21" s="2" t="s">
        <v>10860</v>
      </c>
      <c r="B21" s="2" t="s">
        <v>4875</v>
      </c>
      <c r="C21" s="4" t="s">
        <v>10861</v>
      </c>
      <c r="E21" s="9">
        <v>42944</v>
      </c>
    </row>
    <row r="22" spans="1:5" x14ac:dyDescent="0.25">
      <c r="A22" s="2" t="s">
        <v>10862</v>
      </c>
      <c r="B22" s="2" t="s">
        <v>10863</v>
      </c>
      <c r="C22" s="4" t="s">
        <v>4620</v>
      </c>
      <c r="E22" s="9">
        <v>42951</v>
      </c>
    </row>
    <row r="23" spans="1:5" x14ac:dyDescent="0.25">
      <c r="A23" s="2" t="s">
        <v>1475</v>
      </c>
      <c r="B23" s="2" t="s">
        <v>10864</v>
      </c>
      <c r="C23" s="4" t="s">
        <v>4620</v>
      </c>
      <c r="D23" s="9">
        <v>42958</v>
      </c>
      <c r="E23" s="9">
        <v>42961</v>
      </c>
    </row>
    <row r="24" spans="1:5" x14ac:dyDescent="0.25">
      <c r="A24" s="2" t="s">
        <v>10865</v>
      </c>
      <c r="B24" s="2" t="s">
        <v>10866</v>
      </c>
      <c r="C24" s="4" t="s">
        <v>10867</v>
      </c>
      <c r="D24" s="9">
        <v>42992</v>
      </c>
      <c r="E24" s="9">
        <v>42992</v>
      </c>
    </row>
    <row r="25" spans="1:5" x14ac:dyDescent="0.25">
      <c r="A25" s="2" t="s">
        <v>10868</v>
      </c>
      <c r="B25" s="2" t="s">
        <v>10869</v>
      </c>
      <c r="C25" s="4" t="s">
        <v>10867</v>
      </c>
      <c r="E25" s="9">
        <v>42987</v>
      </c>
    </row>
    <row r="26" spans="1:5" x14ac:dyDescent="0.25">
      <c r="A26" s="2" t="s">
        <v>10870</v>
      </c>
      <c r="B26" s="2" t="s">
        <v>10871</v>
      </c>
      <c r="C26" s="4" t="s">
        <v>10872</v>
      </c>
      <c r="D26" s="9">
        <v>43006</v>
      </c>
      <c r="E26" s="9">
        <v>42980</v>
      </c>
    </row>
    <row r="27" spans="1:5" x14ac:dyDescent="0.25">
      <c r="A27" s="2" t="s">
        <v>10873</v>
      </c>
      <c r="B27" s="2" t="s">
        <v>10874</v>
      </c>
      <c r="C27" s="4" t="s">
        <v>10872</v>
      </c>
      <c r="D27" s="9">
        <v>43006</v>
      </c>
      <c r="E27" s="9">
        <v>42980</v>
      </c>
    </row>
    <row r="28" spans="1:5" x14ac:dyDescent="0.25">
      <c r="A28" s="2" t="s">
        <v>7778</v>
      </c>
      <c r="B28" s="2" t="s">
        <v>10875</v>
      </c>
      <c r="C28" s="4" t="s">
        <v>10876</v>
      </c>
      <c r="E28" s="9">
        <v>43109</v>
      </c>
    </row>
    <row r="29" spans="1:5" x14ac:dyDescent="0.25">
      <c r="A29" s="2" t="s">
        <v>4131</v>
      </c>
      <c r="B29" s="2" t="s">
        <v>10877</v>
      </c>
      <c r="C29" s="4" t="s">
        <v>10876</v>
      </c>
      <c r="E29" s="9">
        <v>43109</v>
      </c>
    </row>
    <row r="30" spans="1:5" x14ac:dyDescent="0.25">
      <c r="A30" s="2" t="s">
        <v>10878</v>
      </c>
      <c r="B30" s="2" t="s">
        <v>10879</v>
      </c>
      <c r="C30" s="4" t="s">
        <v>10880</v>
      </c>
      <c r="E30" s="9">
        <v>43118</v>
      </c>
    </row>
    <row r="31" spans="1:5" x14ac:dyDescent="0.25">
      <c r="A31" s="2" t="s">
        <v>1475</v>
      </c>
      <c r="B31" s="2" t="s">
        <v>10881</v>
      </c>
      <c r="C31" s="4" t="s">
        <v>6212</v>
      </c>
      <c r="E31" s="9">
        <v>43130</v>
      </c>
    </row>
    <row r="32" spans="1:5" x14ac:dyDescent="0.25">
      <c r="A32" s="2" t="s">
        <v>10882</v>
      </c>
      <c r="B32" s="2" t="s">
        <v>10883</v>
      </c>
      <c r="C32" s="4" t="s">
        <v>6212</v>
      </c>
      <c r="E32" s="9">
        <v>43130</v>
      </c>
    </row>
    <row r="33" spans="1:5" x14ac:dyDescent="0.25">
      <c r="A33" s="2" t="s">
        <v>6790</v>
      </c>
      <c r="B33" s="2" t="s">
        <v>10884</v>
      </c>
      <c r="C33" s="4" t="s">
        <v>6224</v>
      </c>
      <c r="E33" s="9">
        <v>43176</v>
      </c>
    </row>
    <row r="34" spans="1:5" x14ac:dyDescent="0.25">
      <c r="A34" s="2" t="s">
        <v>10885</v>
      </c>
      <c r="B34" s="2" t="s">
        <v>10886</v>
      </c>
      <c r="C34" s="4" t="s">
        <v>10887</v>
      </c>
      <c r="E34" s="9">
        <v>43193</v>
      </c>
    </row>
    <row r="35" spans="1:5" x14ac:dyDescent="0.25">
      <c r="A35" s="2" t="s">
        <v>10888</v>
      </c>
      <c r="B35" s="2" t="s">
        <v>10889</v>
      </c>
      <c r="C35" s="4" t="s">
        <v>10887</v>
      </c>
      <c r="E35" s="9">
        <v>43193</v>
      </c>
    </row>
    <row r="36" spans="1:5" x14ac:dyDescent="0.25">
      <c r="A36" s="2" t="s">
        <v>5340</v>
      </c>
      <c r="B36" s="2" t="s">
        <v>10890</v>
      </c>
      <c r="C36" s="4" t="s">
        <v>5670</v>
      </c>
      <c r="E36" s="9">
        <v>43200</v>
      </c>
    </row>
    <row r="37" spans="1:5" x14ac:dyDescent="0.25">
      <c r="A37" s="2" t="s">
        <v>10891</v>
      </c>
      <c r="B37" s="2" t="s">
        <v>10892</v>
      </c>
      <c r="C37" s="4" t="s">
        <v>5670</v>
      </c>
      <c r="D37" s="9">
        <v>43207</v>
      </c>
      <c r="E37" s="9">
        <v>43209</v>
      </c>
    </row>
    <row r="38" spans="1:5" x14ac:dyDescent="0.25">
      <c r="A38" s="2" t="s">
        <v>9071</v>
      </c>
      <c r="B38" s="2" t="s">
        <v>10893</v>
      </c>
      <c r="C38" s="4" t="s">
        <v>10894</v>
      </c>
      <c r="E38" s="9">
        <v>43209</v>
      </c>
    </row>
    <row r="39" spans="1:5" x14ac:dyDescent="0.25">
      <c r="A39" s="2" t="s">
        <v>10895</v>
      </c>
      <c r="B39" s="2" t="s">
        <v>10896</v>
      </c>
      <c r="C39" s="4" t="s">
        <v>10897</v>
      </c>
      <c r="D39" s="9">
        <v>43227</v>
      </c>
      <c r="E39" s="9">
        <v>43228</v>
      </c>
    </row>
    <row r="40" spans="1:5" x14ac:dyDescent="0.25">
      <c r="A40" s="2" t="s">
        <v>8192</v>
      </c>
      <c r="B40" s="2" t="s">
        <v>10898</v>
      </c>
      <c r="C40" s="4" t="s">
        <v>10899</v>
      </c>
      <c r="E40" s="9">
        <v>43234</v>
      </c>
    </row>
    <row r="41" spans="1:5" x14ac:dyDescent="0.25">
      <c r="A41" s="2" t="s">
        <v>10900</v>
      </c>
      <c r="B41" s="2" t="s">
        <v>10901</v>
      </c>
      <c r="C41" s="4" t="s">
        <v>10902</v>
      </c>
      <c r="D41" s="9">
        <v>43278</v>
      </c>
      <c r="E41" s="9">
        <v>43280</v>
      </c>
    </row>
    <row r="42" spans="1:5" x14ac:dyDescent="0.25">
      <c r="A42" s="2" t="s">
        <v>10903</v>
      </c>
      <c r="B42" s="2" t="s">
        <v>10904</v>
      </c>
      <c r="C42" s="4" t="s">
        <v>7749</v>
      </c>
      <c r="E42" s="9">
        <v>43414</v>
      </c>
    </row>
    <row r="43" spans="1:5" x14ac:dyDescent="0.25">
      <c r="A43" s="2" t="s">
        <v>1236</v>
      </c>
      <c r="B43" s="2" t="s">
        <v>10905</v>
      </c>
      <c r="C43" s="4" t="s">
        <v>10906</v>
      </c>
      <c r="E43" s="9">
        <v>43486</v>
      </c>
    </row>
  </sheetData>
  <hyperlinks>
    <hyperlink ref="I1" location="'Inicio'!A1" tooltip="Regresa a la tabla del inicio" display="Ir al inicio" xr:uid="{44F4DDA2-2FD4-4AF3-9481-B72CF3EE86A0}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B9BDA-96C2-40F2-8ED0-DB0E7C4EF2D8}">
  <sheetPr codeName="Hoja86"/>
  <dimension ref="A1:I6"/>
  <sheetViews>
    <sheetView workbookViewId="0">
      <pane ySplit="1" topLeftCell="A2" activePane="bottomLeft" state="frozenSplit"/>
      <selection pane="bottomLeft" activeCell="H1" sqref="H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735</v>
      </c>
      <c r="H1" s="1" t="s">
        <v>28761</v>
      </c>
      <c r="I1" s="5" t="s">
        <v>14</v>
      </c>
    </row>
    <row r="2" spans="1:9" x14ac:dyDescent="0.25">
      <c r="A2" s="2" t="s">
        <v>10907</v>
      </c>
      <c r="B2" s="2" t="s">
        <v>10908</v>
      </c>
      <c r="C2" s="4" t="s">
        <v>6294</v>
      </c>
      <c r="E2" s="9">
        <v>42166</v>
      </c>
    </row>
    <row r="3" spans="1:9" x14ac:dyDescent="0.25">
      <c r="A3" s="2" t="s">
        <v>6817</v>
      </c>
      <c r="B3" s="2" t="s">
        <v>10909</v>
      </c>
      <c r="C3" s="4" t="s">
        <v>10910</v>
      </c>
      <c r="E3" s="9">
        <v>42200</v>
      </c>
    </row>
    <row r="4" spans="1:9" x14ac:dyDescent="0.25">
      <c r="A4" s="2" t="s">
        <v>6817</v>
      </c>
      <c r="B4" s="2" t="s">
        <v>10911</v>
      </c>
      <c r="C4" s="4" t="s">
        <v>4445</v>
      </c>
      <c r="D4" s="9">
        <v>42580</v>
      </c>
      <c r="E4" s="9">
        <v>42214</v>
      </c>
    </row>
    <row r="5" spans="1:9" x14ac:dyDescent="0.25">
      <c r="A5" s="2" t="s">
        <v>10912</v>
      </c>
      <c r="B5" s="2" t="s">
        <v>10913</v>
      </c>
      <c r="C5" s="4" t="s">
        <v>10914</v>
      </c>
      <c r="E5" s="9">
        <v>43385</v>
      </c>
    </row>
    <row r="6" spans="1:9" x14ac:dyDescent="0.25">
      <c r="A6" s="2" t="s">
        <v>10915</v>
      </c>
      <c r="B6" s="2" t="s">
        <v>10916</v>
      </c>
      <c r="C6" s="4" t="s">
        <v>10917</v>
      </c>
      <c r="E6" s="9">
        <v>43607</v>
      </c>
    </row>
  </sheetData>
  <hyperlinks>
    <hyperlink ref="I1" location="'Inicio'!A1" tooltip="Regresa a la tabla del inicio" display="Ir al inicio" xr:uid="{FF55335F-6ABF-4DBA-9AAF-8C0EC391C6FE}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3FB6C-5743-4E5F-B1F1-27D736DC7D7F}">
  <sheetPr codeName="Hoja88"/>
  <dimension ref="A1:I112"/>
  <sheetViews>
    <sheetView workbookViewId="0">
      <pane ySplit="1" topLeftCell="A101" activePane="bottomLeft" state="frozenSplit"/>
      <selection pane="bottomLeft" activeCell="F114" sqref="F11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28807</v>
      </c>
      <c r="H1" s="1" t="s">
        <v>28783</v>
      </c>
      <c r="I1" s="5" t="s">
        <v>14</v>
      </c>
    </row>
    <row r="2" spans="1:9" x14ac:dyDescent="0.25">
      <c r="A2" s="2" t="s">
        <v>3645</v>
      </c>
      <c r="B2" s="2" t="s">
        <v>10980</v>
      </c>
      <c r="C2" s="4" t="s">
        <v>10981</v>
      </c>
      <c r="E2" s="9">
        <v>41313</v>
      </c>
    </row>
    <row r="3" spans="1:9" x14ac:dyDescent="0.25">
      <c r="A3" s="2" t="s">
        <v>1649</v>
      </c>
      <c r="B3" s="2" t="s">
        <v>10982</v>
      </c>
      <c r="C3" s="4" t="s">
        <v>10981</v>
      </c>
      <c r="D3" s="9" t="s">
        <v>10983</v>
      </c>
      <c r="E3" s="9">
        <v>41320</v>
      </c>
    </row>
    <row r="4" spans="1:9" x14ac:dyDescent="0.25">
      <c r="A4" s="2" t="s">
        <v>10984</v>
      </c>
      <c r="B4" s="2" t="s">
        <v>10985</v>
      </c>
      <c r="C4" s="4" t="s">
        <v>10986</v>
      </c>
      <c r="E4" s="9" t="s">
        <v>10987</v>
      </c>
    </row>
    <row r="5" spans="1:9" x14ac:dyDescent="0.25">
      <c r="A5" s="2" t="s">
        <v>10988</v>
      </c>
      <c r="B5" s="2" t="s">
        <v>10989</v>
      </c>
      <c r="C5" s="4" t="s">
        <v>10990</v>
      </c>
      <c r="D5" s="9" t="s">
        <v>10991</v>
      </c>
      <c r="E5" s="9" t="s">
        <v>10992</v>
      </c>
    </row>
    <row r="6" spans="1:9" x14ac:dyDescent="0.25">
      <c r="A6" s="2" t="s">
        <v>10993</v>
      </c>
      <c r="B6" s="2" t="s">
        <v>10985</v>
      </c>
      <c r="C6" s="4" t="s">
        <v>10990</v>
      </c>
      <c r="E6" s="9">
        <v>41348</v>
      </c>
    </row>
    <row r="7" spans="1:9" x14ac:dyDescent="0.25">
      <c r="A7" s="2" t="s">
        <v>3265</v>
      </c>
      <c r="B7" s="2" t="s">
        <v>10994</v>
      </c>
      <c r="C7" s="4" t="s">
        <v>10995</v>
      </c>
      <c r="E7" s="9">
        <v>41365</v>
      </c>
      <c r="F7" s="3">
        <v>3</v>
      </c>
    </row>
    <row r="8" spans="1:9" x14ac:dyDescent="0.25">
      <c r="A8" s="2" t="s">
        <v>3265</v>
      </c>
      <c r="B8" s="2" t="s">
        <v>10994</v>
      </c>
      <c r="C8" s="4" t="s">
        <v>9743</v>
      </c>
      <c r="E8" s="9">
        <v>41374</v>
      </c>
      <c r="F8" s="3">
        <v>2</v>
      </c>
    </row>
    <row r="9" spans="1:9" x14ac:dyDescent="0.25">
      <c r="A9" s="2" t="s">
        <v>10996</v>
      </c>
      <c r="B9" s="2" t="s">
        <v>10997</v>
      </c>
      <c r="C9" s="4" t="s">
        <v>9743</v>
      </c>
      <c r="E9" s="9">
        <v>41376</v>
      </c>
      <c r="F9" s="3">
        <v>4</v>
      </c>
    </row>
    <row r="10" spans="1:9" x14ac:dyDescent="0.25">
      <c r="A10" s="2" t="s">
        <v>10984</v>
      </c>
      <c r="B10" s="2" t="s">
        <v>10998</v>
      </c>
      <c r="C10" s="4" t="s">
        <v>10999</v>
      </c>
      <c r="E10" s="9">
        <v>41388</v>
      </c>
    </row>
    <row r="11" spans="1:9" x14ac:dyDescent="0.25">
      <c r="A11" s="2" t="s">
        <v>2240</v>
      </c>
      <c r="B11" s="2" t="s">
        <v>11000</v>
      </c>
      <c r="C11" s="4" t="s">
        <v>11001</v>
      </c>
      <c r="E11" s="9">
        <v>41396</v>
      </c>
      <c r="F11" s="3">
        <v>1</v>
      </c>
    </row>
    <row r="12" spans="1:9" x14ac:dyDescent="0.25">
      <c r="A12" s="2" t="s">
        <v>2363</v>
      </c>
      <c r="B12" s="2" t="s">
        <v>11002</v>
      </c>
      <c r="C12" s="4" t="s">
        <v>11003</v>
      </c>
      <c r="D12" s="9" t="s">
        <v>11004</v>
      </c>
      <c r="E12" s="9">
        <v>41416</v>
      </c>
      <c r="F12" s="3">
        <v>2</v>
      </c>
    </row>
    <row r="13" spans="1:9" x14ac:dyDescent="0.25">
      <c r="A13" s="2" t="s">
        <v>1383</v>
      </c>
      <c r="B13" s="2" t="s">
        <v>11005</v>
      </c>
      <c r="C13" s="4" t="s">
        <v>11003</v>
      </c>
      <c r="E13" s="9">
        <v>41407</v>
      </c>
    </row>
    <row r="14" spans="1:9" x14ac:dyDescent="0.25">
      <c r="A14" s="2" t="s">
        <v>1301</v>
      </c>
      <c r="B14" s="2" t="s">
        <v>11006</v>
      </c>
      <c r="C14" s="4" t="s">
        <v>2787</v>
      </c>
      <c r="E14" s="9">
        <v>41416</v>
      </c>
      <c r="F14" s="3">
        <v>2</v>
      </c>
    </row>
    <row r="15" spans="1:9" x14ac:dyDescent="0.25">
      <c r="A15" s="2" t="s">
        <v>2363</v>
      </c>
      <c r="B15" s="2" t="s">
        <v>11007</v>
      </c>
      <c r="C15" s="4" t="s">
        <v>11008</v>
      </c>
      <c r="D15" s="9">
        <v>41488</v>
      </c>
      <c r="E15" s="9">
        <v>41489</v>
      </c>
    </row>
    <row r="16" spans="1:9" x14ac:dyDescent="0.25">
      <c r="A16" s="2" t="s">
        <v>5832</v>
      </c>
      <c r="B16" s="2" t="s">
        <v>11009</v>
      </c>
      <c r="C16" s="4" t="s">
        <v>11008</v>
      </c>
      <c r="D16" s="9">
        <v>41488</v>
      </c>
      <c r="E16" s="9">
        <v>41489</v>
      </c>
    </row>
    <row r="17" spans="1:6" x14ac:dyDescent="0.25">
      <c r="A17" s="2" t="s">
        <v>5581</v>
      </c>
      <c r="B17" s="2" t="s">
        <v>11010</v>
      </c>
      <c r="C17" s="4" t="s">
        <v>11008</v>
      </c>
      <c r="D17" s="9">
        <v>41488</v>
      </c>
      <c r="E17" s="9">
        <v>41489</v>
      </c>
    </row>
    <row r="18" spans="1:6" x14ac:dyDescent="0.25">
      <c r="A18" s="2" t="s">
        <v>11011</v>
      </c>
      <c r="B18" s="2" t="s">
        <v>11012</v>
      </c>
      <c r="C18" s="4" t="s">
        <v>2813</v>
      </c>
      <c r="E18" s="9">
        <v>41502</v>
      </c>
    </row>
    <row r="19" spans="1:6" x14ac:dyDescent="0.25">
      <c r="A19" s="2" t="s">
        <v>10687</v>
      </c>
      <c r="B19" s="2" t="s">
        <v>11013</v>
      </c>
      <c r="C19" s="4" t="s">
        <v>2813</v>
      </c>
      <c r="E19" s="9">
        <v>41502</v>
      </c>
    </row>
    <row r="20" spans="1:6" x14ac:dyDescent="0.25">
      <c r="A20" s="2" t="s">
        <v>11014</v>
      </c>
      <c r="B20" s="2" t="s">
        <v>11015</v>
      </c>
      <c r="C20" s="4" t="s">
        <v>2813</v>
      </c>
      <c r="E20" s="9">
        <v>41502</v>
      </c>
    </row>
    <row r="21" spans="1:6" x14ac:dyDescent="0.25">
      <c r="A21" s="2" t="s">
        <v>11016</v>
      </c>
      <c r="B21" s="2" t="s">
        <v>11017</v>
      </c>
      <c r="C21" s="4" t="s">
        <v>1857</v>
      </c>
      <c r="E21" s="9">
        <v>41669</v>
      </c>
    </row>
    <row r="22" spans="1:6" x14ac:dyDescent="0.25">
      <c r="A22" s="25"/>
      <c r="B22" s="25" t="s">
        <v>11018</v>
      </c>
      <c r="C22" s="25" t="s">
        <v>3833</v>
      </c>
      <c r="D22" s="29"/>
      <c r="E22" s="29"/>
      <c r="F22" s="30"/>
    </row>
    <row r="23" spans="1:6" x14ac:dyDescent="0.25">
      <c r="A23" s="2" t="s">
        <v>5087</v>
      </c>
      <c r="B23" s="2" t="s">
        <v>11019</v>
      </c>
      <c r="C23" s="4" t="s">
        <v>11020</v>
      </c>
      <c r="E23" s="9">
        <v>41912</v>
      </c>
      <c r="F23" s="3">
        <v>11</v>
      </c>
    </row>
    <row r="24" spans="1:6" x14ac:dyDescent="0.25">
      <c r="A24" s="2" t="s">
        <v>11021</v>
      </c>
      <c r="B24" s="2" t="s">
        <v>11022</v>
      </c>
      <c r="C24" s="4" t="s">
        <v>11023</v>
      </c>
      <c r="E24" s="9">
        <v>41970</v>
      </c>
    </row>
    <row r="25" spans="1:6" x14ac:dyDescent="0.25">
      <c r="A25" s="2" t="s">
        <v>971</v>
      </c>
      <c r="B25" s="2" t="s">
        <v>11024</v>
      </c>
      <c r="C25" s="4" t="s">
        <v>11025</v>
      </c>
      <c r="E25" s="9">
        <v>41982</v>
      </c>
    </row>
    <row r="26" spans="1:6" x14ac:dyDescent="0.25">
      <c r="A26" s="2" t="s">
        <v>11026</v>
      </c>
      <c r="B26" s="2" t="s">
        <v>11027</v>
      </c>
      <c r="C26" s="4" t="s">
        <v>4557</v>
      </c>
      <c r="E26" s="9">
        <v>42803</v>
      </c>
    </row>
    <row r="27" spans="1:6" x14ac:dyDescent="0.25">
      <c r="A27" s="2" t="s">
        <v>2152</v>
      </c>
      <c r="B27" s="2" t="s">
        <v>11028</v>
      </c>
      <c r="C27" s="4" t="s">
        <v>11029</v>
      </c>
      <c r="E27" s="9">
        <v>42861</v>
      </c>
    </row>
    <row r="28" spans="1:6" x14ac:dyDescent="0.25">
      <c r="A28" s="2" t="s">
        <v>2152</v>
      </c>
      <c r="B28" s="2" t="s">
        <v>11030</v>
      </c>
      <c r="C28" s="4" t="s">
        <v>11029</v>
      </c>
      <c r="D28" s="9">
        <v>42858</v>
      </c>
      <c r="E28" s="9">
        <v>42858</v>
      </c>
    </row>
    <row r="29" spans="1:6" x14ac:dyDescent="0.25">
      <c r="A29" s="2" t="s">
        <v>906</v>
      </c>
      <c r="B29" s="2" t="s">
        <v>11031</v>
      </c>
      <c r="C29" s="4" t="s">
        <v>11029</v>
      </c>
      <c r="D29" s="9">
        <v>42858</v>
      </c>
      <c r="E29" s="9">
        <v>42871</v>
      </c>
    </row>
    <row r="30" spans="1:6" x14ac:dyDescent="0.25">
      <c r="B30" s="2" t="s">
        <v>11032</v>
      </c>
      <c r="C30" s="4" t="s">
        <v>10625</v>
      </c>
      <c r="E30" s="9">
        <v>42880</v>
      </c>
    </row>
    <row r="31" spans="1:6" x14ac:dyDescent="0.25">
      <c r="A31" s="2" t="s">
        <v>11033</v>
      </c>
      <c r="B31" s="2" t="s">
        <v>11010</v>
      </c>
      <c r="C31" s="4" t="s">
        <v>11034</v>
      </c>
      <c r="E31" s="9">
        <v>42898</v>
      </c>
      <c r="F31" s="3">
        <v>14</v>
      </c>
    </row>
    <row r="32" spans="1:6" x14ac:dyDescent="0.25">
      <c r="A32" s="25"/>
      <c r="B32" s="25" t="s">
        <v>11035</v>
      </c>
      <c r="C32" s="25"/>
      <c r="D32" s="29"/>
      <c r="E32" s="29"/>
      <c r="F32" s="30"/>
    </row>
    <row r="33" spans="1:6" x14ac:dyDescent="0.25">
      <c r="A33" s="2" t="s">
        <v>5910</v>
      </c>
      <c r="B33" s="2" t="s">
        <v>11036</v>
      </c>
      <c r="C33" s="4" t="s">
        <v>11037</v>
      </c>
      <c r="D33" s="9">
        <v>42935</v>
      </c>
      <c r="E33" s="9">
        <v>42942</v>
      </c>
    </row>
    <row r="34" spans="1:6" x14ac:dyDescent="0.25">
      <c r="A34" s="2" t="s">
        <v>11038</v>
      </c>
      <c r="B34" s="2" t="s">
        <v>11039</v>
      </c>
      <c r="C34" s="4" t="s">
        <v>11040</v>
      </c>
      <c r="D34" s="9">
        <v>42935</v>
      </c>
      <c r="E34" s="9">
        <v>42942</v>
      </c>
    </row>
    <row r="35" spans="1:6" x14ac:dyDescent="0.25">
      <c r="A35" s="2" t="s">
        <v>11038</v>
      </c>
      <c r="B35" s="2" t="s">
        <v>11041</v>
      </c>
      <c r="C35" s="4" t="s">
        <v>11042</v>
      </c>
      <c r="E35" s="9">
        <v>42935</v>
      </c>
    </row>
    <row r="36" spans="1:6" x14ac:dyDescent="0.25">
      <c r="A36" s="2" t="s">
        <v>4167</v>
      </c>
      <c r="B36" s="2" t="s">
        <v>11043</v>
      </c>
      <c r="C36" s="4" t="s">
        <v>11044</v>
      </c>
      <c r="D36" s="9" t="s">
        <v>3833</v>
      </c>
      <c r="E36" s="9">
        <v>42949</v>
      </c>
    </row>
    <row r="37" spans="1:6" x14ac:dyDescent="0.25">
      <c r="A37" s="2" t="s">
        <v>11045</v>
      </c>
      <c r="B37" s="2" t="s">
        <v>11046</v>
      </c>
      <c r="C37" s="4" t="s">
        <v>11044</v>
      </c>
      <c r="E37" s="9">
        <v>42949</v>
      </c>
    </row>
    <row r="38" spans="1:6" x14ac:dyDescent="0.25">
      <c r="A38" s="2" t="s">
        <v>11047</v>
      </c>
      <c r="B38" s="2" t="s">
        <v>11048</v>
      </c>
      <c r="C38" s="4" t="s">
        <v>10007</v>
      </c>
      <c r="D38" s="9">
        <v>42963</v>
      </c>
      <c r="E38" s="9">
        <v>42962</v>
      </c>
    </row>
    <row r="39" spans="1:6" x14ac:dyDescent="0.25">
      <c r="A39" s="2" t="s">
        <v>1031</v>
      </c>
      <c r="B39" s="2" t="s">
        <v>11049</v>
      </c>
      <c r="C39" s="4" t="s">
        <v>10007</v>
      </c>
      <c r="D39" s="9">
        <v>42963</v>
      </c>
      <c r="E39" s="9">
        <v>42962</v>
      </c>
    </row>
    <row r="40" spans="1:6" x14ac:dyDescent="0.25">
      <c r="A40" s="2" t="s">
        <v>11050</v>
      </c>
      <c r="B40" s="2" t="s">
        <v>11051</v>
      </c>
      <c r="C40" s="4" t="s">
        <v>11052</v>
      </c>
      <c r="E40" s="9">
        <v>42962</v>
      </c>
    </row>
    <row r="41" spans="1:6" x14ac:dyDescent="0.25">
      <c r="A41" s="2" t="s">
        <v>11053</v>
      </c>
      <c r="B41" s="2" t="s">
        <v>11054</v>
      </c>
      <c r="C41" s="4" t="s">
        <v>8872</v>
      </c>
      <c r="E41" s="9">
        <v>42969</v>
      </c>
    </row>
    <row r="42" spans="1:6" x14ac:dyDescent="0.25">
      <c r="A42" s="2" t="s">
        <v>11055</v>
      </c>
      <c r="B42" s="2" t="s">
        <v>11056</v>
      </c>
      <c r="C42" s="4" t="s">
        <v>8872</v>
      </c>
      <c r="E42" s="9">
        <v>42969</v>
      </c>
    </row>
    <row r="43" spans="1:6" x14ac:dyDescent="0.25">
      <c r="A43" s="2" t="s">
        <v>11057</v>
      </c>
      <c r="B43" s="2" t="s">
        <v>11058</v>
      </c>
      <c r="C43" s="4" t="s">
        <v>8872</v>
      </c>
      <c r="E43" s="9">
        <v>42969</v>
      </c>
    </row>
    <row r="44" spans="1:6" x14ac:dyDescent="0.25">
      <c r="A44" s="2" t="s">
        <v>11059</v>
      </c>
      <c r="B44" s="2" t="s">
        <v>11060</v>
      </c>
      <c r="C44" s="4" t="s">
        <v>11061</v>
      </c>
      <c r="D44" s="9">
        <v>43001</v>
      </c>
      <c r="E44" s="9">
        <v>42973</v>
      </c>
      <c r="F44" s="3">
        <v>3</v>
      </c>
    </row>
    <row r="45" spans="1:6" x14ac:dyDescent="0.25">
      <c r="A45" s="2" t="s">
        <v>11062</v>
      </c>
      <c r="B45" s="2" t="s">
        <v>11063</v>
      </c>
      <c r="C45" s="4" t="s">
        <v>11061</v>
      </c>
      <c r="D45" s="9">
        <v>43001</v>
      </c>
      <c r="E45" s="9">
        <v>42973</v>
      </c>
      <c r="F45" s="3">
        <v>3</v>
      </c>
    </row>
    <row r="46" spans="1:6" x14ac:dyDescent="0.25">
      <c r="A46" s="2" t="s">
        <v>11062</v>
      </c>
      <c r="B46" s="2" t="s">
        <v>11064</v>
      </c>
      <c r="C46" s="4" t="s">
        <v>11065</v>
      </c>
      <c r="E46" s="9">
        <v>43018</v>
      </c>
    </row>
    <row r="47" spans="1:6" x14ac:dyDescent="0.25">
      <c r="A47" s="2" t="s">
        <v>11062</v>
      </c>
      <c r="B47" s="2" t="s">
        <v>11066</v>
      </c>
      <c r="C47" s="4" t="s">
        <v>11065</v>
      </c>
      <c r="E47" s="9">
        <v>43018</v>
      </c>
    </row>
    <row r="48" spans="1:6" x14ac:dyDescent="0.25">
      <c r="A48" s="2" t="s">
        <v>11067</v>
      </c>
      <c r="B48" s="2" t="s">
        <v>11068</v>
      </c>
      <c r="C48" s="4" t="s">
        <v>11069</v>
      </c>
      <c r="E48" s="9">
        <v>43543</v>
      </c>
    </row>
    <row r="49" spans="1:6" x14ac:dyDescent="0.25">
      <c r="A49" s="2" t="s">
        <v>11070</v>
      </c>
      <c r="B49" s="2" t="s">
        <v>11071</v>
      </c>
      <c r="C49" s="4" t="s">
        <v>11069</v>
      </c>
      <c r="E49" s="9">
        <v>43543</v>
      </c>
    </row>
    <row r="50" spans="1:6" x14ac:dyDescent="0.25">
      <c r="A50" s="2" t="s">
        <v>11067</v>
      </c>
      <c r="B50" s="2" t="s">
        <v>11068</v>
      </c>
      <c r="C50" s="4" t="s">
        <v>11072</v>
      </c>
      <c r="D50" s="9">
        <v>43558</v>
      </c>
      <c r="E50" s="9">
        <v>43554</v>
      </c>
    </row>
    <row r="51" spans="1:6" x14ac:dyDescent="0.25">
      <c r="A51" s="2" t="s">
        <v>11073</v>
      </c>
      <c r="B51" s="2" t="s">
        <v>11074</v>
      </c>
      <c r="C51" s="4" t="s">
        <v>11072</v>
      </c>
      <c r="D51" s="9">
        <v>43558</v>
      </c>
      <c r="E51" s="9">
        <v>43554</v>
      </c>
    </row>
    <row r="52" spans="1:6" x14ac:dyDescent="0.25">
      <c r="A52" s="2" t="s">
        <v>11075</v>
      </c>
      <c r="B52" s="2" t="s">
        <v>11076</v>
      </c>
      <c r="C52" s="4" t="s">
        <v>11077</v>
      </c>
      <c r="E52" s="9">
        <v>43564</v>
      </c>
    </row>
    <row r="53" spans="1:6" x14ac:dyDescent="0.25">
      <c r="A53" s="2" t="s">
        <v>11078</v>
      </c>
      <c r="B53" s="2" t="s">
        <v>11079</v>
      </c>
      <c r="C53" s="4" t="s">
        <v>11077</v>
      </c>
      <c r="E53" s="9">
        <v>43564</v>
      </c>
    </row>
    <row r="54" spans="1:6" x14ac:dyDescent="0.25">
      <c r="A54" s="25"/>
      <c r="B54" s="25" t="s">
        <v>11080</v>
      </c>
      <c r="C54" s="25"/>
      <c r="D54" s="29"/>
      <c r="E54" s="29"/>
      <c r="F54" s="30"/>
    </row>
    <row r="55" spans="1:6" x14ac:dyDescent="0.25">
      <c r="A55" s="2" t="s">
        <v>11081</v>
      </c>
      <c r="B55" s="2" t="s">
        <v>11082</v>
      </c>
      <c r="C55" s="4" t="s">
        <v>11083</v>
      </c>
      <c r="E55" s="9">
        <v>43628</v>
      </c>
      <c r="F55" s="3">
        <v>2</v>
      </c>
    </row>
    <row r="56" spans="1:6" x14ac:dyDescent="0.25">
      <c r="A56" s="2" t="s">
        <v>11084</v>
      </c>
      <c r="B56" s="2" t="s">
        <v>11085</v>
      </c>
      <c r="C56" s="4" t="s">
        <v>11086</v>
      </c>
      <c r="E56" s="9">
        <v>43690</v>
      </c>
      <c r="F56" s="3">
        <v>1</v>
      </c>
    </row>
    <row r="57" spans="1:6" x14ac:dyDescent="0.25">
      <c r="A57" s="2" t="s">
        <v>11084</v>
      </c>
      <c r="B57" s="2" t="s">
        <v>11087</v>
      </c>
      <c r="C57" s="4" t="s">
        <v>11086</v>
      </c>
      <c r="E57" s="9">
        <v>43690</v>
      </c>
      <c r="F57" s="3">
        <v>1</v>
      </c>
    </row>
    <row r="58" spans="1:6" x14ac:dyDescent="0.25">
      <c r="A58" s="2" t="s">
        <v>11088</v>
      </c>
      <c r="B58" s="2" t="s">
        <v>11089</v>
      </c>
      <c r="C58" s="4" t="s">
        <v>11090</v>
      </c>
      <c r="D58" s="9">
        <v>43742</v>
      </c>
      <c r="E58" s="9">
        <v>43745</v>
      </c>
      <c r="F58" s="3">
        <v>3</v>
      </c>
    </row>
    <row r="59" spans="1:6" x14ac:dyDescent="0.25">
      <c r="A59" s="25"/>
      <c r="B59" s="25" t="s">
        <v>11091</v>
      </c>
      <c r="C59" s="25"/>
      <c r="D59" s="29"/>
      <c r="E59" s="29"/>
      <c r="F59" s="30"/>
    </row>
    <row r="60" spans="1:6" x14ac:dyDescent="0.25">
      <c r="A60" s="2" t="s">
        <v>11092</v>
      </c>
      <c r="B60" s="2" t="s">
        <v>11093</v>
      </c>
      <c r="C60" s="4" t="s">
        <v>9650</v>
      </c>
      <c r="E60" s="9">
        <v>43767</v>
      </c>
    </row>
    <row r="61" spans="1:6" x14ac:dyDescent="0.25">
      <c r="A61" s="2" t="s">
        <v>11092</v>
      </c>
      <c r="B61" s="2" t="s">
        <v>11094</v>
      </c>
      <c r="C61" s="4" t="s">
        <v>9650</v>
      </c>
      <c r="D61" s="9">
        <v>43774</v>
      </c>
      <c r="E61" s="9">
        <v>43774</v>
      </c>
    </row>
    <row r="62" spans="1:6" x14ac:dyDescent="0.25">
      <c r="A62" s="2" t="s">
        <v>10870</v>
      </c>
      <c r="B62" s="2" t="s">
        <v>11095</v>
      </c>
      <c r="C62" s="4" t="s">
        <v>11096</v>
      </c>
      <c r="E62" s="9">
        <v>43774</v>
      </c>
    </row>
    <row r="63" spans="1:6" x14ac:dyDescent="0.25">
      <c r="A63" s="2" t="s">
        <v>5704</v>
      </c>
      <c r="B63" s="2" t="s">
        <v>11097</v>
      </c>
      <c r="C63" s="4" t="s">
        <v>11098</v>
      </c>
      <c r="E63" s="9">
        <v>43859</v>
      </c>
      <c r="F63" s="3">
        <v>7</v>
      </c>
    </row>
    <row r="64" spans="1:6" x14ac:dyDescent="0.25">
      <c r="A64" s="2" t="s">
        <v>5704</v>
      </c>
      <c r="B64" s="2" t="s">
        <v>11099</v>
      </c>
      <c r="C64" s="4" t="s">
        <v>11098</v>
      </c>
      <c r="E64" s="9">
        <v>43859</v>
      </c>
      <c r="F64" s="3">
        <v>7</v>
      </c>
    </row>
    <row r="65" spans="1:6" x14ac:dyDescent="0.25">
      <c r="A65" s="25"/>
      <c r="B65" s="25" t="s">
        <v>11100</v>
      </c>
      <c r="C65" s="25"/>
      <c r="D65" s="29"/>
      <c r="E65" s="29"/>
      <c r="F65" s="30"/>
    </row>
    <row r="66" spans="1:6" x14ac:dyDescent="0.25">
      <c r="A66" s="2" t="s">
        <v>11101</v>
      </c>
      <c r="B66" s="2" t="s">
        <v>11102</v>
      </c>
      <c r="C66" s="4" t="s">
        <v>11103</v>
      </c>
      <c r="D66" s="9">
        <v>44331</v>
      </c>
    </row>
    <row r="67" spans="1:6" x14ac:dyDescent="0.25">
      <c r="A67" s="2" t="s">
        <v>11101</v>
      </c>
      <c r="B67" s="2" t="s">
        <v>11104</v>
      </c>
      <c r="C67" s="4" t="s">
        <v>11103</v>
      </c>
      <c r="E67" s="9">
        <v>44324</v>
      </c>
    </row>
    <row r="68" spans="1:6" x14ac:dyDescent="0.25">
      <c r="A68" s="2" t="s">
        <v>4890</v>
      </c>
      <c r="B68" s="2" t="s">
        <v>11105</v>
      </c>
      <c r="C68" s="4" t="s">
        <v>11106</v>
      </c>
      <c r="E68" s="9">
        <v>44341</v>
      </c>
    </row>
    <row r="69" spans="1:6" x14ac:dyDescent="0.25">
      <c r="A69" s="2" t="s">
        <v>10977</v>
      </c>
      <c r="B69" s="2" t="s">
        <v>11107</v>
      </c>
      <c r="C69" s="4" t="s">
        <v>11106</v>
      </c>
      <c r="D69" s="9">
        <v>44345</v>
      </c>
      <c r="E69" s="9">
        <v>44354</v>
      </c>
    </row>
    <row r="70" spans="1:6" x14ac:dyDescent="0.25">
      <c r="A70" s="2" t="s">
        <v>11101</v>
      </c>
      <c r="B70" s="2" t="s">
        <v>11102</v>
      </c>
      <c r="C70" s="4" t="s">
        <v>11108</v>
      </c>
      <c r="D70" s="9">
        <v>44376</v>
      </c>
      <c r="E70" s="9" t="s">
        <v>11109</v>
      </c>
    </row>
    <row r="71" spans="1:6" x14ac:dyDescent="0.25">
      <c r="A71" s="2" t="s">
        <v>10977</v>
      </c>
      <c r="B71" s="2" t="s">
        <v>11107</v>
      </c>
      <c r="C71" s="4" t="s">
        <v>11108</v>
      </c>
      <c r="D71" s="9">
        <v>44376</v>
      </c>
      <c r="E71" s="9" t="s">
        <v>11109</v>
      </c>
    </row>
    <row r="72" spans="1:6" x14ac:dyDescent="0.25">
      <c r="A72" s="2" t="s">
        <v>11110</v>
      </c>
      <c r="B72" s="2" t="s">
        <v>11111</v>
      </c>
      <c r="C72" s="4" t="s">
        <v>11112</v>
      </c>
      <c r="D72" s="9" t="s">
        <v>11113</v>
      </c>
      <c r="E72" s="9">
        <v>44627</v>
      </c>
    </row>
    <row r="73" spans="1:6" x14ac:dyDescent="0.25">
      <c r="A73" s="2" t="s">
        <v>11114</v>
      </c>
      <c r="B73" s="2" t="s">
        <v>11115</v>
      </c>
      <c r="C73" s="4" t="s">
        <v>11112</v>
      </c>
      <c r="E73" s="9">
        <v>44620</v>
      </c>
    </row>
    <row r="74" spans="1:6" x14ac:dyDescent="0.25">
      <c r="A74" s="2" t="s">
        <v>11116</v>
      </c>
      <c r="B74" s="2" t="s">
        <v>11117</v>
      </c>
      <c r="C74" s="4" t="s">
        <v>11118</v>
      </c>
      <c r="E74" s="9">
        <v>44627</v>
      </c>
    </row>
    <row r="75" spans="1:6" x14ac:dyDescent="0.25">
      <c r="A75" s="2" t="s">
        <v>3309</v>
      </c>
      <c r="B75" s="2" t="s">
        <v>11119</v>
      </c>
      <c r="C75" s="4" t="s">
        <v>11120</v>
      </c>
      <c r="E75" s="9">
        <v>44634</v>
      </c>
    </row>
    <row r="76" spans="1:6" x14ac:dyDescent="0.25">
      <c r="A76" s="2" t="s">
        <v>11121</v>
      </c>
      <c r="B76" s="2" t="s">
        <v>11122</v>
      </c>
      <c r="C76" s="4" t="s">
        <v>11120</v>
      </c>
      <c r="E76" s="9">
        <v>44634</v>
      </c>
    </row>
    <row r="77" spans="1:6" x14ac:dyDescent="0.25">
      <c r="A77" s="2" t="s">
        <v>11123</v>
      </c>
      <c r="B77" s="2" t="s">
        <v>11124</v>
      </c>
      <c r="C77" s="4" t="s">
        <v>11125</v>
      </c>
      <c r="E77" s="9">
        <v>44657</v>
      </c>
    </row>
    <row r="78" spans="1:6" x14ac:dyDescent="0.25">
      <c r="A78" s="25"/>
      <c r="B78" s="25" t="s">
        <v>11126</v>
      </c>
      <c r="C78" s="25"/>
      <c r="D78" s="29"/>
      <c r="E78" s="29"/>
      <c r="F78" s="30"/>
    </row>
    <row r="79" spans="1:6" x14ac:dyDescent="0.25">
      <c r="A79" s="2" t="s">
        <v>11127</v>
      </c>
      <c r="B79" s="2" t="s">
        <v>11128</v>
      </c>
      <c r="C79" s="4" t="s">
        <v>11129</v>
      </c>
      <c r="E79" s="9">
        <v>44691</v>
      </c>
    </row>
    <row r="80" spans="1:6" x14ac:dyDescent="0.25">
      <c r="A80" s="2" t="s">
        <v>11130</v>
      </c>
      <c r="B80" s="2" t="s">
        <v>11131</v>
      </c>
      <c r="C80" s="4" t="s">
        <v>11129</v>
      </c>
      <c r="E80" s="9">
        <v>44691</v>
      </c>
    </row>
    <row r="81" spans="1:6" x14ac:dyDescent="0.25">
      <c r="A81" s="2" t="s">
        <v>11132</v>
      </c>
      <c r="B81" s="2" t="s">
        <v>11133</v>
      </c>
      <c r="C81" s="4" t="s">
        <v>11134</v>
      </c>
      <c r="E81" s="9">
        <v>44718</v>
      </c>
    </row>
    <row r="82" spans="1:6" x14ac:dyDescent="0.25">
      <c r="A82" s="2" t="s">
        <v>9987</v>
      </c>
      <c r="B82" s="2" t="s">
        <v>11135</v>
      </c>
      <c r="C82" s="4" t="s">
        <v>11134</v>
      </c>
      <c r="E82" s="9">
        <v>44718</v>
      </c>
    </row>
    <row r="83" spans="1:6" x14ac:dyDescent="0.25">
      <c r="A83" s="2" t="s">
        <v>11136</v>
      </c>
      <c r="B83" s="2" t="s">
        <v>11137</v>
      </c>
      <c r="C83" s="4" t="s">
        <v>11138</v>
      </c>
      <c r="D83" s="9">
        <v>44732</v>
      </c>
      <c r="E83" s="9">
        <v>44733</v>
      </c>
      <c r="F83" s="3">
        <v>1</v>
      </c>
    </row>
    <row r="84" spans="1:6" x14ac:dyDescent="0.25">
      <c r="A84" s="25"/>
      <c r="B84" s="25" t="s">
        <v>11139</v>
      </c>
      <c r="C84" s="25"/>
      <c r="D84" s="29"/>
      <c r="E84" s="29"/>
      <c r="F84" s="30"/>
    </row>
    <row r="85" spans="1:6" x14ac:dyDescent="0.25">
      <c r="A85" s="2" t="s">
        <v>11140</v>
      </c>
      <c r="B85" s="2" t="s">
        <v>11141</v>
      </c>
      <c r="C85" s="4" t="s">
        <v>11142</v>
      </c>
      <c r="E85" s="9">
        <v>44746</v>
      </c>
      <c r="F85" s="3">
        <v>3</v>
      </c>
    </row>
    <row r="86" spans="1:6" x14ac:dyDescent="0.25">
      <c r="A86" s="25"/>
      <c r="B86" s="25" t="s">
        <v>11143</v>
      </c>
      <c r="C86" s="25"/>
      <c r="D86" s="29"/>
      <c r="E86" s="29"/>
      <c r="F86" s="30"/>
    </row>
    <row r="87" spans="1:6" x14ac:dyDescent="0.25">
      <c r="A87" s="2" t="s">
        <v>11144</v>
      </c>
      <c r="B87" s="2" t="s">
        <v>11145</v>
      </c>
      <c r="C87" s="4" t="s">
        <v>11146</v>
      </c>
      <c r="D87" s="9" t="s">
        <v>11147</v>
      </c>
      <c r="E87" s="9">
        <v>44768</v>
      </c>
      <c r="F87" s="3">
        <v>1</v>
      </c>
    </row>
    <row r="88" spans="1:6" x14ac:dyDescent="0.25">
      <c r="A88" s="2" t="s">
        <v>11144</v>
      </c>
      <c r="B88" s="2" t="s">
        <v>11148</v>
      </c>
      <c r="C88" s="4" t="s">
        <v>11149</v>
      </c>
      <c r="E88" s="9">
        <v>44809</v>
      </c>
      <c r="F88" s="3">
        <v>9</v>
      </c>
    </row>
    <row r="89" spans="1:6" x14ac:dyDescent="0.25">
      <c r="A89" s="25"/>
      <c r="B89" s="25" t="s">
        <v>11150</v>
      </c>
      <c r="C89" s="25"/>
      <c r="D89" s="29"/>
      <c r="E89" s="29"/>
      <c r="F89" s="30"/>
    </row>
    <row r="90" spans="1:6" x14ac:dyDescent="0.25">
      <c r="A90" s="2" t="s">
        <v>11151</v>
      </c>
      <c r="B90" s="2" t="s">
        <v>11152</v>
      </c>
      <c r="C90" s="4" t="s">
        <v>11153</v>
      </c>
      <c r="E90" s="9">
        <v>44846</v>
      </c>
      <c r="F90" s="3">
        <v>2</v>
      </c>
    </row>
    <row r="91" spans="1:6" x14ac:dyDescent="0.25">
      <c r="A91" s="2" t="s">
        <v>10977</v>
      </c>
      <c r="B91" s="2" t="s">
        <v>11154</v>
      </c>
      <c r="C91" s="4" t="s">
        <v>11153</v>
      </c>
      <c r="E91" s="9">
        <v>44846</v>
      </c>
      <c r="F91" s="3">
        <v>2</v>
      </c>
    </row>
    <row r="92" spans="1:6" x14ac:dyDescent="0.25">
      <c r="A92" s="25"/>
      <c r="B92" s="25" t="s">
        <v>11155</v>
      </c>
      <c r="C92" s="25"/>
      <c r="D92" s="29"/>
      <c r="E92" s="29"/>
      <c r="F92" s="30"/>
    </row>
    <row r="93" spans="1:6" x14ac:dyDescent="0.25">
      <c r="A93" s="2" t="s">
        <v>11151</v>
      </c>
      <c r="B93" s="2" t="s">
        <v>11156</v>
      </c>
      <c r="C93" s="4" t="s">
        <v>11157</v>
      </c>
      <c r="E93" s="9">
        <v>44873</v>
      </c>
      <c r="F93" s="3">
        <v>5</v>
      </c>
    </row>
    <row r="94" spans="1:6" x14ac:dyDescent="0.25">
      <c r="A94" s="25"/>
      <c r="B94" s="25" t="s">
        <v>11158</v>
      </c>
      <c r="C94" s="25"/>
      <c r="D94" s="29"/>
      <c r="E94" s="29"/>
      <c r="F94" s="30"/>
    </row>
    <row r="95" spans="1:6" x14ac:dyDescent="0.25">
      <c r="A95" s="2" t="s">
        <v>11081</v>
      </c>
      <c r="B95" s="2" t="s">
        <v>11159</v>
      </c>
      <c r="C95" s="4" t="s">
        <v>11160</v>
      </c>
      <c r="E95" s="9">
        <v>44894</v>
      </c>
    </row>
    <row r="96" spans="1:6" x14ac:dyDescent="0.25">
      <c r="A96" s="2" t="s">
        <v>11161</v>
      </c>
      <c r="B96" s="2" t="s">
        <v>11162</v>
      </c>
      <c r="C96" s="4" t="s">
        <v>11160</v>
      </c>
      <c r="E96" s="9">
        <v>44894</v>
      </c>
    </row>
    <row r="97" spans="1:6" x14ac:dyDescent="0.25">
      <c r="A97" s="25"/>
      <c r="B97" s="25" t="s">
        <v>11163</v>
      </c>
      <c r="C97" s="25"/>
      <c r="D97" s="29"/>
      <c r="E97" s="29"/>
      <c r="F97" s="30"/>
    </row>
    <row r="98" spans="1:6" x14ac:dyDescent="0.25">
      <c r="A98" s="2" t="s">
        <v>11164</v>
      </c>
      <c r="B98" s="2" t="s">
        <v>11165</v>
      </c>
      <c r="C98" s="4" t="s">
        <v>11166</v>
      </c>
      <c r="E98" s="9" t="s">
        <v>11167</v>
      </c>
    </row>
    <row r="99" spans="1:6" x14ac:dyDescent="0.25">
      <c r="A99" s="2" t="s">
        <v>3189</v>
      </c>
      <c r="B99" s="2" t="s">
        <v>11168</v>
      </c>
      <c r="C99" s="4" t="s">
        <v>11166</v>
      </c>
      <c r="E99" s="9">
        <v>44977</v>
      </c>
    </row>
    <row r="100" spans="1:6" x14ac:dyDescent="0.25">
      <c r="A100" s="2" t="s">
        <v>3309</v>
      </c>
      <c r="B100" s="2" t="s">
        <v>11169</v>
      </c>
      <c r="C100" s="4" t="s">
        <v>11170</v>
      </c>
      <c r="E100" s="9">
        <v>44986</v>
      </c>
      <c r="F100" s="3">
        <v>2</v>
      </c>
    </row>
    <row r="101" spans="1:6" x14ac:dyDescent="0.25">
      <c r="A101" s="25"/>
      <c r="B101" s="25" t="s">
        <v>11171</v>
      </c>
      <c r="C101" s="25"/>
      <c r="D101" s="29"/>
      <c r="E101" s="29"/>
      <c r="F101" s="30"/>
    </row>
    <row r="102" spans="1:6" x14ac:dyDescent="0.25">
      <c r="A102" s="2" t="s">
        <v>11172</v>
      </c>
      <c r="B102" s="2" t="s">
        <v>11173</v>
      </c>
      <c r="C102" s="4" t="s">
        <v>11174</v>
      </c>
      <c r="D102" s="9">
        <v>45002</v>
      </c>
      <c r="E102" s="9">
        <v>45006</v>
      </c>
    </row>
    <row r="103" spans="1:6" x14ac:dyDescent="0.25">
      <c r="A103" s="2" t="s">
        <v>11175</v>
      </c>
      <c r="B103" s="2" t="s">
        <v>11176</v>
      </c>
      <c r="C103" s="4" t="s">
        <v>11177</v>
      </c>
      <c r="E103" s="9">
        <v>45002</v>
      </c>
    </row>
    <row r="104" spans="1:6" x14ac:dyDescent="0.25">
      <c r="A104" s="25"/>
      <c r="B104" s="25" t="s">
        <v>11178</v>
      </c>
      <c r="C104" s="25"/>
      <c r="D104" s="29"/>
      <c r="E104" s="29"/>
      <c r="F104" s="30"/>
    </row>
    <row r="105" spans="1:6" x14ac:dyDescent="0.25">
      <c r="A105" s="2" t="s">
        <v>11179</v>
      </c>
      <c r="B105" s="2" t="s">
        <v>11180</v>
      </c>
      <c r="C105" s="4" t="s">
        <v>11181</v>
      </c>
      <c r="E105" s="9">
        <v>45030</v>
      </c>
    </row>
    <row r="106" spans="1:6" x14ac:dyDescent="0.25">
      <c r="A106" s="2" t="s">
        <v>11182</v>
      </c>
      <c r="B106" s="2" t="s">
        <v>11183</v>
      </c>
      <c r="C106" s="4" t="s">
        <v>11184</v>
      </c>
      <c r="E106" s="9">
        <v>45043</v>
      </c>
    </row>
    <row r="107" spans="1:6" x14ac:dyDescent="0.25">
      <c r="A107" s="25"/>
      <c r="B107" s="25" t="s">
        <v>11185</v>
      </c>
      <c r="C107" s="25"/>
      <c r="D107" s="29"/>
      <c r="E107" s="29"/>
      <c r="F107" s="30"/>
    </row>
    <row r="108" spans="1:6" x14ac:dyDescent="0.25">
      <c r="A108" s="2" t="s">
        <v>11186</v>
      </c>
      <c r="B108" s="2" t="s">
        <v>11187</v>
      </c>
      <c r="C108" s="4">
        <v>45105</v>
      </c>
      <c r="E108" s="9">
        <v>45105</v>
      </c>
    </row>
    <row r="109" spans="1:6" x14ac:dyDescent="0.25">
      <c r="A109" s="2" t="s">
        <v>11188</v>
      </c>
      <c r="B109" s="2" t="s">
        <v>11189</v>
      </c>
      <c r="C109" s="4">
        <v>45105</v>
      </c>
      <c r="E109" s="9">
        <v>45105</v>
      </c>
    </row>
    <row r="110" spans="1:6" x14ac:dyDescent="0.25">
      <c r="A110" s="2" t="s">
        <v>11190</v>
      </c>
      <c r="B110" s="2" t="s">
        <v>11191</v>
      </c>
      <c r="C110" s="4" t="s">
        <v>11192</v>
      </c>
      <c r="E110" s="9">
        <v>45117</v>
      </c>
      <c r="F110" s="3">
        <v>5</v>
      </c>
    </row>
    <row r="111" spans="1:6" x14ac:dyDescent="0.25">
      <c r="A111" s="2" t="s">
        <v>11193</v>
      </c>
      <c r="B111" s="2" t="s">
        <v>11093</v>
      </c>
      <c r="C111" s="4" t="s">
        <v>11192</v>
      </c>
      <c r="E111" s="9">
        <v>45117</v>
      </c>
      <c r="F111" s="3">
        <v>5</v>
      </c>
    </row>
    <row r="112" spans="1:6" x14ac:dyDescent="0.25">
      <c r="A112" s="25"/>
      <c r="B112" s="25" t="s">
        <v>11194</v>
      </c>
      <c r="C112" s="25"/>
      <c r="D112" s="29"/>
      <c r="E112" s="29"/>
      <c r="F112" s="30"/>
    </row>
  </sheetData>
  <hyperlinks>
    <hyperlink ref="I1" location="'Inicio'!A1" tooltip="Regresa a la tabla del inicio" display="Ir al inicio" xr:uid="{3853E8F7-3BCC-40F1-A7F4-3DB0A9A71CC4}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0CFD-9123-40B7-A726-BB20D46E4D81}">
  <sheetPr codeName="Hoja89"/>
  <dimension ref="A1:I51"/>
  <sheetViews>
    <sheetView workbookViewId="0">
      <pane ySplit="1" topLeftCell="A2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736</v>
      </c>
      <c r="H1" s="1" t="s">
        <v>28761</v>
      </c>
      <c r="I1" s="5" t="s">
        <v>14</v>
      </c>
    </row>
    <row r="2" spans="1:9" x14ac:dyDescent="0.25">
      <c r="A2" s="2" t="s">
        <v>2488</v>
      </c>
      <c r="B2" s="2" t="s">
        <v>11195</v>
      </c>
      <c r="C2" s="4" t="s">
        <v>874</v>
      </c>
      <c r="D2" s="9" t="s">
        <v>11196</v>
      </c>
      <c r="E2" s="9">
        <v>40273</v>
      </c>
      <c r="F2" s="3" t="s">
        <v>1660</v>
      </c>
    </row>
    <row r="3" spans="1:9" x14ac:dyDescent="0.25">
      <c r="A3" s="2" t="s">
        <v>11197</v>
      </c>
      <c r="B3" s="2" t="s">
        <v>11198</v>
      </c>
      <c r="C3" s="4" t="s">
        <v>11199</v>
      </c>
      <c r="D3" s="9" t="s">
        <v>11200</v>
      </c>
      <c r="E3" s="9">
        <v>40348</v>
      </c>
      <c r="F3" s="3">
        <v>2</v>
      </c>
    </row>
    <row r="4" spans="1:9" x14ac:dyDescent="0.25">
      <c r="A4" s="2" t="s">
        <v>2488</v>
      </c>
      <c r="B4" s="2" t="s">
        <v>11201</v>
      </c>
      <c r="C4" s="4" t="s">
        <v>11202</v>
      </c>
      <c r="E4" s="9">
        <v>40355</v>
      </c>
      <c r="F4" s="3" t="s">
        <v>1640</v>
      </c>
    </row>
    <row r="5" spans="1:9" x14ac:dyDescent="0.25">
      <c r="A5" s="2" t="s">
        <v>11203</v>
      </c>
      <c r="B5" s="2" t="s">
        <v>11204</v>
      </c>
      <c r="C5" s="4" t="s">
        <v>11205</v>
      </c>
      <c r="D5" s="9" t="s">
        <v>11206</v>
      </c>
      <c r="F5" s="3" t="s">
        <v>1680</v>
      </c>
    </row>
    <row r="6" spans="1:9" x14ac:dyDescent="0.25">
      <c r="A6" s="2" t="s">
        <v>2488</v>
      </c>
      <c r="B6" s="2" t="s">
        <v>11207</v>
      </c>
      <c r="C6" s="4" t="s">
        <v>11208</v>
      </c>
      <c r="E6" s="9">
        <v>40465</v>
      </c>
      <c r="F6" s="3" t="s">
        <v>1640</v>
      </c>
    </row>
    <row r="7" spans="1:9" x14ac:dyDescent="0.25">
      <c r="A7" s="2" t="s">
        <v>11209</v>
      </c>
      <c r="B7" s="2" t="s">
        <v>11210</v>
      </c>
      <c r="C7" s="4" t="s">
        <v>11211</v>
      </c>
      <c r="E7" s="9">
        <v>40489</v>
      </c>
      <c r="F7" s="3">
        <v>1</v>
      </c>
    </row>
    <row r="8" spans="1:9" x14ac:dyDescent="0.25">
      <c r="A8" s="2" t="s">
        <v>6201</v>
      </c>
      <c r="B8" s="2" t="s">
        <v>11207</v>
      </c>
      <c r="C8" s="4" t="s">
        <v>11211</v>
      </c>
      <c r="D8" s="9" t="s">
        <v>11212</v>
      </c>
      <c r="E8" s="9">
        <v>40506</v>
      </c>
      <c r="F8" s="3">
        <v>9</v>
      </c>
    </row>
    <row r="9" spans="1:9" x14ac:dyDescent="0.25">
      <c r="A9" s="2" t="s">
        <v>884</v>
      </c>
      <c r="B9" s="2" t="s">
        <v>11213</v>
      </c>
      <c r="C9" s="4" t="s">
        <v>11214</v>
      </c>
      <c r="E9" s="9">
        <v>40514</v>
      </c>
      <c r="F9" s="3" t="s">
        <v>926</v>
      </c>
    </row>
    <row r="10" spans="1:9" x14ac:dyDescent="0.25">
      <c r="A10" s="2" t="s">
        <v>11215</v>
      </c>
      <c r="B10" s="2" t="s">
        <v>11216</v>
      </c>
      <c r="C10" s="4" t="s">
        <v>11214</v>
      </c>
      <c r="D10" s="9" t="s">
        <v>11217</v>
      </c>
      <c r="E10" s="9">
        <v>40525</v>
      </c>
      <c r="F10" s="3">
        <v>4</v>
      </c>
    </row>
    <row r="11" spans="1:9" x14ac:dyDescent="0.25">
      <c r="A11" s="2" t="s">
        <v>11084</v>
      </c>
      <c r="B11" s="2" t="s">
        <v>11218</v>
      </c>
      <c r="C11" s="4" t="s">
        <v>11219</v>
      </c>
      <c r="D11" s="9" t="s">
        <v>11220</v>
      </c>
      <c r="E11" s="9">
        <v>40539</v>
      </c>
      <c r="F11" s="3" t="s">
        <v>866</v>
      </c>
    </row>
    <row r="12" spans="1:9" x14ac:dyDescent="0.25">
      <c r="A12" s="2" t="s">
        <v>11221</v>
      </c>
      <c r="B12" s="2" t="s">
        <v>1694</v>
      </c>
      <c r="C12" s="4" t="s">
        <v>11222</v>
      </c>
      <c r="D12" s="9" t="s">
        <v>11223</v>
      </c>
      <c r="E12" s="9">
        <v>40539</v>
      </c>
      <c r="F12" s="3" t="s">
        <v>866</v>
      </c>
    </row>
    <row r="13" spans="1:9" x14ac:dyDescent="0.25">
      <c r="A13" s="2" t="s">
        <v>4053</v>
      </c>
      <c r="B13" s="2" t="s">
        <v>11224</v>
      </c>
      <c r="C13" s="4" t="s">
        <v>11225</v>
      </c>
      <c r="E13" s="9">
        <v>40572</v>
      </c>
    </row>
    <row r="14" spans="1:9" x14ac:dyDescent="0.25">
      <c r="A14" s="2" t="s">
        <v>2695</v>
      </c>
      <c r="B14" s="2" t="s">
        <v>11226</v>
      </c>
      <c r="C14" s="4" t="s">
        <v>11227</v>
      </c>
      <c r="D14" s="9" t="s">
        <v>11228</v>
      </c>
      <c r="E14" s="9">
        <v>40595</v>
      </c>
      <c r="F14" s="3">
        <v>12</v>
      </c>
    </row>
    <row r="15" spans="1:9" x14ac:dyDescent="0.25">
      <c r="A15" s="2" t="s">
        <v>11229</v>
      </c>
      <c r="B15" s="2" t="s">
        <v>11230</v>
      </c>
      <c r="C15" s="4" t="s">
        <v>11231</v>
      </c>
      <c r="E15" s="9">
        <v>40595</v>
      </c>
      <c r="F15" s="3">
        <v>5</v>
      </c>
    </row>
    <row r="16" spans="1:9" x14ac:dyDescent="0.25">
      <c r="A16" s="2" t="s">
        <v>11232</v>
      </c>
      <c r="B16" s="2" t="s">
        <v>11233</v>
      </c>
      <c r="C16" s="4" t="s">
        <v>11234</v>
      </c>
      <c r="E16" s="9">
        <v>40604</v>
      </c>
    </row>
    <row r="17" spans="1:6" x14ac:dyDescent="0.25">
      <c r="A17" s="2" t="s">
        <v>11235</v>
      </c>
      <c r="B17" s="2" t="s">
        <v>11210</v>
      </c>
      <c r="C17" s="4" t="s">
        <v>11234</v>
      </c>
      <c r="E17" s="9">
        <v>40604</v>
      </c>
    </row>
    <row r="18" spans="1:6" x14ac:dyDescent="0.25">
      <c r="A18" s="2" t="s">
        <v>11236</v>
      </c>
      <c r="B18" s="2" t="s">
        <v>11237</v>
      </c>
      <c r="C18" s="4" t="s">
        <v>11238</v>
      </c>
      <c r="E18" s="9">
        <v>40625</v>
      </c>
      <c r="F18" s="3">
        <v>14</v>
      </c>
    </row>
    <row r="19" spans="1:6" x14ac:dyDescent="0.25">
      <c r="A19" s="2" t="s">
        <v>11239</v>
      </c>
      <c r="B19" s="2" t="s">
        <v>11240</v>
      </c>
      <c r="C19" s="4" t="s">
        <v>11241</v>
      </c>
      <c r="E19" s="9">
        <v>40625</v>
      </c>
      <c r="F19" s="3">
        <v>14</v>
      </c>
    </row>
    <row r="20" spans="1:6" x14ac:dyDescent="0.25">
      <c r="A20" s="2" t="s">
        <v>11242</v>
      </c>
      <c r="B20" s="2" t="s">
        <v>11204</v>
      </c>
      <c r="C20" s="4" t="s">
        <v>947</v>
      </c>
      <c r="E20" s="9">
        <v>40632</v>
      </c>
    </row>
    <row r="21" spans="1:6" x14ac:dyDescent="0.25">
      <c r="A21" s="2" t="s">
        <v>11243</v>
      </c>
      <c r="B21" s="2" t="s">
        <v>11244</v>
      </c>
      <c r="C21" s="4" t="s">
        <v>947</v>
      </c>
      <c r="E21" s="9">
        <v>40632</v>
      </c>
    </row>
    <row r="22" spans="1:6" x14ac:dyDescent="0.25">
      <c r="A22" s="2" t="s">
        <v>11236</v>
      </c>
      <c r="B22" s="2" t="s">
        <v>11245</v>
      </c>
      <c r="C22" s="4" t="s">
        <v>11246</v>
      </c>
      <c r="D22" s="9" t="s">
        <v>11247</v>
      </c>
      <c r="E22" s="9">
        <v>40709</v>
      </c>
    </row>
    <row r="23" spans="1:6" x14ac:dyDescent="0.25">
      <c r="A23" s="2" t="s">
        <v>11248</v>
      </c>
      <c r="B23" s="2" t="s">
        <v>11249</v>
      </c>
      <c r="C23" s="4" t="s">
        <v>11250</v>
      </c>
      <c r="E23" s="9">
        <v>40709</v>
      </c>
    </row>
    <row r="24" spans="1:6" x14ac:dyDescent="0.25">
      <c r="A24" s="2" t="s">
        <v>4053</v>
      </c>
      <c r="B24" s="2" t="s">
        <v>11224</v>
      </c>
      <c r="C24" s="4" t="s">
        <v>11251</v>
      </c>
      <c r="E24" s="9" t="s">
        <v>11252</v>
      </c>
    </row>
    <row r="25" spans="1:6" x14ac:dyDescent="0.25">
      <c r="A25" s="2" t="s">
        <v>11253</v>
      </c>
      <c r="B25" s="2" t="s">
        <v>11254</v>
      </c>
      <c r="C25" s="4" t="s">
        <v>11255</v>
      </c>
      <c r="E25" s="9" t="s">
        <v>11252</v>
      </c>
    </row>
    <row r="26" spans="1:6" x14ac:dyDescent="0.25">
      <c r="B26" s="2" t="s">
        <v>11256</v>
      </c>
      <c r="C26" s="4" t="s">
        <v>11257</v>
      </c>
      <c r="E26" s="9">
        <v>40858</v>
      </c>
    </row>
    <row r="27" spans="1:6" x14ac:dyDescent="0.25">
      <c r="A27" s="2" t="s">
        <v>11232</v>
      </c>
      <c r="B27" s="2" t="s">
        <v>11258</v>
      </c>
      <c r="C27" s="4" t="s">
        <v>11259</v>
      </c>
      <c r="E27" s="9">
        <v>40968</v>
      </c>
    </row>
    <row r="28" spans="1:6" x14ac:dyDescent="0.25">
      <c r="A28" s="2" t="s">
        <v>2488</v>
      </c>
      <c r="B28" s="2" t="s">
        <v>11207</v>
      </c>
      <c r="C28" s="4" t="s">
        <v>11260</v>
      </c>
      <c r="E28" s="9">
        <v>40977</v>
      </c>
    </row>
    <row r="29" spans="1:6" x14ac:dyDescent="0.25">
      <c r="A29" s="2" t="s">
        <v>2488</v>
      </c>
      <c r="B29" s="2" t="s">
        <v>11261</v>
      </c>
      <c r="C29" s="4" t="s">
        <v>11262</v>
      </c>
      <c r="E29" s="9">
        <v>40977</v>
      </c>
    </row>
    <row r="30" spans="1:6" x14ac:dyDescent="0.25">
      <c r="A30" s="2" t="s">
        <v>11263</v>
      </c>
      <c r="B30" s="2" t="s">
        <v>11264</v>
      </c>
      <c r="C30" s="4" t="s">
        <v>11265</v>
      </c>
      <c r="E30" s="9">
        <v>41059</v>
      </c>
      <c r="F30" s="3">
        <v>9</v>
      </c>
    </row>
    <row r="31" spans="1:6" x14ac:dyDescent="0.25">
      <c r="A31" s="2" t="s">
        <v>2488</v>
      </c>
      <c r="B31" s="2" t="s">
        <v>11266</v>
      </c>
      <c r="C31" s="4" t="s">
        <v>11265</v>
      </c>
      <c r="E31" s="9">
        <v>41052</v>
      </c>
      <c r="F31" s="3">
        <v>2</v>
      </c>
    </row>
    <row r="32" spans="1:6" x14ac:dyDescent="0.25">
      <c r="A32" s="2" t="s">
        <v>11267</v>
      </c>
      <c r="B32" s="2" t="s">
        <v>11268</v>
      </c>
      <c r="C32" s="4" t="s">
        <v>11269</v>
      </c>
      <c r="E32" s="9">
        <v>41142</v>
      </c>
    </row>
    <row r="33" spans="1:5" x14ac:dyDescent="0.25">
      <c r="A33" s="2" t="s">
        <v>11270</v>
      </c>
      <c r="B33" s="2" t="s">
        <v>11271</v>
      </c>
      <c r="C33" s="4" t="s">
        <v>8277</v>
      </c>
      <c r="E33" s="9">
        <v>41233</v>
      </c>
    </row>
    <row r="34" spans="1:5" x14ac:dyDescent="0.25">
      <c r="A34" s="2" t="s">
        <v>11272</v>
      </c>
      <c r="B34" s="2" t="s">
        <v>11273</v>
      </c>
      <c r="C34" s="4" t="s">
        <v>8277</v>
      </c>
      <c r="D34" s="9" t="s">
        <v>11274</v>
      </c>
      <c r="E34" s="9">
        <v>41240</v>
      </c>
    </row>
    <row r="35" spans="1:5" x14ac:dyDescent="0.25">
      <c r="A35" s="2" t="s">
        <v>11270</v>
      </c>
      <c r="B35" s="2" t="s">
        <v>11271</v>
      </c>
      <c r="C35" s="4" t="s">
        <v>7390</v>
      </c>
      <c r="E35" s="9">
        <v>41254</v>
      </c>
    </row>
    <row r="36" spans="1:5" x14ac:dyDescent="0.25">
      <c r="A36" s="2" t="s">
        <v>11275</v>
      </c>
      <c r="B36" s="2" t="s">
        <v>11276</v>
      </c>
      <c r="C36" s="4" t="s">
        <v>7390</v>
      </c>
      <c r="E36" s="9">
        <v>41254</v>
      </c>
    </row>
    <row r="37" spans="1:5" x14ac:dyDescent="0.25">
      <c r="A37" s="2" t="s">
        <v>11277</v>
      </c>
      <c r="B37" s="2" t="s">
        <v>11278</v>
      </c>
      <c r="C37" s="4" t="s">
        <v>11279</v>
      </c>
      <c r="E37" s="9">
        <v>41921</v>
      </c>
    </row>
    <row r="38" spans="1:5" x14ac:dyDescent="0.25">
      <c r="A38" s="2" t="s">
        <v>1383</v>
      </c>
      <c r="B38" s="2" t="s">
        <v>11280</v>
      </c>
      <c r="C38" s="4" t="s">
        <v>11025</v>
      </c>
      <c r="E38" s="9">
        <v>41977</v>
      </c>
    </row>
    <row r="39" spans="1:5" x14ac:dyDescent="0.25">
      <c r="A39" s="2" t="s">
        <v>2874</v>
      </c>
      <c r="B39" s="2" t="s">
        <v>11281</v>
      </c>
      <c r="C39" s="4" t="s">
        <v>11025</v>
      </c>
      <c r="E39" s="9">
        <v>41977</v>
      </c>
    </row>
    <row r="40" spans="1:5" x14ac:dyDescent="0.25">
      <c r="A40" s="2" t="s">
        <v>2543</v>
      </c>
      <c r="B40" s="2" t="s">
        <v>4090</v>
      </c>
      <c r="C40" s="4" t="s">
        <v>11282</v>
      </c>
      <c r="E40" s="9">
        <v>42054</v>
      </c>
    </row>
    <row r="41" spans="1:5" x14ac:dyDescent="0.25">
      <c r="A41" s="2" t="s">
        <v>8449</v>
      </c>
      <c r="B41" s="2" t="s">
        <v>11283</v>
      </c>
      <c r="C41" s="4" t="s">
        <v>11282</v>
      </c>
      <c r="E41" s="9">
        <v>42054</v>
      </c>
    </row>
    <row r="42" spans="1:5" x14ac:dyDescent="0.25">
      <c r="A42" s="2" t="s">
        <v>4312</v>
      </c>
      <c r="B42" s="2" t="s">
        <v>10908</v>
      </c>
      <c r="C42" s="4" t="s">
        <v>11284</v>
      </c>
      <c r="E42" s="9">
        <v>42152</v>
      </c>
    </row>
    <row r="43" spans="1:5" x14ac:dyDescent="0.25">
      <c r="A43" s="2" t="s">
        <v>11285</v>
      </c>
      <c r="B43" s="2" t="s">
        <v>11286</v>
      </c>
      <c r="C43" s="4" t="s">
        <v>8629</v>
      </c>
      <c r="E43" s="9">
        <v>42159</v>
      </c>
    </row>
    <row r="44" spans="1:5" x14ac:dyDescent="0.25">
      <c r="A44" s="2" t="s">
        <v>11287</v>
      </c>
      <c r="B44" s="2" t="s">
        <v>10908</v>
      </c>
      <c r="C44" s="4" t="s">
        <v>11288</v>
      </c>
      <c r="E44" s="9">
        <v>42159</v>
      </c>
    </row>
    <row r="45" spans="1:5" x14ac:dyDescent="0.25">
      <c r="A45" s="2" t="s">
        <v>11289</v>
      </c>
      <c r="B45" s="2" t="s">
        <v>11290</v>
      </c>
      <c r="C45" s="4" t="s">
        <v>11291</v>
      </c>
      <c r="E45" s="9">
        <v>42244</v>
      </c>
    </row>
    <row r="46" spans="1:5" x14ac:dyDescent="0.25">
      <c r="A46" s="2" t="s">
        <v>2280</v>
      </c>
      <c r="B46" s="2" t="s">
        <v>11292</v>
      </c>
      <c r="C46" s="4" t="s">
        <v>11293</v>
      </c>
      <c r="D46" s="9" t="s">
        <v>11294</v>
      </c>
      <c r="E46" s="9">
        <v>42426</v>
      </c>
    </row>
    <row r="47" spans="1:5" x14ac:dyDescent="0.25">
      <c r="A47" s="2" t="s">
        <v>2543</v>
      </c>
      <c r="B47" s="2" t="s">
        <v>11295</v>
      </c>
      <c r="C47" s="4" t="s">
        <v>11293</v>
      </c>
      <c r="E47" s="9">
        <v>42426</v>
      </c>
    </row>
    <row r="48" spans="1:5" x14ac:dyDescent="0.25">
      <c r="A48" s="2" t="s">
        <v>11296</v>
      </c>
      <c r="B48" s="2" t="s">
        <v>11297</v>
      </c>
      <c r="C48" s="4" t="s">
        <v>11298</v>
      </c>
      <c r="E48" s="9">
        <v>42433</v>
      </c>
    </row>
    <row r="49" spans="1:5" x14ac:dyDescent="0.25">
      <c r="A49" s="2" t="s">
        <v>11299</v>
      </c>
      <c r="B49" s="2" t="s">
        <v>11300</v>
      </c>
      <c r="C49" s="4" t="s">
        <v>11301</v>
      </c>
      <c r="D49" s="9">
        <v>42719</v>
      </c>
      <c r="E49" s="9">
        <v>42718</v>
      </c>
    </row>
    <row r="50" spans="1:5" x14ac:dyDescent="0.25">
      <c r="A50" s="2" t="s">
        <v>11302</v>
      </c>
      <c r="B50" s="2" t="s">
        <v>11303</v>
      </c>
      <c r="C50" s="4" t="s">
        <v>11304</v>
      </c>
      <c r="E50" s="9">
        <v>43671</v>
      </c>
    </row>
    <row r="51" spans="1:5" x14ac:dyDescent="0.25">
      <c r="A51" s="2" t="s">
        <v>11305</v>
      </c>
      <c r="B51" s="2" t="s">
        <v>11306</v>
      </c>
      <c r="C51" s="4" t="s">
        <v>4853</v>
      </c>
      <c r="D51" s="9">
        <v>43747</v>
      </c>
      <c r="E51" s="9">
        <v>43747</v>
      </c>
    </row>
  </sheetData>
  <hyperlinks>
    <hyperlink ref="I1" location="'Inicio'!A1" tooltip="Regresa a la tabla del inicio" display="Ir al inicio" xr:uid="{092E1A11-F20F-4F56-B7BA-79CA2D4DBDB4}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83B4-8CED-4A29-846F-6AE6ED8E9510}">
  <sheetPr codeName="Hoja90"/>
  <dimension ref="A1:I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737</v>
      </c>
      <c r="H1" s="1" t="s">
        <v>28761</v>
      </c>
      <c r="I1" s="5" t="s">
        <v>14</v>
      </c>
    </row>
    <row r="2" spans="1:9" x14ac:dyDescent="0.25">
      <c r="A2" s="2" t="s">
        <v>11307</v>
      </c>
      <c r="B2" s="2" t="s">
        <v>11308</v>
      </c>
      <c r="C2" s="4" t="s">
        <v>11309</v>
      </c>
      <c r="E2" s="9">
        <v>43342</v>
      </c>
    </row>
    <row r="3" spans="1:9" x14ac:dyDescent="0.25">
      <c r="A3" s="2" t="s">
        <v>11310</v>
      </c>
      <c r="B3" s="2" t="s">
        <v>11311</v>
      </c>
      <c r="C3" s="4" t="s">
        <v>11312</v>
      </c>
      <c r="E3" s="9">
        <v>43594</v>
      </c>
    </row>
  </sheetData>
  <hyperlinks>
    <hyperlink ref="I1" location="'Inicio'!A1" tooltip="Regresa a la tabla del inicio" display="Ir al inicio" xr:uid="{4EBBC040-AC98-46FF-9646-8EF690E89C1A}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82C63-929A-4D62-8B11-F16BC2BFC847}">
  <sheetPr codeName="Hoja91"/>
  <dimension ref="A1:I75"/>
  <sheetViews>
    <sheetView workbookViewId="0">
      <pane ySplit="1" topLeftCell="A56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738</v>
      </c>
      <c r="H1" s="1" t="s">
        <v>28761</v>
      </c>
      <c r="I1" s="5" t="s">
        <v>14</v>
      </c>
    </row>
    <row r="2" spans="1:9" x14ac:dyDescent="0.25">
      <c r="A2" s="2" t="s">
        <v>11313</v>
      </c>
      <c r="B2" s="2" t="s">
        <v>11314</v>
      </c>
      <c r="C2" s="4" t="s">
        <v>10078</v>
      </c>
      <c r="E2" s="9">
        <v>43062</v>
      </c>
    </row>
    <row r="3" spans="1:9" x14ac:dyDescent="0.25">
      <c r="A3" s="2" t="s">
        <v>7560</v>
      </c>
      <c r="B3" s="2" t="s">
        <v>11315</v>
      </c>
      <c r="C3" s="4" t="s">
        <v>11316</v>
      </c>
      <c r="E3" s="9">
        <v>42738</v>
      </c>
    </row>
    <row r="4" spans="1:9" x14ac:dyDescent="0.25">
      <c r="A4" s="2" t="s">
        <v>3659</v>
      </c>
      <c r="B4" s="2" t="s">
        <v>11317</v>
      </c>
      <c r="C4" s="4" t="s">
        <v>11318</v>
      </c>
      <c r="E4" s="9">
        <v>43169</v>
      </c>
    </row>
    <row r="5" spans="1:9" x14ac:dyDescent="0.25">
      <c r="A5" s="2" t="s">
        <v>7560</v>
      </c>
      <c r="B5" s="2" t="s">
        <v>11319</v>
      </c>
      <c r="C5" s="4" t="s">
        <v>6228</v>
      </c>
      <c r="E5" s="9">
        <v>43193</v>
      </c>
    </row>
    <row r="6" spans="1:9" x14ac:dyDescent="0.25">
      <c r="A6" s="2" t="s">
        <v>11320</v>
      </c>
      <c r="B6" s="2" t="s">
        <v>11321</v>
      </c>
      <c r="C6" s="4" t="s">
        <v>1504</v>
      </c>
      <c r="E6" s="9">
        <v>43204</v>
      </c>
    </row>
    <row r="7" spans="1:9" x14ac:dyDescent="0.25">
      <c r="A7" s="2" t="s">
        <v>4163</v>
      </c>
      <c r="B7" s="2" t="s">
        <v>11322</v>
      </c>
      <c r="C7" s="4" t="s">
        <v>11323</v>
      </c>
      <c r="E7" s="9">
        <v>43220</v>
      </c>
    </row>
    <row r="8" spans="1:9" x14ac:dyDescent="0.25">
      <c r="A8" s="2" t="s">
        <v>11324</v>
      </c>
      <c r="B8" s="2" t="s">
        <v>5746</v>
      </c>
      <c r="C8" s="4" t="s">
        <v>11325</v>
      </c>
      <c r="E8" s="9">
        <v>43232</v>
      </c>
    </row>
    <row r="9" spans="1:9" x14ac:dyDescent="0.25">
      <c r="A9" s="2" t="s">
        <v>11324</v>
      </c>
      <c r="B9" s="2" t="s">
        <v>11326</v>
      </c>
      <c r="C9" s="4" t="s">
        <v>6247</v>
      </c>
      <c r="E9" s="9">
        <v>43255</v>
      </c>
    </row>
    <row r="10" spans="1:9" x14ac:dyDescent="0.25">
      <c r="A10" s="2" t="s">
        <v>11327</v>
      </c>
      <c r="B10" s="2" t="s">
        <v>11328</v>
      </c>
      <c r="C10" s="4" t="s">
        <v>11329</v>
      </c>
      <c r="E10" s="9">
        <v>43276</v>
      </c>
    </row>
    <row r="11" spans="1:9" x14ac:dyDescent="0.25">
      <c r="A11" s="2" t="s">
        <v>11330</v>
      </c>
      <c r="B11" s="2" t="s">
        <v>11331</v>
      </c>
      <c r="C11" s="4" t="s">
        <v>11329</v>
      </c>
      <c r="E11" s="9">
        <v>43274</v>
      </c>
    </row>
    <row r="12" spans="1:9" x14ac:dyDescent="0.25">
      <c r="A12" s="2" t="s">
        <v>10412</v>
      </c>
      <c r="B12" s="2" t="s">
        <v>11332</v>
      </c>
      <c r="C12" s="4" t="s">
        <v>11333</v>
      </c>
      <c r="E12" s="9">
        <v>43295</v>
      </c>
    </row>
    <row r="13" spans="1:9" x14ac:dyDescent="0.25">
      <c r="A13" s="2" t="s">
        <v>10412</v>
      </c>
      <c r="B13" s="2" t="s">
        <v>11334</v>
      </c>
      <c r="C13" s="4" t="s">
        <v>11333</v>
      </c>
      <c r="E13" s="9">
        <v>43295</v>
      </c>
    </row>
    <row r="14" spans="1:9" x14ac:dyDescent="0.25">
      <c r="A14" s="2" t="s">
        <v>11335</v>
      </c>
      <c r="B14" s="2" t="s">
        <v>11336</v>
      </c>
      <c r="C14" s="4" t="s">
        <v>5714</v>
      </c>
      <c r="E14" s="9">
        <v>43302</v>
      </c>
      <c r="F14" s="3" t="s">
        <v>11337</v>
      </c>
    </row>
    <row r="15" spans="1:9" x14ac:dyDescent="0.25">
      <c r="A15" s="2" t="s">
        <v>11338</v>
      </c>
      <c r="B15" s="2" t="s">
        <v>11339</v>
      </c>
      <c r="C15" s="4" t="s">
        <v>5714</v>
      </c>
      <c r="E15" s="9">
        <v>43302</v>
      </c>
    </row>
    <row r="16" spans="1:9" x14ac:dyDescent="0.25">
      <c r="A16" s="2" t="s">
        <v>11340</v>
      </c>
      <c r="B16" s="2" t="s">
        <v>11328</v>
      </c>
      <c r="C16" s="4" t="s">
        <v>2047</v>
      </c>
      <c r="E16" s="9">
        <v>43309</v>
      </c>
    </row>
    <row r="17" spans="1:6" x14ac:dyDescent="0.25">
      <c r="A17" s="2" t="s">
        <v>2831</v>
      </c>
      <c r="B17" s="2" t="s">
        <v>3046</v>
      </c>
      <c r="C17" s="4" t="s">
        <v>5722</v>
      </c>
      <c r="E17" s="9">
        <v>43330</v>
      </c>
    </row>
    <row r="18" spans="1:6" x14ac:dyDescent="0.25">
      <c r="A18" s="2" t="s">
        <v>3411</v>
      </c>
      <c r="B18" s="2" t="s">
        <v>11341</v>
      </c>
      <c r="C18" s="4" t="s">
        <v>8908</v>
      </c>
      <c r="E18" s="9">
        <v>43337</v>
      </c>
    </row>
    <row r="19" spans="1:6" x14ac:dyDescent="0.25">
      <c r="A19" s="2" t="s">
        <v>3411</v>
      </c>
      <c r="B19" s="2" t="s">
        <v>11342</v>
      </c>
      <c r="C19" s="4" t="s">
        <v>11343</v>
      </c>
      <c r="D19" s="9">
        <v>43354</v>
      </c>
      <c r="E19" s="9">
        <v>43351</v>
      </c>
    </row>
    <row r="20" spans="1:6" x14ac:dyDescent="0.25">
      <c r="A20" s="2" t="s">
        <v>3659</v>
      </c>
      <c r="B20" s="2" t="s">
        <v>11344</v>
      </c>
      <c r="C20" s="4" t="s">
        <v>11345</v>
      </c>
      <c r="E20" s="9">
        <v>43351</v>
      </c>
    </row>
    <row r="21" spans="1:6" x14ac:dyDescent="0.25">
      <c r="A21" s="2" t="s">
        <v>11346</v>
      </c>
      <c r="B21" s="2" t="s">
        <v>11347</v>
      </c>
      <c r="C21" s="4" t="s">
        <v>11348</v>
      </c>
      <c r="E21" s="9">
        <v>43353</v>
      </c>
    </row>
    <row r="22" spans="1:6" x14ac:dyDescent="0.25">
      <c r="A22" s="2" t="s">
        <v>11349</v>
      </c>
      <c r="B22" s="2" t="s">
        <v>11350</v>
      </c>
      <c r="C22" s="4" t="s">
        <v>11351</v>
      </c>
      <c r="D22" s="9">
        <v>43363</v>
      </c>
      <c r="E22" s="9">
        <v>43364</v>
      </c>
      <c r="F22" s="3" t="s">
        <v>11352</v>
      </c>
    </row>
    <row r="23" spans="1:6" x14ac:dyDescent="0.25">
      <c r="A23" s="2" t="s">
        <v>3411</v>
      </c>
      <c r="B23" s="2" t="s">
        <v>11342</v>
      </c>
      <c r="C23" s="4" t="s">
        <v>11353</v>
      </c>
      <c r="E23" s="9">
        <v>43367</v>
      </c>
    </row>
    <row r="24" spans="1:6" x14ac:dyDescent="0.25">
      <c r="A24" s="2" t="s">
        <v>11354</v>
      </c>
      <c r="B24" s="2" t="s">
        <v>11355</v>
      </c>
      <c r="C24" s="4" t="s">
        <v>3391</v>
      </c>
      <c r="D24" s="9">
        <v>43381</v>
      </c>
      <c r="E24" s="9">
        <v>43376</v>
      </c>
    </row>
    <row r="25" spans="1:6" x14ac:dyDescent="0.25">
      <c r="A25" s="2" t="s">
        <v>11356</v>
      </c>
      <c r="B25" s="2" t="s">
        <v>11357</v>
      </c>
      <c r="C25" s="4" t="s">
        <v>11358</v>
      </c>
      <c r="E25" s="9">
        <v>43377</v>
      </c>
    </row>
    <row r="26" spans="1:6" x14ac:dyDescent="0.25">
      <c r="A26" s="2" t="s">
        <v>11359</v>
      </c>
      <c r="B26" s="2" t="s">
        <v>11360</v>
      </c>
      <c r="C26" s="4" t="s">
        <v>2070</v>
      </c>
      <c r="D26" s="9">
        <v>43390</v>
      </c>
      <c r="E26" s="9">
        <v>43390</v>
      </c>
    </row>
    <row r="27" spans="1:6" x14ac:dyDescent="0.25">
      <c r="A27" s="2" t="s">
        <v>11361</v>
      </c>
      <c r="B27" s="2" t="s">
        <v>11362</v>
      </c>
      <c r="C27" s="4" t="s">
        <v>11363</v>
      </c>
      <c r="D27" s="9">
        <v>43393</v>
      </c>
      <c r="E27" s="9">
        <v>43390</v>
      </c>
    </row>
    <row r="28" spans="1:6" x14ac:dyDescent="0.25">
      <c r="A28" s="2" t="s">
        <v>11364</v>
      </c>
      <c r="B28" s="2" t="s">
        <v>11365</v>
      </c>
      <c r="C28" s="4" t="s">
        <v>3396</v>
      </c>
      <c r="E28" s="9">
        <v>43402</v>
      </c>
    </row>
    <row r="29" spans="1:6" x14ac:dyDescent="0.25">
      <c r="A29" s="2" t="s">
        <v>11366</v>
      </c>
      <c r="B29" s="2" t="s">
        <v>11367</v>
      </c>
      <c r="C29" s="4" t="s">
        <v>3396</v>
      </c>
      <c r="E29" s="9">
        <v>43395</v>
      </c>
    </row>
    <row r="30" spans="1:6" x14ac:dyDescent="0.25">
      <c r="A30" s="2" t="s">
        <v>11368</v>
      </c>
      <c r="B30" s="2" t="s">
        <v>11369</v>
      </c>
      <c r="C30" s="4" t="s">
        <v>10206</v>
      </c>
      <c r="E30" s="9">
        <v>43402</v>
      </c>
    </row>
    <row r="31" spans="1:6" x14ac:dyDescent="0.25">
      <c r="A31" s="2" t="s">
        <v>5913</v>
      </c>
      <c r="B31" s="2" t="s">
        <v>11370</v>
      </c>
      <c r="C31" s="4" t="s">
        <v>11371</v>
      </c>
      <c r="E31" s="9">
        <v>43413</v>
      </c>
    </row>
    <row r="32" spans="1:6" x14ac:dyDescent="0.25">
      <c r="A32" s="2" t="s">
        <v>11372</v>
      </c>
      <c r="B32" s="2" t="s">
        <v>11373</v>
      </c>
      <c r="C32" s="4" t="s">
        <v>11374</v>
      </c>
      <c r="E32" s="9">
        <v>43425</v>
      </c>
    </row>
    <row r="33" spans="1:5" x14ac:dyDescent="0.25">
      <c r="A33" s="2" t="s">
        <v>11375</v>
      </c>
      <c r="B33" s="2" t="s">
        <v>11376</v>
      </c>
      <c r="C33" s="4" t="s">
        <v>11374</v>
      </c>
      <c r="E33" s="9">
        <v>43425</v>
      </c>
    </row>
    <row r="34" spans="1:5" x14ac:dyDescent="0.25">
      <c r="A34" s="2" t="s">
        <v>11377</v>
      </c>
      <c r="B34" s="2" t="s">
        <v>11378</v>
      </c>
      <c r="C34" s="4" t="s">
        <v>11379</v>
      </c>
      <c r="E34" s="9">
        <v>43440</v>
      </c>
    </row>
    <row r="35" spans="1:5" x14ac:dyDescent="0.25">
      <c r="A35" s="2" t="s">
        <v>11380</v>
      </c>
      <c r="B35" s="2" t="s">
        <v>11381</v>
      </c>
      <c r="C35" s="4" t="s">
        <v>11379</v>
      </c>
      <c r="E35" s="9">
        <v>43428</v>
      </c>
    </row>
    <row r="36" spans="1:5" x14ac:dyDescent="0.25">
      <c r="A36" s="2" t="s">
        <v>11382</v>
      </c>
      <c r="B36" s="2" t="s">
        <v>11383</v>
      </c>
      <c r="C36" s="4" t="s">
        <v>3117</v>
      </c>
      <c r="E36" s="9">
        <v>43440</v>
      </c>
    </row>
    <row r="37" spans="1:5" x14ac:dyDescent="0.25">
      <c r="A37" s="2" t="s">
        <v>11384</v>
      </c>
      <c r="B37" s="2" t="s">
        <v>11385</v>
      </c>
      <c r="C37" s="4" t="s">
        <v>6144</v>
      </c>
      <c r="E37" s="9">
        <v>43446</v>
      </c>
    </row>
    <row r="38" spans="1:5" x14ac:dyDescent="0.25">
      <c r="A38" s="2" t="s">
        <v>11386</v>
      </c>
      <c r="B38" s="2" t="s">
        <v>11387</v>
      </c>
      <c r="C38" s="4" t="s">
        <v>6147</v>
      </c>
      <c r="E38" s="9">
        <v>43446</v>
      </c>
    </row>
    <row r="39" spans="1:5" x14ac:dyDescent="0.25">
      <c r="A39" s="2" t="s">
        <v>11388</v>
      </c>
      <c r="B39" s="2" t="s">
        <v>11389</v>
      </c>
      <c r="C39" s="4" t="s">
        <v>3124</v>
      </c>
      <c r="E39" s="9">
        <v>43455</v>
      </c>
    </row>
    <row r="40" spans="1:5" x14ac:dyDescent="0.25">
      <c r="A40" s="2" t="s">
        <v>11390</v>
      </c>
      <c r="B40" s="2" t="s">
        <v>11367</v>
      </c>
      <c r="C40" s="4" t="s">
        <v>11391</v>
      </c>
      <c r="E40" s="9">
        <v>43455</v>
      </c>
    </row>
    <row r="41" spans="1:5" x14ac:dyDescent="0.25">
      <c r="A41" s="2" t="s">
        <v>11392</v>
      </c>
      <c r="B41" s="2" t="s">
        <v>11393</v>
      </c>
      <c r="C41" s="4" t="s">
        <v>11391</v>
      </c>
      <c r="E41" s="9">
        <v>43455</v>
      </c>
    </row>
    <row r="42" spans="1:5" x14ac:dyDescent="0.25">
      <c r="A42" s="2" t="s">
        <v>11394</v>
      </c>
      <c r="B42" s="2" t="s">
        <v>11395</v>
      </c>
      <c r="C42" s="4" t="s">
        <v>11396</v>
      </c>
      <c r="E42" s="9">
        <v>43504</v>
      </c>
    </row>
    <row r="43" spans="1:5" x14ac:dyDescent="0.25">
      <c r="A43" s="2" t="s">
        <v>11397</v>
      </c>
      <c r="B43" s="2" t="s">
        <v>10844</v>
      </c>
      <c r="C43" s="4" t="s">
        <v>11398</v>
      </c>
      <c r="D43" s="9">
        <v>43518</v>
      </c>
      <c r="E43" s="9">
        <v>43515</v>
      </c>
    </row>
    <row r="44" spans="1:5" x14ac:dyDescent="0.25">
      <c r="A44" s="2" t="s">
        <v>4929</v>
      </c>
      <c r="B44" s="2" t="s">
        <v>11399</v>
      </c>
      <c r="C44" s="4" t="s">
        <v>11400</v>
      </c>
      <c r="E44" s="9">
        <v>43509</v>
      </c>
    </row>
    <row r="45" spans="1:5" x14ac:dyDescent="0.25">
      <c r="A45" s="2" t="s">
        <v>11401</v>
      </c>
      <c r="B45" s="2" t="s">
        <v>11402</v>
      </c>
      <c r="C45" s="4" t="s">
        <v>11403</v>
      </c>
      <c r="D45" s="9">
        <v>43529</v>
      </c>
      <c r="E45" s="9">
        <v>43528</v>
      </c>
    </row>
    <row r="46" spans="1:5" x14ac:dyDescent="0.25">
      <c r="A46" s="2" t="s">
        <v>11404</v>
      </c>
      <c r="B46" s="2" t="s">
        <v>11405</v>
      </c>
      <c r="C46" s="4" t="s">
        <v>11406</v>
      </c>
      <c r="D46" s="9">
        <v>43540</v>
      </c>
      <c r="E46" s="9">
        <v>43540</v>
      </c>
    </row>
    <row r="47" spans="1:5" x14ac:dyDescent="0.25">
      <c r="A47" s="2" t="s">
        <v>3259</v>
      </c>
      <c r="B47" s="2" t="s">
        <v>11407</v>
      </c>
      <c r="C47" s="4" t="s">
        <v>11408</v>
      </c>
      <c r="D47" s="9">
        <v>43545</v>
      </c>
      <c r="E47" s="9">
        <v>43540</v>
      </c>
    </row>
    <row r="48" spans="1:5" x14ac:dyDescent="0.25">
      <c r="A48" s="2" t="s">
        <v>11409</v>
      </c>
      <c r="B48" s="2" t="s">
        <v>11410</v>
      </c>
      <c r="C48" s="4" t="s">
        <v>3417</v>
      </c>
      <c r="E48" s="9">
        <v>43561</v>
      </c>
    </row>
    <row r="49" spans="1:5" x14ac:dyDescent="0.25">
      <c r="A49" s="2" t="s">
        <v>5745</v>
      </c>
      <c r="B49" s="2" t="s">
        <v>11411</v>
      </c>
      <c r="C49" s="4" t="s">
        <v>11412</v>
      </c>
      <c r="D49" s="9">
        <v>43581</v>
      </c>
      <c r="E49" s="9">
        <v>43578</v>
      </c>
    </row>
    <row r="50" spans="1:5" x14ac:dyDescent="0.25">
      <c r="A50" s="2" t="s">
        <v>11413</v>
      </c>
      <c r="B50" s="2" t="s">
        <v>11414</v>
      </c>
      <c r="C50" s="4" t="s">
        <v>11415</v>
      </c>
      <c r="E50" s="9">
        <v>43580</v>
      </c>
    </row>
    <row r="51" spans="1:5" x14ac:dyDescent="0.25">
      <c r="A51" s="2" t="s">
        <v>5745</v>
      </c>
      <c r="B51" s="2" t="s">
        <v>9957</v>
      </c>
      <c r="C51" s="4" t="s">
        <v>11416</v>
      </c>
      <c r="D51" s="9">
        <v>43592</v>
      </c>
      <c r="E51" s="9">
        <v>43589</v>
      </c>
    </row>
    <row r="52" spans="1:5" x14ac:dyDescent="0.25">
      <c r="A52" s="2" t="s">
        <v>11417</v>
      </c>
      <c r="B52" s="2" t="s">
        <v>11418</v>
      </c>
      <c r="C52" s="4" t="s">
        <v>11312</v>
      </c>
      <c r="E52" s="9">
        <v>43598</v>
      </c>
    </row>
    <row r="53" spans="1:5" x14ac:dyDescent="0.25">
      <c r="A53" s="2" t="s">
        <v>10843</v>
      </c>
      <c r="B53" s="2" t="s">
        <v>10844</v>
      </c>
      <c r="C53" s="4" t="s">
        <v>11312</v>
      </c>
      <c r="D53" s="9">
        <v>43606</v>
      </c>
      <c r="E53" s="9">
        <v>43603</v>
      </c>
    </row>
    <row r="54" spans="1:5" x14ac:dyDescent="0.25">
      <c r="A54" s="2" t="s">
        <v>11419</v>
      </c>
      <c r="B54" s="2" t="s">
        <v>11321</v>
      </c>
      <c r="C54" s="4" t="s">
        <v>8979</v>
      </c>
      <c r="D54" s="9">
        <v>43624</v>
      </c>
      <c r="E54" s="9">
        <v>43617</v>
      </c>
    </row>
    <row r="55" spans="1:5" x14ac:dyDescent="0.25">
      <c r="A55" s="2" t="s">
        <v>10843</v>
      </c>
      <c r="B55" s="2" t="s">
        <v>10844</v>
      </c>
      <c r="C55" s="4" t="s">
        <v>8979</v>
      </c>
      <c r="D55" s="9">
        <v>43624</v>
      </c>
      <c r="E55" s="9">
        <v>43624</v>
      </c>
    </row>
    <row r="56" spans="1:5" x14ac:dyDescent="0.25">
      <c r="A56" s="2" t="s">
        <v>11420</v>
      </c>
      <c r="B56" s="2" t="s">
        <v>11367</v>
      </c>
      <c r="C56" s="4" t="s">
        <v>10272</v>
      </c>
      <c r="E56" s="9">
        <v>43634</v>
      </c>
    </row>
    <row r="57" spans="1:5" x14ac:dyDescent="0.25">
      <c r="A57" s="2" t="s">
        <v>6563</v>
      </c>
      <c r="B57" s="2" t="s">
        <v>11421</v>
      </c>
      <c r="C57" s="4" t="s">
        <v>10272</v>
      </c>
      <c r="D57" s="9" t="s">
        <v>3833</v>
      </c>
      <c r="E57" s="9">
        <v>43634</v>
      </c>
    </row>
    <row r="58" spans="1:5" x14ac:dyDescent="0.25">
      <c r="A58" s="2" t="s">
        <v>11422</v>
      </c>
      <c r="B58" s="2" t="s">
        <v>11423</v>
      </c>
      <c r="C58" s="4" t="s">
        <v>11424</v>
      </c>
      <c r="E58" s="9">
        <v>43659</v>
      </c>
    </row>
    <row r="59" spans="1:5" x14ac:dyDescent="0.25">
      <c r="A59" s="2" t="s">
        <v>11425</v>
      </c>
      <c r="B59" s="2" t="s">
        <v>11426</v>
      </c>
      <c r="C59" s="4" t="s">
        <v>11427</v>
      </c>
      <c r="E59" s="9">
        <v>43683</v>
      </c>
    </row>
    <row r="60" spans="1:5" x14ac:dyDescent="0.25">
      <c r="A60" s="2" t="s">
        <v>11428</v>
      </c>
      <c r="B60" s="2" t="s">
        <v>11429</v>
      </c>
      <c r="C60" s="4" t="s">
        <v>11430</v>
      </c>
      <c r="D60" s="9">
        <v>43705</v>
      </c>
      <c r="E60" s="9">
        <v>43701</v>
      </c>
    </row>
    <row r="61" spans="1:5" x14ac:dyDescent="0.25">
      <c r="A61" s="2" t="s">
        <v>11431</v>
      </c>
      <c r="B61" s="2" t="s">
        <v>11432</v>
      </c>
      <c r="C61" s="4" t="s">
        <v>11430</v>
      </c>
      <c r="E61" s="9">
        <v>43694</v>
      </c>
    </row>
    <row r="62" spans="1:5" x14ac:dyDescent="0.25">
      <c r="A62" s="2" t="s">
        <v>11433</v>
      </c>
      <c r="B62" s="2" t="s">
        <v>11434</v>
      </c>
      <c r="C62" s="4" t="s">
        <v>11430</v>
      </c>
      <c r="E62" s="9">
        <v>43698</v>
      </c>
    </row>
    <row r="63" spans="1:5" x14ac:dyDescent="0.25">
      <c r="A63" s="2" t="s">
        <v>11431</v>
      </c>
      <c r="B63" s="2" t="s">
        <v>11435</v>
      </c>
      <c r="C63" s="4" t="s">
        <v>11436</v>
      </c>
      <c r="E63" s="9">
        <v>43698</v>
      </c>
    </row>
    <row r="64" spans="1:5" x14ac:dyDescent="0.25">
      <c r="A64" s="2" t="s">
        <v>11437</v>
      </c>
      <c r="B64" s="2" t="s">
        <v>11438</v>
      </c>
      <c r="C64" s="4" t="s">
        <v>11439</v>
      </c>
      <c r="D64" s="9">
        <v>43715</v>
      </c>
      <c r="E64" s="9">
        <v>43717</v>
      </c>
    </row>
    <row r="65" spans="1:6" x14ac:dyDescent="0.25">
      <c r="A65" s="2" t="s">
        <v>10412</v>
      </c>
      <c r="B65" s="2" t="s">
        <v>11440</v>
      </c>
      <c r="C65" s="4" t="s">
        <v>4843</v>
      </c>
      <c r="D65" s="9">
        <v>43733</v>
      </c>
      <c r="E65" s="9">
        <v>43735</v>
      </c>
      <c r="F65" s="3">
        <v>2</v>
      </c>
    </row>
    <row r="66" spans="1:6" x14ac:dyDescent="0.25">
      <c r="A66" s="2" t="s">
        <v>11441</v>
      </c>
      <c r="B66" s="2" t="s">
        <v>11442</v>
      </c>
      <c r="C66" s="4" t="s">
        <v>4861</v>
      </c>
      <c r="E66" s="9">
        <v>43756</v>
      </c>
    </row>
    <row r="67" spans="1:6" x14ac:dyDescent="0.25">
      <c r="A67" s="2" t="s">
        <v>11443</v>
      </c>
      <c r="B67" s="2" t="s">
        <v>11444</v>
      </c>
      <c r="C67" s="4" t="s">
        <v>11445</v>
      </c>
      <c r="D67" s="9">
        <v>43797</v>
      </c>
      <c r="E67" s="9">
        <v>43797</v>
      </c>
    </row>
    <row r="68" spans="1:6" x14ac:dyDescent="0.25">
      <c r="A68" s="2" t="s">
        <v>11372</v>
      </c>
      <c r="B68" s="2" t="s">
        <v>11373</v>
      </c>
      <c r="C68" s="4" t="s">
        <v>11446</v>
      </c>
      <c r="E68" s="9">
        <v>43818</v>
      </c>
    </row>
    <row r="69" spans="1:6" x14ac:dyDescent="0.25">
      <c r="A69" s="2" t="s">
        <v>11447</v>
      </c>
      <c r="B69" s="2" t="s">
        <v>11448</v>
      </c>
      <c r="C69" s="4" t="s">
        <v>11446</v>
      </c>
      <c r="D69" s="9">
        <v>43827</v>
      </c>
      <c r="E69" s="9">
        <v>43827</v>
      </c>
    </row>
    <row r="70" spans="1:6" x14ac:dyDescent="0.25">
      <c r="A70" s="2" t="s">
        <v>11449</v>
      </c>
      <c r="B70" s="2" t="s">
        <v>11450</v>
      </c>
      <c r="C70" s="4" t="s">
        <v>11451</v>
      </c>
      <c r="D70" s="9">
        <v>43832</v>
      </c>
      <c r="E70" s="9">
        <v>43832</v>
      </c>
      <c r="F70" s="3" t="s">
        <v>11452</v>
      </c>
    </row>
    <row r="71" spans="1:6" x14ac:dyDescent="0.25">
      <c r="A71" s="2" t="s">
        <v>11453</v>
      </c>
      <c r="B71" s="2" t="s">
        <v>11454</v>
      </c>
      <c r="C71" s="4" t="s">
        <v>11455</v>
      </c>
      <c r="D71" s="9">
        <v>43846</v>
      </c>
      <c r="E71" s="9">
        <v>43844</v>
      </c>
    </row>
    <row r="72" spans="1:6" x14ac:dyDescent="0.25">
      <c r="A72" s="2" t="s">
        <v>11456</v>
      </c>
      <c r="B72" s="2" t="s">
        <v>11457</v>
      </c>
      <c r="C72" s="4" t="s">
        <v>11458</v>
      </c>
      <c r="E72" s="9">
        <v>43844</v>
      </c>
    </row>
    <row r="73" spans="1:6" x14ac:dyDescent="0.25">
      <c r="A73" s="2" t="s">
        <v>11327</v>
      </c>
      <c r="B73" s="2" t="s">
        <v>11459</v>
      </c>
      <c r="C73" s="4" t="s">
        <v>11460</v>
      </c>
      <c r="E73" s="9">
        <v>43867</v>
      </c>
    </row>
    <row r="74" spans="1:6" x14ac:dyDescent="0.25">
      <c r="A74" s="2" t="s">
        <v>11461</v>
      </c>
      <c r="B74" s="2" t="s">
        <v>11462</v>
      </c>
      <c r="C74" s="4" t="s">
        <v>11460</v>
      </c>
      <c r="E74" s="9">
        <v>43867</v>
      </c>
    </row>
    <row r="75" spans="1:6" x14ac:dyDescent="0.25">
      <c r="A75" s="2" t="s">
        <v>11449</v>
      </c>
      <c r="B75" s="2" t="s">
        <v>11463</v>
      </c>
      <c r="C75" s="4" t="s">
        <v>2193</v>
      </c>
    </row>
  </sheetData>
  <hyperlinks>
    <hyperlink ref="I1" location="'Inicio'!A1" tooltip="Regresa a la tabla del inicio" display="Ir al inicio" xr:uid="{8780D414-6FD8-4C01-938C-1C0965A7FAE3}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5765-0AE0-427F-9833-C3E617EA7F5D}">
  <sheetPr codeName="Hoja92"/>
  <dimension ref="A1:I452"/>
  <sheetViews>
    <sheetView workbookViewId="0">
      <pane ySplit="1" topLeftCell="A43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739</v>
      </c>
      <c r="H1" s="1" t="s">
        <v>28761</v>
      </c>
      <c r="I1" s="5" t="s">
        <v>14</v>
      </c>
    </row>
    <row r="2" spans="1:9" x14ac:dyDescent="0.25">
      <c r="A2" s="2" t="s">
        <v>5655</v>
      </c>
      <c r="B2" s="2" t="s">
        <v>11464</v>
      </c>
      <c r="C2" s="4" t="s">
        <v>9691</v>
      </c>
      <c r="E2" s="9">
        <v>40138</v>
      </c>
      <c r="F2" s="3" t="s">
        <v>7169</v>
      </c>
    </row>
    <row r="3" spans="1:9" x14ac:dyDescent="0.25">
      <c r="A3" s="2" t="s">
        <v>11465</v>
      </c>
      <c r="B3" s="2" t="s">
        <v>11466</v>
      </c>
      <c r="C3" s="4" t="s">
        <v>11467</v>
      </c>
      <c r="E3" s="9">
        <v>40149</v>
      </c>
      <c r="F3" s="3">
        <v>23</v>
      </c>
    </row>
    <row r="4" spans="1:9" x14ac:dyDescent="0.25">
      <c r="A4" s="2" t="s">
        <v>1766</v>
      </c>
      <c r="B4" s="2" t="s">
        <v>11468</v>
      </c>
      <c r="C4" s="4" t="s">
        <v>7777</v>
      </c>
      <c r="E4" s="9">
        <v>40141</v>
      </c>
      <c r="F4" s="3" t="s">
        <v>7169</v>
      </c>
    </row>
    <row r="5" spans="1:9" x14ac:dyDescent="0.25">
      <c r="A5" s="2" t="s">
        <v>2777</v>
      </c>
      <c r="B5" s="2" t="s">
        <v>11469</v>
      </c>
      <c r="C5" s="4" t="s">
        <v>2426</v>
      </c>
      <c r="E5" s="9">
        <v>40145</v>
      </c>
      <c r="F5" s="3" t="s">
        <v>880</v>
      </c>
    </row>
    <row r="6" spans="1:9" x14ac:dyDescent="0.25">
      <c r="A6" s="2" t="s">
        <v>11470</v>
      </c>
      <c r="B6" s="2" t="s">
        <v>11471</v>
      </c>
      <c r="C6" s="4" t="s">
        <v>2426</v>
      </c>
      <c r="E6" s="9">
        <v>40144</v>
      </c>
      <c r="F6" s="3" t="s">
        <v>1660</v>
      </c>
    </row>
    <row r="7" spans="1:9" x14ac:dyDescent="0.25">
      <c r="A7" s="2" t="s">
        <v>11472</v>
      </c>
      <c r="B7" s="2" t="s">
        <v>11473</v>
      </c>
      <c r="C7" s="4" t="s">
        <v>11474</v>
      </c>
      <c r="E7" s="9">
        <v>40144</v>
      </c>
      <c r="F7" s="3" t="s">
        <v>1660</v>
      </c>
    </row>
    <row r="8" spans="1:9" x14ac:dyDescent="0.25">
      <c r="A8" s="2" t="s">
        <v>3501</v>
      </c>
      <c r="B8" s="2" t="s">
        <v>11475</v>
      </c>
      <c r="C8" s="4" t="s">
        <v>7780</v>
      </c>
      <c r="E8" s="9">
        <v>40147</v>
      </c>
      <c r="F8" s="3" t="s">
        <v>1640</v>
      </c>
    </row>
    <row r="9" spans="1:9" x14ac:dyDescent="0.25">
      <c r="A9" s="2" t="s">
        <v>11470</v>
      </c>
      <c r="B9" s="2" t="s">
        <v>11476</v>
      </c>
      <c r="C9" s="4" t="s">
        <v>7780</v>
      </c>
      <c r="E9" s="9">
        <v>40150</v>
      </c>
      <c r="F9" s="3" t="s">
        <v>7169</v>
      </c>
    </row>
    <row r="10" spans="1:9" x14ac:dyDescent="0.25">
      <c r="A10" s="2" t="s">
        <v>3501</v>
      </c>
      <c r="B10" s="2" t="s">
        <v>11475</v>
      </c>
      <c r="C10" s="4" t="s">
        <v>11477</v>
      </c>
      <c r="E10" s="9">
        <v>40149</v>
      </c>
      <c r="F10" s="3" t="s">
        <v>866</v>
      </c>
    </row>
    <row r="11" spans="1:9" x14ac:dyDescent="0.25">
      <c r="A11" s="2" t="s">
        <v>4334</v>
      </c>
      <c r="B11" s="2" t="s">
        <v>11478</v>
      </c>
      <c r="C11" s="4" t="s">
        <v>869</v>
      </c>
      <c r="E11" s="9">
        <v>40149</v>
      </c>
      <c r="F11" s="3" t="s">
        <v>1680</v>
      </c>
    </row>
    <row r="12" spans="1:9" x14ac:dyDescent="0.25">
      <c r="A12" s="2" t="s">
        <v>2264</v>
      </c>
      <c r="B12" s="2" t="s">
        <v>11479</v>
      </c>
      <c r="C12" s="4" t="s">
        <v>7158</v>
      </c>
      <c r="E12" s="9">
        <v>40152</v>
      </c>
      <c r="F12" s="3" t="s">
        <v>1699</v>
      </c>
    </row>
    <row r="13" spans="1:9" x14ac:dyDescent="0.25">
      <c r="A13" s="2" t="s">
        <v>11480</v>
      </c>
      <c r="B13" s="2" t="s">
        <v>11481</v>
      </c>
      <c r="C13" s="4" t="s">
        <v>11482</v>
      </c>
      <c r="E13" s="9">
        <v>40154</v>
      </c>
      <c r="F13" s="3" t="s">
        <v>880</v>
      </c>
    </row>
    <row r="14" spans="1:9" x14ac:dyDescent="0.25">
      <c r="A14" s="2" t="s">
        <v>941</v>
      </c>
      <c r="B14" s="2" t="s">
        <v>11483</v>
      </c>
      <c r="C14" s="4" t="s">
        <v>2437</v>
      </c>
      <c r="E14" s="9">
        <v>40162</v>
      </c>
      <c r="F14" s="3" t="s">
        <v>880</v>
      </c>
    </row>
    <row r="15" spans="1:9" x14ac:dyDescent="0.25">
      <c r="A15" s="2" t="s">
        <v>10808</v>
      </c>
      <c r="B15" s="2" t="s">
        <v>11484</v>
      </c>
      <c r="C15" s="4" t="s">
        <v>11485</v>
      </c>
      <c r="E15" s="9">
        <v>40157</v>
      </c>
      <c r="F15" s="3" t="s">
        <v>1680</v>
      </c>
    </row>
    <row r="16" spans="1:9" x14ac:dyDescent="0.25">
      <c r="A16" s="2" t="s">
        <v>7781</v>
      </c>
      <c r="B16" s="2" t="s">
        <v>7782</v>
      </c>
      <c r="C16" s="4" t="s">
        <v>11485</v>
      </c>
      <c r="E16" s="9">
        <v>40159</v>
      </c>
      <c r="F16" s="3" t="s">
        <v>1680</v>
      </c>
    </row>
    <row r="17" spans="1:6" x14ac:dyDescent="0.25">
      <c r="A17" s="2" t="s">
        <v>10808</v>
      </c>
      <c r="B17" s="2" t="s">
        <v>11486</v>
      </c>
      <c r="C17" s="4" t="s">
        <v>5822</v>
      </c>
      <c r="E17" s="9">
        <v>40158</v>
      </c>
      <c r="F17" s="3" t="s">
        <v>1699</v>
      </c>
    </row>
    <row r="18" spans="1:6" x14ac:dyDescent="0.25">
      <c r="A18" s="2" t="s">
        <v>7800</v>
      </c>
      <c r="B18" s="2" t="s">
        <v>11487</v>
      </c>
      <c r="C18" s="4" t="s">
        <v>11488</v>
      </c>
      <c r="E18" s="9">
        <v>40164</v>
      </c>
      <c r="F18" s="3" t="s">
        <v>1664</v>
      </c>
    </row>
    <row r="19" spans="1:6" x14ac:dyDescent="0.25">
      <c r="A19" s="2" t="s">
        <v>11489</v>
      </c>
      <c r="B19" s="2" t="s">
        <v>11490</v>
      </c>
      <c r="C19" s="4" t="s">
        <v>11491</v>
      </c>
      <c r="E19" s="9">
        <v>40168</v>
      </c>
      <c r="F19" s="3" t="s">
        <v>880</v>
      </c>
    </row>
    <row r="20" spans="1:6" x14ac:dyDescent="0.25">
      <c r="A20" s="2" t="s">
        <v>1415</v>
      </c>
      <c r="B20" s="2" t="s">
        <v>11492</v>
      </c>
      <c r="C20" s="4" t="s">
        <v>11491</v>
      </c>
      <c r="E20" s="9">
        <v>40166</v>
      </c>
      <c r="F20" s="3" t="s">
        <v>1680</v>
      </c>
    </row>
    <row r="21" spans="1:6" x14ac:dyDescent="0.25">
      <c r="A21" s="2" t="s">
        <v>1415</v>
      </c>
      <c r="B21" s="2" t="s">
        <v>11493</v>
      </c>
      <c r="C21" s="4" t="s">
        <v>7784</v>
      </c>
      <c r="E21" s="9">
        <v>40168</v>
      </c>
      <c r="F21" s="3" t="s">
        <v>1699</v>
      </c>
    </row>
    <row r="22" spans="1:6" x14ac:dyDescent="0.25">
      <c r="A22" s="2" t="s">
        <v>11494</v>
      </c>
      <c r="B22" s="2" t="s">
        <v>11495</v>
      </c>
      <c r="C22" s="4" t="s">
        <v>2447</v>
      </c>
      <c r="E22" s="9">
        <v>40171</v>
      </c>
      <c r="F22" s="3" t="s">
        <v>1664</v>
      </c>
    </row>
    <row r="23" spans="1:6" x14ac:dyDescent="0.25">
      <c r="A23" s="2" t="s">
        <v>2024</v>
      </c>
      <c r="B23" s="2" t="s">
        <v>11496</v>
      </c>
      <c r="C23" s="4" t="s">
        <v>2447</v>
      </c>
      <c r="E23" s="9">
        <v>40173</v>
      </c>
      <c r="F23" s="3" t="s">
        <v>1664</v>
      </c>
    </row>
    <row r="24" spans="1:6" x14ac:dyDescent="0.25">
      <c r="A24" s="2" t="s">
        <v>8257</v>
      </c>
      <c r="B24" s="2" t="s">
        <v>11497</v>
      </c>
      <c r="C24" s="4" t="s">
        <v>2452</v>
      </c>
      <c r="E24" s="9">
        <v>40173</v>
      </c>
      <c r="F24" s="3" t="s">
        <v>880</v>
      </c>
    </row>
    <row r="25" spans="1:6" x14ac:dyDescent="0.25">
      <c r="A25" s="2" t="s">
        <v>10808</v>
      </c>
      <c r="B25" s="2" t="s">
        <v>10446</v>
      </c>
      <c r="C25" s="4" t="s">
        <v>11498</v>
      </c>
      <c r="E25" s="9">
        <v>40173</v>
      </c>
      <c r="F25" s="3" t="s">
        <v>880</v>
      </c>
    </row>
    <row r="26" spans="1:6" x14ac:dyDescent="0.25">
      <c r="B26" s="2" t="s">
        <v>11499</v>
      </c>
      <c r="C26" s="4" t="s">
        <v>11498</v>
      </c>
      <c r="E26" s="9">
        <v>40173</v>
      </c>
      <c r="F26" s="3" t="s">
        <v>1699</v>
      </c>
    </row>
    <row r="27" spans="1:6" x14ac:dyDescent="0.25">
      <c r="A27" s="2" t="s">
        <v>11500</v>
      </c>
      <c r="B27" s="2" t="s">
        <v>11501</v>
      </c>
      <c r="C27" s="4" t="s">
        <v>11502</v>
      </c>
      <c r="E27" s="9">
        <v>40176</v>
      </c>
      <c r="F27" s="3" t="s">
        <v>1699</v>
      </c>
    </row>
    <row r="28" spans="1:6" x14ac:dyDescent="0.25">
      <c r="A28" s="2" t="s">
        <v>11503</v>
      </c>
      <c r="B28" s="2" t="s">
        <v>11504</v>
      </c>
      <c r="C28" s="4" t="s">
        <v>11502</v>
      </c>
      <c r="E28" s="9">
        <v>40175</v>
      </c>
      <c r="F28" s="3" t="s">
        <v>1664</v>
      </c>
    </row>
    <row r="29" spans="1:6" x14ac:dyDescent="0.25">
      <c r="A29" s="2" t="s">
        <v>10705</v>
      </c>
      <c r="B29" s="2" t="s">
        <v>11505</v>
      </c>
      <c r="C29" s="4" t="s">
        <v>11502</v>
      </c>
      <c r="E29" s="9">
        <v>40175</v>
      </c>
      <c r="F29" s="3" t="s">
        <v>880</v>
      </c>
    </row>
    <row r="30" spans="1:6" x14ac:dyDescent="0.25">
      <c r="A30" s="2" t="s">
        <v>2024</v>
      </c>
      <c r="B30" s="2" t="s">
        <v>11506</v>
      </c>
      <c r="C30" s="4" t="s">
        <v>11502</v>
      </c>
      <c r="E30" s="9">
        <v>40175</v>
      </c>
      <c r="F30" s="3" t="s">
        <v>1664</v>
      </c>
    </row>
    <row r="31" spans="1:6" x14ac:dyDescent="0.25">
      <c r="A31" s="2" t="s">
        <v>11507</v>
      </c>
      <c r="B31" s="2" t="s">
        <v>11508</v>
      </c>
      <c r="C31" s="4" t="s">
        <v>11509</v>
      </c>
      <c r="E31" s="9">
        <v>40184</v>
      </c>
      <c r="F31" s="3" t="s">
        <v>7167</v>
      </c>
    </row>
    <row r="32" spans="1:6" x14ac:dyDescent="0.25">
      <c r="A32" s="2" t="s">
        <v>1726</v>
      </c>
      <c r="B32" s="2" t="s">
        <v>2466</v>
      </c>
      <c r="C32" s="4" t="s">
        <v>2463</v>
      </c>
      <c r="E32" s="9">
        <v>40192</v>
      </c>
      <c r="F32" s="3" t="s">
        <v>1660</v>
      </c>
    </row>
    <row r="33" spans="1:6" x14ac:dyDescent="0.25">
      <c r="A33" s="2" t="s">
        <v>4119</v>
      </c>
      <c r="B33" s="2" t="s">
        <v>11510</v>
      </c>
      <c r="C33" s="4" t="s">
        <v>9699</v>
      </c>
      <c r="E33" s="9">
        <v>40203</v>
      </c>
      <c r="F33" s="3">
        <v>3</v>
      </c>
    </row>
    <row r="34" spans="1:6" x14ac:dyDescent="0.25">
      <c r="A34" s="2" t="s">
        <v>2240</v>
      </c>
      <c r="B34" s="2" t="s">
        <v>11511</v>
      </c>
      <c r="C34" s="4" t="s">
        <v>7796</v>
      </c>
      <c r="E34" s="9">
        <v>40196</v>
      </c>
      <c r="F34" s="3" t="s">
        <v>1660</v>
      </c>
    </row>
    <row r="35" spans="1:6" x14ac:dyDescent="0.25">
      <c r="A35" s="2" t="s">
        <v>5114</v>
      </c>
      <c r="B35" s="2" t="s">
        <v>11512</v>
      </c>
      <c r="C35" s="4" t="s">
        <v>11513</v>
      </c>
      <c r="E35" s="9">
        <v>40196</v>
      </c>
      <c r="F35" s="3" t="s">
        <v>880</v>
      </c>
    </row>
    <row r="36" spans="1:6" x14ac:dyDescent="0.25">
      <c r="A36" s="2" t="s">
        <v>11514</v>
      </c>
      <c r="B36" s="2" t="s">
        <v>11515</v>
      </c>
      <c r="C36" s="4" t="s">
        <v>11516</v>
      </c>
      <c r="E36" s="9">
        <v>40211</v>
      </c>
      <c r="F36" s="3" t="s">
        <v>880</v>
      </c>
    </row>
    <row r="37" spans="1:6" x14ac:dyDescent="0.25">
      <c r="A37" s="2" t="s">
        <v>3837</v>
      </c>
      <c r="B37" s="2" t="s">
        <v>11517</v>
      </c>
      <c r="C37" s="4" t="s">
        <v>11516</v>
      </c>
      <c r="E37" s="9">
        <v>40211</v>
      </c>
      <c r="F37" s="3" t="s">
        <v>1699</v>
      </c>
    </row>
    <row r="38" spans="1:6" x14ac:dyDescent="0.25">
      <c r="A38" s="2" t="s">
        <v>1415</v>
      </c>
      <c r="B38" s="2" t="s">
        <v>11492</v>
      </c>
      <c r="C38" s="4" t="s">
        <v>2472</v>
      </c>
      <c r="E38" s="9">
        <v>40211</v>
      </c>
      <c r="F38" s="3" t="s">
        <v>1680</v>
      </c>
    </row>
    <row r="39" spans="1:6" x14ac:dyDescent="0.25">
      <c r="A39" s="2" t="s">
        <v>2443</v>
      </c>
      <c r="B39" s="2" t="s">
        <v>11518</v>
      </c>
      <c r="C39" s="4" t="s">
        <v>11519</v>
      </c>
      <c r="E39" s="9">
        <v>40219</v>
      </c>
      <c r="F39" s="3" t="s">
        <v>1660</v>
      </c>
    </row>
    <row r="40" spans="1:6" x14ac:dyDescent="0.25">
      <c r="A40" s="2" t="s">
        <v>3837</v>
      </c>
      <c r="B40" s="2" t="s">
        <v>11520</v>
      </c>
      <c r="C40" s="4" t="s">
        <v>11521</v>
      </c>
      <c r="E40" s="9">
        <v>40220</v>
      </c>
      <c r="F40" s="3" t="s">
        <v>880</v>
      </c>
    </row>
    <row r="41" spans="1:6" x14ac:dyDescent="0.25">
      <c r="A41" s="2" t="s">
        <v>3837</v>
      </c>
      <c r="B41" s="2" t="s">
        <v>11522</v>
      </c>
      <c r="C41" s="4" t="s">
        <v>11523</v>
      </c>
      <c r="E41" s="9">
        <v>40226</v>
      </c>
      <c r="F41" s="3">
        <v>5</v>
      </c>
    </row>
    <row r="42" spans="1:6" x14ac:dyDescent="0.25">
      <c r="A42" s="2" t="s">
        <v>11524</v>
      </c>
      <c r="B42" s="2" t="s">
        <v>11525</v>
      </c>
      <c r="C42" s="4" t="s">
        <v>11526</v>
      </c>
      <c r="E42" s="9">
        <v>40227</v>
      </c>
      <c r="F42" s="3" t="s">
        <v>880</v>
      </c>
    </row>
    <row r="43" spans="1:6" x14ac:dyDescent="0.25">
      <c r="A43" s="2" t="s">
        <v>1784</v>
      </c>
      <c r="B43" s="2" t="s">
        <v>11527</v>
      </c>
      <c r="C43" s="4" t="s">
        <v>11528</v>
      </c>
      <c r="E43" s="9" t="s">
        <v>11529</v>
      </c>
      <c r="F43" s="3" t="s">
        <v>880</v>
      </c>
    </row>
    <row r="44" spans="1:6" x14ac:dyDescent="0.25">
      <c r="A44" s="2" t="s">
        <v>11530</v>
      </c>
      <c r="B44" s="2" t="s">
        <v>11531</v>
      </c>
      <c r="C44" s="4" t="s">
        <v>11532</v>
      </c>
      <c r="E44" s="9">
        <v>40253</v>
      </c>
      <c r="F44" s="3">
        <v>1</v>
      </c>
    </row>
    <row r="45" spans="1:6" x14ac:dyDescent="0.25">
      <c r="A45" s="2" t="s">
        <v>1784</v>
      </c>
      <c r="B45" s="2" t="s">
        <v>11533</v>
      </c>
      <c r="C45" s="4" t="s">
        <v>11534</v>
      </c>
      <c r="E45" s="9">
        <v>40253</v>
      </c>
      <c r="F45" s="3" t="s">
        <v>880</v>
      </c>
    </row>
    <row r="46" spans="1:6" x14ac:dyDescent="0.25">
      <c r="A46" s="2" t="s">
        <v>1726</v>
      </c>
      <c r="B46" s="2" t="s">
        <v>11535</v>
      </c>
      <c r="C46" s="4" t="s">
        <v>11536</v>
      </c>
      <c r="E46" s="9">
        <v>40253</v>
      </c>
      <c r="F46" s="3" t="s">
        <v>880</v>
      </c>
    </row>
    <row r="47" spans="1:6" x14ac:dyDescent="0.25">
      <c r="A47" s="2" t="s">
        <v>2264</v>
      </c>
      <c r="B47" s="2" t="s">
        <v>11537</v>
      </c>
      <c r="C47" s="4" t="s">
        <v>874</v>
      </c>
      <c r="E47" s="9">
        <v>40273</v>
      </c>
      <c r="F47" s="3">
        <v>6</v>
      </c>
    </row>
    <row r="48" spans="1:6" x14ac:dyDescent="0.25">
      <c r="A48" s="2" t="s">
        <v>11530</v>
      </c>
      <c r="B48" s="2" t="s">
        <v>11531</v>
      </c>
      <c r="C48" s="4" t="s">
        <v>11538</v>
      </c>
      <c r="E48" s="9">
        <v>36979</v>
      </c>
      <c r="F48" s="3" t="s">
        <v>866</v>
      </c>
    </row>
    <row r="49" spans="1:6" x14ac:dyDescent="0.25">
      <c r="A49" s="2" t="s">
        <v>1784</v>
      </c>
      <c r="B49" s="2" t="s">
        <v>11539</v>
      </c>
      <c r="C49" s="4" t="s">
        <v>11540</v>
      </c>
      <c r="E49" s="9">
        <v>40274</v>
      </c>
      <c r="F49" s="3">
        <v>1</v>
      </c>
    </row>
    <row r="50" spans="1:6" x14ac:dyDescent="0.25">
      <c r="A50" s="2" t="s">
        <v>11541</v>
      </c>
      <c r="B50" s="2" t="s">
        <v>11542</v>
      </c>
      <c r="C50" s="4" t="s">
        <v>11540</v>
      </c>
      <c r="E50" s="9">
        <v>40273</v>
      </c>
      <c r="F50" s="3" t="s">
        <v>1680</v>
      </c>
    </row>
    <row r="51" spans="1:6" x14ac:dyDescent="0.25">
      <c r="A51" s="2" t="s">
        <v>11530</v>
      </c>
      <c r="B51" s="2" t="s">
        <v>11543</v>
      </c>
      <c r="C51" s="4" t="s">
        <v>11544</v>
      </c>
      <c r="E51" s="9">
        <v>40278</v>
      </c>
      <c r="F51" s="3" t="s">
        <v>880</v>
      </c>
    </row>
    <row r="52" spans="1:6" x14ac:dyDescent="0.25">
      <c r="A52" s="2" t="s">
        <v>11530</v>
      </c>
      <c r="B52" s="2" t="s">
        <v>11545</v>
      </c>
      <c r="C52" s="4" t="s">
        <v>11544</v>
      </c>
      <c r="E52" s="9">
        <v>40278</v>
      </c>
      <c r="F52" s="3" t="s">
        <v>1699</v>
      </c>
    </row>
    <row r="53" spans="1:6" x14ac:dyDescent="0.25">
      <c r="A53" s="2" t="s">
        <v>4613</v>
      </c>
      <c r="B53" s="2" t="s">
        <v>11546</v>
      </c>
      <c r="C53" s="4" t="s">
        <v>11547</v>
      </c>
      <c r="E53" s="9">
        <v>40277</v>
      </c>
      <c r="F53" s="3" t="s">
        <v>880</v>
      </c>
    </row>
    <row r="54" spans="1:6" x14ac:dyDescent="0.25">
      <c r="A54" s="2" t="s">
        <v>2264</v>
      </c>
      <c r="B54" s="2" t="s">
        <v>11548</v>
      </c>
      <c r="C54" s="4" t="s">
        <v>11547</v>
      </c>
      <c r="E54" s="9">
        <v>40277</v>
      </c>
      <c r="F54" s="3" t="s">
        <v>1660</v>
      </c>
    </row>
    <row r="55" spans="1:6" x14ac:dyDescent="0.25">
      <c r="A55" s="2" t="s">
        <v>1784</v>
      </c>
      <c r="B55" s="2" t="s">
        <v>11539</v>
      </c>
      <c r="C55" s="4" t="s">
        <v>11547</v>
      </c>
      <c r="E55" s="9">
        <v>40276</v>
      </c>
      <c r="F55" s="3" t="s">
        <v>1699</v>
      </c>
    </row>
    <row r="56" spans="1:6" x14ac:dyDescent="0.25">
      <c r="A56" s="2" t="s">
        <v>2217</v>
      </c>
      <c r="B56" s="2" t="s">
        <v>5006</v>
      </c>
      <c r="C56" s="4" t="s">
        <v>11547</v>
      </c>
      <c r="E56" s="9">
        <v>40276</v>
      </c>
      <c r="F56" s="3" t="s">
        <v>880</v>
      </c>
    </row>
    <row r="57" spans="1:6" x14ac:dyDescent="0.25">
      <c r="A57" s="2" t="s">
        <v>11549</v>
      </c>
      <c r="B57" s="2" t="s">
        <v>11550</v>
      </c>
      <c r="C57" s="4" t="s">
        <v>11547</v>
      </c>
      <c r="E57" s="9">
        <v>40276</v>
      </c>
      <c r="F57" s="3" t="s">
        <v>880</v>
      </c>
    </row>
    <row r="58" spans="1:6" x14ac:dyDescent="0.25">
      <c r="A58" s="2" t="s">
        <v>5420</v>
      </c>
      <c r="B58" s="2" t="s">
        <v>11551</v>
      </c>
      <c r="C58" s="4" t="s">
        <v>11552</v>
      </c>
      <c r="E58" s="9">
        <v>40278</v>
      </c>
      <c r="F58" s="3" t="s">
        <v>1664</v>
      </c>
    </row>
    <row r="59" spans="1:6" x14ac:dyDescent="0.25">
      <c r="A59" s="2" t="s">
        <v>11553</v>
      </c>
      <c r="B59" s="2" t="s">
        <v>11554</v>
      </c>
      <c r="C59" s="4" t="s">
        <v>7817</v>
      </c>
      <c r="E59" s="9">
        <v>40281</v>
      </c>
      <c r="F59" s="3" t="s">
        <v>866</v>
      </c>
    </row>
    <row r="60" spans="1:6" x14ac:dyDescent="0.25">
      <c r="A60" s="2" t="s">
        <v>3837</v>
      </c>
      <c r="B60" s="2" t="s">
        <v>11555</v>
      </c>
      <c r="C60" s="4" t="s">
        <v>11556</v>
      </c>
      <c r="E60" s="9">
        <v>40289</v>
      </c>
      <c r="F60" s="3">
        <v>2</v>
      </c>
    </row>
    <row r="61" spans="1:6" x14ac:dyDescent="0.25">
      <c r="A61" s="2" t="s">
        <v>5420</v>
      </c>
      <c r="B61" s="2" t="s">
        <v>11557</v>
      </c>
      <c r="C61" s="4" t="s">
        <v>2490</v>
      </c>
      <c r="E61" s="9">
        <v>40283</v>
      </c>
      <c r="F61" s="3" t="s">
        <v>1680</v>
      </c>
    </row>
    <row r="62" spans="1:6" x14ac:dyDescent="0.25">
      <c r="A62" s="2" t="s">
        <v>11558</v>
      </c>
      <c r="B62" s="2" t="s">
        <v>11559</v>
      </c>
      <c r="C62" s="4" t="s">
        <v>11560</v>
      </c>
      <c r="E62" s="9">
        <v>40301</v>
      </c>
      <c r="F62" s="3">
        <v>5</v>
      </c>
    </row>
    <row r="63" spans="1:6" x14ac:dyDescent="0.25">
      <c r="A63" s="2" t="s">
        <v>7771</v>
      </c>
      <c r="B63" s="2" t="s">
        <v>11561</v>
      </c>
      <c r="C63" s="4" t="s">
        <v>11560</v>
      </c>
      <c r="E63" s="9">
        <v>40292</v>
      </c>
      <c r="F63" s="3" t="s">
        <v>1699</v>
      </c>
    </row>
    <row r="64" spans="1:6" x14ac:dyDescent="0.25">
      <c r="A64" s="2" t="s">
        <v>11562</v>
      </c>
      <c r="B64" s="2" t="s">
        <v>11563</v>
      </c>
      <c r="C64" s="4" t="s">
        <v>11564</v>
      </c>
      <c r="E64" s="9">
        <v>40303</v>
      </c>
      <c r="F64" s="3">
        <v>2</v>
      </c>
    </row>
    <row r="65" spans="1:6" x14ac:dyDescent="0.25">
      <c r="A65" s="2" t="s">
        <v>884</v>
      </c>
      <c r="B65" s="2" t="s">
        <v>885</v>
      </c>
      <c r="C65" s="4" t="s">
        <v>7824</v>
      </c>
      <c r="E65" s="9">
        <v>40308</v>
      </c>
      <c r="F65" s="3" t="s">
        <v>1660</v>
      </c>
    </row>
    <row r="66" spans="1:6" x14ac:dyDescent="0.25">
      <c r="A66" s="2" t="s">
        <v>2552</v>
      </c>
      <c r="B66" s="2" t="s">
        <v>11565</v>
      </c>
      <c r="C66" s="4" t="s">
        <v>11566</v>
      </c>
      <c r="E66" s="9">
        <v>40308</v>
      </c>
      <c r="F66" s="3" t="s">
        <v>1664</v>
      </c>
    </row>
    <row r="67" spans="1:6" x14ac:dyDescent="0.25">
      <c r="A67" s="2" t="s">
        <v>2039</v>
      </c>
      <c r="B67" s="2" t="s">
        <v>11567</v>
      </c>
      <c r="C67" s="4" t="s">
        <v>11568</v>
      </c>
      <c r="E67" s="9">
        <v>40310</v>
      </c>
      <c r="F67" s="3" t="s">
        <v>1664</v>
      </c>
    </row>
    <row r="68" spans="1:6" x14ac:dyDescent="0.25">
      <c r="A68" s="2" t="s">
        <v>2552</v>
      </c>
      <c r="B68" s="2" t="s">
        <v>11569</v>
      </c>
      <c r="C68" s="4" t="s">
        <v>11570</v>
      </c>
      <c r="E68" s="9">
        <v>40310</v>
      </c>
      <c r="F68" s="3" t="s">
        <v>1664</v>
      </c>
    </row>
    <row r="69" spans="1:6" x14ac:dyDescent="0.25">
      <c r="A69" s="2" t="s">
        <v>11571</v>
      </c>
      <c r="B69" s="2" t="s">
        <v>11572</v>
      </c>
      <c r="C69" s="4" t="s">
        <v>11573</v>
      </c>
      <c r="E69" s="9">
        <v>40323</v>
      </c>
      <c r="F69" s="3">
        <v>5</v>
      </c>
    </row>
    <row r="70" spans="1:6" x14ac:dyDescent="0.25">
      <c r="A70" s="2" t="s">
        <v>2488</v>
      </c>
      <c r="B70" s="2" t="s">
        <v>11574</v>
      </c>
      <c r="C70" s="4" t="s">
        <v>11573</v>
      </c>
      <c r="E70" s="9">
        <v>40322</v>
      </c>
      <c r="F70" s="3">
        <v>4</v>
      </c>
    </row>
    <row r="71" spans="1:6" x14ac:dyDescent="0.25">
      <c r="A71" s="2" t="s">
        <v>11575</v>
      </c>
      <c r="B71" s="2" t="s">
        <v>11576</v>
      </c>
      <c r="C71" s="4" t="s">
        <v>2513</v>
      </c>
      <c r="E71" s="9">
        <v>40327</v>
      </c>
      <c r="F71" s="3" t="s">
        <v>880</v>
      </c>
    </row>
    <row r="72" spans="1:6" x14ac:dyDescent="0.25">
      <c r="A72" s="2" t="s">
        <v>11489</v>
      </c>
      <c r="B72" s="2" t="s">
        <v>11577</v>
      </c>
      <c r="C72" s="4" t="s">
        <v>11578</v>
      </c>
      <c r="E72" s="9">
        <v>40334</v>
      </c>
      <c r="F72" s="3" t="s">
        <v>7169</v>
      </c>
    </row>
    <row r="73" spans="1:6" x14ac:dyDescent="0.25">
      <c r="A73" s="2" t="s">
        <v>4613</v>
      </c>
      <c r="B73" s="2" t="s">
        <v>11579</v>
      </c>
      <c r="C73" s="4" t="s">
        <v>7837</v>
      </c>
      <c r="E73" s="9">
        <v>40336</v>
      </c>
      <c r="F73" s="3" t="s">
        <v>1699</v>
      </c>
    </row>
    <row r="74" spans="1:6" x14ac:dyDescent="0.25">
      <c r="A74" s="2" t="s">
        <v>4613</v>
      </c>
      <c r="B74" s="2" t="s">
        <v>11580</v>
      </c>
      <c r="C74" s="4" t="s">
        <v>11581</v>
      </c>
      <c r="E74" s="9">
        <v>40343</v>
      </c>
      <c r="F74" s="3" t="s">
        <v>1680</v>
      </c>
    </row>
    <row r="75" spans="1:6" x14ac:dyDescent="0.25">
      <c r="A75" s="2" t="s">
        <v>11582</v>
      </c>
      <c r="B75" s="2" t="s">
        <v>11583</v>
      </c>
      <c r="C75" s="4" t="s">
        <v>11584</v>
      </c>
      <c r="E75" s="9">
        <v>40343</v>
      </c>
      <c r="F75" s="3" t="s">
        <v>1699</v>
      </c>
    </row>
    <row r="76" spans="1:6" x14ac:dyDescent="0.25">
      <c r="A76" s="2" t="s">
        <v>11582</v>
      </c>
      <c r="B76" s="2" t="s">
        <v>7876</v>
      </c>
      <c r="C76" s="4" t="s">
        <v>11585</v>
      </c>
      <c r="E76" s="9">
        <v>40345</v>
      </c>
      <c r="F76" s="3" t="s">
        <v>1680</v>
      </c>
    </row>
    <row r="77" spans="1:6" x14ac:dyDescent="0.25">
      <c r="A77" s="2" t="s">
        <v>11582</v>
      </c>
      <c r="B77" s="2" t="s">
        <v>7878</v>
      </c>
      <c r="C77" s="4" t="s">
        <v>11586</v>
      </c>
      <c r="E77" s="9">
        <v>40348</v>
      </c>
      <c r="F77" s="3" t="s">
        <v>866</v>
      </c>
    </row>
    <row r="78" spans="1:6" x14ac:dyDescent="0.25">
      <c r="A78" s="2" t="s">
        <v>11587</v>
      </c>
      <c r="B78" s="2" t="s">
        <v>11588</v>
      </c>
      <c r="C78" s="4" t="s">
        <v>11589</v>
      </c>
      <c r="E78" s="9">
        <v>40350</v>
      </c>
      <c r="F78" s="3" t="s">
        <v>919</v>
      </c>
    </row>
    <row r="79" spans="1:6" x14ac:dyDescent="0.25">
      <c r="A79" s="2" t="s">
        <v>11590</v>
      </c>
      <c r="B79" s="2" t="s">
        <v>11591</v>
      </c>
      <c r="C79" s="4" t="s">
        <v>1688</v>
      </c>
      <c r="E79" s="9">
        <v>40353</v>
      </c>
      <c r="F79" s="3" t="s">
        <v>1680</v>
      </c>
    </row>
    <row r="80" spans="1:6" x14ac:dyDescent="0.25">
      <c r="A80" s="2" t="s">
        <v>11592</v>
      </c>
      <c r="B80" s="2" t="s">
        <v>11593</v>
      </c>
      <c r="C80" s="4" t="s">
        <v>11594</v>
      </c>
      <c r="E80" s="9">
        <v>40354</v>
      </c>
      <c r="F80" s="3" t="s">
        <v>866</v>
      </c>
    </row>
    <row r="81" spans="1:6" x14ac:dyDescent="0.25">
      <c r="A81" s="2" t="s">
        <v>2711</v>
      </c>
      <c r="B81" s="2" t="s">
        <v>1724</v>
      </c>
      <c r="C81" s="4" t="s">
        <v>11595</v>
      </c>
      <c r="E81" s="9">
        <v>40357</v>
      </c>
      <c r="F81" s="3" t="s">
        <v>866</v>
      </c>
    </row>
    <row r="82" spans="1:6" x14ac:dyDescent="0.25">
      <c r="A82" s="2" t="s">
        <v>11203</v>
      </c>
      <c r="B82" s="2" t="s">
        <v>11596</v>
      </c>
      <c r="C82" s="4" t="s">
        <v>11597</v>
      </c>
      <c r="E82" s="9">
        <v>40365</v>
      </c>
      <c r="F82" s="3" t="s">
        <v>1680</v>
      </c>
    </row>
    <row r="83" spans="1:6" x14ac:dyDescent="0.25">
      <c r="A83" s="2" t="s">
        <v>11598</v>
      </c>
      <c r="B83" s="2" t="s">
        <v>11599</v>
      </c>
      <c r="C83" s="4" t="s">
        <v>11600</v>
      </c>
      <c r="E83" s="9">
        <v>40369</v>
      </c>
      <c r="F83" s="3" t="s">
        <v>880</v>
      </c>
    </row>
    <row r="84" spans="1:6" x14ac:dyDescent="0.25">
      <c r="A84" s="2" t="s">
        <v>1684</v>
      </c>
      <c r="B84" s="2" t="s">
        <v>11601</v>
      </c>
      <c r="C84" s="4" t="s">
        <v>2209</v>
      </c>
      <c r="E84" s="9">
        <v>40371</v>
      </c>
      <c r="F84" s="3" t="s">
        <v>880</v>
      </c>
    </row>
    <row r="85" spans="1:6" x14ac:dyDescent="0.25">
      <c r="A85" s="2" t="s">
        <v>1684</v>
      </c>
      <c r="B85" s="2" t="s">
        <v>2518</v>
      </c>
      <c r="C85" s="4" t="s">
        <v>2209</v>
      </c>
      <c r="E85" s="9">
        <v>40371</v>
      </c>
      <c r="F85" s="3" t="s">
        <v>1699</v>
      </c>
    </row>
    <row r="86" spans="1:6" x14ac:dyDescent="0.25">
      <c r="A86" s="2" t="s">
        <v>1784</v>
      </c>
      <c r="B86" s="2" t="s">
        <v>11539</v>
      </c>
      <c r="C86" s="4" t="s">
        <v>11602</v>
      </c>
      <c r="E86" s="9">
        <v>40375</v>
      </c>
      <c r="F86" s="3" t="s">
        <v>1699</v>
      </c>
    </row>
    <row r="87" spans="1:6" x14ac:dyDescent="0.25">
      <c r="A87" s="2" t="s">
        <v>1784</v>
      </c>
      <c r="B87" s="2" t="s">
        <v>11527</v>
      </c>
      <c r="C87" s="4" t="s">
        <v>11602</v>
      </c>
      <c r="E87" s="9">
        <v>40374</v>
      </c>
      <c r="F87" s="3" t="s">
        <v>880</v>
      </c>
    </row>
    <row r="88" spans="1:6" x14ac:dyDescent="0.25">
      <c r="A88" s="2" t="s">
        <v>11603</v>
      </c>
      <c r="B88" s="2" t="s">
        <v>11604</v>
      </c>
      <c r="C88" s="4" t="s">
        <v>2212</v>
      </c>
      <c r="E88" s="9">
        <v>40376</v>
      </c>
      <c r="F88" s="3" t="s">
        <v>1680</v>
      </c>
    </row>
    <row r="89" spans="1:6" x14ac:dyDescent="0.25">
      <c r="A89" s="2" t="s">
        <v>11605</v>
      </c>
      <c r="B89" s="2" t="s">
        <v>11606</v>
      </c>
      <c r="C89" s="4" t="s">
        <v>2212</v>
      </c>
      <c r="E89" s="9">
        <v>40378</v>
      </c>
      <c r="F89" s="3" t="s">
        <v>1680</v>
      </c>
    </row>
    <row r="90" spans="1:6" x14ac:dyDescent="0.25">
      <c r="A90" s="2" t="s">
        <v>11607</v>
      </c>
      <c r="B90" s="2" t="s">
        <v>11608</v>
      </c>
      <c r="C90" s="4" t="s">
        <v>11609</v>
      </c>
      <c r="E90" s="9">
        <v>40379</v>
      </c>
      <c r="F90" s="3" t="s">
        <v>880</v>
      </c>
    </row>
    <row r="91" spans="1:6" x14ac:dyDescent="0.25">
      <c r="A91" s="2" t="s">
        <v>11598</v>
      </c>
      <c r="B91" s="2" t="s">
        <v>11610</v>
      </c>
      <c r="C91" s="4" t="s">
        <v>3455</v>
      </c>
      <c r="E91" s="9">
        <v>40380</v>
      </c>
      <c r="F91" s="3" t="s">
        <v>1664</v>
      </c>
    </row>
    <row r="92" spans="1:6" x14ac:dyDescent="0.25">
      <c r="A92" s="2" t="s">
        <v>11611</v>
      </c>
      <c r="B92" s="2" t="s">
        <v>11612</v>
      </c>
      <c r="C92" s="4" t="s">
        <v>3455</v>
      </c>
      <c r="E92" s="9">
        <v>40385</v>
      </c>
      <c r="F92" s="3" t="s">
        <v>1664</v>
      </c>
    </row>
    <row r="93" spans="1:6" x14ac:dyDescent="0.25">
      <c r="A93" s="2" t="s">
        <v>11613</v>
      </c>
      <c r="B93" s="2" t="s">
        <v>11614</v>
      </c>
      <c r="C93" s="4" t="s">
        <v>11615</v>
      </c>
      <c r="E93" s="9">
        <v>40385</v>
      </c>
      <c r="F93" s="3" t="s">
        <v>1664</v>
      </c>
    </row>
    <row r="94" spans="1:6" x14ac:dyDescent="0.25">
      <c r="A94" s="2" t="s">
        <v>1784</v>
      </c>
      <c r="B94" s="2" t="s">
        <v>11527</v>
      </c>
      <c r="C94" s="4" t="s">
        <v>11616</v>
      </c>
      <c r="E94" s="9">
        <v>40385</v>
      </c>
      <c r="F94" s="3" t="s">
        <v>1699</v>
      </c>
    </row>
    <row r="95" spans="1:6" x14ac:dyDescent="0.25">
      <c r="A95" s="2" t="s">
        <v>1054</v>
      </c>
      <c r="B95" s="2" t="s">
        <v>11617</v>
      </c>
      <c r="C95" s="4" t="s">
        <v>886</v>
      </c>
      <c r="E95" s="9">
        <v>40418</v>
      </c>
      <c r="F95" s="3" t="s">
        <v>1664</v>
      </c>
    </row>
    <row r="96" spans="1:6" x14ac:dyDescent="0.25">
      <c r="A96" s="2" t="s">
        <v>2264</v>
      </c>
      <c r="B96" s="2" t="s">
        <v>11618</v>
      </c>
      <c r="C96" s="4" t="s">
        <v>11619</v>
      </c>
      <c r="E96" s="9">
        <v>40392</v>
      </c>
      <c r="F96" s="3" t="s">
        <v>1664</v>
      </c>
    </row>
    <row r="97" spans="1:6" x14ac:dyDescent="0.25">
      <c r="A97" s="2" t="s">
        <v>1726</v>
      </c>
      <c r="B97" s="2" t="s">
        <v>11620</v>
      </c>
      <c r="C97" s="4" t="s">
        <v>11619</v>
      </c>
      <c r="E97" s="9">
        <v>40419</v>
      </c>
      <c r="F97" s="3" t="s">
        <v>880</v>
      </c>
    </row>
    <row r="98" spans="1:6" x14ac:dyDescent="0.25">
      <c r="A98" s="2" t="s">
        <v>10808</v>
      </c>
      <c r="B98" s="2" t="s">
        <v>11621</v>
      </c>
      <c r="C98" s="4" t="s">
        <v>11622</v>
      </c>
      <c r="E98" s="9">
        <v>40420</v>
      </c>
      <c r="F98" s="3" t="s">
        <v>1660</v>
      </c>
    </row>
    <row r="99" spans="1:6" x14ac:dyDescent="0.25">
      <c r="A99" s="2" t="s">
        <v>2461</v>
      </c>
      <c r="B99" s="2" t="s">
        <v>11623</v>
      </c>
      <c r="C99" s="4" t="s">
        <v>7873</v>
      </c>
      <c r="E99" s="9">
        <v>40421</v>
      </c>
      <c r="F99" s="3" t="s">
        <v>880</v>
      </c>
    </row>
    <row r="100" spans="1:6" x14ac:dyDescent="0.25">
      <c r="A100" s="2" t="s">
        <v>7822</v>
      </c>
      <c r="B100" s="2" t="s">
        <v>9595</v>
      </c>
      <c r="C100" s="4" t="s">
        <v>2551</v>
      </c>
      <c r="E100" s="9">
        <v>40399</v>
      </c>
      <c r="F100" s="3" t="s">
        <v>880</v>
      </c>
    </row>
    <row r="101" spans="1:6" x14ac:dyDescent="0.25">
      <c r="A101" s="2" t="s">
        <v>5846</v>
      </c>
      <c r="B101" s="2" t="s">
        <v>11624</v>
      </c>
      <c r="C101" s="4" t="s">
        <v>11625</v>
      </c>
      <c r="E101" s="9">
        <v>40403</v>
      </c>
      <c r="F101" s="3" t="s">
        <v>1699</v>
      </c>
    </row>
    <row r="102" spans="1:6" x14ac:dyDescent="0.25">
      <c r="A102" s="2" t="s">
        <v>1784</v>
      </c>
      <c r="B102" s="2" t="s">
        <v>11626</v>
      </c>
      <c r="C102" s="4" t="s">
        <v>11627</v>
      </c>
      <c r="E102" s="9">
        <v>40403</v>
      </c>
      <c r="F102" s="3" t="s">
        <v>866</v>
      </c>
    </row>
    <row r="103" spans="1:6" x14ac:dyDescent="0.25">
      <c r="A103" s="2" t="s">
        <v>1784</v>
      </c>
      <c r="B103" s="2" t="s">
        <v>11533</v>
      </c>
      <c r="C103" s="4" t="s">
        <v>2554</v>
      </c>
      <c r="E103" s="9">
        <v>40406</v>
      </c>
      <c r="F103" s="3" t="s">
        <v>866</v>
      </c>
    </row>
    <row r="104" spans="1:6" x14ac:dyDescent="0.25">
      <c r="A104" s="2" t="s">
        <v>2461</v>
      </c>
      <c r="B104" s="2" t="s">
        <v>11623</v>
      </c>
      <c r="C104" s="4" t="s">
        <v>2554</v>
      </c>
      <c r="E104" s="9">
        <v>40410</v>
      </c>
      <c r="F104" s="3" t="s">
        <v>919</v>
      </c>
    </row>
    <row r="105" spans="1:6" x14ac:dyDescent="0.25">
      <c r="A105" s="2" t="s">
        <v>1054</v>
      </c>
      <c r="B105" s="2" t="s">
        <v>11628</v>
      </c>
      <c r="C105" s="4" t="s">
        <v>11629</v>
      </c>
      <c r="E105" s="9">
        <v>40408</v>
      </c>
      <c r="F105" s="3" t="s">
        <v>919</v>
      </c>
    </row>
    <row r="106" spans="1:6" x14ac:dyDescent="0.25">
      <c r="A106" s="2" t="s">
        <v>1236</v>
      </c>
      <c r="B106" s="2" t="s">
        <v>9834</v>
      </c>
      <c r="C106" s="4" t="s">
        <v>1702</v>
      </c>
      <c r="E106" s="9">
        <v>40420</v>
      </c>
      <c r="F106" s="3">
        <v>4</v>
      </c>
    </row>
    <row r="107" spans="1:6" x14ac:dyDescent="0.25">
      <c r="A107" s="2" t="s">
        <v>11480</v>
      </c>
      <c r="B107" s="2" t="s">
        <v>11630</v>
      </c>
      <c r="C107" s="4" t="s">
        <v>11631</v>
      </c>
      <c r="E107" s="9">
        <v>40420</v>
      </c>
      <c r="F107" s="3" t="s">
        <v>866</v>
      </c>
    </row>
    <row r="108" spans="1:6" x14ac:dyDescent="0.25">
      <c r="A108" s="2" t="s">
        <v>11632</v>
      </c>
      <c r="B108" s="2" t="s">
        <v>11633</v>
      </c>
      <c r="C108" s="4" t="s">
        <v>11634</v>
      </c>
      <c r="E108" s="9">
        <v>40427</v>
      </c>
      <c r="F108" s="3" t="s">
        <v>866</v>
      </c>
    </row>
    <row r="109" spans="1:6" x14ac:dyDescent="0.25">
      <c r="A109" s="2" t="s">
        <v>2552</v>
      </c>
      <c r="B109" s="2" t="s">
        <v>7899</v>
      </c>
      <c r="C109" s="4" t="s">
        <v>11635</v>
      </c>
      <c r="E109" s="9">
        <v>40424</v>
      </c>
      <c r="F109" s="3" t="s">
        <v>1699</v>
      </c>
    </row>
    <row r="110" spans="1:6" x14ac:dyDescent="0.25">
      <c r="A110" s="2" t="s">
        <v>2552</v>
      </c>
      <c r="B110" s="2" t="s">
        <v>7901</v>
      </c>
      <c r="C110" s="4" t="s">
        <v>11635</v>
      </c>
      <c r="E110" s="9">
        <v>40424</v>
      </c>
      <c r="F110" s="3" t="s">
        <v>866</v>
      </c>
    </row>
    <row r="111" spans="1:6" x14ac:dyDescent="0.25">
      <c r="A111" s="2" t="s">
        <v>3837</v>
      </c>
      <c r="B111" s="2" t="s">
        <v>11636</v>
      </c>
      <c r="C111" s="4" t="s">
        <v>11637</v>
      </c>
      <c r="E111" s="9">
        <v>40430</v>
      </c>
      <c r="F111" s="3" t="s">
        <v>919</v>
      </c>
    </row>
    <row r="112" spans="1:6" x14ac:dyDescent="0.25">
      <c r="A112" s="2" t="s">
        <v>3837</v>
      </c>
      <c r="B112" s="2" t="s">
        <v>11638</v>
      </c>
      <c r="C112" s="4" t="s">
        <v>11639</v>
      </c>
      <c r="E112" s="9">
        <v>40427</v>
      </c>
      <c r="F112" s="3" t="s">
        <v>866</v>
      </c>
    </row>
    <row r="113" spans="1:6" x14ac:dyDescent="0.25">
      <c r="A113" s="2" t="s">
        <v>3970</v>
      </c>
      <c r="B113" s="2" t="s">
        <v>11640</v>
      </c>
      <c r="C113" s="4" t="s">
        <v>11641</v>
      </c>
      <c r="E113" s="9">
        <v>40431</v>
      </c>
      <c r="F113" s="3" t="s">
        <v>866</v>
      </c>
    </row>
    <row r="114" spans="1:6" x14ac:dyDescent="0.25">
      <c r="A114" s="2" t="s">
        <v>4227</v>
      </c>
      <c r="B114" s="2" t="s">
        <v>11642</v>
      </c>
      <c r="C114" s="4" t="s">
        <v>2219</v>
      </c>
      <c r="E114" s="9">
        <v>40441</v>
      </c>
      <c r="F114" s="3">
        <v>2</v>
      </c>
    </row>
    <row r="115" spans="1:6" x14ac:dyDescent="0.25">
      <c r="A115" s="2" t="s">
        <v>2488</v>
      </c>
      <c r="B115" s="2" t="s">
        <v>11643</v>
      </c>
      <c r="C115" s="4" t="s">
        <v>11644</v>
      </c>
      <c r="E115" s="9">
        <v>40446</v>
      </c>
      <c r="F115" s="3" t="s">
        <v>1680</v>
      </c>
    </row>
    <row r="116" spans="1:6" x14ac:dyDescent="0.25">
      <c r="A116" s="2" t="s">
        <v>4227</v>
      </c>
      <c r="B116" s="2" t="s">
        <v>11642</v>
      </c>
      <c r="C116" s="4" t="s">
        <v>11645</v>
      </c>
      <c r="E116" s="9">
        <v>40448</v>
      </c>
      <c r="F116" s="3" t="s">
        <v>1680</v>
      </c>
    </row>
    <row r="117" spans="1:6" x14ac:dyDescent="0.25">
      <c r="A117" s="2" t="s">
        <v>11507</v>
      </c>
      <c r="B117" s="2" t="s">
        <v>11646</v>
      </c>
      <c r="C117" s="4" t="s">
        <v>11647</v>
      </c>
      <c r="E117" s="9">
        <v>40450</v>
      </c>
      <c r="F117" s="3" t="s">
        <v>919</v>
      </c>
    </row>
    <row r="118" spans="1:6" x14ac:dyDescent="0.25">
      <c r="A118" s="2" t="s">
        <v>9880</v>
      </c>
      <c r="B118" s="2" t="s">
        <v>11648</v>
      </c>
      <c r="C118" s="4" t="s">
        <v>11649</v>
      </c>
      <c r="E118" s="9">
        <v>40477</v>
      </c>
      <c r="F118" s="3">
        <v>19</v>
      </c>
    </row>
    <row r="119" spans="1:6" x14ac:dyDescent="0.25">
      <c r="A119" s="2" t="s">
        <v>11650</v>
      </c>
      <c r="B119" s="2" t="s">
        <v>11651</v>
      </c>
      <c r="C119" s="4" t="s">
        <v>11649</v>
      </c>
      <c r="E119" s="9">
        <v>40469</v>
      </c>
      <c r="F119" s="3">
        <v>11</v>
      </c>
    </row>
    <row r="120" spans="1:6" x14ac:dyDescent="0.25">
      <c r="A120" s="2" t="s">
        <v>941</v>
      </c>
      <c r="B120" s="2" t="s">
        <v>11483</v>
      </c>
      <c r="C120" s="4" t="s">
        <v>11652</v>
      </c>
      <c r="E120" s="9">
        <v>40466</v>
      </c>
      <c r="F120" s="3">
        <v>3</v>
      </c>
    </row>
    <row r="121" spans="1:6" x14ac:dyDescent="0.25">
      <c r="A121" s="2" t="s">
        <v>11653</v>
      </c>
      <c r="B121" s="2" t="s">
        <v>11654</v>
      </c>
      <c r="C121" s="4" t="s">
        <v>11652</v>
      </c>
      <c r="E121" s="9">
        <v>40460</v>
      </c>
      <c r="F121" s="3" t="s">
        <v>866</v>
      </c>
    </row>
    <row r="122" spans="1:6" x14ac:dyDescent="0.25">
      <c r="A122" s="2" t="s">
        <v>11655</v>
      </c>
      <c r="B122" s="2" t="s">
        <v>11656</v>
      </c>
      <c r="C122" s="4" t="s">
        <v>11657</v>
      </c>
      <c r="E122" s="9">
        <v>40469</v>
      </c>
      <c r="F122" s="3" t="s">
        <v>866</v>
      </c>
    </row>
    <row r="123" spans="1:6" x14ac:dyDescent="0.25">
      <c r="A123" s="2" t="s">
        <v>1784</v>
      </c>
      <c r="B123" s="2" t="s">
        <v>11626</v>
      </c>
      <c r="C123" s="4" t="s">
        <v>11658</v>
      </c>
      <c r="E123" s="9">
        <v>40478</v>
      </c>
      <c r="F123" s="3">
        <v>2</v>
      </c>
    </row>
    <row r="124" spans="1:6" x14ac:dyDescent="0.25">
      <c r="A124" s="2" t="s">
        <v>11659</v>
      </c>
      <c r="B124" s="2" t="s">
        <v>11660</v>
      </c>
      <c r="C124" s="4" t="s">
        <v>11658</v>
      </c>
      <c r="E124" s="9">
        <v>40470</v>
      </c>
      <c r="F124" s="3" t="s">
        <v>919</v>
      </c>
    </row>
    <row r="125" spans="1:6" x14ac:dyDescent="0.25">
      <c r="A125" s="2" t="s">
        <v>11661</v>
      </c>
      <c r="B125" s="2" t="s">
        <v>11662</v>
      </c>
      <c r="C125" s="4" t="s">
        <v>11663</v>
      </c>
      <c r="E125" s="9">
        <v>40478</v>
      </c>
      <c r="F125" s="3" t="s">
        <v>919</v>
      </c>
    </row>
    <row r="126" spans="1:6" x14ac:dyDescent="0.25">
      <c r="A126" s="2" t="s">
        <v>11661</v>
      </c>
      <c r="B126" s="2" t="s">
        <v>11664</v>
      </c>
      <c r="C126" s="4" t="s">
        <v>11665</v>
      </c>
      <c r="E126" s="9">
        <v>40478</v>
      </c>
      <c r="F126" s="3" t="s">
        <v>1699</v>
      </c>
    </row>
    <row r="127" spans="1:6" x14ac:dyDescent="0.25">
      <c r="A127" s="2" t="s">
        <v>1784</v>
      </c>
      <c r="B127" s="2" t="s">
        <v>11539</v>
      </c>
      <c r="C127" s="4" t="s">
        <v>11666</v>
      </c>
      <c r="E127" s="9">
        <v>40493</v>
      </c>
      <c r="F127" s="3">
        <v>7</v>
      </c>
    </row>
    <row r="128" spans="1:6" x14ac:dyDescent="0.25">
      <c r="A128" s="2" t="s">
        <v>4334</v>
      </c>
      <c r="B128" s="2" t="s">
        <v>11478</v>
      </c>
      <c r="C128" s="4" t="s">
        <v>914</v>
      </c>
      <c r="E128" s="9">
        <v>40487</v>
      </c>
      <c r="F128" s="3" t="s">
        <v>1699</v>
      </c>
    </row>
    <row r="129" spans="1:6" x14ac:dyDescent="0.25">
      <c r="A129" s="2" t="s">
        <v>1784</v>
      </c>
      <c r="B129" s="2" t="s">
        <v>11626</v>
      </c>
      <c r="C129" s="4" t="s">
        <v>11667</v>
      </c>
      <c r="E129" s="9">
        <v>40512</v>
      </c>
      <c r="F129" s="3">
        <v>1</v>
      </c>
    </row>
    <row r="130" spans="1:6" x14ac:dyDescent="0.25">
      <c r="A130" s="2" t="s">
        <v>7800</v>
      </c>
      <c r="B130" s="2" t="s">
        <v>11668</v>
      </c>
      <c r="C130" s="4" t="s">
        <v>11669</v>
      </c>
      <c r="E130" s="9">
        <v>40509</v>
      </c>
      <c r="F130" s="3" t="s">
        <v>880</v>
      </c>
    </row>
    <row r="131" spans="1:6" x14ac:dyDescent="0.25">
      <c r="A131" s="2" t="s">
        <v>8457</v>
      </c>
      <c r="B131" s="2" t="s">
        <v>11670</v>
      </c>
      <c r="C131" s="4" t="s">
        <v>11669</v>
      </c>
      <c r="E131" s="9">
        <v>40514</v>
      </c>
      <c r="F131" s="3" t="s">
        <v>1699</v>
      </c>
    </row>
    <row r="132" spans="1:6" x14ac:dyDescent="0.25">
      <c r="A132" s="2" t="s">
        <v>11671</v>
      </c>
      <c r="B132" s="2" t="s">
        <v>11672</v>
      </c>
      <c r="C132" s="4" t="s">
        <v>11673</v>
      </c>
      <c r="E132" s="9">
        <v>40518</v>
      </c>
      <c r="F132" s="3" t="s">
        <v>866</v>
      </c>
    </row>
    <row r="133" spans="1:6" x14ac:dyDescent="0.25">
      <c r="A133" s="2" t="s">
        <v>11674</v>
      </c>
      <c r="B133" s="2" t="s">
        <v>11675</v>
      </c>
      <c r="C133" s="4" t="s">
        <v>11673</v>
      </c>
      <c r="E133" s="9">
        <v>40518</v>
      </c>
      <c r="F133" s="3" t="s">
        <v>866</v>
      </c>
    </row>
    <row r="134" spans="1:6" x14ac:dyDescent="0.25">
      <c r="A134" s="2" t="s">
        <v>11676</v>
      </c>
      <c r="B134" s="2" t="s">
        <v>11677</v>
      </c>
      <c r="C134" s="4" t="s">
        <v>11678</v>
      </c>
      <c r="E134" s="9">
        <v>40526</v>
      </c>
      <c r="F134" s="3">
        <v>1</v>
      </c>
    </row>
    <row r="135" spans="1:6" x14ac:dyDescent="0.25">
      <c r="A135" s="2" t="s">
        <v>11679</v>
      </c>
      <c r="B135" s="2" t="s">
        <v>11680</v>
      </c>
      <c r="C135" s="4" t="s">
        <v>11678</v>
      </c>
      <c r="E135" s="9">
        <v>40519</v>
      </c>
      <c r="F135" s="3" t="s">
        <v>919</v>
      </c>
    </row>
    <row r="136" spans="1:6" x14ac:dyDescent="0.25">
      <c r="A136" s="2" t="s">
        <v>11480</v>
      </c>
      <c r="B136" s="2" t="s">
        <v>11681</v>
      </c>
      <c r="C136" s="4" t="s">
        <v>11682</v>
      </c>
      <c r="E136" s="9">
        <v>40520</v>
      </c>
      <c r="F136" s="3" t="s">
        <v>11683</v>
      </c>
    </row>
    <row r="137" spans="1:6" x14ac:dyDescent="0.25">
      <c r="A137" s="2" t="s">
        <v>7781</v>
      </c>
      <c r="B137" s="2" t="s">
        <v>11684</v>
      </c>
      <c r="C137" s="4" t="s">
        <v>11685</v>
      </c>
      <c r="E137" s="9">
        <v>40529</v>
      </c>
      <c r="F137" s="3">
        <v>2</v>
      </c>
    </row>
    <row r="138" spans="1:6" x14ac:dyDescent="0.25">
      <c r="A138" s="2" t="s">
        <v>11686</v>
      </c>
      <c r="B138" s="2" t="s">
        <v>11687</v>
      </c>
      <c r="C138" s="4" t="s">
        <v>11688</v>
      </c>
      <c r="E138" s="9">
        <v>40525</v>
      </c>
      <c r="F138" s="3" t="s">
        <v>1699</v>
      </c>
    </row>
    <row r="139" spans="1:6" x14ac:dyDescent="0.25">
      <c r="A139" s="2" t="s">
        <v>3662</v>
      </c>
      <c r="B139" s="2" t="s">
        <v>11689</v>
      </c>
      <c r="C139" s="4" t="s">
        <v>11690</v>
      </c>
      <c r="E139" s="9">
        <v>40540</v>
      </c>
      <c r="F139" s="3">
        <v>6</v>
      </c>
    </row>
    <row r="140" spans="1:6" x14ac:dyDescent="0.25">
      <c r="A140" s="2" t="s">
        <v>7781</v>
      </c>
      <c r="B140" s="2" t="s">
        <v>11684</v>
      </c>
      <c r="C140" s="4" t="s">
        <v>7963</v>
      </c>
      <c r="E140" s="9">
        <v>40532</v>
      </c>
      <c r="F140" s="3" t="s">
        <v>866</v>
      </c>
    </row>
    <row r="141" spans="1:6" x14ac:dyDescent="0.25">
      <c r="A141" s="2" t="s">
        <v>11691</v>
      </c>
      <c r="B141" s="2" t="s">
        <v>11692</v>
      </c>
      <c r="C141" s="4" t="s">
        <v>11693</v>
      </c>
      <c r="E141" s="9">
        <v>40539</v>
      </c>
      <c r="F141" s="3" t="s">
        <v>866</v>
      </c>
    </row>
    <row r="142" spans="1:6" x14ac:dyDescent="0.25">
      <c r="A142" s="2" t="s">
        <v>11694</v>
      </c>
      <c r="B142" s="2" t="s">
        <v>11695</v>
      </c>
      <c r="C142" s="4" t="s">
        <v>11696</v>
      </c>
      <c r="E142" s="9">
        <v>40540</v>
      </c>
      <c r="F142" s="3" t="s">
        <v>866</v>
      </c>
    </row>
    <row r="143" spans="1:6" x14ac:dyDescent="0.25">
      <c r="A143" s="2" t="s">
        <v>10705</v>
      </c>
      <c r="B143" s="2" t="s">
        <v>11697</v>
      </c>
      <c r="C143" s="4" t="s">
        <v>11698</v>
      </c>
      <c r="E143" s="9">
        <v>40540</v>
      </c>
      <c r="F143" s="3" t="s">
        <v>866</v>
      </c>
    </row>
    <row r="144" spans="1:6" x14ac:dyDescent="0.25">
      <c r="A144" s="2" t="s">
        <v>1784</v>
      </c>
      <c r="B144" s="2" t="s">
        <v>11626</v>
      </c>
      <c r="C144" s="4" t="s">
        <v>11699</v>
      </c>
      <c r="E144" s="9">
        <v>40542</v>
      </c>
      <c r="F144" s="3" t="s">
        <v>866</v>
      </c>
    </row>
    <row r="145" spans="1:6" x14ac:dyDescent="0.25">
      <c r="A145" s="2" t="s">
        <v>11700</v>
      </c>
      <c r="B145" s="2" t="s">
        <v>11701</v>
      </c>
      <c r="C145" s="4" t="s">
        <v>11699</v>
      </c>
      <c r="E145" s="9">
        <v>40553</v>
      </c>
      <c r="F145" s="3">
        <v>6</v>
      </c>
    </row>
    <row r="146" spans="1:6" x14ac:dyDescent="0.25">
      <c r="A146" s="2" t="s">
        <v>11702</v>
      </c>
      <c r="B146" s="2" t="s">
        <v>11703</v>
      </c>
      <c r="C146" s="4" t="s">
        <v>11704</v>
      </c>
      <c r="E146" s="9">
        <v>40553</v>
      </c>
      <c r="F146" s="3">
        <v>5</v>
      </c>
    </row>
    <row r="147" spans="1:6" x14ac:dyDescent="0.25">
      <c r="A147" s="2" t="s">
        <v>8050</v>
      </c>
      <c r="B147" s="2" t="s">
        <v>11705</v>
      </c>
      <c r="C147" s="4" t="s">
        <v>11706</v>
      </c>
      <c r="E147" s="9">
        <v>40553</v>
      </c>
      <c r="F147" s="3">
        <v>5</v>
      </c>
    </row>
    <row r="148" spans="1:6" x14ac:dyDescent="0.25">
      <c r="A148" s="2" t="s">
        <v>1236</v>
      </c>
      <c r="B148" s="2" t="s">
        <v>11707</v>
      </c>
      <c r="C148" s="4" t="s">
        <v>11708</v>
      </c>
      <c r="E148" s="9">
        <v>40553</v>
      </c>
      <c r="F148" s="3">
        <v>3</v>
      </c>
    </row>
    <row r="149" spans="1:6" x14ac:dyDescent="0.25">
      <c r="A149" s="2" t="s">
        <v>1236</v>
      </c>
      <c r="B149" s="2" t="s">
        <v>11709</v>
      </c>
      <c r="C149" s="4" t="s">
        <v>11708</v>
      </c>
      <c r="E149" s="9">
        <v>40553</v>
      </c>
      <c r="F149" s="3">
        <v>3</v>
      </c>
    </row>
    <row r="150" spans="1:6" x14ac:dyDescent="0.25">
      <c r="A150" s="2" t="s">
        <v>11710</v>
      </c>
      <c r="B150" s="2" t="s">
        <v>11711</v>
      </c>
      <c r="C150" s="4" t="s">
        <v>11712</v>
      </c>
      <c r="E150" s="9">
        <v>40558</v>
      </c>
      <c r="F150" s="3" t="s">
        <v>11713</v>
      </c>
    </row>
    <row r="151" spans="1:6" x14ac:dyDescent="0.25">
      <c r="A151" s="2" t="s">
        <v>1684</v>
      </c>
      <c r="B151" s="2" t="s">
        <v>2518</v>
      </c>
      <c r="C151" s="4" t="s">
        <v>11712</v>
      </c>
      <c r="E151" s="9">
        <v>40560</v>
      </c>
    </row>
    <row r="152" spans="1:6" x14ac:dyDescent="0.25">
      <c r="A152" s="2" t="s">
        <v>11714</v>
      </c>
      <c r="C152" s="4" t="s">
        <v>11715</v>
      </c>
      <c r="E152" s="9">
        <v>40582</v>
      </c>
    </row>
    <row r="153" spans="1:6" x14ac:dyDescent="0.25">
      <c r="A153" s="2" t="s">
        <v>11716</v>
      </c>
      <c r="B153" s="2" t="s">
        <v>11717</v>
      </c>
      <c r="C153" s="4" t="s">
        <v>11715</v>
      </c>
      <c r="E153" s="9">
        <v>40582</v>
      </c>
    </row>
    <row r="154" spans="1:6" x14ac:dyDescent="0.25">
      <c r="A154" s="2" t="s">
        <v>11718</v>
      </c>
      <c r="B154" s="2" t="s">
        <v>11719</v>
      </c>
      <c r="C154" s="4" t="s">
        <v>7992</v>
      </c>
      <c r="E154" s="9">
        <v>40592</v>
      </c>
    </row>
    <row r="155" spans="1:6" x14ac:dyDescent="0.25">
      <c r="A155" s="2" t="s">
        <v>2782</v>
      </c>
      <c r="B155" s="2" t="s">
        <v>11720</v>
      </c>
      <c r="C155" s="4" t="s">
        <v>11721</v>
      </c>
      <c r="E155" s="9">
        <v>40605</v>
      </c>
    </row>
    <row r="156" spans="1:6" x14ac:dyDescent="0.25">
      <c r="A156" s="2" t="s">
        <v>1236</v>
      </c>
      <c r="B156" s="2" t="s">
        <v>11722</v>
      </c>
      <c r="C156" s="4" t="s">
        <v>11723</v>
      </c>
      <c r="E156" s="9">
        <v>40625</v>
      </c>
      <c r="F156" s="3">
        <v>13</v>
      </c>
    </row>
    <row r="157" spans="1:6" x14ac:dyDescent="0.25">
      <c r="A157" s="2" t="s">
        <v>11530</v>
      </c>
      <c r="B157" s="2" t="s">
        <v>11724</v>
      </c>
      <c r="C157" s="4" t="s">
        <v>11725</v>
      </c>
      <c r="E157" s="9">
        <v>40630</v>
      </c>
    </row>
    <row r="158" spans="1:6" x14ac:dyDescent="0.25">
      <c r="A158" s="2" t="s">
        <v>11598</v>
      </c>
      <c r="B158" s="2" t="s">
        <v>11726</v>
      </c>
      <c r="C158" s="4" t="s">
        <v>11727</v>
      </c>
      <c r="E158" s="9">
        <v>40651</v>
      </c>
    </row>
    <row r="159" spans="1:6" x14ac:dyDescent="0.25">
      <c r="A159" s="2" t="s">
        <v>11728</v>
      </c>
      <c r="B159" s="2" t="s">
        <v>11729</v>
      </c>
      <c r="C159" s="4" t="s">
        <v>11730</v>
      </c>
      <c r="E159" s="9">
        <v>40659</v>
      </c>
    </row>
    <row r="160" spans="1:6" x14ac:dyDescent="0.25">
      <c r="A160" s="2" t="s">
        <v>11731</v>
      </c>
      <c r="B160" s="2" t="s">
        <v>11732</v>
      </c>
      <c r="C160" s="4" t="s">
        <v>1725</v>
      </c>
      <c r="E160" s="9">
        <v>40667</v>
      </c>
    </row>
    <row r="161" spans="1:5" x14ac:dyDescent="0.25">
      <c r="A161" s="2" t="s">
        <v>5180</v>
      </c>
      <c r="B161" s="2" t="s">
        <v>11733</v>
      </c>
      <c r="C161" s="4" t="s">
        <v>11734</v>
      </c>
      <c r="E161" s="9">
        <v>40682</v>
      </c>
    </row>
    <row r="162" spans="1:5" x14ac:dyDescent="0.25">
      <c r="A162" s="2" t="s">
        <v>9585</v>
      </c>
      <c r="B162" s="2" t="s">
        <v>11735</v>
      </c>
      <c r="C162" s="4" t="s">
        <v>11736</v>
      </c>
      <c r="E162" s="9">
        <v>40701</v>
      </c>
    </row>
    <row r="163" spans="1:5" x14ac:dyDescent="0.25">
      <c r="A163" s="2" t="s">
        <v>9585</v>
      </c>
      <c r="B163" s="2" t="s">
        <v>11737</v>
      </c>
      <c r="C163" s="4" t="s">
        <v>11736</v>
      </c>
      <c r="E163" s="9">
        <v>40701</v>
      </c>
    </row>
    <row r="164" spans="1:5" x14ac:dyDescent="0.25">
      <c r="A164" s="2" t="s">
        <v>11738</v>
      </c>
      <c r="B164" s="2" t="s">
        <v>11739</v>
      </c>
      <c r="C164" s="4" t="s">
        <v>11740</v>
      </c>
      <c r="E164" s="9">
        <v>40709</v>
      </c>
    </row>
    <row r="165" spans="1:5" x14ac:dyDescent="0.25">
      <c r="A165" s="2" t="s">
        <v>11741</v>
      </c>
      <c r="B165" s="2" t="s">
        <v>11742</v>
      </c>
      <c r="C165" s="4" t="s">
        <v>3793</v>
      </c>
      <c r="E165" s="9" t="s">
        <v>11252</v>
      </c>
    </row>
    <row r="166" spans="1:5" x14ac:dyDescent="0.25">
      <c r="A166" s="2" t="s">
        <v>11738</v>
      </c>
      <c r="B166" s="2" t="s">
        <v>11743</v>
      </c>
      <c r="C166" s="4" t="s">
        <v>11744</v>
      </c>
      <c r="E166" s="9">
        <v>40766</v>
      </c>
    </row>
    <row r="167" spans="1:5" x14ac:dyDescent="0.25">
      <c r="A167" s="2" t="s">
        <v>3501</v>
      </c>
      <c r="B167" s="2" t="s">
        <v>11745</v>
      </c>
      <c r="C167" s="4" t="s">
        <v>11625</v>
      </c>
      <c r="E167" s="9">
        <v>40784</v>
      </c>
    </row>
    <row r="168" spans="1:5" x14ac:dyDescent="0.25">
      <c r="A168" s="2" t="s">
        <v>11746</v>
      </c>
      <c r="B168" s="2" t="s">
        <v>11747</v>
      </c>
      <c r="C168" s="4" t="s">
        <v>11748</v>
      </c>
      <c r="E168" s="9" t="s">
        <v>956</v>
      </c>
    </row>
    <row r="169" spans="1:5" x14ac:dyDescent="0.25">
      <c r="A169" s="2" t="s">
        <v>1784</v>
      </c>
      <c r="B169" s="2" t="s">
        <v>11749</v>
      </c>
      <c r="C169" s="4" t="s">
        <v>11750</v>
      </c>
      <c r="E169" s="9" t="s">
        <v>956</v>
      </c>
    </row>
    <row r="170" spans="1:5" x14ac:dyDescent="0.25">
      <c r="A170" s="2" t="s">
        <v>9781</v>
      </c>
      <c r="B170" s="2" t="s">
        <v>11751</v>
      </c>
      <c r="C170" s="4" t="s">
        <v>11752</v>
      </c>
      <c r="E170" s="9">
        <v>40863</v>
      </c>
    </row>
    <row r="171" spans="1:5" x14ac:dyDescent="0.25">
      <c r="A171" s="2" t="s">
        <v>11753</v>
      </c>
      <c r="B171" s="2" t="s">
        <v>11754</v>
      </c>
      <c r="C171" s="4" t="s">
        <v>11752</v>
      </c>
      <c r="E171" s="9">
        <v>40863</v>
      </c>
    </row>
    <row r="172" spans="1:5" x14ac:dyDescent="0.25">
      <c r="A172" s="2" t="s">
        <v>11530</v>
      </c>
      <c r="B172" s="2" t="s">
        <v>11755</v>
      </c>
      <c r="C172" s="4" t="s">
        <v>11756</v>
      </c>
      <c r="E172" s="9">
        <v>40869</v>
      </c>
    </row>
    <row r="173" spans="1:5" x14ac:dyDescent="0.25">
      <c r="A173" s="2" t="s">
        <v>7528</v>
      </c>
      <c r="B173" s="2" t="s">
        <v>11757</v>
      </c>
      <c r="C173" s="4" t="s">
        <v>11756</v>
      </c>
      <c r="E173" s="9">
        <v>40869</v>
      </c>
    </row>
    <row r="174" spans="1:5" x14ac:dyDescent="0.25">
      <c r="A174" s="2" t="s">
        <v>11758</v>
      </c>
      <c r="B174" s="2" t="s">
        <v>11759</v>
      </c>
      <c r="C174" s="4" t="s">
        <v>11760</v>
      </c>
      <c r="E174" s="9">
        <v>40882</v>
      </c>
    </row>
    <row r="175" spans="1:5" x14ac:dyDescent="0.25">
      <c r="A175" s="2" t="s">
        <v>2491</v>
      </c>
      <c r="B175" s="2" t="s">
        <v>8218</v>
      </c>
      <c r="C175" s="4" t="s">
        <v>11761</v>
      </c>
      <c r="E175" s="9">
        <v>40882</v>
      </c>
    </row>
    <row r="176" spans="1:5" x14ac:dyDescent="0.25">
      <c r="A176" s="2" t="s">
        <v>7771</v>
      </c>
      <c r="B176" s="2" t="s">
        <v>11762</v>
      </c>
      <c r="C176" s="4" t="s">
        <v>11763</v>
      </c>
      <c r="E176" s="9">
        <v>40883</v>
      </c>
    </row>
    <row r="177" spans="1:5" x14ac:dyDescent="0.25">
      <c r="A177" s="2" t="s">
        <v>11764</v>
      </c>
      <c r="B177" s="2" t="s">
        <v>11765</v>
      </c>
      <c r="C177" s="4" t="s">
        <v>11766</v>
      </c>
      <c r="E177" s="9">
        <v>40894</v>
      </c>
    </row>
    <row r="178" spans="1:5" x14ac:dyDescent="0.25">
      <c r="A178" s="2" t="s">
        <v>11764</v>
      </c>
      <c r="B178" s="2" t="s">
        <v>11767</v>
      </c>
      <c r="C178" s="4" t="s">
        <v>11766</v>
      </c>
      <c r="E178" s="9">
        <v>40894</v>
      </c>
    </row>
    <row r="179" spans="1:5" x14ac:dyDescent="0.25">
      <c r="A179" s="2" t="s">
        <v>11465</v>
      </c>
      <c r="B179" s="2" t="s">
        <v>11466</v>
      </c>
      <c r="C179" s="4" t="s">
        <v>11768</v>
      </c>
      <c r="E179" s="9">
        <v>40941</v>
      </c>
    </row>
    <row r="180" spans="1:5" x14ac:dyDescent="0.25">
      <c r="A180" s="2" t="s">
        <v>4334</v>
      </c>
      <c r="B180" s="2" t="s">
        <v>11478</v>
      </c>
      <c r="C180" s="4" t="s">
        <v>11768</v>
      </c>
      <c r="E180" s="9">
        <v>40941</v>
      </c>
    </row>
    <row r="181" spans="1:5" x14ac:dyDescent="0.25">
      <c r="A181" s="2" t="s">
        <v>11769</v>
      </c>
      <c r="B181" s="2" t="s">
        <v>11770</v>
      </c>
      <c r="C181" s="4" t="s">
        <v>11771</v>
      </c>
      <c r="E181" s="9">
        <v>40949</v>
      </c>
    </row>
    <row r="182" spans="1:5" x14ac:dyDescent="0.25">
      <c r="A182" s="2" t="s">
        <v>11758</v>
      </c>
      <c r="B182" s="2" t="s">
        <v>11772</v>
      </c>
      <c r="C182" s="4" t="s">
        <v>11773</v>
      </c>
      <c r="E182" s="9">
        <v>40956</v>
      </c>
    </row>
    <row r="183" spans="1:5" x14ac:dyDescent="0.25">
      <c r="A183" s="2" t="s">
        <v>5108</v>
      </c>
      <c r="B183" s="2" t="s">
        <v>11774</v>
      </c>
      <c r="C183" s="4" t="s">
        <v>11773</v>
      </c>
      <c r="E183" s="9">
        <v>40956</v>
      </c>
    </row>
    <row r="184" spans="1:5" x14ac:dyDescent="0.25">
      <c r="A184" s="2" t="s">
        <v>11553</v>
      </c>
      <c r="B184" s="2" t="s">
        <v>11775</v>
      </c>
      <c r="C184" s="4" t="s">
        <v>11776</v>
      </c>
      <c r="E184" s="9">
        <v>40968</v>
      </c>
    </row>
    <row r="185" spans="1:5" x14ac:dyDescent="0.25">
      <c r="A185" s="2" t="s">
        <v>3501</v>
      </c>
      <c r="B185" s="2" t="s">
        <v>11745</v>
      </c>
      <c r="C185" s="4" t="s">
        <v>11777</v>
      </c>
      <c r="E185" s="9">
        <v>41409</v>
      </c>
    </row>
    <row r="186" spans="1:5" x14ac:dyDescent="0.25">
      <c r="A186" s="2" t="s">
        <v>11778</v>
      </c>
      <c r="B186" s="2" t="s">
        <v>11779</v>
      </c>
      <c r="C186" s="4" t="s">
        <v>9412</v>
      </c>
      <c r="E186" s="9">
        <v>41421</v>
      </c>
    </row>
    <row r="187" spans="1:5" x14ac:dyDescent="0.25">
      <c r="A187" s="2" t="s">
        <v>11780</v>
      </c>
      <c r="B187" s="2" t="s">
        <v>11781</v>
      </c>
      <c r="C187" s="4" t="s">
        <v>2790</v>
      </c>
      <c r="E187" s="9">
        <v>41433</v>
      </c>
    </row>
    <row r="188" spans="1:5" x14ac:dyDescent="0.25">
      <c r="A188" s="2" t="s">
        <v>11782</v>
      </c>
      <c r="B188" s="2" t="s">
        <v>11770</v>
      </c>
      <c r="C188" s="4" t="s">
        <v>11783</v>
      </c>
      <c r="E188" s="9">
        <v>41436</v>
      </c>
    </row>
    <row r="189" spans="1:5" x14ac:dyDescent="0.25">
      <c r="A189" s="2" t="s">
        <v>4613</v>
      </c>
      <c r="B189" s="2" t="s">
        <v>11784</v>
      </c>
      <c r="C189" s="4" t="s">
        <v>11785</v>
      </c>
      <c r="E189" s="9">
        <v>41439</v>
      </c>
    </row>
    <row r="190" spans="1:5" x14ac:dyDescent="0.25">
      <c r="A190" s="2" t="s">
        <v>2488</v>
      </c>
      <c r="B190" s="2" t="s">
        <v>11786</v>
      </c>
      <c r="C190" s="4" t="s">
        <v>4083</v>
      </c>
      <c r="E190" s="9">
        <v>41656</v>
      </c>
    </row>
    <row r="191" spans="1:5" x14ac:dyDescent="0.25">
      <c r="A191" s="2" t="s">
        <v>11787</v>
      </c>
      <c r="B191" s="2" t="s">
        <v>11788</v>
      </c>
      <c r="C191" s="4" t="s">
        <v>11789</v>
      </c>
      <c r="E191" s="9">
        <v>41663</v>
      </c>
    </row>
    <row r="192" spans="1:5" x14ac:dyDescent="0.25">
      <c r="A192" s="2" t="s">
        <v>11480</v>
      </c>
      <c r="B192" s="2" t="s">
        <v>11790</v>
      </c>
      <c r="C192" s="4" t="s">
        <v>11791</v>
      </c>
      <c r="E192" s="9">
        <v>41668</v>
      </c>
    </row>
    <row r="193" spans="1:5" x14ac:dyDescent="0.25">
      <c r="A193" s="2" t="s">
        <v>1241</v>
      </c>
      <c r="B193" s="2" t="s">
        <v>11792</v>
      </c>
      <c r="C193" s="4" t="s">
        <v>9463</v>
      </c>
      <c r="E193" s="9">
        <v>41669</v>
      </c>
    </row>
    <row r="194" spans="1:5" x14ac:dyDescent="0.25">
      <c r="A194" s="2" t="s">
        <v>8521</v>
      </c>
      <c r="B194" s="2" t="s">
        <v>11793</v>
      </c>
      <c r="C194" s="4" t="s">
        <v>11794</v>
      </c>
      <c r="E194" s="9">
        <v>41674</v>
      </c>
    </row>
    <row r="195" spans="1:5" x14ac:dyDescent="0.25">
      <c r="A195" s="2" t="s">
        <v>11795</v>
      </c>
      <c r="B195" s="2" t="s">
        <v>11796</v>
      </c>
      <c r="C195" s="4" t="s">
        <v>11797</v>
      </c>
      <c r="E195" s="9">
        <v>41678</v>
      </c>
    </row>
    <row r="196" spans="1:5" x14ac:dyDescent="0.25">
      <c r="A196" s="2" t="s">
        <v>11798</v>
      </c>
      <c r="B196" s="2" t="s">
        <v>11799</v>
      </c>
      <c r="C196" s="4" t="s">
        <v>11800</v>
      </c>
      <c r="D196" s="9">
        <v>41692</v>
      </c>
      <c r="E196" s="9">
        <v>41692</v>
      </c>
    </row>
    <row r="197" spans="1:5" x14ac:dyDescent="0.25">
      <c r="A197" s="2" t="s">
        <v>3501</v>
      </c>
      <c r="B197" s="2" t="s">
        <v>11475</v>
      </c>
      <c r="C197" s="4" t="s">
        <v>2285</v>
      </c>
      <c r="E197" s="9">
        <v>41692</v>
      </c>
    </row>
    <row r="198" spans="1:5" x14ac:dyDescent="0.25">
      <c r="A198" s="2" t="s">
        <v>11801</v>
      </c>
      <c r="B198" s="2" t="s">
        <v>11802</v>
      </c>
      <c r="C198" s="4" t="s">
        <v>8405</v>
      </c>
      <c r="E198" s="9">
        <v>41694</v>
      </c>
    </row>
    <row r="199" spans="1:5" x14ac:dyDescent="0.25">
      <c r="A199" s="2" t="s">
        <v>7560</v>
      </c>
      <c r="B199" s="2" t="s">
        <v>11803</v>
      </c>
      <c r="C199" s="4" t="s">
        <v>11804</v>
      </c>
      <c r="E199" s="9">
        <v>41696</v>
      </c>
    </row>
    <row r="200" spans="1:5" x14ac:dyDescent="0.25">
      <c r="A200" s="2" t="s">
        <v>11778</v>
      </c>
      <c r="B200" s="2" t="s">
        <v>11779</v>
      </c>
      <c r="C200" s="4" t="s">
        <v>11805</v>
      </c>
      <c r="E200" s="9">
        <v>41698</v>
      </c>
    </row>
    <row r="201" spans="1:5" x14ac:dyDescent="0.25">
      <c r="A201" s="2" t="s">
        <v>3501</v>
      </c>
      <c r="B201" s="2" t="s">
        <v>11475</v>
      </c>
      <c r="C201" s="4" t="s">
        <v>11806</v>
      </c>
      <c r="E201" s="9">
        <v>41706</v>
      </c>
    </row>
    <row r="202" spans="1:5" x14ac:dyDescent="0.25">
      <c r="A202" s="2" t="s">
        <v>2879</v>
      </c>
      <c r="B202" s="2" t="s">
        <v>11807</v>
      </c>
      <c r="C202" s="4" t="s">
        <v>11806</v>
      </c>
      <c r="E202" s="9">
        <v>41701</v>
      </c>
    </row>
    <row r="203" spans="1:5" x14ac:dyDescent="0.25">
      <c r="A203" s="2" t="s">
        <v>11778</v>
      </c>
      <c r="B203" s="2" t="s">
        <v>11779</v>
      </c>
      <c r="C203" s="4" t="s">
        <v>1869</v>
      </c>
      <c r="E203" s="9">
        <v>41706</v>
      </c>
    </row>
    <row r="204" spans="1:5" x14ac:dyDescent="0.25">
      <c r="A204" s="2" t="s">
        <v>11808</v>
      </c>
      <c r="B204" s="2" t="s">
        <v>11809</v>
      </c>
      <c r="C204" s="4" t="s">
        <v>6792</v>
      </c>
      <c r="E204" s="9">
        <v>41708</v>
      </c>
    </row>
    <row r="205" spans="1:5" x14ac:dyDescent="0.25">
      <c r="A205" s="2" t="s">
        <v>2488</v>
      </c>
      <c r="B205" s="2" t="s">
        <v>11810</v>
      </c>
      <c r="C205" s="4" t="s">
        <v>11811</v>
      </c>
      <c r="E205" s="9">
        <v>41713</v>
      </c>
    </row>
    <row r="206" spans="1:5" x14ac:dyDescent="0.25">
      <c r="A206" s="2" t="s">
        <v>3201</v>
      </c>
      <c r="B206" s="2" t="s">
        <v>11812</v>
      </c>
      <c r="C206" s="4" t="s">
        <v>4125</v>
      </c>
      <c r="E206" s="9">
        <v>41713</v>
      </c>
    </row>
    <row r="207" spans="1:5" x14ac:dyDescent="0.25">
      <c r="A207" s="2" t="s">
        <v>11813</v>
      </c>
      <c r="B207" s="2" t="s">
        <v>11814</v>
      </c>
      <c r="C207" s="4" t="s">
        <v>10339</v>
      </c>
      <c r="E207" s="9">
        <v>41717</v>
      </c>
    </row>
    <row r="208" spans="1:5" x14ac:dyDescent="0.25">
      <c r="A208" s="2" t="s">
        <v>4334</v>
      </c>
      <c r="B208" s="2" t="s">
        <v>11815</v>
      </c>
      <c r="C208" s="4" t="s">
        <v>7495</v>
      </c>
      <c r="E208" s="9">
        <v>41727</v>
      </c>
    </row>
    <row r="209" spans="1:5" x14ac:dyDescent="0.25">
      <c r="A209" s="2" t="s">
        <v>11816</v>
      </c>
      <c r="B209" s="2" t="s">
        <v>11817</v>
      </c>
      <c r="C209" s="4" t="s">
        <v>11818</v>
      </c>
      <c r="D209" s="9">
        <v>41739</v>
      </c>
      <c r="E209" s="9">
        <v>41738</v>
      </c>
    </row>
    <row r="210" spans="1:5" x14ac:dyDescent="0.25">
      <c r="A210" s="2" t="s">
        <v>11819</v>
      </c>
      <c r="B210" s="2" t="s">
        <v>11820</v>
      </c>
      <c r="C210" s="4" t="s">
        <v>11821</v>
      </c>
      <c r="E210" s="9">
        <v>41740</v>
      </c>
    </row>
    <row r="211" spans="1:5" x14ac:dyDescent="0.25">
      <c r="A211" s="2" t="s">
        <v>3970</v>
      </c>
      <c r="B211" s="2" t="s">
        <v>11822</v>
      </c>
      <c r="C211" s="4" t="s">
        <v>11823</v>
      </c>
      <c r="E211" s="9">
        <v>41751</v>
      </c>
    </row>
    <row r="212" spans="1:5" x14ac:dyDescent="0.25">
      <c r="A212" s="2" t="s">
        <v>11824</v>
      </c>
      <c r="B212" s="2" t="s">
        <v>11825</v>
      </c>
      <c r="C212" s="4" t="s">
        <v>11826</v>
      </c>
      <c r="E212" s="9">
        <v>41755</v>
      </c>
    </row>
    <row r="213" spans="1:5" x14ac:dyDescent="0.25">
      <c r="A213" s="2" t="s">
        <v>5455</v>
      </c>
      <c r="B213" s="2" t="s">
        <v>11827</v>
      </c>
      <c r="C213" s="4" t="s">
        <v>7553</v>
      </c>
      <c r="E213" s="9">
        <v>41761</v>
      </c>
    </row>
    <row r="214" spans="1:5" x14ac:dyDescent="0.25">
      <c r="A214" s="2" t="s">
        <v>2488</v>
      </c>
      <c r="B214" s="2" t="s">
        <v>11828</v>
      </c>
      <c r="C214" s="4" t="s">
        <v>2894</v>
      </c>
      <c r="E214" s="9">
        <v>41764</v>
      </c>
    </row>
    <row r="215" spans="1:5" x14ac:dyDescent="0.25">
      <c r="A215" s="2" t="s">
        <v>11829</v>
      </c>
      <c r="B215" s="2" t="s">
        <v>11830</v>
      </c>
      <c r="C215" s="4" t="s">
        <v>993</v>
      </c>
      <c r="E215" s="9">
        <v>41766</v>
      </c>
    </row>
    <row r="216" spans="1:5" x14ac:dyDescent="0.25">
      <c r="A216" s="2" t="s">
        <v>7560</v>
      </c>
      <c r="B216" s="2" t="s">
        <v>11831</v>
      </c>
      <c r="C216" s="4" t="s">
        <v>7565</v>
      </c>
      <c r="E216" s="9">
        <v>41782</v>
      </c>
    </row>
    <row r="217" spans="1:5" x14ac:dyDescent="0.25">
      <c r="A217" s="2" t="s">
        <v>11832</v>
      </c>
      <c r="B217" s="2" t="s">
        <v>11833</v>
      </c>
      <c r="C217" s="4" t="s">
        <v>11834</v>
      </c>
      <c r="E217" s="9">
        <v>41786</v>
      </c>
    </row>
    <row r="218" spans="1:5" x14ac:dyDescent="0.25">
      <c r="A218" s="2" t="s">
        <v>2488</v>
      </c>
      <c r="B218" s="2" t="s">
        <v>11835</v>
      </c>
      <c r="C218" s="4" t="s">
        <v>8448</v>
      </c>
      <c r="E218" s="9">
        <v>41786</v>
      </c>
    </row>
    <row r="219" spans="1:5" x14ac:dyDescent="0.25">
      <c r="A219" s="2" t="s">
        <v>5420</v>
      </c>
      <c r="B219" s="2" t="s">
        <v>11836</v>
      </c>
      <c r="C219" s="4" t="s">
        <v>11837</v>
      </c>
      <c r="E219" s="9">
        <v>41792</v>
      </c>
    </row>
    <row r="220" spans="1:5" x14ac:dyDescent="0.25">
      <c r="A220" s="2" t="s">
        <v>11838</v>
      </c>
      <c r="B220" s="2" t="s">
        <v>11839</v>
      </c>
      <c r="C220" s="4" t="s">
        <v>11840</v>
      </c>
      <c r="E220" s="9">
        <v>41792</v>
      </c>
    </row>
    <row r="221" spans="1:5" x14ac:dyDescent="0.25">
      <c r="A221" s="2" t="s">
        <v>4239</v>
      </c>
      <c r="B221" s="2" t="s">
        <v>11841</v>
      </c>
      <c r="C221" s="4" t="s">
        <v>7578</v>
      </c>
      <c r="E221" s="9">
        <v>41795</v>
      </c>
    </row>
    <row r="222" spans="1:5" x14ac:dyDescent="0.25">
      <c r="A222" s="2" t="s">
        <v>11838</v>
      </c>
      <c r="B222" s="2" t="s">
        <v>11842</v>
      </c>
      <c r="C222" s="4" t="s">
        <v>7578</v>
      </c>
      <c r="E222" s="9">
        <v>41795</v>
      </c>
    </row>
    <row r="223" spans="1:5" x14ac:dyDescent="0.25">
      <c r="A223" s="2" t="s">
        <v>11843</v>
      </c>
      <c r="B223" s="2" t="s">
        <v>11844</v>
      </c>
      <c r="C223" s="4" t="s">
        <v>4159</v>
      </c>
      <c r="E223" s="9">
        <v>41796</v>
      </c>
    </row>
    <row r="224" spans="1:5" x14ac:dyDescent="0.25">
      <c r="A224" s="2" t="s">
        <v>11758</v>
      </c>
      <c r="B224" s="2" t="s">
        <v>11845</v>
      </c>
      <c r="C224" s="4" t="s">
        <v>4159</v>
      </c>
      <c r="E224" s="9">
        <v>41799</v>
      </c>
    </row>
    <row r="225" spans="1:5" x14ac:dyDescent="0.25">
      <c r="A225" s="2" t="s">
        <v>11846</v>
      </c>
      <c r="B225" s="2" t="s">
        <v>11847</v>
      </c>
      <c r="C225" s="4" t="s">
        <v>11848</v>
      </c>
      <c r="E225" s="9">
        <v>41799</v>
      </c>
    </row>
    <row r="226" spans="1:5" x14ac:dyDescent="0.25">
      <c r="A226" s="2" t="s">
        <v>4239</v>
      </c>
      <c r="B226" s="2" t="s">
        <v>11849</v>
      </c>
      <c r="C226" s="4" t="s">
        <v>2294</v>
      </c>
      <c r="E226" s="9">
        <v>41806</v>
      </c>
    </row>
    <row r="227" spans="1:5" x14ac:dyDescent="0.25">
      <c r="A227" s="2" t="s">
        <v>3645</v>
      </c>
      <c r="B227" s="2" t="s">
        <v>11850</v>
      </c>
      <c r="C227" s="4" t="s">
        <v>4165</v>
      </c>
      <c r="E227" s="9">
        <v>41806</v>
      </c>
    </row>
    <row r="228" spans="1:5" x14ac:dyDescent="0.25">
      <c r="A228" s="2" t="s">
        <v>11851</v>
      </c>
      <c r="B228" s="2" t="s">
        <v>11852</v>
      </c>
      <c r="C228" s="4" t="s">
        <v>2298</v>
      </c>
      <c r="E228" s="9">
        <v>41811</v>
      </c>
    </row>
    <row r="229" spans="1:5" x14ac:dyDescent="0.25">
      <c r="A229" s="2" t="s">
        <v>11853</v>
      </c>
      <c r="B229" s="2" t="s">
        <v>11854</v>
      </c>
      <c r="C229" s="4" t="s">
        <v>11855</v>
      </c>
      <c r="E229" s="9">
        <v>41811</v>
      </c>
    </row>
    <row r="230" spans="1:5" x14ac:dyDescent="0.25">
      <c r="A230" s="2" t="s">
        <v>11856</v>
      </c>
      <c r="B230" s="2" t="s">
        <v>11857</v>
      </c>
      <c r="C230" s="4" t="s">
        <v>11855</v>
      </c>
      <c r="E230" s="9">
        <v>41822</v>
      </c>
    </row>
    <row r="231" spans="1:5" x14ac:dyDescent="0.25">
      <c r="A231" s="2" t="s">
        <v>11858</v>
      </c>
      <c r="B231" s="2" t="s">
        <v>11859</v>
      </c>
      <c r="C231" s="4" t="s">
        <v>8463</v>
      </c>
      <c r="E231" s="9">
        <v>41813</v>
      </c>
    </row>
    <row r="232" spans="1:5" x14ac:dyDescent="0.25">
      <c r="A232" s="2" t="s">
        <v>11860</v>
      </c>
      <c r="B232" s="2" t="s">
        <v>11861</v>
      </c>
      <c r="C232" s="4" t="s">
        <v>11862</v>
      </c>
      <c r="E232" s="9">
        <v>41814</v>
      </c>
    </row>
    <row r="233" spans="1:5" x14ac:dyDescent="0.25">
      <c r="A233" s="2" t="s">
        <v>11863</v>
      </c>
      <c r="B233" s="2" t="s">
        <v>11864</v>
      </c>
      <c r="C233" s="4" t="s">
        <v>11865</v>
      </c>
      <c r="E233" s="9">
        <v>41815</v>
      </c>
    </row>
    <row r="234" spans="1:5" x14ac:dyDescent="0.25">
      <c r="A234" s="2" t="s">
        <v>11866</v>
      </c>
      <c r="B234" s="2" t="s">
        <v>11867</v>
      </c>
      <c r="C234" s="4" t="s">
        <v>11868</v>
      </c>
      <c r="E234" s="9">
        <v>41816</v>
      </c>
    </row>
    <row r="235" spans="1:5" x14ac:dyDescent="0.25">
      <c r="A235" s="2" t="s">
        <v>5420</v>
      </c>
      <c r="B235" s="2" t="s">
        <v>11869</v>
      </c>
      <c r="C235" s="4" t="s">
        <v>11870</v>
      </c>
      <c r="E235" s="9">
        <v>41831</v>
      </c>
    </row>
    <row r="236" spans="1:5" x14ac:dyDescent="0.25">
      <c r="A236" s="2" t="s">
        <v>11871</v>
      </c>
      <c r="B236" s="2" t="s">
        <v>11872</v>
      </c>
      <c r="C236" s="4" t="s">
        <v>11870</v>
      </c>
      <c r="E236" s="9">
        <v>41820</v>
      </c>
    </row>
    <row r="237" spans="1:5" x14ac:dyDescent="0.25">
      <c r="A237" s="2" t="s">
        <v>3837</v>
      </c>
      <c r="B237" s="2" t="s">
        <v>11636</v>
      </c>
      <c r="C237" s="4" t="s">
        <v>11873</v>
      </c>
      <c r="E237" s="9">
        <v>41831</v>
      </c>
    </row>
    <row r="238" spans="1:5" x14ac:dyDescent="0.25">
      <c r="A238" s="2" t="s">
        <v>11874</v>
      </c>
      <c r="B238" s="2" t="s">
        <v>11875</v>
      </c>
      <c r="C238" s="4" t="s">
        <v>11873</v>
      </c>
      <c r="E238" s="9">
        <v>41828</v>
      </c>
    </row>
    <row r="239" spans="1:5" x14ac:dyDescent="0.25">
      <c r="A239" s="2" t="s">
        <v>3970</v>
      </c>
      <c r="B239" s="2" t="s">
        <v>11822</v>
      </c>
      <c r="C239" s="4" t="s">
        <v>11876</v>
      </c>
      <c r="E239" s="9">
        <v>41839</v>
      </c>
    </row>
    <row r="240" spans="1:5" x14ac:dyDescent="0.25">
      <c r="A240" s="2" t="s">
        <v>5420</v>
      </c>
      <c r="B240" s="2" t="s">
        <v>11877</v>
      </c>
      <c r="C240" s="4" t="s">
        <v>11876</v>
      </c>
      <c r="E240" s="9">
        <v>41839</v>
      </c>
    </row>
    <row r="241" spans="1:5" x14ac:dyDescent="0.25">
      <c r="A241" s="2" t="s">
        <v>3506</v>
      </c>
      <c r="B241" s="2" t="s">
        <v>11878</v>
      </c>
      <c r="C241" s="4" t="s">
        <v>7584</v>
      </c>
      <c r="E241" s="9">
        <v>41834</v>
      </c>
    </row>
    <row r="242" spans="1:5" x14ac:dyDescent="0.25">
      <c r="A242" s="2" t="s">
        <v>11879</v>
      </c>
      <c r="B242" s="2" t="s">
        <v>11880</v>
      </c>
      <c r="C242" s="4" t="s">
        <v>2861</v>
      </c>
      <c r="E242" s="9">
        <v>41846</v>
      </c>
    </row>
    <row r="243" spans="1:5" x14ac:dyDescent="0.25">
      <c r="A243" s="2" t="s">
        <v>4053</v>
      </c>
      <c r="B243" s="2" t="s">
        <v>11881</v>
      </c>
      <c r="C243" s="4" t="s">
        <v>2861</v>
      </c>
      <c r="E243" s="9">
        <v>41842</v>
      </c>
    </row>
    <row r="244" spans="1:5" x14ac:dyDescent="0.25">
      <c r="A244" s="2" t="s">
        <v>11489</v>
      </c>
      <c r="B244" s="2" t="s">
        <v>11882</v>
      </c>
      <c r="C244" s="4" t="s">
        <v>11883</v>
      </c>
      <c r="E244" s="9">
        <v>41851</v>
      </c>
    </row>
    <row r="245" spans="1:5" x14ac:dyDescent="0.25">
      <c r="A245" s="2" t="s">
        <v>7560</v>
      </c>
      <c r="B245" s="2" t="s">
        <v>11884</v>
      </c>
      <c r="C245" s="4" t="s">
        <v>11885</v>
      </c>
      <c r="E245" s="9">
        <v>41863</v>
      </c>
    </row>
    <row r="246" spans="1:5" x14ac:dyDescent="0.25">
      <c r="A246" s="2" t="s">
        <v>11746</v>
      </c>
      <c r="B246" s="2" t="s">
        <v>11886</v>
      </c>
      <c r="C246" s="4" t="s">
        <v>4185</v>
      </c>
      <c r="E246" s="9">
        <v>41853</v>
      </c>
    </row>
    <row r="247" spans="1:5" x14ac:dyDescent="0.25">
      <c r="A247" s="2" t="s">
        <v>11887</v>
      </c>
      <c r="B247" s="2" t="s">
        <v>11888</v>
      </c>
      <c r="C247" s="4" t="s">
        <v>2867</v>
      </c>
      <c r="E247" s="9">
        <v>41863</v>
      </c>
    </row>
    <row r="248" spans="1:5" x14ac:dyDescent="0.25">
      <c r="A248" s="2" t="s">
        <v>1236</v>
      </c>
      <c r="B248" s="2" t="s">
        <v>11889</v>
      </c>
      <c r="C248" s="4" t="s">
        <v>5202</v>
      </c>
      <c r="E248" s="9">
        <v>41863</v>
      </c>
    </row>
    <row r="249" spans="1:5" x14ac:dyDescent="0.25">
      <c r="A249" s="2" t="s">
        <v>11890</v>
      </c>
      <c r="B249" s="2" t="s">
        <v>11891</v>
      </c>
      <c r="C249" s="4" t="s">
        <v>6493</v>
      </c>
      <c r="E249" s="9">
        <v>41867</v>
      </c>
    </row>
    <row r="250" spans="1:5" x14ac:dyDescent="0.25">
      <c r="A250" s="2" t="s">
        <v>7560</v>
      </c>
      <c r="B250" s="2" t="s">
        <v>11884</v>
      </c>
      <c r="C250" s="4" t="s">
        <v>6493</v>
      </c>
      <c r="E250" s="9">
        <v>41867</v>
      </c>
    </row>
    <row r="251" spans="1:5" x14ac:dyDescent="0.25">
      <c r="A251" s="2" t="s">
        <v>2782</v>
      </c>
      <c r="B251" s="2" t="s">
        <v>11720</v>
      </c>
      <c r="C251" s="4" t="s">
        <v>9484</v>
      </c>
      <c r="E251" s="9">
        <v>41871</v>
      </c>
    </row>
    <row r="252" spans="1:5" x14ac:dyDescent="0.25">
      <c r="A252" s="2" t="s">
        <v>11813</v>
      </c>
      <c r="B252" s="2" t="s">
        <v>11892</v>
      </c>
      <c r="C252" s="4" t="s">
        <v>9484</v>
      </c>
      <c r="E252" s="9">
        <v>41871</v>
      </c>
    </row>
    <row r="253" spans="1:5" x14ac:dyDescent="0.25">
      <c r="A253" s="2" t="s">
        <v>11893</v>
      </c>
      <c r="B253" s="2" t="s">
        <v>11894</v>
      </c>
      <c r="C253" s="4" t="s">
        <v>4193</v>
      </c>
      <c r="E253" s="9">
        <v>41877</v>
      </c>
    </row>
    <row r="254" spans="1:5" x14ac:dyDescent="0.25">
      <c r="A254" s="2" t="s">
        <v>6851</v>
      </c>
      <c r="B254" s="2" t="s">
        <v>11895</v>
      </c>
      <c r="C254" s="4" t="s">
        <v>6824</v>
      </c>
      <c r="E254" s="9">
        <v>41878</v>
      </c>
    </row>
    <row r="255" spans="1:5" x14ac:dyDescent="0.25">
      <c r="A255" s="2" t="s">
        <v>11896</v>
      </c>
      <c r="B255" s="2" t="s">
        <v>11897</v>
      </c>
      <c r="C255" s="4" t="s">
        <v>11898</v>
      </c>
      <c r="E255" s="9">
        <v>41876</v>
      </c>
    </row>
    <row r="256" spans="1:5" x14ac:dyDescent="0.25">
      <c r="A256" s="2" t="s">
        <v>11899</v>
      </c>
      <c r="B256" s="2" t="s">
        <v>11900</v>
      </c>
      <c r="C256" s="4" t="s">
        <v>11901</v>
      </c>
      <c r="E256" s="9">
        <v>41884</v>
      </c>
    </row>
    <row r="257" spans="1:5" x14ac:dyDescent="0.25">
      <c r="A257" s="2" t="s">
        <v>11902</v>
      </c>
      <c r="B257" s="2" t="s">
        <v>11903</v>
      </c>
      <c r="C257" s="4" t="s">
        <v>11901</v>
      </c>
      <c r="E257" s="9">
        <v>41880</v>
      </c>
    </row>
    <row r="258" spans="1:5" x14ac:dyDescent="0.25">
      <c r="A258" s="2" t="s">
        <v>11904</v>
      </c>
      <c r="B258" s="2" t="s">
        <v>11905</v>
      </c>
      <c r="C258" s="4" t="s">
        <v>11906</v>
      </c>
      <c r="E258" s="9">
        <v>41880</v>
      </c>
    </row>
    <row r="259" spans="1:5" x14ac:dyDescent="0.25">
      <c r="A259" s="2" t="s">
        <v>11907</v>
      </c>
      <c r="B259" s="2" t="s">
        <v>11908</v>
      </c>
      <c r="C259" s="4" t="s">
        <v>11909</v>
      </c>
      <c r="E259" s="9">
        <v>41884</v>
      </c>
    </row>
    <row r="260" spans="1:5" x14ac:dyDescent="0.25">
      <c r="A260" s="2" t="s">
        <v>11910</v>
      </c>
      <c r="B260" s="2" t="s">
        <v>11911</v>
      </c>
      <c r="C260" s="4" t="s">
        <v>11912</v>
      </c>
      <c r="E260" s="9">
        <v>41890</v>
      </c>
    </row>
    <row r="261" spans="1:5" x14ac:dyDescent="0.25">
      <c r="A261" s="2" t="s">
        <v>11899</v>
      </c>
      <c r="B261" s="2" t="s">
        <v>11913</v>
      </c>
      <c r="C261" s="4" t="s">
        <v>11914</v>
      </c>
      <c r="E261" s="9">
        <v>41890</v>
      </c>
    </row>
    <row r="262" spans="1:5" x14ac:dyDescent="0.25">
      <c r="A262" s="2" t="s">
        <v>5133</v>
      </c>
      <c r="B262" s="2" t="s">
        <v>11915</v>
      </c>
      <c r="C262" s="4" t="s">
        <v>11916</v>
      </c>
      <c r="E262" s="9">
        <v>41895</v>
      </c>
    </row>
    <row r="263" spans="1:5" x14ac:dyDescent="0.25">
      <c r="A263" s="2" t="s">
        <v>11843</v>
      </c>
      <c r="B263" s="2" t="s">
        <v>11917</v>
      </c>
      <c r="C263" s="4" t="s">
        <v>11918</v>
      </c>
      <c r="E263" s="9">
        <v>41895</v>
      </c>
    </row>
    <row r="264" spans="1:5" x14ac:dyDescent="0.25">
      <c r="A264" s="2" t="s">
        <v>1726</v>
      </c>
      <c r="B264" s="2" t="s">
        <v>11919</v>
      </c>
      <c r="C264" s="4" t="s">
        <v>2300</v>
      </c>
      <c r="E264" s="9">
        <v>41899</v>
      </c>
    </row>
    <row r="265" spans="1:5" x14ac:dyDescent="0.25">
      <c r="A265" s="2" t="s">
        <v>2488</v>
      </c>
      <c r="B265" s="2" t="s">
        <v>11810</v>
      </c>
      <c r="C265" s="4" t="s">
        <v>2300</v>
      </c>
      <c r="E265" s="9">
        <v>41900</v>
      </c>
    </row>
    <row r="266" spans="1:5" x14ac:dyDescent="0.25">
      <c r="A266" s="2" t="s">
        <v>11920</v>
      </c>
      <c r="B266" s="2" t="s">
        <v>11921</v>
      </c>
      <c r="C266" s="4" t="s">
        <v>9762</v>
      </c>
      <c r="E266" s="9">
        <v>41902</v>
      </c>
    </row>
    <row r="267" spans="1:5" x14ac:dyDescent="0.25">
      <c r="A267" s="2" t="s">
        <v>11922</v>
      </c>
      <c r="B267" s="2" t="s">
        <v>11923</v>
      </c>
      <c r="C267" s="4" t="s">
        <v>8509</v>
      </c>
      <c r="E267" s="9">
        <v>41905</v>
      </c>
    </row>
    <row r="268" spans="1:5" x14ac:dyDescent="0.25">
      <c r="A268" s="2" t="s">
        <v>2874</v>
      </c>
      <c r="B268" s="2" t="s">
        <v>11924</v>
      </c>
      <c r="C268" s="4" t="s">
        <v>8509</v>
      </c>
      <c r="E268" s="9">
        <v>41904</v>
      </c>
    </row>
    <row r="269" spans="1:5" x14ac:dyDescent="0.25">
      <c r="A269" s="2" t="s">
        <v>11925</v>
      </c>
      <c r="B269" s="2" t="s">
        <v>11926</v>
      </c>
      <c r="C269" s="4" t="s">
        <v>8509</v>
      </c>
      <c r="E269" s="9">
        <v>41904</v>
      </c>
    </row>
    <row r="270" spans="1:5" x14ac:dyDescent="0.25">
      <c r="A270" s="2" t="s">
        <v>11856</v>
      </c>
      <c r="B270" s="2" t="s">
        <v>11857</v>
      </c>
      <c r="C270" s="4" t="s">
        <v>11927</v>
      </c>
      <c r="E270" s="9">
        <v>41909</v>
      </c>
    </row>
    <row r="271" spans="1:5" x14ac:dyDescent="0.25">
      <c r="A271" s="2" t="s">
        <v>11928</v>
      </c>
      <c r="B271" s="2" t="s">
        <v>11929</v>
      </c>
      <c r="C271" s="4" t="s">
        <v>11927</v>
      </c>
      <c r="E271" s="9">
        <v>41908</v>
      </c>
    </row>
    <row r="272" spans="1:5" x14ac:dyDescent="0.25">
      <c r="A272" s="2" t="s">
        <v>6248</v>
      </c>
      <c r="B272" s="2" t="s">
        <v>11930</v>
      </c>
      <c r="C272" s="4" t="s">
        <v>11931</v>
      </c>
      <c r="E272" s="9">
        <v>41909</v>
      </c>
    </row>
    <row r="273" spans="1:5" x14ac:dyDescent="0.25">
      <c r="A273" s="2" t="s">
        <v>11928</v>
      </c>
      <c r="B273" s="2" t="s">
        <v>11929</v>
      </c>
      <c r="C273" s="4" t="s">
        <v>11932</v>
      </c>
      <c r="E273" s="9">
        <v>41911</v>
      </c>
    </row>
    <row r="274" spans="1:5" x14ac:dyDescent="0.25">
      <c r="A274" s="2" t="s">
        <v>11933</v>
      </c>
      <c r="B274" s="2" t="s">
        <v>11934</v>
      </c>
      <c r="C274" s="4" t="s">
        <v>11932</v>
      </c>
      <c r="E274" s="9">
        <v>41911</v>
      </c>
    </row>
    <row r="275" spans="1:5" x14ac:dyDescent="0.25">
      <c r="A275" s="2" t="s">
        <v>10984</v>
      </c>
      <c r="B275" s="2" t="s">
        <v>11935</v>
      </c>
      <c r="C275" s="4" t="s">
        <v>2881</v>
      </c>
      <c r="E275" s="9">
        <v>41916</v>
      </c>
    </row>
    <row r="276" spans="1:5" x14ac:dyDescent="0.25">
      <c r="A276" s="2" t="s">
        <v>11936</v>
      </c>
      <c r="B276" s="2" t="s">
        <v>11937</v>
      </c>
      <c r="C276" s="4" t="s">
        <v>4210</v>
      </c>
      <c r="E276" s="9">
        <v>41914</v>
      </c>
    </row>
    <row r="277" spans="1:5" x14ac:dyDescent="0.25">
      <c r="A277" s="2" t="s">
        <v>3645</v>
      </c>
      <c r="B277" s="2" t="s">
        <v>11938</v>
      </c>
      <c r="C277" s="4" t="s">
        <v>9493</v>
      </c>
      <c r="E277" s="9">
        <v>41922</v>
      </c>
    </row>
    <row r="278" spans="1:5" x14ac:dyDescent="0.25">
      <c r="A278" s="2" t="s">
        <v>11936</v>
      </c>
      <c r="B278" s="2" t="s">
        <v>11937</v>
      </c>
      <c r="C278" s="4" t="s">
        <v>8516</v>
      </c>
      <c r="E278" s="9">
        <v>41918</v>
      </c>
    </row>
    <row r="279" spans="1:5" x14ac:dyDescent="0.25">
      <c r="A279" s="2" t="s">
        <v>11928</v>
      </c>
      <c r="B279" s="2" t="s">
        <v>11929</v>
      </c>
      <c r="C279" s="4" t="s">
        <v>8516</v>
      </c>
      <c r="E279" s="9">
        <v>41918</v>
      </c>
    </row>
    <row r="280" spans="1:5" x14ac:dyDescent="0.25">
      <c r="A280" s="2" t="s">
        <v>5074</v>
      </c>
      <c r="B280" s="2" t="s">
        <v>11939</v>
      </c>
      <c r="C280" s="4" t="s">
        <v>11940</v>
      </c>
      <c r="E280" s="9">
        <v>41923</v>
      </c>
    </row>
    <row r="281" spans="1:5" x14ac:dyDescent="0.25">
      <c r="A281" s="2" t="s">
        <v>11941</v>
      </c>
      <c r="B281" s="2" t="s">
        <v>11942</v>
      </c>
      <c r="C281" s="4" t="s">
        <v>1880</v>
      </c>
      <c r="E281" s="9">
        <v>41927</v>
      </c>
    </row>
    <row r="282" spans="1:5" x14ac:dyDescent="0.25">
      <c r="A282" s="2" t="s">
        <v>11936</v>
      </c>
      <c r="B282" s="2" t="s">
        <v>11937</v>
      </c>
      <c r="C282" s="4" t="s">
        <v>1880</v>
      </c>
      <c r="E282" s="9">
        <v>41925</v>
      </c>
    </row>
    <row r="283" spans="1:5" x14ac:dyDescent="0.25">
      <c r="A283" s="2" t="s">
        <v>5420</v>
      </c>
      <c r="B283" s="2" t="s">
        <v>11943</v>
      </c>
      <c r="C283" s="4" t="s">
        <v>11944</v>
      </c>
      <c r="E283" s="9">
        <v>41928</v>
      </c>
    </row>
    <row r="284" spans="1:5" x14ac:dyDescent="0.25">
      <c r="A284" s="2" t="s">
        <v>11933</v>
      </c>
      <c r="B284" s="2" t="s">
        <v>11934</v>
      </c>
      <c r="C284" s="4" t="s">
        <v>9496</v>
      </c>
      <c r="E284" s="9">
        <v>41932</v>
      </c>
    </row>
    <row r="285" spans="1:5" x14ac:dyDescent="0.25">
      <c r="A285" s="2" t="s">
        <v>11945</v>
      </c>
      <c r="B285" s="2" t="s">
        <v>11946</v>
      </c>
      <c r="C285" s="4" t="s">
        <v>11947</v>
      </c>
      <c r="E285" s="9">
        <v>41935</v>
      </c>
    </row>
    <row r="286" spans="1:5" x14ac:dyDescent="0.25">
      <c r="A286" s="2" t="s">
        <v>11948</v>
      </c>
      <c r="B286" s="2" t="s">
        <v>11949</v>
      </c>
      <c r="C286" s="4" t="s">
        <v>11950</v>
      </c>
      <c r="E286" s="9">
        <v>41937</v>
      </c>
    </row>
    <row r="287" spans="1:5" x14ac:dyDescent="0.25">
      <c r="A287" s="2" t="s">
        <v>11951</v>
      </c>
      <c r="B287" s="2" t="s">
        <v>11952</v>
      </c>
      <c r="C287" s="4" t="s">
        <v>11953</v>
      </c>
      <c r="E287" s="9">
        <v>41939</v>
      </c>
    </row>
    <row r="288" spans="1:5" x14ac:dyDescent="0.25">
      <c r="A288" s="2" t="s">
        <v>7560</v>
      </c>
      <c r="B288" s="2" t="s">
        <v>11954</v>
      </c>
      <c r="C288" s="4" t="s">
        <v>11953</v>
      </c>
      <c r="E288" s="9">
        <v>41939</v>
      </c>
    </row>
    <row r="289" spans="1:5" x14ac:dyDescent="0.25">
      <c r="A289" s="2" t="s">
        <v>11955</v>
      </c>
      <c r="B289" s="2" t="s">
        <v>11956</v>
      </c>
      <c r="C289" s="4" t="s">
        <v>11957</v>
      </c>
      <c r="E289" s="9">
        <v>41947</v>
      </c>
    </row>
    <row r="290" spans="1:5" x14ac:dyDescent="0.25">
      <c r="A290" s="2" t="s">
        <v>1236</v>
      </c>
      <c r="B290" s="2" t="s">
        <v>11958</v>
      </c>
      <c r="C290" s="4" t="s">
        <v>11959</v>
      </c>
      <c r="E290" s="9">
        <v>41943</v>
      </c>
    </row>
    <row r="291" spans="1:5" x14ac:dyDescent="0.25">
      <c r="A291" s="2" t="s">
        <v>11941</v>
      </c>
      <c r="B291" s="2" t="s">
        <v>11942</v>
      </c>
      <c r="C291" s="4" t="s">
        <v>5238</v>
      </c>
      <c r="E291" s="9">
        <v>41947</v>
      </c>
    </row>
    <row r="292" spans="1:5" x14ac:dyDescent="0.25">
      <c r="A292" s="2" t="s">
        <v>3837</v>
      </c>
      <c r="B292" s="2" t="s">
        <v>11636</v>
      </c>
      <c r="C292" s="4" t="s">
        <v>11960</v>
      </c>
      <c r="E292" s="9">
        <v>41953</v>
      </c>
    </row>
    <row r="293" spans="1:5" x14ac:dyDescent="0.25">
      <c r="A293" s="2" t="s">
        <v>11941</v>
      </c>
      <c r="B293" s="2" t="s">
        <v>11942</v>
      </c>
      <c r="C293" s="4" t="s">
        <v>11961</v>
      </c>
      <c r="E293" s="9">
        <v>41961</v>
      </c>
    </row>
    <row r="294" spans="1:5" x14ac:dyDescent="0.25">
      <c r="A294" s="2" t="s">
        <v>11936</v>
      </c>
      <c r="B294" s="2" t="s">
        <v>11962</v>
      </c>
      <c r="C294" s="4" t="s">
        <v>11963</v>
      </c>
      <c r="E294" s="9">
        <v>41961</v>
      </c>
    </row>
    <row r="295" spans="1:5" x14ac:dyDescent="0.25">
      <c r="A295" s="2" t="s">
        <v>10775</v>
      </c>
      <c r="B295" s="2" t="s">
        <v>11964</v>
      </c>
      <c r="C295" s="4" t="s">
        <v>11965</v>
      </c>
      <c r="E295" s="9">
        <v>41964</v>
      </c>
    </row>
    <row r="296" spans="1:5" x14ac:dyDescent="0.25">
      <c r="A296" s="2" t="s">
        <v>11966</v>
      </c>
      <c r="B296" s="2" t="s">
        <v>11967</v>
      </c>
      <c r="C296" s="4" t="s">
        <v>11965</v>
      </c>
      <c r="E296" s="9">
        <v>41965</v>
      </c>
    </row>
    <row r="297" spans="1:5" x14ac:dyDescent="0.25">
      <c r="A297" s="2" t="s">
        <v>11936</v>
      </c>
      <c r="B297" s="2" t="s">
        <v>11962</v>
      </c>
      <c r="C297" s="4" t="s">
        <v>11968</v>
      </c>
      <c r="E297" s="9">
        <v>41974</v>
      </c>
    </row>
    <row r="298" spans="1:5" x14ac:dyDescent="0.25">
      <c r="A298" s="2" t="s">
        <v>11941</v>
      </c>
      <c r="B298" s="2" t="s">
        <v>11942</v>
      </c>
      <c r="C298" s="4" t="s">
        <v>11968</v>
      </c>
      <c r="E298" s="9">
        <v>41971</v>
      </c>
    </row>
    <row r="299" spans="1:5" x14ac:dyDescent="0.25">
      <c r="A299" s="2" t="s">
        <v>11969</v>
      </c>
      <c r="B299" s="2" t="s">
        <v>11970</v>
      </c>
      <c r="C299" s="4" t="s">
        <v>11968</v>
      </c>
      <c r="E299" s="9">
        <v>41975</v>
      </c>
    </row>
    <row r="300" spans="1:5" x14ac:dyDescent="0.25">
      <c r="A300" s="2" t="s">
        <v>11936</v>
      </c>
      <c r="B300" s="2" t="s">
        <v>11971</v>
      </c>
      <c r="C300" s="4" t="s">
        <v>11972</v>
      </c>
      <c r="E300" s="9">
        <v>41993</v>
      </c>
    </row>
    <row r="301" spans="1:5" x14ac:dyDescent="0.25">
      <c r="A301" s="2" t="s">
        <v>2379</v>
      </c>
      <c r="B301" s="2" t="s">
        <v>11973</v>
      </c>
      <c r="C301" s="4" t="s">
        <v>6853</v>
      </c>
      <c r="E301" s="9">
        <v>41981</v>
      </c>
    </row>
    <row r="302" spans="1:5" x14ac:dyDescent="0.25">
      <c r="A302" s="2" t="s">
        <v>11974</v>
      </c>
      <c r="B302" s="2" t="s">
        <v>11975</v>
      </c>
      <c r="C302" s="4" t="s">
        <v>7590</v>
      </c>
      <c r="E302" s="9">
        <v>41993</v>
      </c>
    </row>
    <row r="303" spans="1:5" x14ac:dyDescent="0.25">
      <c r="A303" s="2" t="s">
        <v>2379</v>
      </c>
      <c r="B303" s="2" t="s">
        <v>11976</v>
      </c>
      <c r="C303" s="4" t="s">
        <v>10754</v>
      </c>
      <c r="E303" s="9">
        <v>41996</v>
      </c>
    </row>
    <row r="304" spans="1:5" x14ac:dyDescent="0.25">
      <c r="A304" s="2" t="s">
        <v>11936</v>
      </c>
      <c r="B304" s="2" t="s">
        <v>11971</v>
      </c>
      <c r="C304" s="4" t="s">
        <v>10754</v>
      </c>
      <c r="E304" s="9">
        <v>42007</v>
      </c>
    </row>
    <row r="305" spans="1:5" x14ac:dyDescent="0.25">
      <c r="A305" s="2" t="s">
        <v>11977</v>
      </c>
      <c r="B305" s="2" t="s">
        <v>11978</v>
      </c>
      <c r="C305" s="4" t="s">
        <v>11979</v>
      </c>
      <c r="E305" s="9">
        <v>42000</v>
      </c>
    </row>
    <row r="306" spans="1:5" x14ac:dyDescent="0.25">
      <c r="A306" s="2" t="s">
        <v>11936</v>
      </c>
      <c r="B306" s="2" t="s">
        <v>11980</v>
      </c>
      <c r="C306" s="4" t="s">
        <v>11981</v>
      </c>
      <c r="E306" s="9">
        <v>42031</v>
      </c>
    </row>
    <row r="307" spans="1:5" x14ac:dyDescent="0.25">
      <c r="A307" s="2" t="s">
        <v>941</v>
      </c>
      <c r="B307" s="2" t="s">
        <v>11982</v>
      </c>
      <c r="C307" s="4" t="s">
        <v>1895</v>
      </c>
      <c r="E307" s="9">
        <v>42018</v>
      </c>
    </row>
    <row r="308" spans="1:5" x14ac:dyDescent="0.25">
      <c r="A308" s="2" t="s">
        <v>11983</v>
      </c>
      <c r="B308" s="2" t="s">
        <v>11984</v>
      </c>
      <c r="C308" s="4" t="s">
        <v>11985</v>
      </c>
      <c r="E308" s="9">
        <v>42026</v>
      </c>
    </row>
    <row r="309" spans="1:5" x14ac:dyDescent="0.25">
      <c r="A309" s="2" t="s">
        <v>2379</v>
      </c>
      <c r="B309" s="2" t="s">
        <v>11986</v>
      </c>
      <c r="C309" s="4" t="s">
        <v>11987</v>
      </c>
      <c r="E309" s="9">
        <v>42031</v>
      </c>
    </row>
    <row r="310" spans="1:5" x14ac:dyDescent="0.25">
      <c r="A310" s="2" t="s">
        <v>11936</v>
      </c>
      <c r="B310" s="2" t="s">
        <v>11988</v>
      </c>
      <c r="C310" s="4" t="s">
        <v>11989</v>
      </c>
      <c r="D310" s="9">
        <v>42055</v>
      </c>
      <c r="E310" s="9">
        <v>42054</v>
      </c>
    </row>
    <row r="311" spans="1:5" x14ac:dyDescent="0.25">
      <c r="A311" s="2" t="s">
        <v>11470</v>
      </c>
      <c r="B311" s="2" t="s">
        <v>11990</v>
      </c>
      <c r="C311" s="4" t="s">
        <v>4244</v>
      </c>
      <c r="E311" s="9">
        <v>42041</v>
      </c>
    </row>
    <row r="312" spans="1:5" x14ac:dyDescent="0.25">
      <c r="A312" s="2" t="s">
        <v>2379</v>
      </c>
      <c r="B312" s="2" t="s">
        <v>11976</v>
      </c>
      <c r="C312" s="4" t="s">
        <v>10758</v>
      </c>
      <c r="E312" s="9">
        <v>42041</v>
      </c>
    </row>
    <row r="313" spans="1:5" x14ac:dyDescent="0.25">
      <c r="A313" s="2" t="s">
        <v>2379</v>
      </c>
      <c r="B313" s="2" t="s">
        <v>11991</v>
      </c>
      <c r="C313" s="4" t="s">
        <v>11992</v>
      </c>
      <c r="E313" s="9">
        <v>42048</v>
      </c>
    </row>
    <row r="314" spans="1:5" x14ac:dyDescent="0.25">
      <c r="A314" s="2" t="s">
        <v>11993</v>
      </c>
      <c r="B314" s="2" t="s">
        <v>11994</v>
      </c>
      <c r="C314" s="4" t="s">
        <v>11995</v>
      </c>
      <c r="E314" s="9">
        <v>42058</v>
      </c>
    </row>
    <row r="315" spans="1:5" x14ac:dyDescent="0.25">
      <c r="A315" s="2" t="s">
        <v>11936</v>
      </c>
      <c r="B315" s="2" t="s">
        <v>11996</v>
      </c>
      <c r="C315" s="4" t="s">
        <v>11997</v>
      </c>
      <c r="E315" s="9">
        <v>42059</v>
      </c>
    </row>
    <row r="316" spans="1:5" x14ac:dyDescent="0.25">
      <c r="A316" s="2" t="s">
        <v>2379</v>
      </c>
      <c r="B316" s="2" t="s">
        <v>11998</v>
      </c>
      <c r="C316" s="4" t="s">
        <v>9526</v>
      </c>
      <c r="E316" s="9">
        <v>42065</v>
      </c>
    </row>
    <row r="317" spans="1:5" x14ac:dyDescent="0.25">
      <c r="A317" s="2" t="s">
        <v>11936</v>
      </c>
      <c r="B317" s="2" t="s">
        <v>11996</v>
      </c>
      <c r="C317" s="4" t="s">
        <v>4259</v>
      </c>
      <c r="E317" s="9">
        <v>42100</v>
      </c>
    </row>
    <row r="318" spans="1:5" x14ac:dyDescent="0.25">
      <c r="A318" s="2" t="s">
        <v>11999</v>
      </c>
      <c r="B318" s="2" t="s">
        <v>12000</v>
      </c>
      <c r="C318" s="4" t="s">
        <v>12001</v>
      </c>
      <c r="E318" s="9">
        <v>42110</v>
      </c>
    </row>
    <row r="319" spans="1:5" x14ac:dyDescent="0.25">
      <c r="A319" s="2" t="s">
        <v>11945</v>
      </c>
      <c r="B319" s="2" t="s">
        <v>12002</v>
      </c>
      <c r="C319" s="4" t="s">
        <v>9803</v>
      </c>
      <c r="E319" s="9">
        <v>42112</v>
      </c>
    </row>
    <row r="320" spans="1:5" x14ac:dyDescent="0.25">
      <c r="A320" s="2" t="s">
        <v>12003</v>
      </c>
      <c r="B320" s="2" t="s">
        <v>12004</v>
      </c>
      <c r="C320" s="4" t="s">
        <v>12005</v>
      </c>
      <c r="E320" s="9">
        <v>42112</v>
      </c>
    </row>
    <row r="321" spans="1:5" x14ac:dyDescent="0.25">
      <c r="A321" s="2" t="s">
        <v>12006</v>
      </c>
      <c r="B321" s="2" t="s">
        <v>12007</v>
      </c>
      <c r="C321" s="4" t="s">
        <v>12008</v>
      </c>
      <c r="E321" s="9">
        <v>42115</v>
      </c>
    </row>
    <row r="322" spans="1:5" x14ac:dyDescent="0.25">
      <c r="A322" s="2" t="s">
        <v>12009</v>
      </c>
      <c r="B322" s="2" t="s">
        <v>12010</v>
      </c>
      <c r="C322" s="4" t="s">
        <v>12011</v>
      </c>
      <c r="E322" s="9">
        <v>42126</v>
      </c>
    </row>
    <row r="323" spans="1:5" x14ac:dyDescent="0.25">
      <c r="A323" s="2" t="s">
        <v>3724</v>
      </c>
      <c r="B323" s="2" t="s">
        <v>12012</v>
      </c>
      <c r="C323" s="4" t="s">
        <v>12013</v>
      </c>
      <c r="E323" s="9">
        <v>42133</v>
      </c>
    </row>
    <row r="324" spans="1:5" x14ac:dyDescent="0.25">
      <c r="A324" s="2" t="s">
        <v>5420</v>
      </c>
      <c r="B324" s="2" t="s">
        <v>12014</v>
      </c>
      <c r="C324" s="4" t="s">
        <v>12015</v>
      </c>
      <c r="E324" s="9">
        <v>42135</v>
      </c>
    </row>
    <row r="325" spans="1:5" x14ac:dyDescent="0.25">
      <c r="A325" s="2" t="s">
        <v>12016</v>
      </c>
      <c r="B325" s="2" t="s">
        <v>12017</v>
      </c>
      <c r="C325" s="4" t="s">
        <v>2893</v>
      </c>
      <c r="E325" s="9">
        <v>42142</v>
      </c>
    </row>
    <row r="326" spans="1:5" x14ac:dyDescent="0.25">
      <c r="A326" s="2" t="s">
        <v>12018</v>
      </c>
      <c r="B326" s="2" t="s">
        <v>12019</v>
      </c>
      <c r="C326" s="4" t="s">
        <v>12020</v>
      </c>
      <c r="E326" s="9">
        <v>42149</v>
      </c>
    </row>
    <row r="327" spans="1:5" x14ac:dyDescent="0.25">
      <c r="A327" s="2" t="s">
        <v>12021</v>
      </c>
      <c r="B327" s="2" t="s">
        <v>12022</v>
      </c>
      <c r="C327" s="4" t="s">
        <v>12020</v>
      </c>
      <c r="E327" s="9">
        <v>42144</v>
      </c>
    </row>
    <row r="328" spans="1:5" x14ac:dyDescent="0.25">
      <c r="A328" s="2" t="s">
        <v>11941</v>
      </c>
      <c r="B328" s="2" t="s">
        <v>11942</v>
      </c>
      <c r="C328" s="4" t="s">
        <v>12023</v>
      </c>
      <c r="D328" s="9">
        <v>42163</v>
      </c>
      <c r="E328" s="9">
        <v>42161</v>
      </c>
    </row>
    <row r="329" spans="1:5" x14ac:dyDescent="0.25">
      <c r="A329" s="2" t="s">
        <v>11899</v>
      </c>
      <c r="B329" s="2" t="s">
        <v>11913</v>
      </c>
      <c r="C329" s="4" t="s">
        <v>12024</v>
      </c>
      <c r="E329" s="9">
        <v>42163</v>
      </c>
    </row>
    <row r="330" spans="1:5" x14ac:dyDescent="0.25">
      <c r="A330" s="2" t="s">
        <v>12025</v>
      </c>
      <c r="B330" s="2" t="s">
        <v>12026</v>
      </c>
      <c r="C330" s="4" t="s">
        <v>1913</v>
      </c>
      <c r="E330" s="9">
        <v>42159</v>
      </c>
    </row>
    <row r="331" spans="1:5" x14ac:dyDescent="0.25">
      <c r="A331" s="2" t="s">
        <v>2264</v>
      </c>
      <c r="B331" s="2" t="s">
        <v>12027</v>
      </c>
      <c r="C331" s="4" t="s">
        <v>1253</v>
      </c>
      <c r="E331" s="9">
        <v>42163</v>
      </c>
    </row>
    <row r="332" spans="1:5" x14ac:dyDescent="0.25">
      <c r="A332" s="2" t="s">
        <v>11951</v>
      </c>
      <c r="B332" s="2" t="s">
        <v>12028</v>
      </c>
      <c r="C332" s="4" t="s">
        <v>10660</v>
      </c>
      <c r="D332" s="9">
        <v>42178</v>
      </c>
      <c r="E332" s="9">
        <v>42179</v>
      </c>
    </row>
    <row r="333" spans="1:5" x14ac:dyDescent="0.25">
      <c r="A333" s="2" t="s">
        <v>11951</v>
      </c>
      <c r="B333" s="2" t="s">
        <v>12028</v>
      </c>
      <c r="C333" s="4" t="s">
        <v>9547</v>
      </c>
      <c r="E333" s="9">
        <v>42184</v>
      </c>
    </row>
    <row r="334" spans="1:5" x14ac:dyDescent="0.25">
      <c r="A334" s="2" t="s">
        <v>11951</v>
      </c>
      <c r="B334" s="2" t="s">
        <v>12029</v>
      </c>
      <c r="C334" s="4" t="s">
        <v>10662</v>
      </c>
      <c r="E334" s="9">
        <v>42191</v>
      </c>
    </row>
    <row r="335" spans="1:5" x14ac:dyDescent="0.25">
      <c r="A335" s="2" t="s">
        <v>11480</v>
      </c>
      <c r="B335" s="2" t="s">
        <v>12030</v>
      </c>
      <c r="C335" s="4" t="s">
        <v>10662</v>
      </c>
      <c r="E335" s="9">
        <v>42193</v>
      </c>
    </row>
    <row r="336" spans="1:5" x14ac:dyDescent="0.25">
      <c r="A336" s="2" t="s">
        <v>12031</v>
      </c>
      <c r="B336" s="2" t="s">
        <v>12032</v>
      </c>
      <c r="C336" s="4" t="s">
        <v>12033</v>
      </c>
      <c r="D336" s="9">
        <v>42209</v>
      </c>
      <c r="E336" s="9">
        <v>42209</v>
      </c>
    </row>
    <row r="337" spans="1:5" x14ac:dyDescent="0.25">
      <c r="A337" s="2" t="s">
        <v>11553</v>
      </c>
      <c r="B337" s="2" t="s">
        <v>12034</v>
      </c>
      <c r="C337" s="4" t="s">
        <v>1263</v>
      </c>
      <c r="D337" s="9">
        <v>42216</v>
      </c>
      <c r="E337" s="9">
        <v>42216</v>
      </c>
    </row>
    <row r="338" spans="1:5" x14ac:dyDescent="0.25">
      <c r="A338" s="2" t="s">
        <v>12035</v>
      </c>
      <c r="B338" s="2" t="s">
        <v>12036</v>
      </c>
      <c r="C338" s="4" t="s">
        <v>12037</v>
      </c>
      <c r="D338" s="9">
        <v>42217</v>
      </c>
      <c r="E338" s="9">
        <v>42217</v>
      </c>
    </row>
    <row r="339" spans="1:5" x14ac:dyDescent="0.25">
      <c r="A339" s="2" t="s">
        <v>3016</v>
      </c>
      <c r="B339" s="2" t="s">
        <v>1619</v>
      </c>
      <c r="C339" s="4" t="s">
        <v>6859</v>
      </c>
      <c r="E339" s="9">
        <v>42217</v>
      </c>
    </row>
    <row r="340" spans="1:5" x14ac:dyDescent="0.25">
      <c r="A340" s="2" t="s">
        <v>3016</v>
      </c>
      <c r="B340" s="2" t="s">
        <v>12038</v>
      </c>
      <c r="C340" s="4" t="s">
        <v>12039</v>
      </c>
      <c r="D340" s="9" t="s">
        <v>12040</v>
      </c>
      <c r="E340" s="9">
        <v>42230</v>
      </c>
    </row>
    <row r="341" spans="1:5" x14ac:dyDescent="0.25">
      <c r="A341" s="2" t="s">
        <v>12041</v>
      </c>
      <c r="B341" s="2" t="s">
        <v>12042</v>
      </c>
      <c r="C341" s="4" t="s">
        <v>5289</v>
      </c>
      <c r="D341" s="9">
        <v>42237</v>
      </c>
      <c r="E341" s="9">
        <v>42237</v>
      </c>
    </row>
    <row r="342" spans="1:5" x14ac:dyDescent="0.25">
      <c r="A342" s="2" t="s">
        <v>3016</v>
      </c>
      <c r="B342" s="2" t="s">
        <v>3165</v>
      </c>
      <c r="C342" s="4" t="s">
        <v>6541</v>
      </c>
      <c r="D342" s="9">
        <v>42251</v>
      </c>
      <c r="E342" s="9">
        <v>42250</v>
      </c>
    </row>
    <row r="343" spans="1:5" x14ac:dyDescent="0.25">
      <c r="A343" s="2" t="s">
        <v>3411</v>
      </c>
      <c r="B343" s="2" t="s">
        <v>11342</v>
      </c>
      <c r="C343" s="4" t="s">
        <v>12043</v>
      </c>
      <c r="E343" s="9">
        <v>42251</v>
      </c>
    </row>
    <row r="344" spans="1:5" x14ac:dyDescent="0.25">
      <c r="A344" s="2" t="s">
        <v>11851</v>
      </c>
      <c r="B344" s="2" t="s">
        <v>12044</v>
      </c>
      <c r="C344" s="4" t="s">
        <v>6547</v>
      </c>
      <c r="E344" s="9">
        <v>42251</v>
      </c>
    </row>
    <row r="345" spans="1:5" x14ac:dyDescent="0.25">
      <c r="A345" s="2" t="s">
        <v>11851</v>
      </c>
      <c r="B345" s="2" t="s">
        <v>12045</v>
      </c>
      <c r="C345" s="4" t="s">
        <v>12046</v>
      </c>
      <c r="E345" s="9">
        <v>42255</v>
      </c>
    </row>
    <row r="346" spans="1:5" x14ac:dyDescent="0.25">
      <c r="A346" s="2" t="s">
        <v>3016</v>
      </c>
      <c r="B346" s="2" t="s">
        <v>12047</v>
      </c>
      <c r="C346" s="4" t="s">
        <v>12046</v>
      </c>
      <c r="E346" s="9">
        <v>42258</v>
      </c>
    </row>
    <row r="347" spans="1:5" x14ac:dyDescent="0.25">
      <c r="A347" s="2" t="s">
        <v>3016</v>
      </c>
      <c r="B347" s="2" t="s">
        <v>3165</v>
      </c>
      <c r="C347" s="4" t="s">
        <v>12048</v>
      </c>
      <c r="D347" s="9" t="s">
        <v>12049</v>
      </c>
      <c r="E347" s="9">
        <v>42265</v>
      </c>
    </row>
    <row r="348" spans="1:5" x14ac:dyDescent="0.25">
      <c r="A348" s="2" t="s">
        <v>1684</v>
      </c>
      <c r="B348" s="2" t="s">
        <v>12050</v>
      </c>
      <c r="C348" s="4" t="s">
        <v>2913</v>
      </c>
      <c r="D348" s="9">
        <v>42271</v>
      </c>
      <c r="E348" s="9">
        <v>42266</v>
      </c>
    </row>
    <row r="349" spans="1:5" x14ac:dyDescent="0.25">
      <c r="A349" s="2" t="s">
        <v>12051</v>
      </c>
      <c r="B349" s="2" t="s">
        <v>12052</v>
      </c>
      <c r="C349" s="4" t="s">
        <v>12053</v>
      </c>
      <c r="E349" s="9">
        <v>42265</v>
      </c>
    </row>
    <row r="350" spans="1:5" x14ac:dyDescent="0.25">
      <c r="A350" s="2" t="s">
        <v>3016</v>
      </c>
      <c r="B350" s="2" t="s">
        <v>3165</v>
      </c>
      <c r="C350" s="4" t="s">
        <v>6554</v>
      </c>
      <c r="E350" s="9">
        <v>42269</v>
      </c>
    </row>
    <row r="351" spans="1:5" x14ac:dyDescent="0.25">
      <c r="A351" s="2" t="s">
        <v>12054</v>
      </c>
      <c r="B351" s="2" t="s">
        <v>12055</v>
      </c>
      <c r="C351" s="4" t="s">
        <v>12056</v>
      </c>
      <c r="D351" s="9">
        <v>42287</v>
      </c>
      <c r="E351" s="9">
        <v>42285</v>
      </c>
    </row>
    <row r="352" spans="1:5" x14ac:dyDescent="0.25">
      <c r="A352" s="2" t="s">
        <v>8844</v>
      </c>
      <c r="B352" s="2" t="s">
        <v>12057</v>
      </c>
      <c r="C352" s="4" t="s">
        <v>9559</v>
      </c>
      <c r="E352" s="9">
        <v>42285</v>
      </c>
    </row>
    <row r="353" spans="1:5" x14ac:dyDescent="0.25">
      <c r="A353" s="2" t="s">
        <v>3411</v>
      </c>
      <c r="B353" s="2" t="s">
        <v>12058</v>
      </c>
      <c r="C353" s="4" t="s">
        <v>12059</v>
      </c>
      <c r="E353" s="9">
        <v>42292</v>
      </c>
    </row>
    <row r="354" spans="1:5" x14ac:dyDescent="0.25">
      <c r="A354" s="2" t="s">
        <v>5287</v>
      </c>
      <c r="B354" s="2" t="s">
        <v>12060</v>
      </c>
      <c r="C354" s="4" t="s">
        <v>12061</v>
      </c>
      <c r="E354" s="9">
        <v>42293</v>
      </c>
    </row>
    <row r="355" spans="1:5" x14ac:dyDescent="0.25">
      <c r="A355" s="2" t="s">
        <v>12062</v>
      </c>
      <c r="B355" s="2" t="s">
        <v>12063</v>
      </c>
      <c r="C355" s="4" t="s">
        <v>12061</v>
      </c>
      <c r="E355" s="9">
        <v>42299</v>
      </c>
    </row>
    <row r="356" spans="1:5" x14ac:dyDescent="0.25">
      <c r="A356" s="2" t="s">
        <v>3411</v>
      </c>
      <c r="B356" s="2" t="s">
        <v>12064</v>
      </c>
      <c r="C356" s="4" t="s">
        <v>12065</v>
      </c>
      <c r="E356" s="9">
        <v>42303</v>
      </c>
    </row>
    <row r="357" spans="1:5" x14ac:dyDescent="0.25">
      <c r="A357" s="2" t="s">
        <v>12062</v>
      </c>
      <c r="B357" s="2" t="s">
        <v>12063</v>
      </c>
      <c r="C357" s="4" t="s">
        <v>12066</v>
      </c>
      <c r="D357" s="9">
        <v>42318</v>
      </c>
      <c r="E357" s="9">
        <v>42315</v>
      </c>
    </row>
    <row r="358" spans="1:5" x14ac:dyDescent="0.25">
      <c r="A358" s="2" t="s">
        <v>12067</v>
      </c>
      <c r="B358" s="2" t="s">
        <v>12068</v>
      </c>
      <c r="C358" s="4" t="s">
        <v>1169</v>
      </c>
      <c r="E358" s="9">
        <v>42305</v>
      </c>
    </row>
    <row r="359" spans="1:5" x14ac:dyDescent="0.25">
      <c r="A359" s="2" t="s">
        <v>6563</v>
      </c>
      <c r="B359" s="2" t="s">
        <v>12069</v>
      </c>
      <c r="C359" s="4" t="s">
        <v>2918</v>
      </c>
      <c r="E359" s="9">
        <v>42325</v>
      </c>
    </row>
    <row r="360" spans="1:5" x14ac:dyDescent="0.25">
      <c r="A360" s="2" t="s">
        <v>5287</v>
      </c>
      <c r="B360" s="2" t="s">
        <v>12070</v>
      </c>
      <c r="C360" s="4" t="s">
        <v>2918</v>
      </c>
      <c r="E360" s="9">
        <v>42321</v>
      </c>
    </row>
    <row r="361" spans="1:5" x14ac:dyDescent="0.25">
      <c r="A361" s="2" t="s">
        <v>12071</v>
      </c>
      <c r="B361" s="2" t="s">
        <v>12072</v>
      </c>
      <c r="C361" s="4" t="s">
        <v>12073</v>
      </c>
      <c r="E361" s="9">
        <v>42321</v>
      </c>
    </row>
    <row r="362" spans="1:5" x14ac:dyDescent="0.25">
      <c r="A362" s="2" t="s">
        <v>12074</v>
      </c>
      <c r="B362" s="2" t="s">
        <v>9771</v>
      </c>
      <c r="C362" s="4" t="s">
        <v>12075</v>
      </c>
      <c r="E362" s="9">
        <v>42331</v>
      </c>
    </row>
    <row r="363" spans="1:5" x14ac:dyDescent="0.25">
      <c r="A363" s="2" t="s">
        <v>12062</v>
      </c>
      <c r="B363" s="2" t="s">
        <v>12063</v>
      </c>
      <c r="C363" s="4" t="s">
        <v>12075</v>
      </c>
      <c r="D363" s="9">
        <v>42338</v>
      </c>
      <c r="E363" s="9">
        <v>42332</v>
      </c>
    </row>
    <row r="364" spans="1:5" x14ac:dyDescent="0.25">
      <c r="A364" s="2" t="s">
        <v>2960</v>
      </c>
      <c r="B364" s="2" t="s">
        <v>12076</v>
      </c>
      <c r="C364" s="4" t="s">
        <v>12077</v>
      </c>
      <c r="E364" s="9">
        <v>42332</v>
      </c>
    </row>
    <row r="365" spans="1:5" x14ac:dyDescent="0.25">
      <c r="A365" s="2" t="s">
        <v>6563</v>
      </c>
      <c r="B365" s="2" t="s">
        <v>12078</v>
      </c>
      <c r="C365" s="4" t="s">
        <v>10798</v>
      </c>
      <c r="D365" s="9" t="s">
        <v>12079</v>
      </c>
      <c r="E365" s="9">
        <v>42340</v>
      </c>
    </row>
    <row r="366" spans="1:5" x14ac:dyDescent="0.25">
      <c r="A366" s="2" t="s">
        <v>12080</v>
      </c>
      <c r="B366" s="2" t="s">
        <v>12081</v>
      </c>
      <c r="C366" s="4" t="s">
        <v>4357</v>
      </c>
      <c r="E366" s="9">
        <v>42339</v>
      </c>
    </row>
    <row r="367" spans="1:5" x14ac:dyDescent="0.25">
      <c r="A367" s="2" t="s">
        <v>12062</v>
      </c>
      <c r="B367" s="2" t="s">
        <v>12063</v>
      </c>
      <c r="C367" s="4" t="s">
        <v>12082</v>
      </c>
      <c r="E367" s="9">
        <v>42347</v>
      </c>
    </row>
    <row r="368" spans="1:5" x14ac:dyDescent="0.25">
      <c r="A368" s="2" t="s">
        <v>12083</v>
      </c>
      <c r="B368" s="2" t="s">
        <v>12084</v>
      </c>
      <c r="C368" s="4" t="s">
        <v>6323</v>
      </c>
      <c r="E368" s="9">
        <v>42347</v>
      </c>
    </row>
    <row r="369" spans="1:5" x14ac:dyDescent="0.25">
      <c r="A369" s="2" t="s">
        <v>9789</v>
      </c>
      <c r="B369" s="2" t="s">
        <v>12085</v>
      </c>
      <c r="C369" s="4" t="s">
        <v>12086</v>
      </c>
      <c r="E369" s="9">
        <v>42350</v>
      </c>
    </row>
    <row r="370" spans="1:5" x14ac:dyDescent="0.25">
      <c r="A370" s="2" t="s">
        <v>12062</v>
      </c>
      <c r="B370" s="2" t="s">
        <v>12063</v>
      </c>
      <c r="C370" s="4" t="s">
        <v>12087</v>
      </c>
      <c r="E370" s="9">
        <v>42354</v>
      </c>
    </row>
    <row r="371" spans="1:5" x14ac:dyDescent="0.25">
      <c r="A371" s="2" t="s">
        <v>12088</v>
      </c>
      <c r="B371" s="2" t="s">
        <v>12089</v>
      </c>
      <c r="C371" s="4" t="s">
        <v>12090</v>
      </c>
      <c r="E371" s="9">
        <v>42354</v>
      </c>
    </row>
    <row r="372" spans="1:5" x14ac:dyDescent="0.25">
      <c r="A372" s="2" t="s">
        <v>12062</v>
      </c>
      <c r="B372" s="2" t="s">
        <v>12063</v>
      </c>
      <c r="C372" s="4" t="s">
        <v>12091</v>
      </c>
      <c r="E372" s="9">
        <v>42364</v>
      </c>
    </row>
    <row r="373" spans="1:5" x14ac:dyDescent="0.25">
      <c r="A373" s="2" t="s">
        <v>6697</v>
      </c>
      <c r="B373" s="2" t="s">
        <v>12092</v>
      </c>
      <c r="C373" s="4" t="s">
        <v>12093</v>
      </c>
      <c r="E373" s="9">
        <v>42367</v>
      </c>
    </row>
    <row r="374" spans="1:5" x14ac:dyDescent="0.25">
      <c r="A374" s="2" t="s">
        <v>12094</v>
      </c>
      <c r="B374" s="2" t="s">
        <v>12095</v>
      </c>
      <c r="C374" s="4" t="s">
        <v>12096</v>
      </c>
      <c r="E374" s="9">
        <v>42376</v>
      </c>
    </row>
    <row r="375" spans="1:5" x14ac:dyDescent="0.25">
      <c r="A375" s="2" t="s">
        <v>6563</v>
      </c>
      <c r="B375" s="2" t="s">
        <v>12078</v>
      </c>
      <c r="C375" s="4" t="s">
        <v>12097</v>
      </c>
      <c r="E375" s="9">
        <v>42382</v>
      </c>
    </row>
    <row r="376" spans="1:5" x14ac:dyDescent="0.25">
      <c r="A376" s="2" t="s">
        <v>12094</v>
      </c>
      <c r="B376" s="2" t="s">
        <v>12095</v>
      </c>
      <c r="C376" s="4" t="s">
        <v>12098</v>
      </c>
      <c r="E376" s="9">
        <v>42389</v>
      </c>
    </row>
    <row r="377" spans="1:5" x14ac:dyDescent="0.25">
      <c r="A377" s="2" t="s">
        <v>12099</v>
      </c>
      <c r="B377" s="2" t="s">
        <v>12100</v>
      </c>
      <c r="C377" s="4" t="s">
        <v>1297</v>
      </c>
      <c r="E377" s="9">
        <v>42388</v>
      </c>
    </row>
    <row r="378" spans="1:5" x14ac:dyDescent="0.25">
      <c r="A378" s="2" t="s">
        <v>12101</v>
      </c>
      <c r="B378" s="2" t="s">
        <v>12102</v>
      </c>
      <c r="C378" s="4" t="s">
        <v>12103</v>
      </c>
      <c r="E378" s="9">
        <v>42399</v>
      </c>
    </row>
    <row r="379" spans="1:5" x14ac:dyDescent="0.25">
      <c r="A379" s="2" t="s">
        <v>12094</v>
      </c>
      <c r="B379" s="2" t="s">
        <v>12095</v>
      </c>
      <c r="C379" s="4" t="s">
        <v>12104</v>
      </c>
      <c r="E379" s="9">
        <v>42405</v>
      </c>
    </row>
    <row r="380" spans="1:5" x14ac:dyDescent="0.25">
      <c r="A380" s="2" t="s">
        <v>12101</v>
      </c>
      <c r="B380" s="2" t="s">
        <v>12102</v>
      </c>
      <c r="C380" s="4" t="s">
        <v>7616</v>
      </c>
      <c r="E380" s="9">
        <v>42409</v>
      </c>
    </row>
    <row r="381" spans="1:5" x14ac:dyDescent="0.25">
      <c r="A381" s="2" t="s">
        <v>12105</v>
      </c>
      <c r="B381" s="2" t="s">
        <v>12106</v>
      </c>
      <c r="C381" s="4" t="s">
        <v>7616</v>
      </c>
      <c r="E381" s="9">
        <v>42408</v>
      </c>
    </row>
    <row r="382" spans="1:5" x14ac:dyDescent="0.25">
      <c r="A382" s="2" t="s">
        <v>12094</v>
      </c>
      <c r="B382" s="2" t="s">
        <v>12095</v>
      </c>
      <c r="C382" s="4" t="s">
        <v>7620</v>
      </c>
      <c r="E382" s="9">
        <v>42417</v>
      </c>
    </row>
    <row r="383" spans="1:5" x14ac:dyDescent="0.25">
      <c r="A383" s="2" t="s">
        <v>12101</v>
      </c>
      <c r="B383" s="2" t="s">
        <v>12107</v>
      </c>
      <c r="C383" s="4" t="s">
        <v>12108</v>
      </c>
      <c r="D383" s="9">
        <v>42431</v>
      </c>
      <c r="E383" s="9">
        <v>42432</v>
      </c>
    </row>
    <row r="384" spans="1:5" x14ac:dyDescent="0.25">
      <c r="A384" s="2" t="s">
        <v>1398</v>
      </c>
      <c r="B384" s="2" t="s">
        <v>12109</v>
      </c>
      <c r="C384" s="4" t="s">
        <v>12110</v>
      </c>
      <c r="E384" s="9">
        <v>42429</v>
      </c>
    </row>
    <row r="385" spans="1:5" x14ac:dyDescent="0.25">
      <c r="A385" s="2" t="s">
        <v>12111</v>
      </c>
      <c r="B385" s="2" t="s">
        <v>12112</v>
      </c>
      <c r="C385" s="4" t="s">
        <v>12113</v>
      </c>
      <c r="E385" s="9">
        <v>42432</v>
      </c>
    </row>
    <row r="386" spans="1:5" x14ac:dyDescent="0.25">
      <c r="A386" s="2" t="s">
        <v>12101</v>
      </c>
      <c r="B386" s="2" t="s">
        <v>12107</v>
      </c>
      <c r="C386" s="4" t="s">
        <v>12114</v>
      </c>
      <c r="E386" s="9">
        <v>42437</v>
      </c>
    </row>
    <row r="387" spans="1:5" x14ac:dyDescent="0.25">
      <c r="A387" s="2" t="s">
        <v>12115</v>
      </c>
      <c r="B387" s="2" t="s">
        <v>11775</v>
      </c>
      <c r="C387" s="4" t="s">
        <v>5388</v>
      </c>
      <c r="E387" s="9">
        <v>42437</v>
      </c>
    </row>
    <row r="388" spans="1:5" x14ac:dyDescent="0.25">
      <c r="A388" s="2" t="s">
        <v>12116</v>
      </c>
      <c r="B388" s="2" t="s">
        <v>12117</v>
      </c>
      <c r="C388" s="4" t="s">
        <v>12118</v>
      </c>
      <c r="E388" s="9">
        <v>42438</v>
      </c>
    </row>
    <row r="389" spans="1:5" x14ac:dyDescent="0.25">
      <c r="A389" s="2" t="s">
        <v>12094</v>
      </c>
      <c r="B389" s="2" t="s">
        <v>12095</v>
      </c>
      <c r="C389" s="4" t="s">
        <v>12119</v>
      </c>
      <c r="E389" s="9">
        <v>42446</v>
      </c>
    </row>
    <row r="390" spans="1:5" x14ac:dyDescent="0.25">
      <c r="A390" s="2" t="s">
        <v>1366</v>
      </c>
      <c r="B390" s="2" t="s">
        <v>12120</v>
      </c>
      <c r="C390" s="4" t="s">
        <v>6617</v>
      </c>
      <c r="E390" s="9">
        <v>42452</v>
      </c>
    </row>
    <row r="391" spans="1:5" x14ac:dyDescent="0.25">
      <c r="A391" s="2" t="s">
        <v>6563</v>
      </c>
      <c r="B391" s="2" t="s">
        <v>12078</v>
      </c>
      <c r="C391" s="4" t="s">
        <v>12121</v>
      </c>
      <c r="E391" s="9">
        <v>42476</v>
      </c>
    </row>
    <row r="392" spans="1:5" x14ac:dyDescent="0.25">
      <c r="A392" s="2" t="s">
        <v>7614</v>
      </c>
      <c r="B392" s="2" t="s">
        <v>12122</v>
      </c>
      <c r="C392" s="4" t="s">
        <v>1338</v>
      </c>
      <c r="E392" s="9">
        <v>42490</v>
      </c>
    </row>
    <row r="393" spans="1:5" x14ac:dyDescent="0.25">
      <c r="A393" s="2" t="s">
        <v>8844</v>
      </c>
      <c r="B393" s="2" t="s">
        <v>12123</v>
      </c>
      <c r="C393" s="4" t="s">
        <v>1338</v>
      </c>
      <c r="E393" s="9">
        <v>42490</v>
      </c>
    </row>
    <row r="394" spans="1:5" x14ac:dyDescent="0.25">
      <c r="A394" s="2" t="s">
        <v>12101</v>
      </c>
      <c r="B394" s="2" t="s">
        <v>12102</v>
      </c>
      <c r="C394" s="4" t="s">
        <v>12124</v>
      </c>
      <c r="E394" s="9">
        <v>42497</v>
      </c>
    </row>
    <row r="395" spans="1:5" x14ac:dyDescent="0.25">
      <c r="A395" s="2" t="s">
        <v>12101</v>
      </c>
      <c r="B395" s="2" t="s">
        <v>12102</v>
      </c>
      <c r="C395" s="4" t="s">
        <v>12125</v>
      </c>
      <c r="E395" s="9">
        <v>42511</v>
      </c>
    </row>
    <row r="396" spans="1:5" x14ac:dyDescent="0.25">
      <c r="A396" s="2" t="s">
        <v>12126</v>
      </c>
      <c r="B396" s="2" t="s">
        <v>12127</v>
      </c>
      <c r="C396" s="4" t="s">
        <v>1352</v>
      </c>
      <c r="E396" s="9">
        <v>42518</v>
      </c>
    </row>
    <row r="397" spans="1:5" x14ac:dyDescent="0.25">
      <c r="A397" s="2" t="s">
        <v>12101</v>
      </c>
      <c r="B397" s="2" t="s">
        <v>12102</v>
      </c>
      <c r="C397" s="4" t="s">
        <v>6629</v>
      </c>
      <c r="D397" s="9">
        <v>42537</v>
      </c>
      <c r="E397" s="9">
        <v>42539</v>
      </c>
    </row>
    <row r="398" spans="1:5" x14ac:dyDescent="0.25">
      <c r="A398" s="2" t="s">
        <v>12128</v>
      </c>
      <c r="B398" s="2" t="s">
        <v>12129</v>
      </c>
      <c r="C398" s="4" t="s">
        <v>12130</v>
      </c>
      <c r="E398" s="9">
        <v>42542</v>
      </c>
    </row>
    <row r="399" spans="1:5" x14ac:dyDescent="0.25">
      <c r="A399" s="2" t="s">
        <v>12101</v>
      </c>
      <c r="B399" s="2" t="s">
        <v>12102</v>
      </c>
      <c r="C399" s="4" t="s">
        <v>12131</v>
      </c>
      <c r="D399" s="9">
        <v>42560</v>
      </c>
      <c r="E399" s="9">
        <v>42560</v>
      </c>
    </row>
    <row r="400" spans="1:5" x14ac:dyDescent="0.25">
      <c r="A400" s="2" t="s">
        <v>3411</v>
      </c>
      <c r="B400" s="2" t="s">
        <v>12132</v>
      </c>
      <c r="C400" s="4" t="s">
        <v>2968</v>
      </c>
      <c r="E400" s="9">
        <v>42567</v>
      </c>
    </row>
    <row r="401" spans="1:5" x14ac:dyDescent="0.25">
      <c r="A401" s="2" t="s">
        <v>2885</v>
      </c>
      <c r="B401" s="2" t="s">
        <v>12133</v>
      </c>
      <c r="C401" s="4" t="s">
        <v>1373</v>
      </c>
      <c r="D401" s="9">
        <v>42581</v>
      </c>
      <c r="E401" s="9">
        <v>42581</v>
      </c>
    </row>
    <row r="402" spans="1:5" x14ac:dyDescent="0.25">
      <c r="A402" s="2" t="s">
        <v>3411</v>
      </c>
      <c r="B402" s="2" t="s">
        <v>11342</v>
      </c>
      <c r="C402" s="4" t="s">
        <v>1378</v>
      </c>
      <c r="E402" s="9">
        <v>42588</v>
      </c>
    </row>
    <row r="403" spans="1:5" x14ac:dyDescent="0.25">
      <c r="A403" s="2" t="s">
        <v>12134</v>
      </c>
      <c r="B403" s="2" t="s">
        <v>12063</v>
      </c>
      <c r="C403" s="4" t="s">
        <v>12135</v>
      </c>
      <c r="D403" s="9">
        <v>42602</v>
      </c>
      <c r="E403" s="9">
        <v>42601</v>
      </c>
    </row>
    <row r="404" spans="1:5" x14ac:dyDescent="0.25">
      <c r="A404" s="2" t="s">
        <v>12136</v>
      </c>
      <c r="B404" s="2" t="s">
        <v>12137</v>
      </c>
      <c r="C404" s="4" t="s">
        <v>12138</v>
      </c>
      <c r="E404" s="9">
        <v>42608</v>
      </c>
    </row>
    <row r="405" spans="1:5" x14ac:dyDescent="0.25">
      <c r="A405" s="2" t="s">
        <v>10197</v>
      </c>
      <c r="B405" s="2" t="s">
        <v>12139</v>
      </c>
      <c r="C405" s="4" t="s">
        <v>12140</v>
      </c>
      <c r="D405" s="9">
        <v>42622</v>
      </c>
      <c r="E405" s="9">
        <v>42622</v>
      </c>
    </row>
    <row r="406" spans="1:5" x14ac:dyDescent="0.25">
      <c r="A406" s="2" t="s">
        <v>12141</v>
      </c>
      <c r="B406" s="2" t="s">
        <v>12142</v>
      </c>
      <c r="C406" s="4" t="s">
        <v>12140</v>
      </c>
      <c r="E406" s="9">
        <v>42615</v>
      </c>
    </row>
    <row r="407" spans="1:5" x14ac:dyDescent="0.25">
      <c r="A407" s="2" t="s">
        <v>3016</v>
      </c>
      <c r="B407" s="2" t="s">
        <v>12143</v>
      </c>
      <c r="C407" s="4" t="s">
        <v>5885</v>
      </c>
      <c r="E407" s="9">
        <v>42627</v>
      </c>
    </row>
    <row r="408" spans="1:5" x14ac:dyDescent="0.25">
      <c r="A408" s="2" t="s">
        <v>3016</v>
      </c>
      <c r="B408" s="2" t="s">
        <v>12144</v>
      </c>
      <c r="C408" s="4" t="s">
        <v>5885</v>
      </c>
      <c r="E408" s="9">
        <v>42627</v>
      </c>
    </row>
    <row r="409" spans="1:5" x14ac:dyDescent="0.25">
      <c r="A409" s="2" t="s">
        <v>10197</v>
      </c>
      <c r="B409" s="2" t="s">
        <v>12145</v>
      </c>
      <c r="C409" s="4" t="s">
        <v>12146</v>
      </c>
      <c r="D409" s="9">
        <v>42642</v>
      </c>
      <c r="E409" s="9">
        <v>42643</v>
      </c>
    </row>
    <row r="410" spans="1:5" x14ac:dyDescent="0.25">
      <c r="A410" s="2" t="s">
        <v>12147</v>
      </c>
      <c r="B410" s="2" t="s">
        <v>12148</v>
      </c>
      <c r="C410" s="4" t="s">
        <v>12149</v>
      </c>
      <c r="D410" s="9">
        <v>42656</v>
      </c>
      <c r="E410" s="9">
        <v>42654</v>
      </c>
    </row>
    <row r="411" spans="1:5" x14ac:dyDescent="0.25">
      <c r="A411" s="2" t="s">
        <v>3016</v>
      </c>
      <c r="B411" s="2" t="s">
        <v>12150</v>
      </c>
      <c r="C411" s="4" t="s">
        <v>12149</v>
      </c>
      <c r="E411" s="9">
        <v>42650</v>
      </c>
    </row>
    <row r="412" spans="1:5" x14ac:dyDescent="0.25">
      <c r="A412" s="2" t="s">
        <v>10197</v>
      </c>
      <c r="B412" s="2" t="s">
        <v>12145</v>
      </c>
      <c r="C412" s="4" t="s">
        <v>12151</v>
      </c>
      <c r="D412" s="9">
        <v>42664</v>
      </c>
      <c r="E412" s="9">
        <v>42664</v>
      </c>
    </row>
    <row r="413" spans="1:5" x14ac:dyDescent="0.25">
      <c r="A413" s="2" t="s">
        <v>12152</v>
      </c>
      <c r="B413" s="2" t="s">
        <v>11935</v>
      </c>
      <c r="C413" s="4" t="s">
        <v>12153</v>
      </c>
      <c r="E413" s="9">
        <v>42657</v>
      </c>
    </row>
    <row r="414" spans="1:5" x14ac:dyDescent="0.25">
      <c r="A414" s="2" t="s">
        <v>3016</v>
      </c>
      <c r="B414" s="2" t="s">
        <v>12143</v>
      </c>
      <c r="C414" s="4" t="s">
        <v>12154</v>
      </c>
      <c r="D414" s="9">
        <v>42671</v>
      </c>
      <c r="E414" s="9">
        <v>42669</v>
      </c>
    </row>
    <row r="415" spans="1:5" x14ac:dyDescent="0.25">
      <c r="A415" s="2" t="s">
        <v>12155</v>
      </c>
      <c r="B415" s="2" t="s">
        <v>12156</v>
      </c>
      <c r="C415" s="4" t="s">
        <v>12157</v>
      </c>
      <c r="E415" s="9">
        <v>42669</v>
      </c>
    </row>
    <row r="416" spans="1:5" x14ac:dyDescent="0.25">
      <c r="A416" s="2" t="s">
        <v>10197</v>
      </c>
      <c r="B416" s="2" t="s">
        <v>12145</v>
      </c>
      <c r="C416" s="4" t="s">
        <v>12158</v>
      </c>
      <c r="D416" s="9">
        <v>42683</v>
      </c>
      <c r="E416" s="9">
        <v>42685</v>
      </c>
    </row>
    <row r="417" spans="1:5" x14ac:dyDescent="0.25">
      <c r="A417" s="2" t="s">
        <v>12159</v>
      </c>
      <c r="B417" s="2" t="s">
        <v>12160</v>
      </c>
      <c r="C417" s="4" t="s">
        <v>3322</v>
      </c>
      <c r="E417" s="9">
        <v>42685</v>
      </c>
    </row>
    <row r="418" spans="1:5" x14ac:dyDescent="0.25">
      <c r="A418" s="2" t="s">
        <v>2615</v>
      </c>
      <c r="B418" s="2" t="s">
        <v>12161</v>
      </c>
      <c r="C418" s="4" t="s">
        <v>12162</v>
      </c>
      <c r="D418" s="9">
        <v>42699</v>
      </c>
      <c r="E418" s="9">
        <v>42699</v>
      </c>
    </row>
    <row r="419" spans="1:5" x14ac:dyDescent="0.25">
      <c r="A419" s="2" t="s">
        <v>10197</v>
      </c>
      <c r="B419" s="2" t="s">
        <v>12145</v>
      </c>
      <c r="C419" s="4" t="s">
        <v>12163</v>
      </c>
      <c r="D419" s="9">
        <v>42713</v>
      </c>
      <c r="E419" s="9">
        <v>42713</v>
      </c>
    </row>
    <row r="420" spans="1:5" x14ac:dyDescent="0.25">
      <c r="A420" s="2" t="s">
        <v>12164</v>
      </c>
      <c r="B420" s="2" t="s">
        <v>12165</v>
      </c>
      <c r="C420" s="4" t="s">
        <v>12166</v>
      </c>
      <c r="D420" s="9">
        <v>42727</v>
      </c>
      <c r="E420" s="9">
        <v>42725</v>
      </c>
    </row>
    <row r="421" spans="1:5" x14ac:dyDescent="0.25">
      <c r="A421" s="2" t="s">
        <v>2615</v>
      </c>
      <c r="B421" s="2" t="s">
        <v>12161</v>
      </c>
      <c r="C421" s="4" t="s">
        <v>12166</v>
      </c>
      <c r="D421" s="9">
        <v>42727</v>
      </c>
      <c r="E421" s="9">
        <v>42726</v>
      </c>
    </row>
    <row r="422" spans="1:5" x14ac:dyDescent="0.25">
      <c r="A422" s="2" t="s">
        <v>10197</v>
      </c>
      <c r="B422" s="2" t="s">
        <v>12145</v>
      </c>
      <c r="C422" s="4" t="s">
        <v>12167</v>
      </c>
      <c r="E422" s="9">
        <v>42732</v>
      </c>
    </row>
    <row r="423" spans="1:5" x14ac:dyDescent="0.25">
      <c r="A423" s="2" t="s">
        <v>12062</v>
      </c>
      <c r="B423" s="2" t="s">
        <v>12063</v>
      </c>
      <c r="C423" s="4" t="s">
        <v>10838</v>
      </c>
      <c r="D423" s="9">
        <v>42762</v>
      </c>
      <c r="E423" s="9">
        <v>42762</v>
      </c>
    </row>
    <row r="424" spans="1:5" x14ac:dyDescent="0.25">
      <c r="A424" s="2" t="s">
        <v>12168</v>
      </c>
      <c r="B424" s="2" t="s">
        <v>12169</v>
      </c>
      <c r="C424" s="4" t="s">
        <v>12170</v>
      </c>
      <c r="E424" s="9">
        <v>42766</v>
      </c>
    </row>
    <row r="425" spans="1:5" x14ac:dyDescent="0.25">
      <c r="A425" s="2" t="s">
        <v>10197</v>
      </c>
      <c r="B425" s="2" t="s">
        <v>12171</v>
      </c>
      <c r="C425" s="4" t="s">
        <v>5559</v>
      </c>
      <c r="D425" s="9">
        <v>42781</v>
      </c>
      <c r="E425" s="9">
        <v>42783</v>
      </c>
    </row>
    <row r="426" spans="1:5" x14ac:dyDescent="0.25">
      <c r="A426" s="2" t="s">
        <v>10197</v>
      </c>
      <c r="B426" s="2" t="s">
        <v>12171</v>
      </c>
      <c r="C426" s="4" t="s">
        <v>12172</v>
      </c>
      <c r="E426" s="9">
        <v>42788</v>
      </c>
    </row>
    <row r="427" spans="1:5" x14ac:dyDescent="0.25">
      <c r="A427" s="2" t="s">
        <v>11541</v>
      </c>
      <c r="B427" s="2" t="s">
        <v>11542</v>
      </c>
      <c r="C427" s="4" t="s">
        <v>10598</v>
      </c>
      <c r="D427" s="9">
        <v>42802</v>
      </c>
      <c r="E427" s="9">
        <v>42804</v>
      </c>
    </row>
    <row r="428" spans="1:5" x14ac:dyDescent="0.25">
      <c r="A428" s="2" t="s">
        <v>10197</v>
      </c>
      <c r="B428" s="2" t="s">
        <v>12171</v>
      </c>
      <c r="C428" s="4" t="s">
        <v>12173</v>
      </c>
      <c r="D428" s="9">
        <v>42811</v>
      </c>
      <c r="E428" s="9">
        <v>42811</v>
      </c>
    </row>
    <row r="429" spans="1:5" x14ac:dyDescent="0.25">
      <c r="A429" s="2" t="s">
        <v>10197</v>
      </c>
      <c r="B429" s="2" t="s">
        <v>12171</v>
      </c>
      <c r="C429" s="4" t="s">
        <v>12174</v>
      </c>
      <c r="E429" s="9">
        <v>42835</v>
      </c>
    </row>
    <row r="430" spans="1:5" x14ac:dyDescent="0.25">
      <c r="A430" s="2" t="s">
        <v>10197</v>
      </c>
      <c r="B430" s="2" t="s">
        <v>12171</v>
      </c>
      <c r="C430" s="4" t="s">
        <v>9928</v>
      </c>
      <c r="E430" s="9">
        <v>42842</v>
      </c>
    </row>
    <row r="431" spans="1:5" x14ac:dyDescent="0.25">
      <c r="A431" s="2" t="s">
        <v>10197</v>
      </c>
      <c r="B431" s="2" t="s">
        <v>12171</v>
      </c>
      <c r="C431" s="4" t="s">
        <v>12175</v>
      </c>
      <c r="E431" s="9">
        <v>42857</v>
      </c>
    </row>
    <row r="432" spans="1:5" x14ac:dyDescent="0.25">
      <c r="A432" s="2" t="s">
        <v>12176</v>
      </c>
      <c r="B432" s="2" t="s">
        <v>12177</v>
      </c>
      <c r="C432" s="4" t="s">
        <v>12178</v>
      </c>
      <c r="E432" s="9">
        <v>42884</v>
      </c>
    </row>
    <row r="433" spans="1:6" x14ac:dyDescent="0.25">
      <c r="A433" s="2" t="s">
        <v>11936</v>
      </c>
      <c r="B433" s="2" t="s">
        <v>12179</v>
      </c>
      <c r="C433" s="4" t="s">
        <v>5607</v>
      </c>
      <c r="D433" s="9">
        <v>42915</v>
      </c>
      <c r="E433" s="9">
        <v>42919</v>
      </c>
      <c r="F433" s="3">
        <v>4</v>
      </c>
    </row>
    <row r="434" spans="1:6" x14ac:dyDescent="0.25">
      <c r="A434" s="2" t="s">
        <v>12180</v>
      </c>
      <c r="B434" s="2" t="s">
        <v>12181</v>
      </c>
      <c r="C434" s="4">
        <v>42942</v>
      </c>
      <c r="D434" s="9">
        <v>42956</v>
      </c>
      <c r="E434" s="9">
        <v>42954</v>
      </c>
    </row>
    <row r="435" spans="1:6" x14ac:dyDescent="0.25">
      <c r="A435" s="2" t="s">
        <v>12182</v>
      </c>
      <c r="B435" s="2" t="s">
        <v>12183</v>
      </c>
      <c r="C435" s="4" t="s">
        <v>12184</v>
      </c>
      <c r="E435" s="9">
        <v>42968</v>
      </c>
    </row>
    <row r="436" spans="1:6" x14ac:dyDescent="0.25">
      <c r="A436" s="2" t="s">
        <v>3411</v>
      </c>
      <c r="B436" s="2" t="s">
        <v>11342</v>
      </c>
      <c r="C436" s="4" t="s">
        <v>12185</v>
      </c>
      <c r="E436" s="9">
        <v>42977</v>
      </c>
    </row>
    <row r="437" spans="1:6" x14ac:dyDescent="0.25">
      <c r="A437" s="2" t="s">
        <v>12182</v>
      </c>
      <c r="B437" s="2" t="s">
        <v>12183</v>
      </c>
      <c r="C437" s="4" t="s">
        <v>12186</v>
      </c>
      <c r="E437" s="9">
        <v>42982</v>
      </c>
    </row>
    <row r="438" spans="1:6" x14ac:dyDescent="0.25">
      <c r="A438" s="2" t="s">
        <v>12187</v>
      </c>
      <c r="B438" s="2" t="s">
        <v>12188</v>
      </c>
      <c r="C438" s="4" t="s">
        <v>12186</v>
      </c>
      <c r="E438" s="9">
        <v>42982</v>
      </c>
    </row>
    <row r="439" spans="1:6" x14ac:dyDescent="0.25">
      <c r="A439" s="2" t="s">
        <v>3645</v>
      </c>
      <c r="B439" s="2" t="s">
        <v>12189</v>
      </c>
      <c r="C439" s="4" t="s">
        <v>12190</v>
      </c>
      <c r="E439" s="9">
        <v>42990</v>
      </c>
    </row>
    <row r="440" spans="1:6" x14ac:dyDescent="0.25">
      <c r="A440" s="2" t="s">
        <v>11530</v>
      </c>
      <c r="B440" s="2" t="s">
        <v>11531</v>
      </c>
      <c r="C440" s="4" t="s">
        <v>12190</v>
      </c>
      <c r="E440" s="9">
        <v>42990</v>
      </c>
    </row>
    <row r="441" spans="1:6" x14ac:dyDescent="0.25">
      <c r="A441" s="2" t="s">
        <v>4768</v>
      </c>
      <c r="B441" s="2" t="s">
        <v>12191</v>
      </c>
      <c r="C441" s="4" t="s">
        <v>12192</v>
      </c>
      <c r="E441" s="9">
        <v>43003</v>
      </c>
      <c r="F441" s="3">
        <v>6</v>
      </c>
    </row>
    <row r="442" spans="1:6" x14ac:dyDescent="0.25">
      <c r="A442" s="2" t="s">
        <v>3016</v>
      </c>
      <c r="B442" s="2" t="s">
        <v>12193</v>
      </c>
      <c r="C442" s="4" t="s">
        <v>10047</v>
      </c>
      <c r="E442" s="9">
        <v>43010</v>
      </c>
    </row>
    <row r="443" spans="1:6" x14ac:dyDescent="0.25">
      <c r="A443" s="2" t="s">
        <v>12194</v>
      </c>
      <c r="B443" s="2" t="s">
        <v>12195</v>
      </c>
      <c r="C443" s="4" t="s">
        <v>12196</v>
      </c>
      <c r="E443" s="9">
        <v>43024</v>
      </c>
    </row>
    <row r="444" spans="1:6" x14ac:dyDescent="0.25">
      <c r="A444" s="2" t="s">
        <v>2605</v>
      </c>
      <c r="B444" s="2" t="s">
        <v>12197</v>
      </c>
      <c r="C444" s="4" t="s">
        <v>1060</v>
      </c>
      <c r="E444" s="9">
        <v>43031</v>
      </c>
    </row>
    <row r="445" spans="1:6" x14ac:dyDescent="0.25">
      <c r="A445" s="2" t="s">
        <v>3645</v>
      </c>
      <c r="B445" s="2" t="s">
        <v>12198</v>
      </c>
      <c r="C445" s="4" t="s">
        <v>1060</v>
      </c>
      <c r="E445" s="9">
        <v>43031</v>
      </c>
    </row>
    <row r="446" spans="1:6" x14ac:dyDescent="0.25">
      <c r="A446" s="2" t="s">
        <v>11480</v>
      </c>
      <c r="B446" s="2" t="s">
        <v>12092</v>
      </c>
      <c r="C446" s="4" t="s">
        <v>10061</v>
      </c>
      <c r="E446" s="9">
        <v>43046</v>
      </c>
    </row>
    <row r="447" spans="1:6" x14ac:dyDescent="0.25">
      <c r="A447" s="2" t="s">
        <v>2605</v>
      </c>
      <c r="B447" s="2" t="s">
        <v>9706</v>
      </c>
      <c r="C447" s="4" t="s">
        <v>12199</v>
      </c>
      <c r="E447" s="9">
        <v>43052</v>
      </c>
    </row>
    <row r="448" spans="1:6" x14ac:dyDescent="0.25">
      <c r="A448" s="2" t="s">
        <v>11832</v>
      </c>
      <c r="B448" s="2" t="s">
        <v>11833</v>
      </c>
      <c r="C448" s="4" t="s">
        <v>12199</v>
      </c>
      <c r="E448" s="9">
        <v>43052</v>
      </c>
    </row>
    <row r="449" spans="1:5" x14ac:dyDescent="0.25">
      <c r="A449" s="2" t="s">
        <v>6730</v>
      </c>
      <c r="B449" s="2" t="s">
        <v>12200</v>
      </c>
      <c r="C449" s="4" t="s">
        <v>6725</v>
      </c>
      <c r="E449" s="9">
        <v>43067</v>
      </c>
    </row>
    <row r="450" spans="1:5" x14ac:dyDescent="0.25">
      <c r="A450" s="2" t="s">
        <v>1486</v>
      </c>
      <c r="B450" s="2" t="s">
        <v>12201</v>
      </c>
      <c r="C450" s="4" t="s">
        <v>12202</v>
      </c>
      <c r="E450" s="9">
        <v>43070</v>
      </c>
    </row>
    <row r="451" spans="1:5" x14ac:dyDescent="0.25">
      <c r="A451" s="2" t="s">
        <v>3938</v>
      </c>
      <c r="B451" s="2" t="s">
        <v>12203</v>
      </c>
      <c r="C451" s="4" t="s">
        <v>10090</v>
      </c>
      <c r="E451" s="9">
        <v>43080</v>
      </c>
    </row>
    <row r="452" spans="1:5" x14ac:dyDescent="0.25">
      <c r="A452" s="2" t="s">
        <v>3016</v>
      </c>
      <c r="B452" s="2" t="s">
        <v>3165</v>
      </c>
      <c r="C452" s="4" t="s">
        <v>12204</v>
      </c>
      <c r="E452" s="9">
        <v>43140</v>
      </c>
    </row>
  </sheetData>
  <hyperlinks>
    <hyperlink ref="I1" location="'Inicio'!A1" tooltip="Regresa a la tabla del inicio" display="Ir al inicio" xr:uid="{C68F6DEE-039D-49C6-95AE-06D641BBF542}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683E-6C36-4870-8527-4A83927B7A90}">
  <sheetPr codeName="Hoja95"/>
  <dimension ref="A1:I322"/>
  <sheetViews>
    <sheetView workbookViewId="0">
      <pane ySplit="1" topLeftCell="A309" activePane="bottomLeft" state="frozenSplit"/>
      <selection pane="bottomLeft" activeCell="E323" sqref="E32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28862</v>
      </c>
      <c r="H1" s="1" t="s">
        <v>28773</v>
      </c>
      <c r="I1" s="5" t="s">
        <v>14</v>
      </c>
    </row>
    <row r="2" spans="1:9" x14ac:dyDescent="0.25">
      <c r="A2" s="2" t="s">
        <v>12205</v>
      </c>
      <c r="B2" s="2" t="s">
        <v>12206</v>
      </c>
      <c r="C2" s="4" t="s">
        <v>12207</v>
      </c>
      <c r="E2" s="9">
        <v>40269</v>
      </c>
      <c r="F2" s="3" t="s">
        <v>7169</v>
      </c>
    </row>
    <row r="3" spans="1:9" x14ac:dyDescent="0.25">
      <c r="A3" s="2" t="s">
        <v>12208</v>
      </c>
      <c r="B3" s="2" t="s">
        <v>12209</v>
      </c>
      <c r="C3" s="4" t="s">
        <v>12210</v>
      </c>
      <c r="E3" s="9">
        <v>40275</v>
      </c>
      <c r="F3" s="3" t="s">
        <v>1680</v>
      </c>
    </row>
    <row r="4" spans="1:9" x14ac:dyDescent="0.25">
      <c r="A4" s="2" t="s">
        <v>12211</v>
      </c>
      <c r="B4" s="2" t="s">
        <v>12212</v>
      </c>
      <c r="C4" s="4" t="s">
        <v>12213</v>
      </c>
      <c r="E4" s="9">
        <v>40282</v>
      </c>
      <c r="F4" s="3" t="s">
        <v>1640</v>
      </c>
    </row>
    <row r="5" spans="1:9" x14ac:dyDescent="0.25">
      <c r="A5" s="2" t="s">
        <v>1439</v>
      </c>
      <c r="B5" s="2" t="s">
        <v>12214</v>
      </c>
      <c r="C5" s="4" t="s">
        <v>7817</v>
      </c>
      <c r="E5" s="9">
        <v>40301</v>
      </c>
      <c r="F5" s="3">
        <v>16</v>
      </c>
    </row>
    <row r="6" spans="1:9" x14ac:dyDescent="0.25">
      <c r="A6" s="2" t="s">
        <v>12215</v>
      </c>
      <c r="B6" s="2" t="s">
        <v>12216</v>
      </c>
      <c r="C6" s="4" t="s">
        <v>12217</v>
      </c>
      <c r="E6" s="9">
        <v>40301</v>
      </c>
      <c r="F6" s="3">
        <v>7</v>
      </c>
    </row>
    <row r="7" spans="1:9" x14ac:dyDescent="0.25">
      <c r="A7" s="2" t="s">
        <v>12218</v>
      </c>
      <c r="B7" s="2" t="s">
        <v>12219</v>
      </c>
      <c r="C7" s="4" t="s">
        <v>12220</v>
      </c>
      <c r="E7" s="9">
        <v>40313</v>
      </c>
      <c r="F7" s="3">
        <v>7</v>
      </c>
    </row>
    <row r="8" spans="1:9" x14ac:dyDescent="0.25">
      <c r="A8" s="2" t="s">
        <v>12221</v>
      </c>
      <c r="B8" s="2" t="s">
        <v>12222</v>
      </c>
      <c r="C8" s="4" t="s">
        <v>12223</v>
      </c>
      <c r="E8" s="9">
        <v>40351</v>
      </c>
      <c r="F8" s="3">
        <v>32</v>
      </c>
    </row>
    <row r="9" spans="1:9" x14ac:dyDescent="0.25">
      <c r="A9" s="2" t="s">
        <v>2181</v>
      </c>
      <c r="B9" s="2" t="s">
        <v>12224</v>
      </c>
      <c r="C9" s="4" t="s">
        <v>12225</v>
      </c>
      <c r="E9" s="9">
        <v>40351</v>
      </c>
      <c r="F9" s="3">
        <v>17</v>
      </c>
    </row>
    <row r="10" spans="1:9" x14ac:dyDescent="0.25">
      <c r="A10" s="2" t="s">
        <v>12226</v>
      </c>
      <c r="B10" s="2" t="s">
        <v>12227</v>
      </c>
      <c r="C10" s="4" t="s">
        <v>12228</v>
      </c>
      <c r="E10" s="9">
        <v>40355</v>
      </c>
      <c r="F10" s="3" t="s">
        <v>7167</v>
      </c>
    </row>
    <row r="11" spans="1:9" x14ac:dyDescent="0.25">
      <c r="A11" s="2" t="s">
        <v>906</v>
      </c>
      <c r="B11" s="2" t="s">
        <v>12229</v>
      </c>
      <c r="C11" s="4" t="s">
        <v>878</v>
      </c>
      <c r="E11" s="9">
        <v>40355</v>
      </c>
      <c r="F11" s="3" t="s">
        <v>880</v>
      </c>
    </row>
    <row r="12" spans="1:9" x14ac:dyDescent="0.25">
      <c r="A12" s="2" t="s">
        <v>2438</v>
      </c>
      <c r="B12" s="2" t="s">
        <v>2970</v>
      </c>
      <c r="C12" s="4" t="s">
        <v>2522</v>
      </c>
      <c r="E12" s="9">
        <v>40332</v>
      </c>
      <c r="F12" s="3" t="s">
        <v>7167</v>
      </c>
    </row>
    <row r="13" spans="1:9" x14ac:dyDescent="0.25">
      <c r="A13" s="2" t="s">
        <v>12230</v>
      </c>
      <c r="B13" s="2" t="s">
        <v>12231</v>
      </c>
      <c r="C13" s="4" t="s">
        <v>2522</v>
      </c>
      <c r="E13" s="9">
        <v>40332</v>
      </c>
      <c r="F13" s="3" t="s">
        <v>7167</v>
      </c>
    </row>
    <row r="14" spans="1:9" x14ac:dyDescent="0.25">
      <c r="A14" s="2" t="s">
        <v>12232</v>
      </c>
      <c r="B14" s="2" t="s">
        <v>12233</v>
      </c>
      <c r="C14" s="4" t="s">
        <v>883</v>
      </c>
      <c r="E14" s="9">
        <v>40369</v>
      </c>
      <c r="F14" s="3" t="s">
        <v>1699</v>
      </c>
    </row>
    <row r="15" spans="1:9" x14ac:dyDescent="0.25">
      <c r="A15" s="2" t="s">
        <v>12234</v>
      </c>
      <c r="B15" s="2" t="s">
        <v>12235</v>
      </c>
      <c r="C15" s="4" t="s">
        <v>12236</v>
      </c>
      <c r="E15" s="9" t="s">
        <v>12237</v>
      </c>
    </row>
    <row r="16" spans="1:9" x14ac:dyDescent="0.25">
      <c r="A16" s="2" t="s">
        <v>1439</v>
      </c>
      <c r="B16" s="2" t="s">
        <v>12238</v>
      </c>
      <c r="C16" s="4" t="s">
        <v>12239</v>
      </c>
      <c r="E16" s="9">
        <v>40386</v>
      </c>
      <c r="F16" s="3">
        <v>3</v>
      </c>
    </row>
    <row r="17" spans="1:6" x14ac:dyDescent="0.25">
      <c r="A17" s="2" t="s">
        <v>12240</v>
      </c>
      <c r="B17" s="2" t="s">
        <v>12241</v>
      </c>
      <c r="E17" s="9">
        <v>40376</v>
      </c>
      <c r="F17" s="3" t="s">
        <v>7167</v>
      </c>
    </row>
    <row r="18" spans="1:6" x14ac:dyDescent="0.25">
      <c r="A18" s="2" t="s">
        <v>4028</v>
      </c>
      <c r="B18" s="2" t="s">
        <v>12242</v>
      </c>
      <c r="C18" s="4" t="s">
        <v>2212</v>
      </c>
      <c r="E18" s="9">
        <v>40411</v>
      </c>
      <c r="F18" s="3" t="s">
        <v>1699</v>
      </c>
    </row>
    <row r="19" spans="1:6" x14ac:dyDescent="0.25">
      <c r="A19" s="2" t="s">
        <v>2438</v>
      </c>
      <c r="B19" s="2" t="s">
        <v>2970</v>
      </c>
      <c r="C19" s="4" t="s">
        <v>12243</v>
      </c>
      <c r="E19" s="9">
        <v>40415</v>
      </c>
      <c r="F19" s="3">
        <v>21</v>
      </c>
    </row>
    <row r="20" spans="1:6" x14ac:dyDescent="0.25">
      <c r="A20" s="2" t="s">
        <v>12244</v>
      </c>
      <c r="B20" s="2" t="s">
        <v>12245</v>
      </c>
      <c r="C20" s="4" t="s">
        <v>3461</v>
      </c>
      <c r="E20" s="9">
        <v>40439</v>
      </c>
      <c r="F20" s="3">
        <v>16</v>
      </c>
    </row>
    <row r="21" spans="1:6" x14ac:dyDescent="0.25">
      <c r="A21" s="2" t="s">
        <v>12246</v>
      </c>
      <c r="B21" s="2" t="s">
        <v>12247</v>
      </c>
      <c r="C21" s="4" t="s">
        <v>2564</v>
      </c>
      <c r="E21" s="9">
        <v>40432</v>
      </c>
      <c r="F21" s="3">
        <v>15</v>
      </c>
    </row>
    <row r="22" spans="1:6" x14ac:dyDescent="0.25">
      <c r="A22" s="2" t="s">
        <v>1161</v>
      </c>
      <c r="B22" s="2" t="s">
        <v>12248</v>
      </c>
      <c r="C22" s="4" t="s">
        <v>2219</v>
      </c>
      <c r="E22" s="9">
        <v>40501</v>
      </c>
      <c r="F22" s="3">
        <v>62</v>
      </c>
    </row>
    <row r="23" spans="1:6" x14ac:dyDescent="0.25">
      <c r="A23" s="2" t="s">
        <v>12249</v>
      </c>
      <c r="B23" s="2" t="s">
        <v>12250</v>
      </c>
      <c r="C23" s="4" t="s">
        <v>12251</v>
      </c>
      <c r="E23" s="9">
        <v>40446</v>
      </c>
      <c r="F23" s="3" t="s">
        <v>926</v>
      </c>
    </row>
    <row r="24" spans="1:6" x14ac:dyDescent="0.25">
      <c r="A24" s="2" t="s">
        <v>1391</v>
      </c>
      <c r="B24" s="2" t="s">
        <v>12252</v>
      </c>
      <c r="C24" s="4" t="s">
        <v>11645</v>
      </c>
      <c r="E24" s="9">
        <v>40453</v>
      </c>
      <c r="F24" s="3" t="s">
        <v>1660</v>
      </c>
    </row>
    <row r="25" spans="1:6" x14ac:dyDescent="0.25">
      <c r="A25" s="2" t="s">
        <v>12253</v>
      </c>
      <c r="B25" s="2" t="s">
        <v>9899</v>
      </c>
      <c r="C25" s="4" t="s">
        <v>12254</v>
      </c>
      <c r="E25" s="9">
        <v>40427</v>
      </c>
      <c r="F25" s="3" t="s">
        <v>1640</v>
      </c>
    </row>
    <row r="26" spans="1:6" x14ac:dyDescent="0.25">
      <c r="B26" s="2" t="s">
        <v>12255</v>
      </c>
      <c r="C26" s="4" t="s">
        <v>12256</v>
      </c>
      <c r="E26" s="9">
        <v>40460</v>
      </c>
      <c r="F26" s="3" t="s">
        <v>1699</v>
      </c>
    </row>
    <row r="27" spans="1:6" x14ac:dyDescent="0.25">
      <c r="A27" s="2" t="s">
        <v>3952</v>
      </c>
      <c r="B27" s="2" t="s">
        <v>12257</v>
      </c>
      <c r="C27" s="4" t="s">
        <v>12258</v>
      </c>
      <c r="E27" s="9">
        <v>40486</v>
      </c>
      <c r="F27" s="3">
        <v>19</v>
      </c>
    </row>
    <row r="28" spans="1:6" x14ac:dyDescent="0.25">
      <c r="A28" s="2" t="s">
        <v>2217</v>
      </c>
      <c r="B28" s="2" t="s">
        <v>12259</v>
      </c>
      <c r="C28" s="4" t="s">
        <v>917</v>
      </c>
      <c r="E28" s="9">
        <v>40495</v>
      </c>
      <c r="F28" s="3" t="s">
        <v>1680</v>
      </c>
    </row>
    <row r="29" spans="1:6" x14ac:dyDescent="0.25">
      <c r="A29" s="2" t="s">
        <v>12260</v>
      </c>
      <c r="B29" s="2" t="s">
        <v>12261</v>
      </c>
      <c r="C29" s="4" t="s">
        <v>12262</v>
      </c>
      <c r="E29" s="9">
        <v>40519</v>
      </c>
      <c r="F29" s="3">
        <v>10</v>
      </c>
    </row>
    <row r="30" spans="1:6" x14ac:dyDescent="0.25">
      <c r="A30" s="2" t="s">
        <v>12263</v>
      </c>
      <c r="B30" s="2" t="s">
        <v>12264</v>
      </c>
      <c r="C30" s="4" t="s">
        <v>2231</v>
      </c>
      <c r="E30" s="9">
        <v>40529</v>
      </c>
      <c r="F30" s="3">
        <v>12</v>
      </c>
    </row>
    <row r="31" spans="1:6" x14ac:dyDescent="0.25">
      <c r="A31" s="2" t="s">
        <v>12265</v>
      </c>
      <c r="B31" s="2" t="s">
        <v>12266</v>
      </c>
      <c r="C31" s="4" t="s">
        <v>12267</v>
      </c>
      <c r="E31" s="9">
        <v>40529</v>
      </c>
      <c r="F31" s="3" t="s">
        <v>1680</v>
      </c>
    </row>
    <row r="32" spans="1:6" x14ac:dyDescent="0.25">
      <c r="A32" s="2" t="s">
        <v>12268</v>
      </c>
      <c r="B32" s="2" t="s">
        <v>12269</v>
      </c>
      <c r="C32" s="4" t="s">
        <v>12270</v>
      </c>
      <c r="E32" s="9">
        <v>40592</v>
      </c>
    </row>
    <row r="33" spans="1:6" x14ac:dyDescent="0.25">
      <c r="A33" s="2" t="s">
        <v>12271</v>
      </c>
      <c r="B33" s="2" t="s">
        <v>12272</v>
      </c>
      <c r="C33" s="4" t="s">
        <v>12273</v>
      </c>
      <c r="E33" s="9">
        <v>40540</v>
      </c>
      <c r="F33" s="3" t="s">
        <v>926</v>
      </c>
    </row>
    <row r="34" spans="1:6" x14ac:dyDescent="0.25">
      <c r="A34" s="2" t="s">
        <v>12274</v>
      </c>
      <c r="B34" s="2" t="s">
        <v>12275</v>
      </c>
      <c r="C34" s="4" t="s">
        <v>12276</v>
      </c>
      <c r="E34" s="9">
        <v>40554</v>
      </c>
      <c r="F34" s="3" t="s">
        <v>1640</v>
      </c>
    </row>
    <row r="35" spans="1:6" x14ac:dyDescent="0.25">
      <c r="A35" s="2" t="s">
        <v>12277</v>
      </c>
      <c r="B35" s="2" t="s">
        <v>2545</v>
      </c>
      <c r="C35" s="4" t="s">
        <v>12278</v>
      </c>
      <c r="E35" s="9">
        <v>40592</v>
      </c>
    </row>
    <row r="36" spans="1:6" x14ac:dyDescent="0.25">
      <c r="A36" s="2" t="s">
        <v>1944</v>
      </c>
      <c r="B36" s="2" t="s">
        <v>12279</v>
      </c>
      <c r="C36" s="4" t="s">
        <v>12280</v>
      </c>
      <c r="E36" s="9">
        <v>40603</v>
      </c>
      <c r="F36" s="3">
        <v>4</v>
      </c>
    </row>
    <row r="37" spans="1:6" x14ac:dyDescent="0.25">
      <c r="A37" s="2" t="s">
        <v>10608</v>
      </c>
      <c r="B37" s="2" t="s">
        <v>12281</v>
      </c>
      <c r="C37" s="4" t="s">
        <v>12280</v>
      </c>
      <c r="E37" s="9">
        <v>40603</v>
      </c>
    </row>
    <row r="38" spans="1:6" x14ac:dyDescent="0.25">
      <c r="A38" s="2" t="s">
        <v>12282</v>
      </c>
      <c r="B38" s="2" t="s">
        <v>12283</v>
      </c>
      <c r="C38" s="4" t="s">
        <v>12284</v>
      </c>
      <c r="E38" s="9">
        <v>40669</v>
      </c>
      <c r="F38" s="3">
        <v>6</v>
      </c>
    </row>
    <row r="39" spans="1:6" x14ac:dyDescent="0.25">
      <c r="A39" s="2" t="s">
        <v>12285</v>
      </c>
      <c r="B39" s="2" t="s">
        <v>12286</v>
      </c>
      <c r="C39" s="4" t="s">
        <v>12287</v>
      </c>
      <c r="E39" s="9">
        <v>40679</v>
      </c>
    </row>
    <row r="40" spans="1:6" x14ac:dyDescent="0.25">
      <c r="A40" s="2" t="s">
        <v>4153</v>
      </c>
      <c r="B40" s="2" t="s">
        <v>12288</v>
      </c>
      <c r="C40" s="4" t="s">
        <v>12289</v>
      </c>
      <c r="E40" s="9">
        <v>40672</v>
      </c>
    </row>
    <row r="41" spans="1:6" x14ac:dyDescent="0.25">
      <c r="A41" s="2" t="s">
        <v>3109</v>
      </c>
      <c r="B41" s="2" t="s">
        <v>12290</v>
      </c>
      <c r="C41" s="4" t="s">
        <v>12291</v>
      </c>
      <c r="D41" s="9" t="s">
        <v>12292</v>
      </c>
      <c r="E41" s="9">
        <v>40754</v>
      </c>
    </row>
    <row r="42" spans="1:6" x14ac:dyDescent="0.25">
      <c r="A42" s="2" t="s">
        <v>12293</v>
      </c>
      <c r="B42" s="2" t="s">
        <v>12294</v>
      </c>
      <c r="C42" s="4" t="s">
        <v>12295</v>
      </c>
      <c r="E42" s="9">
        <v>40679</v>
      </c>
    </row>
    <row r="43" spans="1:6" x14ac:dyDescent="0.25">
      <c r="A43" s="2" t="s">
        <v>7542</v>
      </c>
      <c r="B43" s="2" t="s">
        <v>12296</v>
      </c>
      <c r="C43" s="4" t="s">
        <v>12297</v>
      </c>
      <c r="E43" s="9">
        <v>40703</v>
      </c>
    </row>
    <row r="44" spans="1:6" x14ac:dyDescent="0.25">
      <c r="A44" s="2" t="s">
        <v>12298</v>
      </c>
      <c r="B44" s="2" t="s">
        <v>12299</v>
      </c>
      <c r="C44" s="4" t="s">
        <v>12300</v>
      </c>
      <c r="E44" s="9">
        <v>40703</v>
      </c>
    </row>
    <row r="45" spans="1:6" x14ac:dyDescent="0.25">
      <c r="A45" s="2" t="s">
        <v>12301</v>
      </c>
      <c r="B45" s="2" t="s">
        <v>12302</v>
      </c>
      <c r="C45" s="4" t="s">
        <v>12303</v>
      </c>
      <c r="E45" s="9">
        <v>40742</v>
      </c>
    </row>
    <row r="46" spans="1:6" x14ac:dyDescent="0.25">
      <c r="A46" s="2" t="s">
        <v>12304</v>
      </c>
      <c r="B46" s="2" t="s">
        <v>12305</v>
      </c>
      <c r="C46" s="4" t="s">
        <v>12306</v>
      </c>
      <c r="D46" s="9" t="s">
        <v>12307</v>
      </c>
      <c r="E46" s="9">
        <v>40765</v>
      </c>
    </row>
    <row r="47" spans="1:6" x14ac:dyDescent="0.25">
      <c r="A47" s="2" t="s">
        <v>12308</v>
      </c>
      <c r="B47" s="2" t="s">
        <v>12309</v>
      </c>
      <c r="C47" s="4" t="s">
        <v>12310</v>
      </c>
      <c r="E47" s="9">
        <v>40764</v>
      </c>
    </row>
    <row r="48" spans="1:6" x14ac:dyDescent="0.25">
      <c r="A48" s="2" t="s">
        <v>12308</v>
      </c>
      <c r="B48" s="2" t="s">
        <v>12311</v>
      </c>
      <c r="C48" s="4" t="s">
        <v>5924</v>
      </c>
      <c r="E48" s="9">
        <v>40792</v>
      </c>
    </row>
    <row r="49" spans="1:6" x14ac:dyDescent="0.25">
      <c r="A49" s="2" t="s">
        <v>12312</v>
      </c>
      <c r="B49" s="2" t="s">
        <v>12313</v>
      </c>
      <c r="C49" s="4" t="s">
        <v>12314</v>
      </c>
      <c r="E49" s="9">
        <v>40785</v>
      </c>
    </row>
    <row r="50" spans="1:6" x14ac:dyDescent="0.25">
      <c r="A50" s="2" t="s">
        <v>12246</v>
      </c>
      <c r="B50" s="2" t="s">
        <v>12315</v>
      </c>
      <c r="C50" s="4" t="s">
        <v>12316</v>
      </c>
      <c r="E50" s="9">
        <v>40785</v>
      </c>
    </row>
    <row r="51" spans="1:6" x14ac:dyDescent="0.25">
      <c r="A51" s="2" t="s">
        <v>5947</v>
      </c>
      <c r="B51" s="2" t="s">
        <v>12317</v>
      </c>
      <c r="C51" s="4" t="s">
        <v>12318</v>
      </c>
      <c r="E51" s="9">
        <v>40786</v>
      </c>
    </row>
    <row r="52" spans="1:6" x14ac:dyDescent="0.25">
      <c r="A52" s="2" t="s">
        <v>12319</v>
      </c>
      <c r="B52" s="2" t="s">
        <v>12320</v>
      </c>
      <c r="C52" s="4" t="s">
        <v>12321</v>
      </c>
      <c r="E52" s="9">
        <v>40801</v>
      </c>
    </row>
    <row r="53" spans="1:6" x14ac:dyDescent="0.25">
      <c r="A53" s="2" t="s">
        <v>12322</v>
      </c>
      <c r="B53" s="2" t="s">
        <v>12323</v>
      </c>
      <c r="C53" s="4" t="s">
        <v>12324</v>
      </c>
      <c r="E53" s="9">
        <v>40792</v>
      </c>
    </row>
    <row r="54" spans="1:6" x14ac:dyDescent="0.25">
      <c r="A54" s="2" t="s">
        <v>3093</v>
      </c>
      <c r="B54" s="2" t="s">
        <v>12325</v>
      </c>
      <c r="C54" s="4" t="s">
        <v>12326</v>
      </c>
      <c r="E54" s="9">
        <v>40796</v>
      </c>
    </row>
    <row r="55" spans="1:6" x14ac:dyDescent="0.25">
      <c r="A55" s="2" t="s">
        <v>12327</v>
      </c>
      <c r="B55" s="2" t="s">
        <v>12328</v>
      </c>
      <c r="C55" s="4" t="s">
        <v>1755</v>
      </c>
      <c r="E55" s="9" t="s">
        <v>956</v>
      </c>
    </row>
    <row r="56" spans="1:6" x14ac:dyDescent="0.25">
      <c r="A56" s="2" t="s">
        <v>4347</v>
      </c>
      <c r="B56" s="2" t="s">
        <v>12329</v>
      </c>
      <c r="C56" s="4" t="s">
        <v>12330</v>
      </c>
      <c r="E56" s="9" t="s">
        <v>956</v>
      </c>
    </row>
    <row r="57" spans="1:6" x14ac:dyDescent="0.25">
      <c r="A57" s="2" t="s">
        <v>12331</v>
      </c>
      <c r="B57" s="2" t="s">
        <v>12332</v>
      </c>
      <c r="C57" s="4" t="s">
        <v>12330</v>
      </c>
      <c r="E57" s="9">
        <v>40898</v>
      </c>
    </row>
    <row r="58" spans="1:6" x14ac:dyDescent="0.25">
      <c r="A58" s="2" t="s">
        <v>12333</v>
      </c>
      <c r="B58" s="2" t="s">
        <v>12334</v>
      </c>
      <c r="C58" s="4" t="s">
        <v>7249</v>
      </c>
      <c r="E58" s="9">
        <v>40550</v>
      </c>
    </row>
    <row r="59" spans="1:6" x14ac:dyDescent="0.25">
      <c r="A59" s="2" t="s">
        <v>12335</v>
      </c>
      <c r="B59" s="2" t="s">
        <v>12336</v>
      </c>
      <c r="C59" s="4" t="s">
        <v>12337</v>
      </c>
      <c r="E59" s="9">
        <v>41225</v>
      </c>
    </row>
    <row r="60" spans="1:6" x14ac:dyDescent="0.25">
      <c r="A60" s="2" t="s">
        <v>4028</v>
      </c>
      <c r="B60" s="2" t="s">
        <v>12338</v>
      </c>
      <c r="C60" s="4" t="s">
        <v>9334</v>
      </c>
      <c r="E60" s="9">
        <v>41075</v>
      </c>
      <c r="F60" s="3">
        <v>120</v>
      </c>
    </row>
    <row r="61" spans="1:6" x14ac:dyDescent="0.25">
      <c r="A61" s="2" t="s">
        <v>12339</v>
      </c>
      <c r="B61" s="2" t="s">
        <v>12340</v>
      </c>
      <c r="C61" s="4" t="s">
        <v>12341</v>
      </c>
      <c r="E61" s="9">
        <v>41075</v>
      </c>
      <c r="F61" s="3">
        <v>93</v>
      </c>
    </row>
    <row r="62" spans="1:6" x14ac:dyDescent="0.25">
      <c r="A62" s="25"/>
      <c r="B62" s="25" t="s">
        <v>12342</v>
      </c>
      <c r="C62" s="25"/>
      <c r="D62" s="29"/>
      <c r="E62" s="29"/>
      <c r="F62" s="30"/>
    </row>
    <row r="63" spans="1:6" x14ac:dyDescent="0.25">
      <c r="A63" s="2" t="s">
        <v>12343</v>
      </c>
      <c r="B63" s="2" t="s">
        <v>12344</v>
      </c>
      <c r="C63" s="4" t="s">
        <v>12345</v>
      </c>
      <c r="E63" s="9" t="s">
        <v>1834</v>
      </c>
      <c r="F63" s="3">
        <v>4</v>
      </c>
    </row>
    <row r="64" spans="1:6" x14ac:dyDescent="0.25">
      <c r="A64" s="2" t="s">
        <v>906</v>
      </c>
      <c r="B64" s="2" t="s">
        <v>12346</v>
      </c>
      <c r="C64" s="4" t="s">
        <v>12347</v>
      </c>
      <c r="E64" s="9">
        <v>41368</v>
      </c>
    </row>
    <row r="65" spans="1:6" x14ac:dyDescent="0.25">
      <c r="A65" s="2" t="s">
        <v>12348</v>
      </c>
      <c r="B65" s="2" t="s">
        <v>12349</v>
      </c>
      <c r="C65" s="4" t="s">
        <v>12350</v>
      </c>
      <c r="E65" s="9">
        <v>41376</v>
      </c>
    </row>
    <row r="66" spans="1:6" x14ac:dyDescent="0.25">
      <c r="A66" s="2" t="s">
        <v>4167</v>
      </c>
      <c r="B66" s="2" t="s">
        <v>12351</v>
      </c>
      <c r="C66" s="4" t="s">
        <v>8303</v>
      </c>
      <c r="D66" s="9" t="s">
        <v>12352</v>
      </c>
      <c r="E66" s="9">
        <v>41401</v>
      </c>
      <c r="F66" s="3">
        <v>10</v>
      </c>
    </row>
    <row r="67" spans="1:6" x14ac:dyDescent="0.25">
      <c r="A67" s="2" t="s">
        <v>12353</v>
      </c>
      <c r="B67" s="2" t="s">
        <v>12354</v>
      </c>
      <c r="C67" s="4" t="s">
        <v>12355</v>
      </c>
      <c r="E67" s="9">
        <v>41401</v>
      </c>
      <c r="F67" s="3">
        <v>10</v>
      </c>
    </row>
    <row r="68" spans="1:6" x14ac:dyDescent="0.25">
      <c r="A68" s="2" t="s">
        <v>1847</v>
      </c>
      <c r="B68" s="2" t="s">
        <v>12356</v>
      </c>
      <c r="C68" s="4" t="s">
        <v>1849</v>
      </c>
      <c r="E68" s="9">
        <v>41405</v>
      </c>
    </row>
    <row r="69" spans="1:6" x14ac:dyDescent="0.25">
      <c r="A69" s="2" t="s">
        <v>1847</v>
      </c>
      <c r="B69" s="2" t="s">
        <v>12357</v>
      </c>
      <c r="C69" s="4" t="s">
        <v>1849</v>
      </c>
      <c r="E69" s="9">
        <v>41408</v>
      </c>
    </row>
    <row r="70" spans="1:6" x14ac:dyDescent="0.25">
      <c r="A70" s="2" t="s">
        <v>8285</v>
      </c>
      <c r="B70" s="2" t="s">
        <v>12358</v>
      </c>
      <c r="C70" s="4" t="s">
        <v>12359</v>
      </c>
      <c r="E70" s="9">
        <v>41417</v>
      </c>
      <c r="F70" s="3">
        <v>2</v>
      </c>
    </row>
    <row r="71" spans="1:6" x14ac:dyDescent="0.25">
      <c r="A71" s="2" t="s">
        <v>12360</v>
      </c>
      <c r="B71" s="2" t="s">
        <v>12361</v>
      </c>
      <c r="C71" s="4" t="s">
        <v>12359</v>
      </c>
      <c r="D71" s="9">
        <v>41431</v>
      </c>
      <c r="E71" s="9">
        <v>41435</v>
      </c>
    </row>
    <row r="72" spans="1:6" x14ac:dyDescent="0.25">
      <c r="A72" s="2" t="s">
        <v>12362</v>
      </c>
      <c r="B72" s="2" t="s">
        <v>12363</v>
      </c>
      <c r="C72" s="4" t="s">
        <v>12364</v>
      </c>
      <c r="E72" s="9">
        <v>41431</v>
      </c>
      <c r="F72" s="3">
        <v>3</v>
      </c>
    </row>
    <row r="73" spans="1:6" x14ac:dyDescent="0.25">
      <c r="A73" s="2" t="s">
        <v>10031</v>
      </c>
      <c r="B73" s="2" t="s">
        <v>12365</v>
      </c>
      <c r="C73" s="4" t="s">
        <v>12366</v>
      </c>
      <c r="E73" s="9">
        <v>41444</v>
      </c>
    </row>
    <row r="74" spans="1:6" x14ac:dyDescent="0.25">
      <c r="A74" s="2" t="s">
        <v>1475</v>
      </c>
      <c r="B74" s="2" t="s">
        <v>12367</v>
      </c>
      <c r="C74" s="4" t="s">
        <v>6009</v>
      </c>
      <c r="E74" s="9">
        <v>41445</v>
      </c>
    </row>
    <row r="75" spans="1:6" x14ac:dyDescent="0.25">
      <c r="A75" s="2" t="s">
        <v>12368</v>
      </c>
      <c r="B75" s="2" t="s">
        <v>12369</v>
      </c>
      <c r="C75" s="4" t="s">
        <v>12370</v>
      </c>
      <c r="E75" s="9">
        <v>41451</v>
      </c>
    </row>
    <row r="76" spans="1:6" x14ac:dyDescent="0.25">
      <c r="A76" s="2" t="s">
        <v>12371</v>
      </c>
      <c r="B76" s="2" t="s">
        <v>12372</v>
      </c>
      <c r="C76" s="4" t="s">
        <v>12373</v>
      </c>
      <c r="E76" s="9">
        <v>41457</v>
      </c>
    </row>
    <row r="77" spans="1:6" x14ac:dyDescent="0.25">
      <c r="A77" s="2" t="s">
        <v>12374</v>
      </c>
      <c r="B77" s="2" t="s">
        <v>12375</v>
      </c>
      <c r="C77" s="4" t="s">
        <v>12376</v>
      </c>
      <c r="E77" s="9">
        <v>41459</v>
      </c>
    </row>
    <row r="78" spans="1:6" x14ac:dyDescent="0.25">
      <c r="A78" s="2" t="s">
        <v>7840</v>
      </c>
      <c r="B78" s="2" t="s">
        <v>12377</v>
      </c>
      <c r="C78" s="4" t="s">
        <v>12378</v>
      </c>
      <c r="E78" s="9">
        <v>41468</v>
      </c>
    </row>
    <row r="79" spans="1:6" x14ac:dyDescent="0.25">
      <c r="A79" s="2" t="s">
        <v>2612</v>
      </c>
      <c r="B79" s="2" t="s">
        <v>12379</v>
      </c>
      <c r="C79" s="4" t="s">
        <v>12380</v>
      </c>
      <c r="E79" s="9">
        <v>41495</v>
      </c>
    </row>
    <row r="80" spans="1:6" x14ac:dyDescent="0.25">
      <c r="A80" s="2" t="s">
        <v>5077</v>
      </c>
      <c r="B80" s="2" t="s">
        <v>12381</v>
      </c>
      <c r="C80" s="4" t="s">
        <v>8325</v>
      </c>
      <c r="E80" s="9">
        <v>41475</v>
      </c>
    </row>
    <row r="81" spans="1:6" x14ac:dyDescent="0.25">
      <c r="B81" s="2" t="s">
        <v>12382</v>
      </c>
      <c r="C81" s="4" t="s">
        <v>9753</v>
      </c>
      <c r="E81" s="9">
        <v>41496</v>
      </c>
    </row>
    <row r="82" spans="1:6" x14ac:dyDescent="0.25">
      <c r="A82" s="2" t="s">
        <v>3403</v>
      </c>
      <c r="B82" s="2" t="s">
        <v>12383</v>
      </c>
      <c r="C82" s="4" t="s">
        <v>6777</v>
      </c>
      <c r="E82" s="9" t="s">
        <v>12864</v>
      </c>
      <c r="F82" s="3" t="s">
        <v>3833</v>
      </c>
    </row>
    <row r="83" spans="1:6" x14ac:dyDescent="0.25">
      <c r="A83" s="2" t="s">
        <v>12384</v>
      </c>
      <c r="B83" s="2" t="s">
        <v>12385</v>
      </c>
      <c r="C83" s="4" t="s">
        <v>7414</v>
      </c>
      <c r="E83" s="9">
        <v>41505</v>
      </c>
    </row>
    <row r="84" spans="1:6" x14ac:dyDescent="0.25">
      <c r="A84" s="2" t="s">
        <v>12386</v>
      </c>
      <c r="B84" s="2" t="s">
        <v>12387</v>
      </c>
      <c r="C84" s="4" t="s">
        <v>2383</v>
      </c>
      <c r="E84" s="9">
        <v>41741</v>
      </c>
    </row>
    <row r="85" spans="1:6" x14ac:dyDescent="0.25">
      <c r="A85" s="2" t="s">
        <v>12388</v>
      </c>
      <c r="B85" s="2" t="s">
        <v>12389</v>
      </c>
      <c r="C85" s="4" t="s">
        <v>2841</v>
      </c>
      <c r="E85" s="9">
        <v>41748</v>
      </c>
    </row>
    <row r="86" spans="1:6" x14ac:dyDescent="0.25">
      <c r="A86" s="2" t="s">
        <v>1855</v>
      </c>
      <c r="B86" s="2" t="s">
        <v>12390</v>
      </c>
      <c r="C86" s="4" t="s">
        <v>2841</v>
      </c>
      <c r="E86" s="9">
        <v>41748</v>
      </c>
    </row>
    <row r="87" spans="1:6" x14ac:dyDescent="0.25">
      <c r="A87" s="2" t="s">
        <v>12391</v>
      </c>
      <c r="B87" s="2" t="s">
        <v>12392</v>
      </c>
      <c r="C87" s="4" t="s">
        <v>5135</v>
      </c>
      <c r="E87" s="9">
        <v>41769</v>
      </c>
    </row>
    <row r="88" spans="1:6" x14ac:dyDescent="0.25">
      <c r="A88" s="2" t="s">
        <v>12393</v>
      </c>
      <c r="B88" s="2" t="s">
        <v>12394</v>
      </c>
      <c r="C88" s="4" t="s">
        <v>5135</v>
      </c>
      <c r="E88" s="9">
        <v>41764</v>
      </c>
    </row>
    <row r="89" spans="1:6" x14ac:dyDescent="0.25">
      <c r="A89" s="2" t="s">
        <v>12395</v>
      </c>
      <c r="B89" s="2" t="s">
        <v>12396</v>
      </c>
      <c r="C89" s="4" t="s">
        <v>8440</v>
      </c>
      <c r="E89" s="9">
        <v>41786</v>
      </c>
    </row>
    <row r="90" spans="1:6" x14ac:dyDescent="0.25">
      <c r="A90" s="2" t="s">
        <v>12397</v>
      </c>
      <c r="B90" s="2" t="s">
        <v>12398</v>
      </c>
      <c r="C90" s="4" t="s">
        <v>12399</v>
      </c>
      <c r="E90" s="9">
        <v>41782</v>
      </c>
    </row>
    <row r="91" spans="1:6" x14ac:dyDescent="0.25">
      <c r="A91" s="2" t="s">
        <v>1439</v>
      </c>
      <c r="B91" s="2" t="s">
        <v>12400</v>
      </c>
      <c r="C91" s="4" t="s">
        <v>5161</v>
      </c>
      <c r="E91" s="9">
        <v>41807</v>
      </c>
    </row>
    <row r="92" spans="1:6" x14ac:dyDescent="0.25">
      <c r="A92" s="2" t="s">
        <v>6204</v>
      </c>
      <c r="B92" s="2" t="s">
        <v>12401</v>
      </c>
      <c r="C92" s="4" t="s">
        <v>5178</v>
      </c>
      <c r="E92" s="9">
        <v>41810</v>
      </c>
    </row>
    <row r="93" spans="1:6" x14ac:dyDescent="0.25">
      <c r="A93" s="2" t="s">
        <v>2911</v>
      </c>
      <c r="B93" s="2" t="s">
        <v>12402</v>
      </c>
      <c r="C93" s="4" t="s">
        <v>4169</v>
      </c>
      <c r="D93" s="9" t="s">
        <v>12403</v>
      </c>
      <c r="E93" s="9">
        <v>41848</v>
      </c>
    </row>
    <row r="94" spans="1:6" x14ac:dyDescent="0.25">
      <c r="A94" s="2" t="s">
        <v>12404</v>
      </c>
      <c r="B94" s="2" t="s">
        <v>12405</v>
      </c>
      <c r="C94" s="4" t="s">
        <v>4169</v>
      </c>
      <c r="E94" s="9">
        <v>41828</v>
      </c>
    </row>
    <row r="95" spans="1:6" x14ac:dyDescent="0.25">
      <c r="A95" s="2" t="s">
        <v>8585</v>
      </c>
      <c r="B95" s="2" t="s">
        <v>12406</v>
      </c>
      <c r="C95" s="4" t="s">
        <v>2864</v>
      </c>
      <c r="E95" s="9">
        <v>41849</v>
      </c>
    </row>
    <row r="96" spans="1:6" x14ac:dyDescent="0.25">
      <c r="A96" s="2" t="s">
        <v>2911</v>
      </c>
      <c r="B96" s="2" t="s">
        <v>12402</v>
      </c>
      <c r="C96" s="4" t="s">
        <v>12407</v>
      </c>
      <c r="E96" s="9">
        <v>41899</v>
      </c>
    </row>
    <row r="97" spans="1:5" x14ac:dyDescent="0.25">
      <c r="A97" s="2" t="s">
        <v>5114</v>
      </c>
      <c r="B97" s="2" t="s">
        <v>12408</v>
      </c>
      <c r="C97" s="4" t="s">
        <v>5200</v>
      </c>
      <c r="E97" s="9">
        <v>41867</v>
      </c>
    </row>
    <row r="98" spans="1:5" x14ac:dyDescent="0.25">
      <c r="A98" s="2" t="s">
        <v>12409</v>
      </c>
      <c r="B98" s="2" t="s">
        <v>12410</v>
      </c>
      <c r="C98" s="4" t="s">
        <v>12411</v>
      </c>
      <c r="E98" s="9">
        <v>41874</v>
      </c>
    </row>
    <row r="99" spans="1:5" x14ac:dyDescent="0.25">
      <c r="A99" s="2" t="s">
        <v>12412</v>
      </c>
      <c r="B99" s="2" t="s">
        <v>12413</v>
      </c>
      <c r="C99" s="4" t="s">
        <v>6824</v>
      </c>
      <c r="E99" s="9">
        <v>41888</v>
      </c>
    </row>
    <row r="100" spans="1:5" x14ac:dyDescent="0.25">
      <c r="A100" s="2" t="s">
        <v>2666</v>
      </c>
      <c r="B100" s="2" t="s">
        <v>12414</v>
      </c>
      <c r="C100" s="4" t="s">
        <v>8504</v>
      </c>
      <c r="E100" s="9">
        <v>41899</v>
      </c>
    </row>
    <row r="101" spans="1:5" x14ac:dyDescent="0.25">
      <c r="A101" s="2" t="s">
        <v>2666</v>
      </c>
      <c r="B101" s="2" t="s">
        <v>12415</v>
      </c>
      <c r="C101" s="4" t="s">
        <v>12416</v>
      </c>
      <c r="E101" s="9">
        <v>41920</v>
      </c>
    </row>
    <row r="102" spans="1:5" x14ac:dyDescent="0.25">
      <c r="A102" s="2" t="s">
        <v>2666</v>
      </c>
      <c r="B102" s="2" t="s">
        <v>12417</v>
      </c>
      <c r="C102" s="4" t="s">
        <v>12416</v>
      </c>
      <c r="E102" s="9">
        <v>41922</v>
      </c>
    </row>
    <row r="103" spans="1:5" x14ac:dyDescent="0.25">
      <c r="A103" s="2" t="s">
        <v>12418</v>
      </c>
      <c r="B103" s="2" t="s">
        <v>12419</v>
      </c>
      <c r="C103" s="4" t="s">
        <v>1217</v>
      </c>
      <c r="E103" s="9">
        <v>41922</v>
      </c>
    </row>
    <row r="104" spans="1:5" x14ac:dyDescent="0.25">
      <c r="A104" s="2" t="s">
        <v>12420</v>
      </c>
      <c r="B104" s="2" t="s">
        <v>12421</v>
      </c>
      <c r="C104" s="4" t="s">
        <v>12422</v>
      </c>
      <c r="E104" s="9">
        <v>41928</v>
      </c>
    </row>
    <row r="105" spans="1:5" x14ac:dyDescent="0.25">
      <c r="A105" s="2" t="s">
        <v>12412</v>
      </c>
      <c r="B105" s="2" t="s">
        <v>12423</v>
      </c>
      <c r="C105" s="4" t="s">
        <v>12422</v>
      </c>
      <c r="E105" s="9">
        <v>41928</v>
      </c>
    </row>
    <row r="106" spans="1:5" x14ac:dyDescent="0.25">
      <c r="A106" s="2" t="s">
        <v>12418</v>
      </c>
      <c r="B106" s="2" t="s">
        <v>12419</v>
      </c>
      <c r="C106" s="4" t="s">
        <v>6827</v>
      </c>
      <c r="E106" s="9">
        <v>41930</v>
      </c>
    </row>
    <row r="107" spans="1:5" x14ac:dyDescent="0.25">
      <c r="A107" s="2" t="s">
        <v>2911</v>
      </c>
      <c r="B107" s="2" t="s">
        <v>12402</v>
      </c>
      <c r="C107" s="4" t="s">
        <v>8525</v>
      </c>
      <c r="E107" s="9">
        <v>41951</v>
      </c>
    </row>
    <row r="108" spans="1:5" x14ac:dyDescent="0.25">
      <c r="A108" s="2" t="s">
        <v>12424</v>
      </c>
      <c r="B108" s="2" t="s">
        <v>12425</v>
      </c>
      <c r="C108" s="4" t="s">
        <v>6834</v>
      </c>
      <c r="E108" s="9">
        <v>41951</v>
      </c>
    </row>
    <row r="109" spans="1:5" x14ac:dyDescent="0.25">
      <c r="A109" s="2" t="s">
        <v>12426</v>
      </c>
      <c r="B109" s="2" t="s">
        <v>12427</v>
      </c>
      <c r="C109" s="4" t="s">
        <v>4216</v>
      </c>
      <c r="E109" s="9">
        <v>41961</v>
      </c>
    </row>
    <row r="110" spans="1:5" x14ac:dyDescent="0.25">
      <c r="A110" s="2" t="s">
        <v>12428</v>
      </c>
      <c r="B110" s="2" t="s">
        <v>12429</v>
      </c>
      <c r="C110" s="4" t="s">
        <v>4216</v>
      </c>
      <c r="E110" s="9">
        <v>41974</v>
      </c>
    </row>
    <row r="111" spans="1:5" x14ac:dyDescent="0.25">
      <c r="A111" s="2" t="s">
        <v>1454</v>
      </c>
      <c r="B111" s="2" t="s">
        <v>12430</v>
      </c>
      <c r="C111" s="4" t="s">
        <v>5246</v>
      </c>
      <c r="E111" s="9">
        <v>41968</v>
      </c>
    </row>
    <row r="112" spans="1:5" x14ac:dyDescent="0.25">
      <c r="A112" s="2" t="s">
        <v>12431</v>
      </c>
      <c r="B112" s="2" t="s">
        <v>12432</v>
      </c>
      <c r="C112" s="4" t="s">
        <v>12433</v>
      </c>
      <c r="E112" s="9">
        <v>41969</v>
      </c>
    </row>
    <row r="113" spans="1:5" x14ac:dyDescent="0.25">
      <c r="A113" s="2" t="s">
        <v>12434</v>
      </c>
      <c r="B113" s="2" t="s">
        <v>12435</v>
      </c>
      <c r="C113" s="4" t="s">
        <v>8541</v>
      </c>
      <c r="E113" s="9">
        <v>41955</v>
      </c>
    </row>
    <row r="114" spans="1:5" x14ac:dyDescent="0.25">
      <c r="A114" s="2" t="s">
        <v>12436</v>
      </c>
      <c r="B114" s="2" t="s">
        <v>12437</v>
      </c>
      <c r="C114" s="4" t="s">
        <v>5249</v>
      </c>
      <c r="E114" s="9">
        <v>42003</v>
      </c>
    </row>
    <row r="115" spans="1:5" x14ac:dyDescent="0.25">
      <c r="A115" s="2" t="s">
        <v>12438</v>
      </c>
      <c r="B115" s="2" t="s">
        <v>12439</v>
      </c>
      <c r="C115" s="4" t="s">
        <v>12440</v>
      </c>
      <c r="E115" s="9">
        <v>41992</v>
      </c>
    </row>
    <row r="116" spans="1:5" x14ac:dyDescent="0.25">
      <c r="A116" s="2" t="s">
        <v>12441</v>
      </c>
      <c r="B116" s="2" t="s">
        <v>12442</v>
      </c>
      <c r="C116" s="4" t="s">
        <v>12440</v>
      </c>
      <c r="E116" s="9">
        <v>41992</v>
      </c>
    </row>
    <row r="117" spans="1:5" x14ac:dyDescent="0.25">
      <c r="A117" s="2" t="s">
        <v>12443</v>
      </c>
      <c r="B117" s="2" t="s">
        <v>12444</v>
      </c>
      <c r="C117" s="4" t="s">
        <v>12445</v>
      </c>
      <c r="E117" s="9">
        <v>42044</v>
      </c>
    </row>
    <row r="118" spans="1:5" x14ac:dyDescent="0.25">
      <c r="A118" s="2" t="s">
        <v>12446</v>
      </c>
      <c r="B118" s="2" t="s">
        <v>12442</v>
      </c>
      <c r="C118" s="4" t="s">
        <v>12447</v>
      </c>
      <c r="E118" s="9">
        <v>42025</v>
      </c>
    </row>
    <row r="119" spans="1:5" x14ac:dyDescent="0.25">
      <c r="A119" s="2" t="s">
        <v>2911</v>
      </c>
      <c r="B119" s="2" t="s">
        <v>12402</v>
      </c>
      <c r="C119" s="4" t="s">
        <v>11989</v>
      </c>
      <c r="E119" s="9">
        <v>42082</v>
      </c>
    </row>
    <row r="120" spans="1:5" x14ac:dyDescent="0.25">
      <c r="A120" s="2" t="s">
        <v>12448</v>
      </c>
      <c r="B120" s="2" t="s">
        <v>12449</v>
      </c>
      <c r="C120" s="4" t="s">
        <v>12450</v>
      </c>
      <c r="E120" s="9">
        <v>42049</v>
      </c>
    </row>
    <row r="121" spans="1:5" x14ac:dyDescent="0.25">
      <c r="A121" s="2" t="s">
        <v>12451</v>
      </c>
      <c r="B121" s="2" t="s">
        <v>12363</v>
      </c>
      <c r="C121" s="4" t="s">
        <v>12452</v>
      </c>
      <c r="E121" s="9">
        <v>42061</v>
      </c>
    </row>
    <row r="122" spans="1:5" x14ac:dyDescent="0.25">
      <c r="A122" s="2" t="s">
        <v>2395</v>
      </c>
      <c r="B122" s="2" t="s">
        <v>12453</v>
      </c>
      <c r="C122" s="4" t="s">
        <v>7605</v>
      </c>
      <c r="E122" s="9">
        <v>42076</v>
      </c>
    </row>
    <row r="123" spans="1:5" x14ac:dyDescent="0.25">
      <c r="A123" s="2" t="s">
        <v>12454</v>
      </c>
      <c r="B123" s="2" t="s">
        <v>12455</v>
      </c>
      <c r="C123" s="4" t="s">
        <v>4265</v>
      </c>
      <c r="E123" s="9">
        <v>42083</v>
      </c>
    </row>
    <row r="124" spans="1:5" x14ac:dyDescent="0.25">
      <c r="A124" s="2" t="s">
        <v>12384</v>
      </c>
      <c r="B124" s="2" t="s">
        <v>12456</v>
      </c>
      <c r="C124" s="4" t="s">
        <v>12457</v>
      </c>
      <c r="E124" s="9">
        <v>42071</v>
      </c>
    </row>
    <row r="125" spans="1:5" x14ac:dyDescent="0.25">
      <c r="A125" s="2" t="s">
        <v>1158</v>
      </c>
      <c r="B125" s="2" t="s">
        <v>1159</v>
      </c>
      <c r="C125" s="4" t="s">
        <v>12458</v>
      </c>
      <c r="E125" s="9">
        <v>42122</v>
      </c>
    </row>
    <row r="126" spans="1:5" x14ac:dyDescent="0.25">
      <c r="A126" s="2" t="s">
        <v>12459</v>
      </c>
      <c r="B126" s="2" t="s">
        <v>12460</v>
      </c>
      <c r="C126" s="4" t="s">
        <v>2407</v>
      </c>
      <c r="E126" s="9">
        <v>42154</v>
      </c>
    </row>
    <row r="127" spans="1:5" x14ac:dyDescent="0.25">
      <c r="A127" s="2" t="s">
        <v>12461</v>
      </c>
      <c r="B127" s="2" t="s">
        <v>12462</v>
      </c>
      <c r="C127" s="4" t="s">
        <v>8614</v>
      </c>
      <c r="E127" s="9">
        <v>42139</v>
      </c>
    </row>
    <row r="128" spans="1:5" x14ac:dyDescent="0.25">
      <c r="A128" s="2" t="s">
        <v>12443</v>
      </c>
      <c r="B128" s="2" t="s">
        <v>12444</v>
      </c>
      <c r="C128" s="4" t="s">
        <v>12463</v>
      </c>
      <c r="E128" s="9">
        <v>42152</v>
      </c>
    </row>
    <row r="129" spans="1:5" x14ac:dyDescent="0.25">
      <c r="A129" s="2" t="s">
        <v>2497</v>
      </c>
      <c r="B129" s="2" t="s">
        <v>12464</v>
      </c>
      <c r="C129" s="4" t="s">
        <v>12465</v>
      </c>
      <c r="E129" s="9">
        <v>42157</v>
      </c>
    </row>
    <row r="130" spans="1:5" x14ac:dyDescent="0.25">
      <c r="A130" s="2" t="s">
        <v>1534</v>
      </c>
      <c r="B130" s="2" t="s">
        <v>12466</v>
      </c>
      <c r="C130" s="4" t="s">
        <v>10780</v>
      </c>
      <c r="E130" s="9">
        <v>42187</v>
      </c>
    </row>
    <row r="131" spans="1:5" x14ac:dyDescent="0.25">
      <c r="A131" s="2" t="s">
        <v>12467</v>
      </c>
      <c r="B131" s="2" t="s">
        <v>12468</v>
      </c>
      <c r="C131" s="4" t="s">
        <v>4303</v>
      </c>
      <c r="E131" s="9">
        <v>42181</v>
      </c>
    </row>
    <row r="132" spans="1:5" x14ac:dyDescent="0.25">
      <c r="A132" s="2" t="s">
        <v>4347</v>
      </c>
      <c r="B132" s="2" t="s">
        <v>12469</v>
      </c>
      <c r="C132" s="4" t="s">
        <v>12470</v>
      </c>
      <c r="E132" s="9">
        <v>42209</v>
      </c>
    </row>
    <row r="133" spans="1:5" x14ac:dyDescent="0.25">
      <c r="A133" s="2" t="s">
        <v>6765</v>
      </c>
      <c r="B133" s="2" t="s">
        <v>12471</v>
      </c>
      <c r="C133" s="4" t="s">
        <v>8644</v>
      </c>
      <c r="E133" s="9">
        <v>42196</v>
      </c>
    </row>
    <row r="134" spans="1:5" x14ac:dyDescent="0.25">
      <c r="A134" s="2" t="s">
        <v>5133</v>
      </c>
      <c r="B134" s="2" t="s">
        <v>12472</v>
      </c>
      <c r="C134" s="4" t="s">
        <v>12473</v>
      </c>
      <c r="E134" s="9">
        <v>42217</v>
      </c>
    </row>
    <row r="135" spans="1:5" x14ac:dyDescent="0.25">
      <c r="A135" s="2" t="s">
        <v>12474</v>
      </c>
      <c r="B135" s="2" t="s">
        <v>12475</v>
      </c>
      <c r="C135" s="4" t="s">
        <v>12476</v>
      </c>
      <c r="D135" s="9">
        <v>42224</v>
      </c>
      <c r="E135" s="9">
        <v>42226</v>
      </c>
    </row>
    <row r="136" spans="1:5" x14ac:dyDescent="0.25">
      <c r="A136" s="2" t="s">
        <v>3830</v>
      </c>
      <c r="B136" s="2" t="s">
        <v>12477</v>
      </c>
      <c r="C136" s="4" t="s">
        <v>12478</v>
      </c>
      <c r="E136" s="9">
        <v>42228</v>
      </c>
    </row>
    <row r="137" spans="1:5" x14ac:dyDescent="0.25">
      <c r="A137" s="2" t="s">
        <v>12479</v>
      </c>
      <c r="B137" s="2" t="s">
        <v>12480</v>
      </c>
      <c r="C137" s="4" t="s">
        <v>12481</v>
      </c>
      <c r="E137" s="9">
        <v>42249</v>
      </c>
    </row>
    <row r="138" spans="1:5" x14ac:dyDescent="0.25">
      <c r="A138" s="2" t="s">
        <v>12482</v>
      </c>
      <c r="B138" s="2" t="s">
        <v>12483</v>
      </c>
      <c r="C138" s="4" t="s">
        <v>12484</v>
      </c>
      <c r="E138" s="9">
        <v>42249</v>
      </c>
    </row>
    <row r="139" spans="1:5" x14ac:dyDescent="0.25">
      <c r="A139" s="2" t="s">
        <v>12485</v>
      </c>
      <c r="B139" s="2" t="s">
        <v>12486</v>
      </c>
      <c r="C139" s="4" t="s">
        <v>12487</v>
      </c>
      <c r="E139" s="9">
        <v>42259</v>
      </c>
    </row>
    <row r="140" spans="1:5" x14ac:dyDescent="0.25">
      <c r="A140" s="2" t="s">
        <v>12488</v>
      </c>
      <c r="B140" s="2" t="s">
        <v>12489</v>
      </c>
      <c r="C140" s="4" t="s">
        <v>12490</v>
      </c>
      <c r="E140" s="9">
        <v>42283</v>
      </c>
    </row>
    <row r="141" spans="1:5" x14ac:dyDescent="0.25">
      <c r="A141" s="2" t="s">
        <v>12491</v>
      </c>
      <c r="B141" s="2" t="s">
        <v>1526</v>
      </c>
      <c r="C141" s="4" t="s">
        <v>6311</v>
      </c>
      <c r="E141" s="9">
        <v>42292</v>
      </c>
    </row>
    <row r="142" spans="1:5" x14ac:dyDescent="0.25">
      <c r="A142" s="2" t="s">
        <v>7979</v>
      </c>
      <c r="B142" s="2" t="s">
        <v>12492</v>
      </c>
      <c r="C142" s="4" t="s">
        <v>5325</v>
      </c>
      <c r="E142" s="9">
        <v>42303</v>
      </c>
    </row>
    <row r="143" spans="1:5" x14ac:dyDescent="0.25">
      <c r="A143" s="2" t="s">
        <v>12493</v>
      </c>
      <c r="B143" s="2" t="s">
        <v>12494</v>
      </c>
      <c r="C143" s="4" t="s">
        <v>12495</v>
      </c>
      <c r="E143" s="9">
        <v>42312</v>
      </c>
    </row>
    <row r="144" spans="1:5" x14ac:dyDescent="0.25">
      <c r="A144" s="2" t="s">
        <v>3397</v>
      </c>
      <c r="B144" s="2" t="s">
        <v>12496</v>
      </c>
      <c r="C144" s="4" t="s">
        <v>12497</v>
      </c>
      <c r="E144" s="9">
        <v>42328</v>
      </c>
    </row>
    <row r="145" spans="1:6" x14ac:dyDescent="0.25">
      <c r="A145" s="2" t="s">
        <v>12498</v>
      </c>
      <c r="B145" s="2" t="s">
        <v>12499</v>
      </c>
      <c r="C145" s="4" t="s">
        <v>12500</v>
      </c>
      <c r="E145" s="9">
        <v>42332</v>
      </c>
    </row>
    <row r="146" spans="1:6" x14ac:dyDescent="0.25">
      <c r="A146" s="2" t="s">
        <v>12501</v>
      </c>
      <c r="B146" s="2" t="s">
        <v>12502</v>
      </c>
      <c r="C146" s="4" t="s">
        <v>12503</v>
      </c>
      <c r="E146" s="9">
        <v>42345</v>
      </c>
    </row>
    <row r="147" spans="1:6" x14ac:dyDescent="0.25">
      <c r="A147" s="2" t="s">
        <v>12504</v>
      </c>
      <c r="B147" s="2" t="s">
        <v>12505</v>
      </c>
      <c r="C147" s="4" t="s">
        <v>9809</v>
      </c>
      <c r="E147" s="9">
        <v>42355</v>
      </c>
    </row>
    <row r="148" spans="1:6" x14ac:dyDescent="0.25">
      <c r="A148" s="2" t="s">
        <v>12506</v>
      </c>
      <c r="B148" s="2" t="s">
        <v>12507</v>
      </c>
      <c r="C148" s="4" t="s">
        <v>12508</v>
      </c>
      <c r="E148" s="9">
        <v>42377</v>
      </c>
    </row>
    <row r="149" spans="1:6" x14ac:dyDescent="0.25">
      <c r="A149" s="2" t="s">
        <v>4309</v>
      </c>
      <c r="B149" s="2" t="s">
        <v>12509</v>
      </c>
      <c r="C149" s="4" t="s">
        <v>12510</v>
      </c>
      <c r="D149" s="9">
        <v>42402</v>
      </c>
      <c r="E149" s="9">
        <v>42399</v>
      </c>
    </row>
    <row r="150" spans="1:6" x14ac:dyDescent="0.25">
      <c r="A150" s="2" t="s">
        <v>12511</v>
      </c>
      <c r="B150" s="2" t="s">
        <v>12512</v>
      </c>
      <c r="C150" s="4" t="s">
        <v>1306</v>
      </c>
      <c r="D150" s="9">
        <v>42417</v>
      </c>
      <c r="E150" s="9">
        <v>42417</v>
      </c>
    </row>
    <row r="151" spans="1:6" x14ac:dyDescent="0.25">
      <c r="A151" s="2" t="s">
        <v>12513</v>
      </c>
      <c r="B151" s="2" t="s">
        <v>12514</v>
      </c>
      <c r="C151" s="4" t="s">
        <v>12515</v>
      </c>
      <c r="D151" s="9" t="s">
        <v>12516</v>
      </c>
      <c r="E151" s="9">
        <v>42431</v>
      </c>
    </row>
    <row r="152" spans="1:6" x14ac:dyDescent="0.25">
      <c r="A152" s="2" t="s">
        <v>3509</v>
      </c>
      <c r="B152" s="2" t="s">
        <v>5500</v>
      </c>
      <c r="C152" s="4" t="s">
        <v>12517</v>
      </c>
      <c r="D152" s="9" t="s">
        <v>12518</v>
      </c>
      <c r="E152" s="9">
        <v>42448</v>
      </c>
    </row>
    <row r="153" spans="1:6" x14ac:dyDescent="0.25">
      <c r="A153" s="25"/>
      <c r="B153" s="25" t="s">
        <v>12519</v>
      </c>
      <c r="C153" s="25"/>
      <c r="D153" s="29"/>
      <c r="E153" s="29"/>
      <c r="F153" s="30"/>
    </row>
    <row r="154" spans="1:6" x14ac:dyDescent="0.25">
      <c r="A154" s="2" t="s">
        <v>3301</v>
      </c>
      <c r="B154" s="2" t="s">
        <v>12520</v>
      </c>
      <c r="C154" s="4" t="s">
        <v>1018</v>
      </c>
      <c r="E154" s="9">
        <v>42552</v>
      </c>
    </row>
    <row r="155" spans="1:6" x14ac:dyDescent="0.25">
      <c r="A155" s="2" t="s">
        <v>7822</v>
      </c>
      <c r="B155" s="2" t="s">
        <v>9595</v>
      </c>
      <c r="C155" s="4" t="s">
        <v>12521</v>
      </c>
      <c r="E155" s="9">
        <v>42557</v>
      </c>
    </row>
    <row r="156" spans="1:6" x14ac:dyDescent="0.25">
      <c r="A156" s="2" t="s">
        <v>1301</v>
      </c>
      <c r="B156" s="2" t="s">
        <v>12522</v>
      </c>
      <c r="C156" s="4" t="s">
        <v>12523</v>
      </c>
      <c r="E156" s="9">
        <v>42559</v>
      </c>
    </row>
    <row r="157" spans="1:6" x14ac:dyDescent="0.25">
      <c r="A157" s="2" t="s">
        <v>12524</v>
      </c>
      <c r="B157" s="2" t="s">
        <v>12525</v>
      </c>
      <c r="C157" s="4" t="s">
        <v>12526</v>
      </c>
      <c r="D157" s="9" t="s">
        <v>12527</v>
      </c>
      <c r="E157" s="9">
        <v>42608</v>
      </c>
    </row>
    <row r="158" spans="1:6" x14ac:dyDescent="0.25">
      <c r="A158" s="2" t="s">
        <v>1454</v>
      </c>
      <c r="B158" s="2" t="s">
        <v>12528</v>
      </c>
      <c r="C158" s="4" t="s">
        <v>12529</v>
      </c>
      <c r="D158" s="9" t="s">
        <v>12530</v>
      </c>
      <c r="E158" s="9">
        <v>42608</v>
      </c>
    </row>
    <row r="159" spans="1:6" x14ac:dyDescent="0.25">
      <c r="A159" s="2" t="s">
        <v>12531</v>
      </c>
      <c r="B159" s="2" t="s">
        <v>12532</v>
      </c>
      <c r="C159" s="4" t="s">
        <v>12533</v>
      </c>
      <c r="E159" s="9">
        <v>42623</v>
      </c>
    </row>
    <row r="160" spans="1:6" x14ac:dyDescent="0.25">
      <c r="A160" s="2" t="s">
        <v>12534</v>
      </c>
      <c r="B160" s="2" t="s">
        <v>12535</v>
      </c>
      <c r="C160" s="4" t="s">
        <v>12533</v>
      </c>
      <c r="E160" s="9">
        <v>42623</v>
      </c>
    </row>
    <row r="161" spans="1:5" x14ac:dyDescent="0.25">
      <c r="A161" s="2" t="s">
        <v>12536</v>
      </c>
      <c r="B161" s="2" t="s">
        <v>2929</v>
      </c>
      <c r="C161" s="4" t="s">
        <v>12537</v>
      </c>
      <c r="E161" s="9">
        <v>42665</v>
      </c>
    </row>
    <row r="162" spans="1:5" x14ac:dyDescent="0.25">
      <c r="A162" s="2" t="s">
        <v>12538</v>
      </c>
      <c r="B162" s="2" t="s">
        <v>1335</v>
      </c>
      <c r="C162" s="4" t="s">
        <v>12539</v>
      </c>
      <c r="E162" s="9">
        <v>42679</v>
      </c>
    </row>
    <row r="163" spans="1:5" x14ac:dyDescent="0.25">
      <c r="A163" s="2" t="s">
        <v>7694</v>
      </c>
      <c r="B163" s="2" t="s">
        <v>12540</v>
      </c>
      <c r="C163" s="4" t="s">
        <v>12541</v>
      </c>
      <c r="D163" s="9" t="s">
        <v>12542</v>
      </c>
      <c r="E163" s="9">
        <v>42737</v>
      </c>
    </row>
    <row r="164" spans="1:5" x14ac:dyDescent="0.25">
      <c r="A164" s="2" t="s">
        <v>12543</v>
      </c>
      <c r="B164" s="2" t="s">
        <v>12544</v>
      </c>
      <c r="C164" s="4" t="s">
        <v>1182</v>
      </c>
      <c r="E164" s="9">
        <v>42731</v>
      </c>
    </row>
    <row r="165" spans="1:5" x14ac:dyDescent="0.25">
      <c r="A165" s="2" t="s">
        <v>4329</v>
      </c>
      <c r="B165" s="2" t="s">
        <v>12545</v>
      </c>
      <c r="C165" s="4" t="s">
        <v>10807</v>
      </c>
      <c r="E165" s="9">
        <v>42737</v>
      </c>
    </row>
    <row r="166" spans="1:5" x14ac:dyDescent="0.25">
      <c r="A166" s="2" t="s">
        <v>3093</v>
      </c>
      <c r="B166" s="2" t="s">
        <v>12546</v>
      </c>
      <c r="C166" s="4" t="s">
        <v>12547</v>
      </c>
      <c r="D166" s="9" t="s">
        <v>12548</v>
      </c>
      <c r="E166" s="9">
        <v>42751</v>
      </c>
    </row>
    <row r="167" spans="1:5" x14ac:dyDescent="0.25">
      <c r="A167" s="2" t="s">
        <v>1244</v>
      </c>
      <c r="B167" s="2" t="s">
        <v>12549</v>
      </c>
      <c r="C167" s="4" t="s">
        <v>7135</v>
      </c>
      <c r="E167" s="9">
        <v>42752</v>
      </c>
    </row>
    <row r="168" spans="1:5" x14ac:dyDescent="0.25">
      <c r="A168" s="2" t="s">
        <v>2930</v>
      </c>
      <c r="B168" s="2" t="s">
        <v>12550</v>
      </c>
      <c r="C168" s="4" t="s">
        <v>1184</v>
      </c>
      <c r="E168" s="9">
        <v>42754</v>
      </c>
    </row>
    <row r="169" spans="1:5" x14ac:dyDescent="0.25">
      <c r="A169" s="2" t="s">
        <v>11694</v>
      </c>
      <c r="B169" s="2" t="s">
        <v>11695</v>
      </c>
      <c r="C169" s="4" t="s">
        <v>12551</v>
      </c>
      <c r="E169" s="9">
        <v>42767</v>
      </c>
    </row>
    <row r="170" spans="1:5" x14ac:dyDescent="0.25">
      <c r="A170" s="2" t="s">
        <v>12552</v>
      </c>
      <c r="B170" s="2" t="s">
        <v>12553</v>
      </c>
      <c r="C170" s="4" t="s">
        <v>5556</v>
      </c>
      <c r="E170" s="9">
        <v>42774</v>
      </c>
    </row>
    <row r="171" spans="1:5" x14ac:dyDescent="0.25">
      <c r="A171" s="2" t="s">
        <v>12554</v>
      </c>
      <c r="B171" s="2" t="s">
        <v>12555</v>
      </c>
      <c r="C171" s="4" t="s">
        <v>10590</v>
      </c>
      <c r="D171" s="9" t="s">
        <v>12556</v>
      </c>
      <c r="E171" s="9">
        <v>42795</v>
      </c>
    </row>
    <row r="172" spans="1:5" x14ac:dyDescent="0.25">
      <c r="A172" s="2" t="s">
        <v>12557</v>
      </c>
      <c r="B172" s="2" t="s">
        <v>12558</v>
      </c>
      <c r="C172" s="4" t="s">
        <v>10590</v>
      </c>
      <c r="E172" s="9">
        <v>42779</v>
      </c>
    </row>
    <row r="173" spans="1:5" x14ac:dyDescent="0.25">
      <c r="A173" s="2" t="s">
        <v>4003</v>
      </c>
      <c r="B173" s="2" t="s">
        <v>12559</v>
      </c>
      <c r="C173" s="4" t="s">
        <v>3006</v>
      </c>
      <c r="D173" s="9" t="s">
        <v>12560</v>
      </c>
      <c r="E173" s="9">
        <v>42802</v>
      </c>
    </row>
    <row r="174" spans="1:5" x14ac:dyDescent="0.25">
      <c r="A174" s="2" t="s">
        <v>12561</v>
      </c>
      <c r="B174" s="2" t="s">
        <v>12562</v>
      </c>
      <c r="C174" s="4" t="s">
        <v>8804</v>
      </c>
      <c r="E174" s="9">
        <v>42854</v>
      </c>
    </row>
    <row r="175" spans="1:5" x14ac:dyDescent="0.25">
      <c r="A175" s="2" t="s">
        <v>12563</v>
      </c>
      <c r="B175" s="2" t="s">
        <v>12564</v>
      </c>
      <c r="C175" s="4" t="s">
        <v>1420</v>
      </c>
      <c r="D175" s="9">
        <v>42845</v>
      </c>
      <c r="E175" s="9">
        <v>42865</v>
      </c>
    </row>
    <row r="176" spans="1:5" x14ac:dyDescent="0.25">
      <c r="A176" s="2" t="s">
        <v>12565</v>
      </c>
      <c r="B176" s="2" t="s">
        <v>12566</v>
      </c>
      <c r="C176" s="4" t="s">
        <v>12567</v>
      </c>
      <c r="E176" s="9">
        <v>42865</v>
      </c>
    </row>
    <row r="177" spans="1:6" x14ac:dyDescent="0.25">
      <c r="A177" s="2" t="s">
        <v>4003</v>
      </c>
      <c r="B177" s="2" t="s">
        <v>12568</v>
      </c>
      <c r="C177" s="4" t="s">
        <v>12569</v>
      </c>
      <c r="D177" s="9">
        <v>42882</v>
      </c>
      <c r="E177" s="9">
        <v>42884</v>
      </c>
    </row>
    <row r="178" spans="1:6" x14ac:dyDescent="0.25">
      <c r="A178" s="2" t="s">
        <v>12570</v>
      </c>
      <c r="B178" s="2" t="s">
        <v>12571</v>
      </c>
      <c r="C178" s="4" t="s">
        <v>12572</v>
      </c>
      <c r="E178" s="9">
        <v>42879</v>
      </c>
    </row>
    <row r="179" spans="1:6" x14ac:dyDescent="0.25">
      <c r="A179" s="2" t="s">
        <v>12554</v>
      </c>
      <c r="B179" s="2" t="s">
        <v>2929</v>
      </c>
      <c r="C179" s="4" t="s">
        <v>12573</v>
      </c>
      <c r="D179" s="9">
        <v>42892</v>
      </c>
      <c r="E179" s="9">
        <v>42901</v>
      </c>
    </row>
    <row r="180" spans="1:6" x14ac:dyDescent="0.25">
      <c r="A180" s="2" t="s">
        <v>8301</v>
      </c>
      <c r="B180" s="2" t="s">
        <v>12574</v>
      </c>
      <c r="C180" s="4" t="s">
        <v>12575</v>
      </c>
      <c r="E180" s="9">
        <v>42889</v>
      </c>
    </row>
    <row r="181" spans="1:6" x14ac:dyDescent="0.25">
      <c r="A181" s="2" t="s">
        <v>12576</v>
      </c>
      <c r="B181" s="2" t="s">
        <v>12577</v>
      </c>
      <c r="C181" s="4" t="s">
        <v>1445</v>
      </c>
      <c r="D181" s="9">
        <v>42892</v>
      </c>
      <c r="E181" s="9">
        <v>42901</v>
      </c>
    </row>
    <row r="182" spans="1:6" x14ac:dyDescent="0.25">
      <c r="A182" s="2" t="s">
        <v>12578</v>
      </c>
      <c r="B182" s="2" t="s">
        <v>12579</v>
      </c>
      <c r="C182" s="4" t="s">
        <v>8850</v>
      </c>
      <c r="D182" s="9">
        <v>42915</v>
      </c>
      <c r="E182" s="9">
        <v>42917</v>
      </c>
      <c r="F182" s="3">
        <v>2</v>
      </c>
    </row>
    <row r="183" spans="1:6" x14ac:dyDescent="0.25">
      <c r="A183" s="2" t="s">
        <v>12580</v>
      </c>
      <c r="B183" s="2" t="s">
        <v>12581</v>
      </c>
      <c r="C183" s="4" t="s">
        <v>8850</v>
      </c>
      <c r="D183" s="9">
        <v>42915</v>
      </c>
      <c r="E183" s="9">
        <v>42917</v>
      </c>
      <c r="F183" s="3">
        <v>2</v>
      </c>
    </row>
    <row r="184" spans="1:6" x14ac:dyDescent="0.25">
      <c r="A184" s="2" t="s">
        <v>4095</v>
      </c>
      <c r="B184" s="2" t="s">
        <v>12582</v>
      </c>
      <c r="C184" s="4" t="s">
        <v>12583</v>
      </c>
      <c r="E184" s="9">
        <v>42929</v>
      </c>
    </row>
    <row r="185" spans="1:6" x14ac:dyDescent="0.25">
      <c r="A185" s="2" t="s">
        <v>959</v>
      </c>
      <c r="B185" s="2" t="s">
        <v>12584</v>
      </c>
      <c r="C185" s="4" t="s">
        <v>12585</v>
      </c>
      <c r="D185" s="9">
        <v>42952</v>
      </c>
      <c r="E185" s="9">
        <v>42955</v>
      </c>
    </row>
    <row r="186" spans="1:6" x14ac:dyDescent="0.25">
      <c r="A186" s="2" t="s">
        <v>12586</v>
      </c>
      <c r="B186" s="2" t="s">
        <v>12587</v>
      </c>
      <c r="C186" s="4" t="s">
        <v>12585</v>
      </c>
      <c r="E186" s="9">
        <v>42945</v>
      </c>
    </row>
    <row r="187" spans="1:6" x14ac:dyDescent="0.25">
      <c r="A187" s="2" t="s">
        <v>12588</v>
      </c>
      <c r="B187" s="2" t="s">
        <v>12589</v>
      </c>
      <c r="C187" s="4" t="s">
        <v>6896</v>
      </c>
      <c r="E187" s="9">
        <v>42959</v>
      </c>
    </row>
    <row r="188" spans="1:6" x14ac:dyDescent="0.25">
      <c r="A188" s="2" t="s">
        <v>12498</v>
      </c>
      <c r="B188" s="2" t="s">
        <v>12590</v>
      </c>
      <c r="C188" s="4" t="s">
        <v>6972</v>
      </c>
      <c r="E188" s="9">
        <v>42971</v>
      </c>
    </row>
    <row r="189" spans="1:6" x14ac:dyDescent="0.25">
      <c r="A189" s="2" t="s">
        <v>12591</v>
      </c>
      <c r="B189" s="2" t="s">
        <v>12592</v>
      </c>
      <c r="C189" s="4" t="s">
        <v>6972</v>
      </c>
      <c r="E189" s="9">
        <v>42977</v>
      </c>
    </row>
    <row r="190" spans="1:6" x14ac:dyDescent="0.25">
      <c r="A190" s="2" t="s">
        <v>12593</v>
      </c>
      <c r="B190" s="2" t="s">
        <v>12594</v>
      </c>
      <c r="C190" s="4" t="s">
        <v>10030</v>
      </c>
      <c r="D190" s="9">
        <v>42984</v>
      </c>
      <c r="E190" s="9">
        <v>42984</v>
      </c>
    </row>
    <row r="191" spans="1:6" x14ac:dyDescent="0.25">
      <c r="A191" s="2" t="s">
        <v>12595</v>
      </c>
      <c r="B191" s="2" t="s">
        <v>12596</v>
      </c>
      <c r="C191" s="4" t="s">
        <v>12597</v>
      </c>
      <c r="E191" s="9">
        <v>42980</v>
      </c>
    </row>
    <row r="192" spans="1:6" x14ac:dyDescent="0.25">
      <c r="A192" s="2" t="s">
        <v>3093</v>
      </c>
      <c r="B192" s="2" t="s">
        <v>12598</v>
      </c>
      <c r="C192" s="4" t="s">
        <v>12599</v>
      </c>
      <c r="D192" s="9">
        <v>42999</v>
      </c>
      <c r="E192" s="9">
        <v>43008</v>
      </c>
    </row>
    <row r="193" spans="1:5" x14ac:dyDescent="0.25">
      <c r="A193" s="2" t="s">
        <v>10126</v>
      </c>
      <c r="B193" s="2" t="s">
        <v>12600</v>
      </c>
      <c r="C193" s="4" t="s">
        <v>6975</v>
      </c>
      <c r="E193" s="9">
        <v>42992</v>
      </c>
    </row>
    <row r="194" spans="1:5" x14ac:dyDescent="0.25">
      <c r="A194" s="2" t="s">
        <v>12601</v>
      </c>
      <c r="B194" s="2" t="s">
        <v>12602</v>
      </c>
      <c r="C194" s="4" t="s">
        <v>12603</v>
      </c>
      <c r="E194" s="9">
        <v>42997</v>
      </c>
    </row>
    <row r="195" spans="1:5" x14ac:dyDescent="0.25">
      <c r="A195" s="2" t="s">
        <v>12604</v>
      </c>
      <c r="B195" s="2" t="s">
        <v>12605</v>
      </c>
      <c r="C195" s="4" t="s">
        <v>12606</v>
      </c>
      <c r="E195" s="9">
        <v>43010</v>
      </c>
    </row>
    <row r="196" spans="1:5" x14ac:dyDescent="0.25">
      <c r="A196" s="2" t="s">
        <v>12607</v>
      </c>
      <c r="B196" s="2" t="s">
        <v>12608</v>
      </c>
      <c r="C196" s="4" t="s">
        <v>10527</v>
      </c>
      <c r="D196" s="9" t="s">
        <v>12609</v>
      </c>
      <c r="E196" s="9">
        <v>43291</v>
      </c>
    </row>
    <row r="197" spans="1:5" x14ac:dyDescent="0.25">
      <c r="A197" s="2" t="s">
        <v>12610</v>
      </c>
      <c r="B197" s="2" t="s">
        <v>12611</v>
      </c>
      <c r="C197" s="4" t="s">
        <v>10527</v>
      </c>
      <c r="D197" s="9" t="s">
        <v>12609</v>
      </c>
      <c r="E197" s="9">
        <v>43255</v>
      </c>
    </row>
    <row r="198" spans="1:5" x14ac:dyDescent="0.25">
      <c r="A198" s="2" t="s">
        <v>12612</v>
      </c>
      <c r="B198" s="2" t="s">
        <v>12613</v>
      </c>
      <c r="C198" s="4" t="s">
        <v>12614</v>
      </c>
      <c r="E198" s="9">
        <v>43309</v>
      </c>
    </row>
    <row r="199" spans="1:5" x14ac:dyDescent="0.25">
      <c r="A199" s="2" t="s">
        <v>12615</v>
      </c>
      <c r="B199" s="2" t="s">
        <v>12616</v>
      </c>
      <c r="C199" s="4" t="s">
        <v>12617</v>
      </c>
      <c r="E199" s="9">
        <v>43305</v>
      </c>
    </row>
    <row r="200" spans="1:5" x14ac:dyDescent="0.25">
      <c r="A200" s="2" t="s">
        <v>12618</v>
      </c>
      <c r="B200" s="2" t="s">
        <v>12619</v>
      </c>
      <c r="C200" s="4" t="s">
        <v>12620</v>
      </c>
      <c r="E200" s="9">
        <v>43309</v>
      </c>
    </row>
    <row r="201" spans="1:5" x14ac:dyDescent="0.25">
      <c r="A201" s="2" t="s">
        <v>12621</v>
      </c>
      <c r="B201" s="2" t="s">
        <v>12622</v>
      </c>
      <c r="C201" s="4" t="s">
        <v>12623</v>
      </c>
      <c r="E201" s="9">
        <v>43321</v>
      </c>
    </row>
    <row r="202" spans="1:5" x14ac:dyDescent="0.25">
      <c r="A202" s="2" t="s">
        <v>12624</v>
      </c>
      <c r="B202" s="2" t="s">
        <v>12625</v>
      </c>
      <c r="C202" s="4" t="s">
        <v>12623</v>
      </c>
      <c r="E202" s="9">
        <v>43314</v>
      </c>
    </row>
    <row r="203" spans="1:5" x14ac:dyDescent="0.25">
      <c r="A203" s="2" t="s">
        <v>12612</v>
      </c>
      <c r="B203" s="2" t="s">
        <v>12613</v>
      </c>
      <c r="C203" s="4" t="s">
        <v>12626</v>
      </c>
      <c r="E203" s="9">
        <v>43330</v>
      </c>
    </row>
    <row r="204" spans="1:5" x14ac:dyDescent="0.25">
      <c r="A204" s="2" t="s">
        <v>6145</v>
      </c>
      <c r="B204" s="2" t="s">
        <v>12627</v>
      </c>
      <c r="C204" s="4" t="s">
        <v>12628</v>
      </c>
      <c r="E204" s="9">
        <v>43325</v>
      </c>
    </row>
    <row r="205" spans="1:5" x14ac:dyDescent="0.25">
      <c r="A205" s="2" t="s">
        <v>12629</v>
      </c>
      <c r="B205" s="2" t="s">
        <v>12630</v>
      </c>
      <c r="C205" s="4" t="s">
        <v>12628</v>
      </c>
      <c r="E205" s="9">
        <v>43325</v>
      </c>
    </row>
    <row r="206" spans="1:5" x14ac:dyDescent="0.25">
      <c r="A206" s="2" t="s">
        <v>1439</v>
      </c>
      <c r="B206" s="2" t="s">
        <v>12631</v>
      </c>
      <c r="C206" s="4" t="s">
        <v>12632</v>
      </c>
      <c r="D206" s="9">
        <v>43344</v>
      </c>
      <c r="E206" s="9">
        <v>43342</v>
      </c>
    </row>
    <row r="207" spans="1:5" x14ac:dyDescent="0.25">
      <c r="A207" s="2" t="s">
        <v>12633</v>
      </c>
      <c r="B207" s="2" t="s">
        <v>12634</v>
      </c>
      <c r="C207" s="4" t="s">
        <v>12632</v>
      </c>
      <c r="D207" s="9">
        <v>43344</v>
      </c>
      <c r="E207" s="9">
        <v>43342</v>
      </c>
    </row>
    <row r="208" spans="1:5" x14ac:dyDescent="0.25">
      <c r="A208" s="2" t="s">
        <v>4339</v>
      </c>
      <c r="B208" s="2" t="s">
        <v>12635</v>
      </c>
      <c r="C208" s="4" t="s">
        <v>12636</v>
      </c>
      <c r="E208" s="9">
        <v>43377</v>
      </c>
    </row>
    <row r="209" spans="1:6" x14ac:dyDescent="0.25">
      <c r="A209" s="2" t="s">
        <v>12637</v>
      </c>
      <c r="B209" s="2" t="s">
        <v>12638</v>
      </c>
      <c r="C209" s="4" t="s">
        <v>12636</v>
      </c>
      <c r="E209" s="9">
        <v>43377</v>
      </c>
    </row>
    <row r="210" spans="1:6" x14ac:dyDescent="0.25">
      <c r="A210" s="25"/>
      <c r="B210" s="25" t="s">
        <v>12639</v>
      </c>
      <c r="C210" s="25"/>
      <c r="D210" s="29"/>
      <c r="E210" s="29"/>
      <c r="F210" s="30"/>
    </row>
    <row r="211" spans="1:6" x14ac:dyDescent="0.25">
      <c r="A211" s="2" t="s">
        <v>12640</v>
      </c>
      <c r="B211" s="2" t="s">
        <v>12641</v>
      </c>
      <c r="C211" s="4" t="s">
        <v>11374</v>
      </c>
      <c r="E211" s="9">
        <v>43458</v>
      </c>
    </row>
    <row r="212" spans="1:6" x14ac:dyDescent="0.25">
      <c r="A212" s="2" t="s">
        <v>12642</v>
      </c>
      <c r="B212" s="2" t="s">
        <v>12643</v>
      </c>
      <c r="C212" s="4" t="s">
        <v>12644</v>
      </c>
      <c r="E212" s="9">
        <v>43458</v>
      </c>
    </row>
    <row r="213" spans="1:6" x14ac:dyDescent="0.25">
      <c r="A213" s="2" t="s">
        <v>12612</v>
      </c>
      <c r="B213" s="2" t="s">
        <v>12645</v>
      </c>
      <c r="C213" s="4" t="s">
        <v>12646</v>
      </c>
      <c r="D213" s="9">
        <v>43444</v>
      </c>
      <c r="E213" s="9">
        <v>43444</v>
      </c>
    </row>
    <row r="214" spans="1:6" x14ac:dyDescent="0.25">
      <c r="A214" s="2" t="s">
        <v>12647</v>
      </c>
      <c r="B214" s="2" t="s">
        <v>3378</v>
      </c>
      <c r="C214" s="4" t="s">
        <v>12646</v>
      </c>
      <c r="E214" s="9">
        <v>43442</v>
      </c>
    </row>
    <row r="215" spans="1:6" x14ac:dyDescent="0.25">
      <c r="A215" s="2" t="s">
        <v>4975</v>
      </c>
      <c r="B215" s="2" t="s">
        <v>12648</v>
      </c>
      <c r="C215" s="4" t="s">
        <v>12649</v>
      </c>
      <c r="E215" s="9">
        <v>43451</v>
      </c>
    </row>
    <row r="216" spans="1:6" x14ac:dyDescent="0.25">
      <c r="A216" s="2" t="s">
        <v>12650</v>
      </c>
      <c r="B216" s="2" t="s">
        <v>12651</v>
      </c>
      <c r="C216" s="4" t="s">
        <v>6147</v>
      </c>
      <c r="E216" s="9">
        <v>43458</v>
      </c>
    </row>
    <row r="217" spans="1:6" x14ac:dyDescent="0.25">
      <c r="A217" s="2" t="s">
        <v>12652</v>
      </c>
      <c r="B217" s="2" t="s">
        <v>12653</v>
      </c>
      <c r="C217" s="4" t="s">
        <v>12654</v>
      </c>
      <c r="E217" s="9">
        <v>43453</v>
      </c>
    </row>
    <row r="218" spans="1:6" x14ac:dyDescent="0.25">
      <c r="A218" s="2" t="s">
        <v>12655</v>
      </c>
      <c r="B218" s="2" t="s">
        <v>12656</v>
      </c>
      <c r="C218" s="4" t="s">
        <v>12657</v>
      </c>
      <c r="E218" s="9">
        <v>43463</v>
      </c>
    </row>
    <row r="219" spans="1:6" x14ac:dyDescent="0.25">
      <c r="A219" s="2" t="s">
        <v>4741</v>
      </c>
      <c r="B219" s="2" t="s">
        <v>6424</v>
      </c>
      <c r="C219" s="4" t="s">
        <v>12658</v>
      </c>
      <c r="E219" s="9">
        <v>43458</v>
      </c>
    </row>
    <row r="220" spans="1:6" x14ac:dyDescent="0.25">
      <c r="A220" s="2" t="s">
        <v>12659</v>
      </c>
      <c r="B220" s="2" t="s">
        <v>12660</v>
      </c>
      <c r="C220" s="4" t="s">
        <v>12661</v>
      </c>
      <c r="E220" s="9">
        <v>43477</v>
      </c>
    </row>
    <row r="221" spans="1:6" x14ac:dyDescent="0.25">
      <c r="B221" s="2" t="s">
        <v>12662</v>
      </c>
      <c r="C221" s="4" t="s">
        <v>12663</v>
      </c>
      <c r="E221" s="9">
        <v>43463</v>
      </c>
    </row>
    <row r="222" spans="1:6" x14ac:dyDescent="0.25">
      <c r="A222" s="2" t="s">
        <v>12664</v>
      </c>
      <c r="B222" s="2" t="s">
        <v>12665</v>
      </c>
      <c r="C222" s="4" t="s">
        <v>12666</v>
      </c>
      <c r="E222" s="9">
        <v>43477</v>
      </c>
    </row>
    <row r="223" spans="1:6" x14ac:dyDescent="0.25">
      <c r="A223" s="2" t="s">
        <v>12667</v>
      </c>
      <c r="B223" s="2" t="s">
        <v>12668</v>
      </c>
      <c r="C223" s="4" t="s">
        <v>3128</v>
      </c>
      <c r="E223" s="9">
        <v>43524</v>
      </c>
    </row>
    <row r="224" spans="1:6" x14ac:dyDescent="0.25">
      <c r="A224" s="2" t="s">
        <v>12669</v>
      </c>
      <c r="B224" s="2" t="s">
        <v>12670</v>
      </c>
      <c r="C224" s="4" t="s">
        <v>12671</v>
      </c>
      <c r="E224" s="9">
        <v>43496</v>
      </c>
    </row>
    <row r="225" spans="1:6" x14ac:dyDescent="0.25">
      <c r="A225" s="2" t="s">
        <v>4777</v>
      </c>
      <c r="B225" s="2" t="s">
        <v>12672</v>
      </c>
      <c r="C225" s="4" t="s">
        <v>12673</v>
      </c>
      <c r="D225" s="9">
        <v>43504</v>
      </c>
      <c r="E225" s="9">
        <v>43504</v>
      </c>
    </row>
    <row r="226" spans="1:6" x14ac:dyDescent="0.25">
      <c r="A226" s="2" t="s">
        <v>11101</v>
      </c>
      <c r="B226" s="2" t="s">
        <v>12674</v>
      </c>
      <c r="C226" s="4" t="s">
        <v>12675</v>
      </c>
      <c r="E226" s="9">
        <v>43510</v>
      </c>
    </row>
    <row r="227" spans="1:6" x14ac:dyDescent="0.25">
      <c r="A227" s="2" t="s">
        <v>12676</v>
      </c>
      <c r="B227" s="2" t="s">
        <v>12677</v>
      </c>
      <c r="C227" s="4" t="s">
        <v>12678</v>
      </c>
      <c r="D227" s="9">
        <v>43518</v>
      </c>
      <c r="E227" s="9">
        <v>43514</v>
      </c>
    </row>
    <row r="228" spans="1:6" x14ac:dyDescent="0.25">
      <c r="A228" s="2" t="s">
        <v>12679</v>
      </c>
      <c r="B228" s="2" t="s">
        <v>12680</v>
      </c>
      <c r="C228" s="4" t="s">
        <v>12681</v>
      </c>
      <c r="D228" s="9">
        <v>43524</v>
      </c>
      <c r="E228" s="9">
        <v>43524</v>
      </c>
    </row>
    <row r="229" spans="1:6" x14ac:dyDescent="0.25">
      <c r="A229" s="2" t="s">
        <v>12682</v>
      </c>
      <c r="B229" s="2" t="s">
        <v>12683</v>
      </c>
      <c r="C229" s="4" t="s">
        <v>11403</v>
      </c>
      <c r="D229" s="9">
        <v>43529</v>
      </c>
      <c r="E229" s="9">
        <v>43529</v>
      </c>
    </row>
    <row r="230" spans="1:6" x14ac:dyDescent="0.25">
      <c r="A230" s="2" t="s">
        <v>12684</v>
      </c>
      <c r="B230" s="2" t="s">
        <v>12685</v>
      </c>
      <c r="C230" s="4" t="s">
        <v>12686</v>
      </c>
      <c r="E230" s="9">
        <v>43615</v>
      </c>
    </row>
    <row r="231" spans="1:6" x14ac:dyDescent="0.25">
      <c r="A231" s="2" t="s">
        <v>12388</v>
      </c>
      <c r="B231" s="2" t="s">
        <v>12687</v>
      </c>
      <c r="C231" s="4" t="s">
        <v>12686</v>
      </c>
      <c r="D231" s="9">
        <v>43622</v>
      </c>
      <c r="E231" s="9" t="s">
        <v>12688</v>
      </c>
    </row>
    <row r="232" spans="1:6" x14ac:dyDescent="0.25">
      <c r="A232" s="2" t="s">
        <v>12689</v>
      </c>
      <c r="B232" s="2" t="s">
        <v>12690</v>
      </c>
      <c r="C232" s="4" t="s">
        <v>12691</v>
      </c>
      <c r="D232" s="9">
        <v>43629</v>
      </c>
      <c r="E232" s="9">
        <v>43633</v>
      </c>
      <c r="F232" s="3">
        <v>4</v>
      </c>
    </row>
    <row r="233" spans="1:6" x14ac:dyDescent="0.25">
      <c r="A233" s="2" t="s">
        <v>12669</v>
      </c>
      <c r="B233" s="2" t="s">
        <v>12692</v>
      </c>
      <c r="C233" s="4" t="s">
        <v>2129</v>
      </c>
      <c r="E233" s="9">
        <v>43633</v>
      </c>
      <c r="F233" s="3">
        <v>4</v>
      </c>
    </row>
    <row r="234" spans="1:6" x14ac:dyDescent="0.25">
      <c r="A234" s="25"/>
      <c r="B234" s="25" t="s">
        <v>12693</v>
      </c>
      <c r="C234" s="25"/>
      <c r="D234" s="29"/>
      <c r="E234" s="29"/>
      <c r="F234" s="30"/>
    </row>
    <row r="235" spans="1:6" x14ac:dyDescent="0.25">
      <c r="A235" s="2" t="s">
        <v>12694</v>
      </c>
      <c r="B235" s="2" t="s">
        <v>12695</v>
      </c>
      <c r="C235" s="4" t="s">
        <v>12696</v>
      </c>
      <c r="E235" s="9">
        <v>43654</v>
      </c>
    </row>
    <row r="236" spans="1:6" x14ac:dyDescent="0.25">
      <c r="A236" s="2" t="s">
        <v>4741</v>
      </c>
      <c r="B236" s="2" t="s">
        <v>12697</v>
      </c>
      <c r="C236" s="4" t="s">
        <v>12698</v>
      </c>
      <c r="E236" s="9">
        <v>43654</v>
      </c>
    </row>
    <row r="237" spans="1:6" x14ac:dyDescent="0.25">
      <c r="A237" s="25"/>
      <c r="B237" s="25" t="s">
        <v>12699</v>
      </c>
      <c r="C237" s="25"/>
      <c r="D237" s="29"/>
      <c r="E237" s="29"/>
      <c r="F237" s="30"/>
    </row>
    <row r="238" spans="1:6" x14ac:dyDescent="0.25">
      <c r="A238" s="2" t="s">
        <v>12700</v>
      </c>
      <c r="B238" s="2" t="s">
        <v>12701</v>
      </c>
      <c r="C238" s="4" t="s">
        <v>12702</v>
      </c>
      <c r="E238" s="9">
        <v>43670</v>
      </c>
    </row>
    <row r="239" spans="1:6" x14ac:dyDescent="0.25">
      <c r="A239" s="2" t="s">
        <v>12669</v>
      </c>
      <c r="B239" s="2" t="s">
        <v>12670</v>
      </c>
      <c r="C239" s="4" t="s">
        <v>12703</v>
      </c>
      <c r="D239" s="9">
        <v>43683</v>
      </c>
      <c r="E239" s="9">
        <v>43683</v>
      </c>
    </row>
    <row r="240" spans="1:6" x14ac:dyDescent="0.25">
      <c r="A240" s="2" t="s">
        <v>4153</v>
      </c>
      <c r="B240" s="2" t="s">
        <v>12704</v>
      </c>
      <c r="C240" s="4" t="s">
        <v>12703</v>
      </c>
      <c r="E240" s="9">
        <v>43682</v>
      </c>
    </row>
    <row r="241" spans="1:6" x14ac:dyDescent="0.25">
      <c r="A241" s="2" t="s">
        <v>12705</v>
      </c>
      <c r="B241" s="2" t="s">
        <v>12706</v>
      </c>
      <c r="C241" s="4" t="s">
        <v>12707</v>
      </c>
      <c r="D241" s="9">
        <v>43696</v>
      </c>
      <c r="E241" s="9">
        <v>43696</v>
      </c>
    </row>
    <row r="242" spans="1:6" x14ac:dyDescent="0.25">
      <c r="A242" s="2" t="s">
        <v>12708</v>
      </c>
      <c r="B242" s="2" t="s">
        <v>12709</v>
      </c>
      <c r="C242" s="4" t="s">
        <v>12710</v>
      </c>
      <c r="D242" s="9">
        <v>43697</v>
      </c>
      <c r="E242" s="9">
        <v>43696</v>
      </c>
    </row>
    <row r="243" spans="1:6" x14ac:dyDescent="0.25">
      <c r="A243" s="2" t="s">
        <v>12711</v>
      </c>
      <c r="B243" s="2" t="s">
        <v>12712</v>
      </c>
      <c r="C243" s="4" t="s">
        <v>12713</v>
      </c>
      <c r="D243" s="9">
        <v>43710</v>
      </c>
      <c r="E243" s="9">
        <v>43710</v>
      </c>
    </row>
    <row r="244" spans="1:6" x14ac:dyDescent="0.25">
      <c r="A244" s="2" t="s">
        <v>12714</v>
      </c>
      <c r="B244" s="2" t="s">
        <v>12715</v>
      </c>
      <c r="C244" s="4" t="s">
        <v>12716</v>
      </c>
      <c r="D244" s="9">
        <v>43711</v>
      </c>
      <c r="E244" s="9">
        <v>43708</v>
      </c>
    </row>
    <row r="245" spans="1:6" x14ac:dyDescent="0.25">
      <c r="A245" s="2" t="s">
        <v>12717</v>
      </c>
      <c r="B245" s="2" t="s">
        <v>12718</v>
      </c>
      <c r="C245" s="4" t="s">
        <v>1584</v>
      </c>
      <c r="E245" s="9">
        <v>43710</v>
      </c>
    </row>
    <row r="246" spans="1:6" x14ac:dyDescent="0.25">
      <c r="A246" s="2" t="s">
        <v>12676</v>
      </c>
      <c r="B246" s="2" t="s">
        <v>12719</v>
      </c>
      <c r="C246" s="4" t="s">
        <v>12720</v>
      </c>
      <c r="D246" s="9">
        <v>43724</v>
      </c>
      <c r="E246" s="9">
        <v>43726</v>
      </c>
      <c r="F246" s="3">
        <v>1</v>
      </c>
    </row>
    <row r="247" spans="1:6" x14ac:dyDescent="0.25">
      <c r="A247" s="2" t="s">
        <v>12721</v>
      </c>
      <c r="B247" s="2" t="s">
        <v>12715</v>
      </c>
      <c r="C247" s="4" t="s">
        <v>12720</v>
      </c>
      <c r="D247" s="9">
        <v>43724</v>
      </c>
      <c r="E247" s="9">
        <v>43726</v>
      </c>
      <c r="F247" s="3">
        <v>1</v>
      </c>
    </row>
    <row r="248" spans="1:6" x14ac:dyDescent="0.25">
      <c r="A248" s="2" t="s">
        <v>1593</v>
      </c>
      <c r="B248" s="2" t="s">
        <v>12722</v>
      </c>
      <c r="C248" s="4" t="s">
        <v>2318</v>
      </c>
      <c r="E248" s="9">
        <v>43759</v>
      </c>
    </row>
    <row r="249" spans="1:6" x14ac:dyDescent="0.25">
      <c r="A249" s="2" t="s">
        <v>12723</v>
      </c>
      <c r="B249" s="2" t="s">
        <v>12724</v>
      </c>
      <c r="C249" s="4" t="s">
        <v>12725</v>
      </c>
      <c r="E249" s="9">
        <v>43749</v>
      </c>
    </row>
    <row r="250" spans="1:6" x14ac:dyDescent="0.25">
      <c r="A250" s="2" t="s">
        <v>12723</v>
      </c>
      <c r="B250" s="2" t="s">
        <v>12726</v>
      </c>
      <c r="C250" s="4" t="s">
        <v>12727</v>
      </c>
      <c r="E250" s="9">
        <v>43749</v>
      </c>
    </row>
    <row r="251" spans="1:6" x14ac:dyDescent="0.25">
      <c r="A251" s="2" t="s">
        <v>8982</v>
      </c>
      <c r="B251" s="2" t="s">
        <v>12728</v>
      </c>
      <c r="C251" s="4" t="s">
        <v>4861</v>
      </c>
      <c r="D251" s="9">
        <v>43763</v>
      </c>
      <c r="E251" s="9">
        <v>43763</v>
      </c>
    </row>
    <row r="252" spans="1:6" x14ac:dyDescent="0.25">
      <c r="A252" s="2" t="s">
        <v>4823</v>
      </c>
      <c r="B252" s="2" t="s">
        <v>12726</v>
      </c>
      <c r="C252" s="4" t="s">
        <v>4871</v>
      </c>
      <c r="E252" s="9">
        <v>43778</v>
      </c>
    </row>
    <row r="253" spans="1:6" x14ac:dyDescent="0.25">
      <c r="A253" s="25"/>
      <c r="B253" s="25" t="s">
        <v>12729</v>
      </c>
      <c r="C253" s="25"/>
      <c r="D253" s="29"/>
      <c r="E253" s="29"/>
      <c r="F253" s="30"/>
    </row>
    <row r="254" spans="1:6" x14ac:dyDescent="0.25">
      <c r="A254" s="2" t="s">
        <v>12730</v>
      </c>
      <c r="B254" s="2" t="s">
        <v>12731</v>
      </c>
      <c r="C254" s="4" t="s">
        <v>9032</v>
      </c>
      <c r="E254" s="9">
        <v>43791</v>
      </c>
    </row>
    <row r="255" spans="1:6" x14ac:dyDescent="0.25">
      <c r="A255" s="2" t="s">
        <v>4818</v>
      </c>
      <c r="B255" s="2" t="s">
        <v>12732</v>
      </c>
      <c r="C255" s="4" t="s">
        <v>9032</v>
      </c>
      <c r="E255" s="9">
        <v>43794</v>
      </c>
    </row>
    <row r="256" spans="1:6" x14ac:dyDescent="0.25">
      <c r="A256" s="2" t="s">
        <v>12733</v>
      </c>
      <c r="B256" s="2" t="s">
        <v>12734</v>
      </c>
      <c r="C256" s="4" t="s">
        <v>12735</v>
      </c>
      <c r="E256" s="9">
        <v>43794</v>
      </c>
    </row>
    <row r="257" spans="1:6" x14ac:dyDescent="0.25">
      <c r="A257" s="2" t="s">
        <v>12733</v>
      </c>
      <c r="B257" s="2" t="s">
        <v>12736</v>
      </c>
      <c r="C257" s="4" t="s">
        <v>12735</v>
      </c>
      <c r="E257" s="9">
        <v>43794</v>
      </c>
    </row>
    <row r="258" spans="1:6" x14ac:dyDescent="0.25">
      <c r="A258" s="2" t="s">
        <v>12737</v>
      </c>
      <c r="B258" s="2" t="s">
        <v>12738</v>
      </c>
      <c r="C258" s="4" t="s">
        <v>12739</v>
      </c>
      <c r="E258" s="9">
        <v>43805</v>
      </c>
    </row>
    <row r="259" spans="1:6" x14ac:dyDescent="0.25">
      <c r="A259" s="2" t="s">
        <v>12740</v>
      </c>
      <c r="B259" s="2" t="s">
        <v>12741</v>
      </c>
      <c r="C259" s="4" t="s">
        <v>12739</v>
      </c>
      <c r="E259" s="9">
        <v>43805</v>
      </c>
    </row>
    <row r="260" spans="1:6" x14ac:dyDescent="0.25">
      <c r="A260" s="2" t="s">
        <v>12737</v>
      </c>
      <c r="B260" s="2" t="s">
        <v>12742</v>
      </c>
      <c r="C260" s="4" t="s">
        <v>12743</v>
      </c>
      <c r="D260" s="9">
        <v>43819</v>
      </c>
      <c r="E260" s="9">
        <v>43820</v>
      </c>
      <c r="F260" s="3">
        <v>1</v>
      </c>
    </row>
    <row r="261" spans="1:6" x14ac:dyDescent="0.25">
      <c r="A261" s="2" t="s">
        <v>12744</v>
      </c>
      <c r="B261" s="2" t="s">
        <v>12745</v>
      </c>
      <c r="C261" s="4" t="s">
        <v>12743</v>
      </c>
      <c r="D261" s="9">
        <v>43819</v>
      </c>
      <c r="E261" s="9">
        <v>43820</v>
      </c>
      <c r="F261" s="3">
        <v>1</v>
      </c>
    </row>
    <row r="262" spans="1:6" x14ac:dyDescent="0.25">
      <c r="A262" s="2" t="s">
        <v>12746</v>
      </c>
      <c r="B262" s="2" t="s">
        <v>12747</v>
      </c>
      <c r="C262" s="4" t="s">
        <v>5803</v>
      </c>
      <c r="E262" s="9">
        <v>43861</v>
      </c>
      <c r="F262" s="3">
        <v>1</v>
      </c>
    </row>
    <row r="263" spans="1:6" x14ac:dyDescent="0.25">
      <c r="A263" s="2" t="s">
        <v>12737</v>
      </c>
      <c r="B263" s="2" t="s">
        <v>12742</v>
      </c>
      <c r="C263" s="4" t="s">
        <v>5803</v>
      </c>
      <c r="E263" s="9">
        <v>43861</v>
      </c>
      <c r="F263" s="3">
        <v>1</v>
      </c>
    </row>
    <row r="264" spans="1:6" x14ac:dyDescent="0.25">
      <c r="A264" s="25"/>
      <c r="B264" s="25" t="s">
        <v>12748</v>
      </c>
      <c r="C264" s="25"/>
      <c r="D264" s="29"/>
      <c r="E264" s="29"/>
      <c r="F264" s="30"/>
    </row>
    <row r="265" spans="1:6" x14ac:dyDescent="0.25">
      <c r="A265" s="2" t="s">
        <v>12749</v>
      </c>
      <c r="B265" s="2" t="s">
        <v>12750</v>
      </c>
      <c r="C265" s="4" t="s">
        <v>4909</v>
      </c>
      <c r="D265" s="9">
        <v>43888</v>
      </c>
      <c r="E265" s="9">
        <v>43888</v>
      </c>
    </row>
    <row r="266" spans="1:6" x14ac:dyDescent="0.25">
      <c r="A266" s="2" t="s">
        <v>12751</v>
      </c>
      <c r="B266" s="2" t="s">
        <v>12752</v>
      </c>
      <c r="C266" s="4" t="s">
        <v>4909</v>
      </c>
      <c r="D266" s="9">
        <v>43888</v>
      </c>
      <c r="E266" s="9">
        <v>43888</v>
      </c>
    </row>
    <row r="267" spans="1:6" x14ac:dyDescent="0.25">
      <c r="A267" s="2" t="s">
        <v>12753</v>
      </c>
      <c r="B267" s="2" t="s">
        <v>12687</v>
      </c>
      <c r="C267" s="4" t="s">
        <v>12754</v>
      </c>
      <c r="E267" s="9">
        <v>44341</v>
      </c>
    </row>
    <row r="268" spans="1:6" x14ac:dyDescent="0.25">
      <c r="A268" s="2" t="s">
        <v>12751</v>
      </c>
      <c r="B268" s="2" t="s">
        <v>12755</v>
      </c>
      <c r="C268" s="4" t="s">
        <v>12754</v>
      </c>
      <c r="E268" s="9">
        <v>44341</v>
      </c>
    </row>
    <row r="269" spans="1:6" x14ac:dyDescent="0.25">
      <c r="A269" s="2" t="s">
        <v>3242</v>
      </c>
      <c r="B269" s="2" t="s">
        <v>12756</v>
      </c>
      <c r="C269" s="4" t="s">
        <v>12757</v>
      </c>
      <c r="D269" s="9">
        <v>44359</v>
      </c>
      <c r="E269" s="9">
        <v>44369</v>
      </c>
    </row>
    <row r="270" spans="1:6" x14ac:dyDescent="0.25">
      <c r="A270" s="2" t="s">
        <v>12758</v>
      </c>
      <c r="B270" s="2" t="s">
        <v>12759</v>
      </c>
      <c r="C270" s="4" t="s">
        <v>12757</v>
      </c>
      <c r="D270" s="9">
        <v>44359</v>
      </c>
      <c r="E270" s="9">
        <v>44369</v>
      </c>
    </row>
    <row r="271" spans="1:6" x14ac:dyDescent="0.25">
      <c r="A271" s="2" t="s">
        <v>12760</v>
      </c>
      <c r="B271" s="2" t="s">
        <v>12761</v>
      </c>
      <c r="C271" s="4" t="s">
        <v>6272</v>
      </c>
      <c r="D271" s="9">
        <v>44357</v>
      </c>
      <c r="E271" s="9">
        <v>44357</v>
      </c>
    </row>
    <row r="272" spans="1:6" x14ac:dyDescent="0.25">
      <c r="A272" s="2" t="s">
        <v>12746</v>
      </c>
      <c r="B272" s="2" t="s">
        <v>12762</v>
      </c>
      <c r="C272" s="4" t="s">
        <v>6272</v>
      </c>
      <c r="D272" s="9">
        <v>44357</v>
      </c>
      <c r="E272" s="9">
        <v>44357</v>
      </c>
    </row>
    <row r="273" spans="1:6" x14ac:dyDescent="0.25">
      <c r="A273" s="2" t="s">
        <v>3164</v>
      </c>
      <c r="B273" s="2" t="s">
        <v>12038</v>
      </c>
      <c r="C273" s="4" t="s">
        <v>12763</v>
      </c>
      <c r="E273" s="9">
        <v>44722</v>
      </c>
    </row>
    <row r="274" spans="1:6" x14ac:dyDescent="0.25">
      <c r="A274" s="2" t="s">
        <v>12764</v>
      </c>
      <c r="B274" s="2" t="s">
        <v>12765</v>
      </c>
      <c r="C274" s="4" t="s">
        <v>12763</v>
      </c>
      <c r="D274" s="9" t="s">
        <v>12766</v>
      </c>
      <c r="E274" s="9">
        <v>44729</v>
      </c>
      <c r="F274" s="3">
        <v>1</v>
      </c>
    </row>
    <row r="275" spans="1:6" x14ac:dyDescent="0.25">
      <c r="A275" s="2" t="s">
        <v>1632</v>
      </c>
      <c r="B275" s="2" t="s">
        <v>12767</v>
      </c>
      <c r="C275" s="4" t="s">
        <v>10973</v>
      </c>
      <c r="D275" s="9">
        <v>44746</v>
      </c>
      <c r="E275" s="9">
        <v>44747</v>
      </c>
      <c r="F275" s="3">
        <v>1</v>
      </c>
    </row>
    <row r="276" spans="1:6" x14ac:dyDescent="0.25">
      <c r="A276" s="2" t="s">
        <v>12768</v>
      </c>
      <c r="B276" s="2" t="s">
        <v>12769</v>
      </c>
      <c r="C276" s="4" t="s">
        <v>10973</v>
      </c>
      <c r="D276" s="9">
        <v>44746</v>
      </c>
      <c r="E276" s="9">
        <v>44747</v>
      </c>
      <c r="F276" s="3">
        <v>1</v>
      </c>
    </row>
    <row r="277" spans="1:6" x14ac:dyDescent="0.25">
      <c r="A277" s="25"/>
      <c r="B277" s="25" t="s">
        <v>12770</v>
      </c>
      <c r="C277" s="25"/>
      <c r="D277" s="29"/>
      <c r="E277" s="29"/>
      <c r="F277" s="30"/>
    </row>
    <row r="278" spans="1:6" x14ac:dyDescent="0.25">
      <c r="A278" s="2" t="s">
        <v>12771</v>
      </c>
      <c r="B278" s="2" t="s">
        <v>1619</v>
      </c>
      <c r="C278" s="4" t="s">
        <v>12772</v>
      </c>
      <c r="E278" s="9">
        <v>44760</v>
      </c>
      <c r="F278" s="3">
        <v>3</v>
      </c>
    </row>
    <row r="279" spans="1:6" x14ac:dyDescent="0.25">
      <c r="A279" s="2" t="s">
        <v>12773</v>
      </c>
      <c r="B279" s="2" t="s">
        <v>12774</v>
      </c>
      <c r="C279" s="4" t="s">
        <v>12772</v>
      </c>
      <c r="E279" s="9">
        <v>44760</v>
      </c>
      <c r="F279" s="3">
        <v>3</v>
      </c>
    </row>
    <row r="280" spans="1:6" x14ac:dyDescent="0.25">
      <c r="A280" s="25"/>
      <c r="B280" s="25" t="s">
        <v>12775</v>
      </c>
      <c r="C280" s="25"/>
      <c r="D280" s="29"/>
      <c r="E280" s="29"/>
      <c r="F280" s="30"/>
    </row>
    <row r="281" spans="1:6" x14ac:dyDescent="0.25">
      <c r="A281" s="2" t="s">
        <v>12776</v>
      </c>
      <c r="B281" s="2" t="s">
        <v>12777</v>
      </c>
      <c r="C281" s="4" t="s">
        <v>10418</v>
      </c>
      <c r="E281" s="9" t="s">
        <v>12778</v>
      </c>
    </row>
    <row r="282" spans="1:6" x14ac:dyDescent="0.25">
      <c r="A282" s="2" t="s">
        <v>12773</v>
      </c>
      <c r="B282" s="2" t="s">
        <v>12779</v>
      </c>
      <c r="C282" s="4" t="s">
        <v>10418</v>
      </c>
      <c r="D282" s="9" t="s">
        <v>12780</v>
      </c>
      <c r="E282" s="9">
        <v>44783</v>
      </c>
    </row>
    <row r="283" spans="1:6" x14ac:dyDescent="0.25">
      <c r="A283" s="2" t="s">
        <v>4119</v>
      </c>
      <c r="B283" s="2" t="s">
        <v>12781</v>
      </c>
      <c r="C283" s="4" t="s">
        <v>12782</v>
      </c>
      <c r="E283" s="9">
        <v>44782</v>
      </c>
    </row>
    <row r="284" spans="1:6" x14ac:dyDescent="0.25">
      <c r="A284" s="2" t="s">
        <v>12783</v>
      </c>
      <c r="B284" s="2" t="s">
        <v>12784</v>
      </c>
      <c r="C284" s="4" t="s">
        <v>12785</v>
      </c>
      <c r="E284" s="9">
        <v>44789</v>
      </c>
    </row>
    <row r="285" spans="1:6" x14ac:dyDescent="0.25">
      <c r="A285" s="2" t="s">
        <v>3164</v>
      </c>
      <c r="B285" s="2" t="s">
        <v>1619</v>
      </c>
      <c r="C285" s="4" t="s">
        <v>12786</v>
      </c>
      <c r="D285" s="9">
        <v>44796</v>
      </c>
      <c r="E285" s="9">
        <v>44795</v>
      </c>
    </row>
    <row r="286" spans="1:6" x14ac:dyDescent="0.25">
      <c r="A286" s="2" t="s">
        <v>12787</v>
      </c>
      <c r="B286" s="2" t="s">
        <v>12788</v>
      </c>
      <c r="C286" s="4" t="s">
        <v>9149</v>
      </c>
      <c r="D286" s="9">
        <v>44802</v>
      </c>
      <c r="E286" s="9">
        <v>44806</v>
      </c>
      <c r="F286" s="3">
        <v>4</v>
      </c>
    </row>
    <row r="287" spans="1:6" x14ac:dyDescent="0.25">
      <c r="A287" s="2" t="s">
        <v>12789</v>
      </c>
      <c r="B287" s="2" t="s">
        <v>12790</v>
      </c>
      <c r="C287" s="4" t="s">
        <v>4977</v>
      </c>
      <c r="E287" s="9">
        <v>44806</v>
      </c>
      <c r="F287" s="3">
        <v>4</v>
      </c>
    </row>
    <row r="288" spans="1:6" x14ac:dyDescent="0.25">
      <c r="A288" s="25"/>
      <c r="B288" s="25" t="s">
        <v>12791</v>
      </c>
      <c r="C288" s="25"/>
      <c r="D288" s="29"/>
      <c r="E288" s="29"/>
      <c r="F288" s="30"/>
    </row>
    <row r="289" spans="1:6" x14ac:dyDescent="0.25">
      <c r="A289" s="2" t="s">
        <v>4739</v>
      </c>
      <c r="B289" s="2" t="s">
        <v>12792</v>
      </c>
      <c r="C289" s="4" t="s">
        <v>12793</v>
      </c>
      <c r="E289" s="9">
        <v>44816</v>
      </c>
    </row>
    <row r="290" spans="1:6" x14ac:dyDescent="0.25">
      <c r="A290" s="2" t="s">
        <v>12753</v>
      </c>
      <c r="B290" s="2" t="s">
        <v>12687</v>
      </c>
      <c r="C290" s="4" t="s">
        <v>12793</v>
      </c>
      <c r="D290" s="9">
        <v>44825</v>
      </c>
      <c r="E290" s="9">
        <v>44830</v>
      </c>
      <c r="F290" s="3">
        <v>5</v>
      </c>
    </row>
    <row r="291" spans="1:6" x14ac:dyDescent="0.25">
      <c r="A291" s="2" t="s">
        <v>12794</v>
      </c>
      <c r="B291" s="2" t="s">
        <v>12795</v>
      </c>
      <c r="C291" s="4" t="s">
        <v>12796</v>
      </c>
      <c r="E291" s="9">
        <v>44818</v>
      </c>
    </row>
    <row r="292" spans="1:6" x14ac:dyDescent="0.25">
      <c r="A292" s="2" t="s">
        <v>12797</v>
      </c>
      <c r="B292" s="2" t="s">
        <v>12798</v>
      </c>
      <c r="C292" s="4" t="s">
        <v>4984</v>
      </c>
      <c r="E292" s="9">
        <v>44827</v>
      </c>
      <c r="F292" s="3">
        <v>2</v>
      </c>
    </row>
    <row r="293" spans="1:6" x14ac:dyDescent="0.25">
      <c r="A293" s="25"/>
      <c r="B293" s="25" t="s">
        <v>12799</v>
      </c>
      <c r="C293" s="25"/>
      <c r="D293" s="29"/>
      <c r="E293" s="29"/>
      <c r="F293" s="30"/>
    </row>
    <row r="294" spans="1:6" x14ac:dyDescent="0.25">
      <c r="A294" s="2" t="s">
        <v>12800</v>
      </c>
      <c r="B294" s="2" t="s">
        <v>12801</v>
      </c>
      <c r="C294" s="4" t="s">
        <v>12802</v>
      </c>
      <c r="E294" s="9">
        <v>44858</v>
      </c>
    </row>
    <row r="295" spans="1:6" x14ac:dyDescent="0.25">
      <c r="A295" s="2" t="s">
        <v>3433</v>
      </c>
      <c r="B295" s="2" t="s">
        <v>12803</v>
      </c>
      <c r="C295" s="4" t="s">
        <v>12804</v>
      </c>
      <c r="D295" s="9">
        <v>44868</v>
      </c>
      <c r="E295" s="9">
        <v>44869</v>
      </c>
    </row>
    <row r="296" spans="1:6" x14ac:dyDescent="0.25">
      <c r="A296" s="25"/>
      <c r="B296" s="25" t="s">
        <v>12805</v>
      </c>
      <c r="C296" s="25"/>
      <c r="D296" s="29"/>
      <c r="E296" s="29"/>
      <c r="F296" s="30"/>
    </row>
    <row r="297" spans="1:6" x14ac:dyDescent="0.25">
      <c r="A297" s="2" t="s">
        <v>12806</v>
      </c>
      <c r="B297" s="2" t="s">
        <v>12807</v>
      </c>
      <c r="C297" s="4" t="s">
        <v>12808</v>
      </c>
      <c r="D297" s="9">
        <v>44887</v>
      </c>
      <c r="E297" s="9">
        <v>44887</v>
      </c>
    </row>
    <row r="298" spans="1:6" x14ac:dyDescent="0.25">
      <c r="A298" s="2" t="s">
        <v>12809</v>
      </c>
      <c r="B298" s="2" t="s">
        <v>12810</v>
      </c>
      <c r="C298" s="4" t="s">
        <v>12811</v>
      </c>
      <c r="D298" s="9">
        <v>44894</v>
      </c>
      <c r="E298" s="9">
        <v>44894</v>
      </c>
    </row>
    <row r="299" spans="1:6" x14ac:dyDescent="0.25">
      <c r="A299" s="2" t="s">
        <v>12812</v>
      </c>
      <c r="B299" s="2" t="s">
        <v>12813</v>
      </c>
      <c r="C299" s="4" t="s">
        <v>12814</v>
      </c>
      <c r="D299" s="9">
        <v>44901</v>
      </c>
      <c r="E299" s="9">
        <v>44900</v>
      </c>
    </row>
    <row r="300" spans="1:6" x14ac:dyDescent="0.25">
      <c r="A300" s="2" t="s">
        <v>5710</v>
      </c>
      <c r="B300" s="2" t="s">
        <v>12815</v>
      </c>
      <c r="C300" s="4" t="s">
        <v>12816</v>
      </c>
      <c r="D300" s="9">
        <v>44914</v>
      </c>
      <c r="E300" s="9">
        <v>44914</v>
      </c>
    </row>
    <row r="301" spans="1:6" x14ac:dyDescent="0.25">
      <c r="A301" s="2" t="s">
        <v>12817</v>
      </c>
      <c r="B301" s="2" t="s">
        <v>12818</v>
      </c>
      <c r="C301" s="4" t="s">
        <v>12819</v>
      </c>
      <c r="D301" s="9">
        <v>44921</v>
      </c>
      <c r="E301" s="9">
        <v>44921</v>
      </c>
    </row>
    <row r="302" spans="1:6" x14ac:dyDescent="0.25">
      <c r="A302" s="2" t="s">
        <v>12820</v>
      </c>
      <c r="B302" s="2" t="s">
        <v>12821</v>
      </c>
      <c r="C302" s="4" t="s">
        <v>12822</v>
      </c>
      <c r="D302" s="9">
        <v>44928</v>
      </c>
      <c r="E302" s="9">
        <v>44925</v>
      </c>
    </row>
    <row r="303" spans="1:6" x14ac:dyDescent="0.25">
      <c r="A303" s="2" t="s">
        <v>1049</v>
      </c>
      <c r="B303" s="2" t="s">
        <v>10742</v>
      </c>
      <c r="C303" s="4" t="s">
        <v>12823</v>
      </c>
      <c r="D303" s="9">
        <v>44932</v>
      </c>
      <c r="E303" s="9">
        <v>44932</v>
      </c>
    </row>
    <row r="304" spans="1:6" x14ac:dyDescent="0.25">
      <c r="A304" s="2" t="s">
        <v>12824</v>
      </c>
      <c r="B304" s="2" t="s">
        <v>12825</v>
      </c>
      <c r="C304" s="4" t="s">
        <v>12826</v>
      </c>
      <c r="D304" s="9">
        <v>44939</v>
      </c>
      <c r="E304" s="9">
        <v>44939</v>
      </c>
    </row>
    <row r="305" spans="1:6" x14ac:dyDescent="0.25">
      <c r="A305" s="2" t="s">
        <v>12827</v>
      </c>
      <c r="B305" s="2" t="s">
        <v>12828</v>
      </c>
      <c r="C305" s="4" t="s">
        <v>1122</v>
      </c>
      <c r="D305" s="9">
        <v>44946</v>
      </c>
      <c r="E305" s="9">
        <v>44946</v>
      </c>
    </row>
    <row r="306" spans="1:6" x14ac:dyDescent="0.25">
      <c r="A306" s="2" t="s">
        <v>12829</v>
      </c>
      <c r="B306" s="2" t="s">
        <v>12830</v>
      </c>
      <c r="C306" s="4" t="s">
        <v>1124</v>
      </c>
      <c r="E306" s="9">
        <v>44946</v>
      </c>
    </row>
    <row r="307" spans="1:6" x14ac:dyDescent="0.25">
      <c r="A307" s="2" t="s">
        <v>4942</v>
      </c>
      <c r="B307" s="2" t="s">
        <v>12831</v>
      </c>
      <c r="C307" s="4" t="s">
        <v>12832</v>
      </c>
      <c r="E307" s="9">
        <v>44972</v>
      </c>
    </row>
    <row r="308" spans="1:6" x14ac:dyDescent="0.25">
      <c r="A308" s="2" t="s">
        <v>12833</v>
      </c>
      <c r="B308" s="2" t="s">
        <v>12834</v>
      </c>
      <c r="C308" s="4" t="s">
        <v>12832</v>
      </c>
      <c r="D308" s="9">
        <v>44979</v>
      </c>
      <c r="E308" s="9">
        <v>44980</v>
      </c>
      <c r="F308" s="3">
        <v>1</v>
      </c>
    </row>
    <row r="309" spans="1:6" x14ac:dyDescent="0.25">
      <c r="A309" s="2" t="s">
        <v>12835</v>
      </c>
      <c r="B309" s="2" t="s">
        <v>12836</v>
      </c>
      <c r="C309" s="4" t="s">
        <v>12837</v>
      </c>
      <c r="E309" s="9">
        <v>44980</v>
      </c>
      <c r="F309" s="3">
        <v>1</v>
      </c>
    </row>
    <row r="310" spans="1:6" x14ac:dyDescent="0.25">
      <c r="A310" s="25"/>
      <c r="B310" s="25" t="s">
        <v>12838</v>
      </c>
      <c r="C310" s="25"/>
      <c r="D310" s="29"/>
      <c r="E310" s="29"/>
      <c r="F310" s="30"/>
    </row>
    <row r="311" spans="1:6" x14ac:dyDescent="0.25">
      <c r="A311" s="2" t="s">
        <v>12839</v>
      </c>
      <c r="B311" s="2" t="s">
        <v>12840</v>
      </c>
      <c r="C311" s="4" t="s">
        <v>3697</v>
      </c>
      <c r="E311" s="9">
        <v>45012</v>
      </c>
      <c r="F311" s="3">
        <v>7</v>
      </c>
    </row>
    <row r="312" spans="1:6" x14ac:dyDescent="0.25">
      <c r="A312" s="2" t="s">
        <v>12841</v>
      </c>
      <c r="B312" s="2" t="s">
        <v>12842</v>
      </c>
      <c r="C312" s="4" t="s">
        <v>3697</v>
      </c>
      <c r="E312" s="9">
        <v>45012</v>
      </c>
      <c r="F312" s="3">
        <v>7</v>
      </c>
    </row>
    <row r="313" spans="1:6" x14ac:dyDescent="0.25">
      <c r="A313" s="25"/>
      <c r="B313" s="25" t="s">
        <v>12843</v>
      </c>
      <c r="C313" s="25"/>
      <c r="D313" s="29"/>
      <c r="E313" s="29"/>
      <c r="F313" s="30"/>
    </row>
    <row r="314" spans="1:6" x14ac:dyDescent="0.25">
      <c r="A314" s="2" t="s">
        <v>12844</v>
      </c>
      <c r="B314" s="2" t="s">
        <v>12845</v>
      </c>
      <c r="C314" s="4" t="s">
        <v>12846</v>
      </c>
      <c r="E314" s="9">
        <v>45029</v>
      </c>
    </row>
    <row r="315" spans="1:6" x14ac:dyDescent="0.25">
      <c r="A315" s="2" t="s">
        <v>12847</v>
      </c>
      <c r="B315" s="2" t="s">
        <v>12848</v>
      </c>
      <c r="C315" s="4" t="s">
        <v>12849</v>
      </c>
      <c r="D315" s="9">
        <v>45040</v>
      </c>
      <c r="E315" s="9">
        <v>45042</v>
      </c>
      <c r="F315" s="3">
        <v>2</v>
      </c>
    </row>
    <row r="316" spans="1:6" x14ac:dyDescent="0.25">
      <c r="A316" s="2" t="s">
        <v>12844</v>
      </c>
      <c r="B316" s="2" t="s">
        <v>12850</v>
      </c>
      <c r="C316" s="4" t="s">
        <v>12851</v>
      </c>
      <c r="E316" s="9">
        <v>45042</v>
      </c>
      <c r="F316" s="3">
        <v>2</v>
      </c>
    </row>
    <row r="317" spans="1:6" x14ac:dyDescent="0.25">
      <c r="A317" s="25"/>
      <c r="B317" s="25" t="s">
        <v>12852</v>
      </c>
      <c r="C317" s="25"/>
      <c r="D317" s="29"/>
      <c r="E317" s="29"/>
      <c r="F317" s="30"/>
    </row>
    <row r="318" spans="1:6" x14ac:dyDescent="0.25">
      <c r="A318" s="2" t="s">
        <v>12853</v>
      </c>
      <c r="B318" s="2" t="s">
        <v>12854</v>
      </c>
      <c r="C318" s="4" t="s">
        <v>12855</v>
      </c>
      <c r="E318" s="9">
        <v>45057</v>
      </c>
    </row>
    <row r="319" spans="1:6" x14ac:dyDescent="0.25">
      <c r="A319" s="2" t="s">
        <v>12856</v>
      </c>
      <c r="B319" s="2" t="s">
        <v>12857</v>
      </c>
      <c r="C319" s="4" t="s">
        <v>12858</v>
      </c>
      <c r="D319" s="9">
        <v>45068</v>
      </c>
      <c r="E319" s="9">
        <v>45064</v>
      </c>
    </row>
    <row r="320" spans="1:6" x14ac:dyDescent="0.25">
      <c r="A320" s="2" t="s">
        <v>12856</v>
      </c>
      <c r="B320" s="2" t="s">
        <v>12859</v>
      </c>
      <c r="C320" s="4" t="s">
        <v>12860</v>
      </c>
      <c r="D320" s="9">
        <v>45071</v>
      </c>
      <c r="E320" s="9">
        <v>45075</v>
      </c>
      <c r="F320" s="3">
        <v>4</v>
      </c>
    </row>
    <row r="321" spans="1:6" x14ac:dyDescent="0.25">
      <c r="A321" s="25"/>
      <c r="B321" s="25" t="s">
        <v>12861</v>
      </c>
      <c r="C321" s="25"/>
      <c r="D321" s="29"/>
      <c r="E321" s="29"/>
      <c r="F321" s="30"/>
    </row>
    <row r="322" spans="1:6" x14ac:dyDescent="0.25">
      <c r="A322" s="2" t="s">
        <v>9637</v>
      </c>
      <c r="B322" s="2" t="s">
        <v>12862</v>
      </c>
      <c r="C322" s="4" t="s">
        <v>12863</v>
      </c>
      <c r="E322" s="9">
        <v>45092</v>
      </c>
    </row>
  </sheetData>
  <hyperlinks>
    <hyperlink ref="I1" location="'Inicio'!A1" tooltip="Regresa a la tabla del inicio" display="Ir al inicio" xr:uid="{015ABF85-989A-4723-B778-8FE6368B7C27}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B156-7230-467D-9561-154AB2EB52E4}">
  <sheetPr codeName="Hoja96"/>
  <dimension ref="A1:I18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740</v>
      </c>
      <c r="H1" s="1" t="s">
        <v>28761</v>
      </c>
      <c r="I1" s="5" t="s">
        <v>14</v>
      </c>
    </row>
    <row r="2" spans="1:9" x14ac:dyDescent="0.25">
      <c r="A2" s="2" t="s">
        <v>5893</v>
      </c>
      <c r="B2" s="2" t="s">
        <v>12865</v>
      </c>
      <c r="C2" s="4" t="s">
        <v>11931</v>
      </c>
      <c r="E2" s="9">
        <v>41925</v>
      </c>
    </row>
    <row r="3" spans="1:9" x14ac:dyDescent="0.25">
      <c r="A3" s="2" t="s">
        <v>6000</v>
      </c>
      <c r="B3" s="2" t="s">
        <v>12866</v>
      </c>
      <c r="C3" s="4" t="s">
        <v>11931</v>
      </c>
      <c r="E3" s="9">
        <v>41925</v>
      </c>
    </row>
    <row r="4" spans="1:9" x14ac:dyDescent="0.25">
      <c r="A4" s="2" t="s">
        <v>6000</v>
      </c>
      <c r="B4" s="2" t="s">
        <v>12866</v>
      </c>
      <c r="C4" s="4" t="s">
        <v>6510</v>
      </c>
      <c r="D4" s="9" t="s">
        <v>12867</v>
      </c>
      <c r="E4" s="9">
        <v>42007</v>
      </c>
    </row>
    <row r="5" spans="1:9" x14ac:dyDescent="0.25">
      <c r="A5" s="2" t="s">
        <v>12868</v>
      </c>
      <c r="B5" s="2" t="s">
        <v>12869</v>
      </c>
      <c r="C5" s="4" t="s">
        <v>4346</v>
      </c>
      <c r="E5" s="9">
        <v>42298</v>
      </c>
    </row>
    <row r="6" spans="1:9" x14ac:dyDescent="0.25">
      <c r="A6" s="2" t="s">
        <v>12870</v>
      </c>
      <c r="B6" s="2" t="s">
        <v>12871</v>
      </c>
      <c r="C6" s="4" t="s">
        <v>1005</v>
      </c>
      <c r="E6" s="9">
        <v>42318</v>
      </c>
    </row>
    <row r="7" spans="1:9" x14ac:dyDescent="0.25">
      <c r="A7" s="2" t="s">
        <v>3411</v>
      </c>
      <c r="B7" s="2" t="s">
        <v>12872</v>
      </c>
      <c r="C7" s="4" t="s">
        <v>12873</v>
      </c>
      <c r="E7" s="9">
        <v>42320</v>
      </c>
    </row>
    <row r="8" spans="1:9" x14ac:dyDescent="0.25">
      <c r="A8" s="2" t="s">
        <v>12874</v>
      </c>
      <c r="B8" s="2" t="s">
        <v>12875</v>
      </c>
      <c r="C8" s="4" t="s">
        <v>12876</v>
      </c>
      <c r="E8" s="9">
        <v>42327</v>
      </c>
    </row>
    <row r="9" spans="1:9" x14ac:dyDescent="0.25">
      <c r="A9" s="2" t="s">
        <v>12877</v>
      </c>
      <c r="B9" s="2" t="s">
        <v>12878</v>
      </c>
      <c r="C9" s="4" t="s">
        <v>12876</v>
      </c>
      <c r="E9" s="9">
        <v>42332</v>
      </c>
    </row>
    <row r="10" spans="1:9" x14ac:dyDescent="0.25">
      <c r="A10" s="2" t="s">
        <v>5368</v>
      </c>
      <c r="B10" s="2" t="s">
        <v>12879</v>
      </c>
      <c r="C10" s="4" t="s">
        <v>12880</v>
      </c>
      <c r="E10" s="9">
        <v>42842</v>
      </c>
      <c r="F10" s="3">
        <v>7</v>
      </c>
    </row>
    <row r="11" spans="1:9" x14ac:dyDescent="0.25">
      <c r="A11" s="2" t="s">
        <v>12881</v>
      </c>
      <c r="B11" s="2" t="s">
        <v>12882</v>
      </c>
      <c r="C11" s="4" t="s">
        <v>12883</v>
      </c>
      <c r="E11" s="9">
        <v>42937</v>
      </c>
    </row>
    <row r="12" spans="1:9" x14ac:dyDescent="0.25">
      <c r="A12" s="2" t="s">
        <v>6000</v>
      </c>
      <c r="B12" s="2" t="s">
        <v>12866</v>
      </c>
      <c r="C12" s="4" t="s">
        <v>10061</v>
      </c>
      <c r="E12" s="9">
        <v>43042</v>
      </c>
    </row>
    <row r="13" spans="1:9" x14ac:dyDescent="0.25">
      <c r="A13" s="2" t="s">
        <v>1236</v>
      </c>
      <c r="B13" s="2" t="s">
        <v>12884</v>
      </c>
      <c r="C13" s="4" t="s">
        <v>10061</v>
      </c>
      <c r="E13" s="9">
        <v>43042</v>
      </c>
    </row>
    <row r="14" spans="1:9" x14ac:dyDescent="0.25">
      <c r="A14" s="2" t="s">
        <v>12885</v>
      </c>
      <c r="B14" s="2" t="s">
        <v>12886</v>
      </c>
      <c r="C14" s="4" t="s">
        <v>4643</v>
      </c>
      <c r="E14" s="9">
        <v>43054</v>
      </c>
    </row>
    <row r="15" spans="1:9" x14ac:dyDescent="0.25">
      <c r="A15" s="2" t="s">
        <v>12887</v>
      </c>
      <c r="B15" s="2" t="s">
        <v>12888</v>
      </c>
      <c r="C15" s="4" t="s">
        <v>4643</v>
      </c>
      <c r="D15" s="9">
        <v>43060</v>
      </c>
      <c r="E15" s="9">
        <v>43061</v>
      </c>
    </row>
    <row r="16" spans="1:9" x14ac:dyDescent="0.25">
      <c r="A16" s="2" t="s">
        <v>12889</v>
      </c>
      <c r="B16" s="2" t="s">
        <v>12890</v>
      </c>
      <c r="C16" s="4" t="s">
        <v>12891</v>
      </c>
      <c r="D16" s="9">
        <v>43075</v>
      </c>
      <c r="E16" s="9">
        <v>43077</v>
      </c>
    </row>
    <row r="17" spans="1:5" x14ac:dyDescent="0.25">
      <c r="A17" s="2" t="s">
        <v>12889</v>
      </c>
      <c r="B17" s="2" t="s">
        <v>12890</v>
      </c>
      <c r="C17" s="4" t="s">
        <v>10236</v>
      </c>
      <c r="E17" s="9">
        <v>43123</v>
      </c>
    </row>
    <row r="18" spans="1:5" x14ac:dyDescent="0.25">
      <c r="A18" s="2" t="s">
        <v>6501</v>
      </c>
      <c r="B18" s="2" t="s">
        <v>12892</v>
      </c>
      <c r="C18" s="4" t="s">
        <v>12893</v>
      </c>
      <c r="D18" s="9">
        <v>43259</v>
      </c>
      <c r="E18" s="9">
        <v>43259</v>
      </c>
    </row>
  </sheetData>
  <hyperlinks>
    <hyperlink ref="I1" location="'Inicio'!A1" tooltip="Regresa a la tabla del inicio" display="Ir al inicio" xr:uid="{54361BE4-DB5A-4277-9925-D3EEBB1FA3C1}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C09B-54AB-4B91-901E-8DEB108E1BA7}">
  <sheetPr codeName="Hoja98"/>
  <dimension ref="A1:I27"/>
  <sheetViews>
    <sheetView workbookViewId="0">
      <pane ySplit="1" topLeftCell="A2" activePane="bottomLeft" state="frozenSplit"/>
      <selection pane="bottomLeft" activeCell="E27" sqref="E2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741</v>
      </c>
      <c r="H1" s="1" t="s">
        <v>28761</v>
      </c>
      <c r="I1" s="5" t="s">
        <v>14</v>
      </c>
    </row>
    <row r="2" spans="1:9" x14ac:dyDescent="0.25">
      <c r="A2" s="2" t="s">
        <v>5133</v>
      </c>
      <c r="B2" s="2" t="s">
        <v>5134</v>
      </c>
      <c r="C2" s="4" t="s">
        <v>12894</v>
      </c>
      <c r="D2" s="9">
        <v>41936</v>
      </c>
      <c r="E2" s="9">
        <v>41936</v>
      </c>
    </row>
    <row r="3" spans="1:9" x14ac:dyDescent="0.25">
      <c r="A3" s="2" t="s">
        <v>12895</v>
      </c>
      <c r="B3" s="2" t="s">
        <v>12896</v>
      </c>
      <c r="C3" s="4" t="s">
        <v>12897</v>
      </c>
      <c r="E3" s="9">
        <v>41950</v>
      </c>
    </row>
    <row r="4" spans="1:9" x14ac:dyDescent="0.25">
      <c r="A4" s="2" t="s">
        <v>12898</v>
      </c>
      <c r="B4" s="2" t="s">
        <v>12899</v>
      </c>
      <c r="C4" s="4" t="s">
        <v>12897</v>
      </c>
      <c r="E4" s="9">
        <v>41950</v>
      </c>
    </row>
    <row r="5" spans="1:9" x14ac:dyDescent="0.25">
      <c r="A5" s="2" t="s">
        <v>12895</v>
      </c>
      <c r="B5" s="2" t="s">
        <v>12896</v>
      </c>
      <c r="C5" s="4" t="s">
        <v>12900</v>
      </c>
      <c r="E5" s="9">
        <v>41978</v>
      </c>
    </row>
    <row r="6" spans="1:9" x14ac:dyDescent="0.25">
      <c r="A6" s="2" t="s">
        <v>12895</v>
      </c>
      <c r="B6" s="2" t="s">
        <v>12896</v>
      </c>
      <c r="C6" s="4" t="s">
        <v>12901</v>
      </c>
      <c r="D6" s="9">
        <v>42013</v>
      </c>
      <c r="E6" s="9">
        <v>42013</v>
      </c>
    </row>
    <row r="7" spans="1:9" x14ac:dyDescent="0.25">
      <c r="A7" s="2" t="s">
        <v>11879</v>
      </c>
      <c r="B7" s="2" t="s">
        <v>12902</v>
      </c>
      <c r="C7" s="4" t="s">
        <v>12903</v>
      </c>
      <c r="E7" s="9">
        <v>42013</v>
      </c>
    </row>
    <row r="8" spans="1:9" x14ac:dyDescent="0.25">
      <c r="A8" s="2" t="s">
        <v>12895</v>
      </c>
      <c r="B8" s="2" t="s">
        <v>12896</v>
      </c>
      <c r="C8" s="4" t="s">
        <v>12904</v>
      </c>
      <c r="D8" s="9">
        <v>42041</v>
      </c>
      <c r="E8" s="9">
        <v>42048</v>
      </c>
    </row>
    <row r="9" spans="1:9" x14ac:dyDescent="0.25">
      <c r="A9" s="2" t="s">
        <v>11879</v>
      </c>
      <c r="B9" s="2" t="s">
        <v>12905</v>
      </c>
      <c r="C9" s="4" t="s">
        <v>12906</v>
      </c>
      <c r="E9" s="9">
        <v>42048</v>
      </c>
    </row>
    <row r="10" spans="1:9" x14ac:dyDescent="0.25">
      <c r="A10" s="2" t="s">
        <v>10628</v>
      </c>
      <c r="B10" s="2" t="s">
        <v>12907</v>
      </c>
      <c r="C10" s="4" t="s">
        <v>12908</v>
      </c>
      <c r="E10" s="9">
        <v>42119</v>
      </c>
    </row>
    <row r="11" spans="1:9" x14ac:dyDescent="0.25">
      <c r="A11" s="2" t="s">
        <v>12909</v>
      </c>
      <c r="B11" s="2" t="s">
        <v>12910</v>
      </c>
      <c r="C11" s="4" t="s">
        <v>12908</v>
      </c>
      <c r="E11" s="9">
        <v>42119</v>
      </c>
    </row>
    <row r="12" spans="1:9" x14ac:dyDescent="0.25">
      <c r="A12" s="2" t="s">
        <v>12911</v>
      </c>
      <c r="B12" s="2" t="s">
        <v>12912</v>
      </c>
      <c r="C12" s="4" t="s">
        <v>1260</v>
      </c>
      <c r="D12" s="9">
        <v>42198</v>
      </c>
      <c r="E12" s="9">
        <v>42198</v>
      </c>
    </row>
    <row r="13" spans="1:9" x14ac:dyDescent="0.25">
      <c r="A13" s="2" t="s">
        <v>12913</v>
      </c>
      <c r="B13" s="2" t="s">
        <v>12914</v>
      </c>
      <c r="C13" s="4" t="s">
        <v>12915</v>
      </c>
      <c r="E13" s="9">
        <v>42213</v>
      </c>
    </row>
    <row r="14" spans="1:9" x14ac:dyDescent="0.25">
      <c r="A14" s="2" t="s">
        <v>10878</v>
      </c>
      <c r="B14" s="2" t="s">
        <v>12916</v>
      </c>
      <c r="C14" s="4" t="s">
        <v>12915</v>
      </c>
      <c r="D14" s="9">
        <v>42220</v>
      </c>
      <c r="E14" s="9">
        <v>42220</v>
      </c>
    </row>
    <row r="15" spans="1:9" x14ac:dyDescent="0.25">
      <c r="A15" s="2" t="s">
        <v>10878</v>
      </c>
      <c r="B15" s="2" t="s">
        <v>12916</v>
      </c>
      <c r="C15" s="4" t="s">
        <v>12917</v>
      </c>
      <c r="D15" s="9" t="s">
        <v>12918</v>
      </c>
      <c r="E15" s="9">
        <v>42235</v>
      </c>
      <c r="F15" s="3">
        <v>1</v>
      </c>
    </row>
    <row r="16" spans="1:9" x14ac:dyDescent="0.25">
      <c r="A16" s="2" t="s">
        <v>12919</v>
      </c>
      <c r="B16" s="2" t="s">
        <v>12920</v>
      </c>
      <c r="C16" s="4" t="s">
        <v>12921</v>
      </c>
      <c r="D16" s="9" t="s">
        <v>12922</v>
      </c>
      <c r="E16" s="9">
        <v>42327</v>
      </c>
    </row>
    <row r="17" spans="1:5" x14ac:dyDescent="0.25">
      <c r="A17" s="2" t="s">
        <v>12919</v>
      </c>
      <c r="B17" s="2" t="s">
        <v>12920</v>
      </c>
      <c r="C17" s="4" t="s">
        <v>12923</v>
      </c>
      <c r="D17" s="9" t="s">
        <v>12924</v>
      </c>
      <c r="E17" s="9">
        <v>42345</v>
      </c>
    </row>
    <row r="18" spans="1:5" x14ac:dyDescent="0.25">
      <c r="A18" s="2" t="s">
        <v>12919</v>
      </c>
      <c r="B18" s="2" t="s">
        <v>12920</v>
      </c>
      <c r="C18" s="4" t="s">
        <v>12925</v>
      </c>
      <c r="D18" s="9">
        <v>42360</v>
      </c>
      <c r="E18" s="9">
        <v>42360</v>
      </c>
    </row>
    <row r="19" spans="1:5" x14ac:dyDescent="0.25">
      <c r="A19" s="2" t="s">
        <v>3546</v>
      </c>
      <c r="B19" s="2" t="s">
        <v>12926</v>
      </c>
      <c r="C19" s="4" t="s">
        <v>12927</v>
      </c>
      <c r="E19" s="9">
        <v>42385</v>
      </c>
    </row>
    <row r="20" spans="1:5" x14ac:dyDescent="0.25">
      <c r="A20" s="2" t="s">
        <v>12928</v>
      </c>
      <c r="B20" s="2" t="s">
        <v>12929</v>
      </c>
      <c r="C20" s="4" t="s">
        <v>12930</v>
      </c>
      <c r="D20" s="9">
        <v>42653</v>
      </c>
      <c r="E20" s="9">
        <v>42660</v>
      </c>
    </row>
    <row r="21" spans="1:5" x14ac:dyDescent="0.25">
      <c r="A21" s="2" t="s">
        <v>12931</v>
      </c>
      <c r="B21" s="2" t="s">
        <v>12932</v>
      </c>
      <c r="C21" s="4" t="s">
        <v>12930</v>
      </c>
      <c r="D21" s="9">
        <v>42653</v>
      </c>
      <c r="E21" s="9">
        <v>42660</v>
      </c>
    </row>
    <row r="22" spans="1:5" x14ac:dyDescent="0.25">
      <c r="A22" s="2" t="s">
        <v>12933</v>
      </c>
      <c r="B22" s="2" t="s">
        <v>12934</v>
      </c>
      <c r="C22" s="4" t="s">
        <v>3319</v>
      </c>
      <c r="E22" s="9">
        <v>42667</v>
      </c>
    </row>
    <row r="23" spans="1:5" x14ac:dyDescent="0.25">
      <c r="A23" s="2" t="s">
        <v>12935</v>
      </c>
      <c r="B23" s="2" t="s">
        <v>12936</v>
      </c>
      <c r="C23" s="4" t="s">
        <v>12937</v>
      </c>
      <c r="E23" s="9">
        <v>42790</v>
      </c>
    </row>
    <row r="24" spans="1:5" x14ac:dyDescent="0.25">
      <c r="A24" s="2" t="s">
        <v>12938</v>
      </c>
      <c r="B24" s="2" t="s">
        <v>12939</v>
      </c>
      <c r="C24" s="4" t="s">
        <v>12940</v>
      </c>
      <c r="E24" s="9">
        <v>42861</v>
      </c>
    </row>
    <row r="25" spans="1:5" x14ac:dyDescent="0.25">
      <c r="A25" s="2" t="s">
        <v>2093</v>
      </c>
      <c r="B25" s="2" t="s">
        <v>10849</v>
      </c>
      <c r="C25" s="4" t="s">
        <v>9948</v>
      </c>
      <c r="D25" s="9">
        <v>42903</v>
      </c>
      <c r="E25" s="9">
        <v>42905</v>
      </c>
    </row>
    <row r="26" spans="1:5" x14ac:dyDescent="0.25">
      <c r="A26" s="2" t="s">
        <v>2093</v>
      </c>
      <c r="B26" s="2" t="s">
        <v>12941</v>
      </c>
      <c r="C26" s="4" t="s">
        <v>9948</v>
      </c>
      <c r="D26" s="9">
        <v>42903</v>
      </c>
      <c r="E26" s="9">
        <v>42905</v>
      </c>
    </row>
    <row r="27" spans="1:5" x14ac:dyDescent="0.25">
      <c r="A27" s="2" t="s">
        <v>12942</v>
      </c>
      <c r="B27" s="2" t="s">
        <v>12943</v>
      </c>
      <c r="C27" s="4" t="s">
        <v>10846</v>
      </c>
      <c r="D27" s="9">
        <v>42919</v>
      </c>
      <c r="E27" s="9">
        <v>42890</v>
      </c>
    </row>
  </sheetData>
  <hyperlinks>
    <hyperlink ref="I1" location="'Inicio'!A1" tooltip="Regresa a la tabla del inicio" display="Ir al inicio" xr:uid="{8FE963FA-ADC6-4D5E-B77A-8015BE131E94}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8733F-A221-480B-967C-051EB9C4C9FF}">
  <sheetPr codeName="Hoja100"/>
  <dimension ref="A1:I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742</v>
      </c>
      <c r="H1" s="1" t="s">
        <v>28761</v>
      </c>
      <c r="I1" s="5" t="s">
        <v>14</v>
      </c>
    </row>
    <row r="2" spans="1:9" x14ac:dyDescent="0.25">
      <c r="A2" s="2" t="s">
        <v>12944</v>
      </c>
      <c r="B2" s="2" t="s">
        <v>12945</v>
      </c>
      <c r="C2" s="4" t="s">
        <v>6063</v>
      </c>
    </row>
    <row r="3" spans="1:9" x14ac:dyDescent="0.25">
      <c r="A3" s="2" t="s">
        <v>12946</v>
      </c>
      <c r="B3" s="2" t="s">
        <v>12947</v>
      </c>
      <c r="C3" s="4" t="s">
        <v>12948</v>
      </c>
      <c r="E3" s="9" t="s">
        <v>12949</v>
      </c>
    </row>
  </sheetData>
  <hyperlinks>
    <hyperlink ref="I1" location="'Inicio'!A1" tooltip="Regresa a la tabla del inicio" display="Ir al inicio" xr:uid="{07D7AD77-0943-430A-AB48-01DBE1C30A89}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990AD-ABC8-4428-B5C5-41B18E54175D}">
  <sheetPr codeName="Hoja101"/>
  <dimension ref="A1:I22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743</v>
      </c>
      <c r="H1" s="1" t="s">
        <v>28917</v>
      </c>
      <c r="I1" s="5" t="s">
        <v>14</v>
      </c>
    </row>
    <row r="2" spans="1:9" x14ac:dyDescent="0.25">
      <c r="A2" s="2" t="s">
        <v>3235</v>
      </c>
      <c r="B2" s="2" t="s">
        <v>12950</v>
      </c>
      <c r="C2" s="4" t="s">
        <v>12951</v>
      </c>
      <c r="E2" s="9">
        <v>44938</v>
      </c>
    </row>
    <row r="3" spans="1:9" x14ac:dyDescent="0.25">
      <c r="A3" s="2" t="s">
        <v>3235</v>
      </c>
      <c r="B3" s="2" t="s">
        <v>12952</v>
      </c>
      <c r="C3" s="4" t="s">
        <v>12953</v>
      </c>
      <c r="E3" s="9">
        <v>44944</v>
      </c>
    </row>
    <row r="4" spans="1:9" x14ac:dyDescent="0.25">
      <c r="A4" s="2" t="s">
        <v>12954</v>
      </c>
      <c r="B4" s="2" t="s">
        <v>12955</v>
      </c>
      <c r="C4" s="4" t="s">
        <v>12956</v>
      </c>
      <c r="D4" s="9">
        <v>44958</v>
      </c>
      <c r="E4" s="9">
        <v>44958</v>
      </c>
    </row>
    <row r="5" spans="1:9" x14ac:dyDescent="0.25">
      <c r="A5" s="2" t="s">
        <v>12954</v>
      </c>
      <c r="B5" s="2" t="s">
        <v>12957</v>
      </c>
      <c r="C5" s="4" t="s">
        <v>12958</v>
      </c>
      <c r="E5" s="9">
        <v>44966</v>
      </c>
      <c r="F5" s="3">
        <v>1</v>
      </c>
    </row>
    <row r="6" spans="1:9" x14ac:dyDescent="0.25">
      <c r="A6" s="2" t="s">
        <v>12959</v>
      </c>
      <c r="B6" s="2" t="s">
        <v>12960</v>
      </c>
      <c r="C6" s="4" t="s">
        <v>12961</v>
      </c>
      <c r="E6" s="9">
        <v>44975</v>
      </c>
    </row>
    <row r="7" spans="1:9" x14ac:dyDescent="0.25">
      <c r="A7" s="2" t="s">
        <v>12954</v>
      </c>
      <c r="B7" s="2" t="s">
        <v>12957</v>
      </c>
      <c r="C7" s="4" t="s">
        <v>12962</v>
      </c>
      <c r="E7" s="9">
        <v>44977</v>
      </c>
    </row>
    <row r="8" spans="1:9" x14ac:dyDescent="0.25">
      <c r="A8" s="2" t="s">
        <v>10965</v>
      </c>
      <c r="B8" s="2" t="s">
        <v>12963</v>
      </c>
      <c r="C8" s="4" t="s">
        <v>12964</v>
      </c>
      <c r="E8" s="9">
        <v>44985</v>
      </c>
      <c r="F8" s="3">
        <v>1</v>
      </c>
    </row>
    <row r="9" spans="1:9" x14ac:dyDescent="0.25">
      <c r="A9" s="2" t="s">
        <v>10965</v>
      </c>
      <c r="B9" s="2" t="s">
        <v>12963</v>
      </c>
      <c r="C9" s="4" t="s">
        <v>12965</v>
      </c>
      <c r="E9" s="9">
        <v>44994</v>
      </c>
    </row>
    <row r="10" spans="1:9" x14ac:dyDescent="0.25">
      <c r="A10" s="2" t="s">
        <v>12966</v>
      </c>
      <c r="B10" s="2" t="s">
        <v>12967</v>
      </c>
      <c r="C10" s="4" t="s">
        <v>12968</v>
      </c>
      <c r="D10" s="9">
        <v>45008</v>
      </c>
      <c r="E10" s="9">
        <v>45010</v>
      </c>
      <c r="F10" s="3">
        <v>2</v>
      </c>
    </row>
    <row r="11" spans="1:9" x14ac:dyDescent="0.25">
      <c r="A11" s="25"/>
      <c r="B11" s="25" t="s">
        <v>12969</v>
      </c>
      <c r="C11" s="25"/>
      <c r="D11" s="29"/>
      <c r="E11" s="29"/>
      <c r="F11" s="30"/>
    </row>
    <row r="12" spans="1:9" x14ac:dyDescent="0.25">
      <c r="A12" s="2" t="s">
        <v>12970</v>
      </c>
      <c r="B12" s="2" t="s">
        <v>12971</v>
      </c>
      <c r="C12" s="4" t="s">
        <v>12972</v>
      </c>
      <c r="E12" s="9">
        <v>45026</v>
      </c>
    </row>
    <row r="13" spans="1:9" x14ac:dyDescent="0.25">
      <c r="A13" s="2" t="s">
        <v>4990</v>
      </c>
      <c r="B13" s="2" t="s">
        <v>12973</v>
      </c>
      <c r="C13" s="4" t="s">
        <v>12974</v>
      </c>
      <c r="E13" s="9">
        <v>45029</v>
      </c>
    </row>
    <row r="14" spans="1:9" x14ac:dyDescent="0.25">
      <c r="A14" s="2" t="s">
        <v>3242</v>
      </c>
      <c r="B14" s="2" t="s">
        <v>12975</v>
      </c>
      <c r="C14" s="4" t="s">
        <v>12976</v>
      </c>
      <c r="E14" s="9">
        <v>45034</v>
      </c>
    </row>
    <row r="15" spans="1:9" x14ac:dyDescent="0.25">
      <c r="A15" s="2" t="s">
        <v>12977</v>
      </c>
      <c r="B15" s="2" t="s">
        <v>12978</v>
      </c>
      <c r="C15" s="4" t="s">
        <v>12979</v>
      </c>
      <c r="E15" s="9">
        <v>45041</v>
      </c>
    </row>
    <row r="16" spans="1:9" x14ac:dyDescent="0.25">
      <c r="A16" s="2" t="s">
        <v>1049</v>
      </c>
      <c r="B16" s="2" t="s">
        <v>12980</v>
      </c>
      <c r="C16" s="4" t="s">
        <v>12981</v>
      </c>
      <c r="D16" s="9">
        <v>45055</v>
      </c>
      <c r="E16" s="9">
        <v>45056</v>
      </c>
    </row>
    <row r="17" spans="1:6" x14ac:dyDescent="0.25">
      <c r="A17" s="25"/>
      <c r="B17" s="25" t="s">
        <v>12982</v>
      </c>
      <c r="C17" s="25"/>
      <c r="D17" s="29"/>
      <c r="E17" s="29"/>
      <c r="F17" s="30"/>
    </row>
    <row r="18" spans="1:6" x14ac:dyDescent="0.25">
      <c r="A18" s="2" t="s">
        <v>12983</v>
      </c>
      <c r="B18" s="2" t="s">
        <v>12984</v>
      </c>
      <c r="C18" s="4" t="s">
        <v>12985</v>
      </c>
      <c r="D18" s="9">
        <v>45072</v>
      </c>
      <c r="E18" s="9">
        <v>45071</v>
      </c>
    </row>
    <row r="19" spans="1:6" x14ac:dyDescent="0.25">
      <c r="A19" s="2" t="s">
        <v>6260</v>
      </c>
      <c r="B19" s="2" t="s">
        <v>12986</v>
      </c>
      <c r="C19" s="4" t="s">
        <v>12987</v>
      </c>
      <c r="D19" s="9">
        <v>45085</v>
      </c>
      <c r="E19" s="9">
        <v>45084</v>
      </c>
    </row>
    <row r="20" spans="1:6" x14ac:dyDescent="0.25">
      <c r="A20" s="2" t="s">
        <v>28918</v>
      </c>
      <c r="B20" s="2" t="s">
        <v>28919</v>
      </c>
      <c r="C20" s="4" t="s">
        <v>28912</v>
      </c>
      <c r="D20" s="9">
        <v>45155</v>
      </c>
      <c r="E20" s="9">
        <v>45155</v>
      </c>
    </row>
    <row r="21" spans="1:6" x14ac:dyDescent="0.25">
      <c r="A21" s="2" t="s">
        <v>29028</v>
      </c>
      <c r="B21" s="2" t="s">
        <v>29029</v>
      </c>
      <c r="C21" s="4" t="s">
        <v>29027</v>
      </c>
      <c r="D21" s="9">
        <v>45169</v>
      </c>
      <c r="E21" s="9">
        <v>45169</v>
      </c>
    </row>
    <row r="22" spans="1:6" x14ac:dyDescent="0.25">
      <c r="A22" s="2" t="s">
        <v>6267</v>
      </c>
      <c r="B22" s="2" t="s">
        <v>29176</v>
      </c>
      <c r="C22" s="4" t="s">
        <v>29166</v>
      </c>
    </row>
  </sheetData>
  <hyperlinks>
    <hyperlink ref="I1" location="'Inicio'!A1" tooltip="Regresa a la tabla del inicio" display="Ir al inicio" xr:uid="{D5140916-6142-490E-9BD8-434D1F94B02F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A7407-5F85-4A4F-B0A6-F51A488131B7}">
  <sheetPr codeName="Hoja102"/>
  <dimension ref="A1:I17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35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44" t="s">
        <v>10</v>
      </c>
      <c r="D1" s="12" t="s">
        <v>11</v>
      </c>
      <c r="E1" s="12" t="s">
        <v>12</v>
      </c>
      <c r="F1" s="11" t="s">
        <v>13</v>
      </c>
      <c r="G1" s="1" t="s">
        <v>744</v>
      </c>
      <c r="H1" s="1" t="s">
        <v>28761</v>
      </c>
      <c r="I1" s="5" t="s">
        <v>14</v>
      </c>
    </row>
    <row r="2" spans="1:9" x14ac:dyDescent="0.25">
      <c r="A2" s="2" t="s">
        <v>13008</v>
      </c>
      <c r="B2" s="2" t="s">
        <v>12988</v>
      </c>
      <c r="C2" s="35" t="s">
        <v>12989</v>
      </c>
      <c r="E2" s="9">
        <v>42606</v>
      </c>
    </row>
    <row r="3" spans="1:9" x14ac:dyDescent="0.25">
      <c r="A3" s="2" t="s">
        <v>13009</v>
      </c>
      <c r="B3" s="2" t="s">
        <v>12990</v>
      </c>
      <c r="C3" s="35" t="s">
        <v>12991</v>
      </c>
    </row>
    <row r="4" spans="1:9" x14ac:dyDescent="0.25">
      <c r="A4" s="2" t="s">
        <v>13010</v>
      </c>
      <c r="B4" s="2" t="s">
        <v>12992</v>
      </c>
      <c r="C4" s="35">
        <v>42793</v>
      </c>
      <c r="E4" s="9">
        <v>42885</v>
      </c>
    </row>
    <row r="5" spans="1:9" x14ac:dyDescent="0.25">
      <c r="A5" s="2" t="s">
        <v>2181</v>
      </c>
      <c r="B5" s="2" t="s">
        <v>12993</v>
      </c>
      <c r="C5" s="35" t="s">
        <v>9915</v>
      </c>
    </row>
    <row r="6" spans="1:9" x14ac:dyDescent="0.25">
      <c r="A6" s="2" t="s">
        <v>13011</v>
      </c>
      <c r="B6" s="2" t="s">
        <v>12994</v>
      </c>
      <c r="C6" s="35">
        <v>42884</v>
      </c>
    </row>
    <row r="7" spans="1:9" x14ac:dyDescent="0.25">
      <c r="A7" s="2" t="s">
        <v>13012</v>
      </c>
      <c r="B7" s="2" t="s">
        <v>12995</v>
      </c>
      <c r="C7" s="35">
        <v>42885</v>
      </c>
    </row>
    <row r="8" spans="1:9" x14ac:dyDescent="0.25">
      <c r="A8" s="2" t="s">
        <v>13013</v>
      </c>
      <c r="B8" s="2" t="s">
        <v>12996</v>
      </c>
      <c r="C8" s="35" t="s">
        <v>12997</v>
      </c>
      <c r="E8" s="9" t="s">
        <v>12998</v>
      </c>
    </row>
    <row r="9" spans="1:9" x14ac:dyDescent="0.25">
      <c r="A9" s="2" t="s">
        <v>13014</v>
      </c>
      <c r="B9" s="2" t="s">
        <v>12999</v>
      </c>
      <c r="C9" s="35" t="s">
        <v>10487</v>
      </c>
      <c r="E9" s="9">
        <v>43158</v>
      </c>
    </row>
    <row r="10" spans="1:9" x14ac:dyDescent="0.25">
      <c r="A10" s="2" t="s">
        <v>13015</v>
      </c>
      <c r="B10" s="2" t="s">
        <v>13000</v>
      </c>
      <c r="C10" s="35" t="s">
        <v>10487</v>
      </c>
      <c r="E10" s="9">
        <v>43158</v>
      </c>
    </row>
    <row r="11" spans="1:9" x14ac:dyDescent="0.25">
      <c r="A11" s="2" t="s">
        <v>13016</v>
      </c>
      <c r="B11" s="2" t="s">
        <v>13001</v>
      </c>
      <c r="C11" s="35">
        <v>43253</v>
      </c>
    </row>
    <row r="12" spans="1:9" x14ac:dyDescent="0.25">
      <c r="A12" s="2" t="s">
        <v>13017</v>
      </c>
      <c r="B12" s="2" t="s">
        <v>13002</v>
      </c>
      <c r="C12" s="35">
        <v>43253</v>
      </c>
    </row>
    <row r="13" spans="1:9" x14ac:dyDescent="0.25">
      <c r="A13" s="2" t="s">
        <v>13018</v>
      </c>
      <c r="B13" s="2" t="s">
        <v>13003</v>
      </c>
      <c r="C13" s="35">
        <v>43253</v>
      </c>
    </row>
    <row r="14" spans="1:9" x14ac:dyDescent="0.25">
      <c r="A14" s="2" t="s">
        <v>13019</v>
      </c>
      <c r="B14" s="2" t="s">
        <v>13004</v>
      </c>
      <c r="C14" s="35">
        <v>43267</v>
      </c>
    </row>
    <row r="15" spans="1:9" x14ac:dyDescent="0.25">
      <c r="A15" s="2" t="s">
        <v>13020</v>
      </c>
      <c r="B15" s="2" t="s">
        <v>13005</v>
      </c>
      <c r="C15" s="35">
        <v>43525</v>
      </c>
      <c r="E15" s="9">
        <v>43556</v>
      </c>
    </row>
    <row r="16" spans="1:9" x14ac:dyDescent="0.25">
      <c r="A16" s="2" t="s">
        <v>13021</v>
      </c>
      <c r="B16" s="2" t="s">
        <v>13006</v>
      </c>
      <c r="C16" s="35">
        <v>43525</v>
      </c>
      <c r="E16" s="9">
        <v>43556</v>
      </c>
    </row>
    <row r="17" spans="1:3" x14ac:dyDescent="0.25">
      <c r="A17" s="2" t="s">
        <v>13022</v>
      </c>
      <c r="B17" s="2" t="s">
        <v>13007</v>
      </c>
      <c r="C17" s="35">
        <v>43671</v>
      </c>
    </row>
  </sheetData>
  <hyperlinks>
    <hyperlink ref="I1" location="'Inicio'!A1" tooltip="Regresa a la tabla del inicio" display="Ir al inicio" xr:uid="{7E086EBB-61B8-44EC-AFB6-1C702D14C4E7}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4C3F-D5D4-4B87-BBA8-E37310F5AEEB}">
  <sheetPr codeName="Hoja105"/>
  <dimension ref="A1:I18"/>
  <sheetViews>
    <sheetView workbookViewId="0">
      <pane ySplit="1" topLeftCell="A2" activePane="bottomLeft" state="frozenSplit"/>
      <selection pane="bottomLeft" activeCell="E20" sqref="E2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745</v>
      </c>
      <c r="H1" s="1" t="s">
        <v>28761</v>
      </c>
      <c r="I1" s="5" t="s">
        <v>14</v>
      </c>
    </row>
    <row r="2" spans="1:9" x14ac:dyDescent="0.25">
      <c r="A2" s="2" t="s">
        <v>10336</v>
      </c>
      <c r="B2" s="2" t="s">
        <v>13023</v>
      </c>
      <c r="C2" s="4" t="s">
        <v>13024</v>
      </c>
      <c r="D2" s="9">
        <v>43053</v>
      </c>
      <c r="E2" s="9">
        <v>43053</v>
      </c>
    </row>
    <row r="3" spans="1:9" x14ac:dyDescent="0.25">
      <c r="A3" s="2" t="s">
        <v>1466</v>
      </c>
      <c r="B3" s="2" t="s">
        <v>13025</v>
      </c>
      <c r="C3" s="4" t="s">
        <v>13026</v>
      </c>
      <c r="E3" s="9">
        <v>43043</v>
      </c>
    </row>
    <row r="4" spans="1:9" x14ac:dyDescent="0.25">
      <c r="A4" s="2" t="s">
        <v>1466</v>
      </c>
      <c r="B4" s="2" t="s">
        <v>13027</v>
      </c>
      <c r="C4" s="4" t="s">
        <v>13028</v>
      </c>
      <c r="E4" s="9">
        <v>43052</v>
      </c>
    </row>
    <row r="5" spans="1:9" x14ac:dyDescent="0.25">
      <c r="A5" s="2" t="s">
        <v>1466</v>
      </c>
      <c r="B5" s="2" t="s">
        <v>13029</v>
      </c>
      <c r="C5" s="4" t="s">
        <v>13030</v>
      </c>
      <c r="E5" s="9">
        <v>43057</v>
      </c>
    </row>
    <row r="6" spans="1:9" x14ac:dyDescent="0.25">
      <c r="A6" s="2" t="s">
        <v>13011</v>
      </c>
      <c r="B6" s="2" t="s">
        <v>13031</v>
      </c>
      <c r="C6" s="4" t="s">
        <v>6725</v>
      </c>
      <c r="D6" s="9">
        <v>43067</v>
      </c>
      <c r="E6" s="9">
        <v>43066</v>
      </c>
    </row>
    <row r="7" spans="1:9" x14ac:dyDescent="0.25">
      <c r="A7" s="2" t="s">
        <v>1466</v>
      </c>
      <c r="B7" s="2" t="s">
        <v>13032</v>
      </c>
      <c r="C7" s="4" t="s">
        <v>13033</v>
      </c>
      <c r="E7" s="9">
        <v>43063</v>
      </c>
    </row>
    <row r="8" spans="1:9" x14ac:dyDescent="0.25">
      <c r="A8" s="2" t="s">
        <v>1466</v>
      </c>
      <c r="B8" s="2" t="s">
        <v>13034</v>
      </c>
      <c r="C8" s="4" t="s">
        <v>13035</v>
      </c>
      <c r="E8" s="9">
        <v>43066</v>
      </c>
    </row>
    <row r="9" spans="1:9" x14ac:dyDescent="0.25">
      <c r="A9" s="2" t="s">
        <v>13036</v>
      </c>
      <c r="B9" s="2" t="s">
        <v>13037</v>
      </c>
      <c r="C9" s="4" t="s">
        <v>13038</v>
      </c>
      <c r="E9" s="9">
        <v>43071</v>
      </c>
    </row>
    <row r="10" spans="1:9" x14ac:dyDescent="0.25">
      <c r="A10" s="2" t="s">
        <v>3397</v>
      </c>
      <c r="B10" s="2" t="s">
        <v>13039</v>
      </c>
      <c r="C10" s="4" t="s">
        <v>13040</v>
      </c>
      <c r="D10" s="9">
        <v>43080</v>
      </c>
      <c r="E10" s="9">
        <v>43080</v>
      </c>
    </row>
    <row r="11" spans="1:9" x14ac:dyDescent="0.25">
      <c r="A11" s="2" t="s">
        <v>1466</v>
      </c>
      <c r="B11" s="2" t="s">
        <v>13041</v>
      </c>
      <c r="C11" s="4" t="s">
        <v>13042</v>
      </c>
      <c r="E11" s="9">
        <v>43080</v>
      </c>
    </row>
    <row r="12" spans="1:9" x14ac:dyDescent="0.25">
      <c r="A12" s="25"/>
      <c r="B12" s="25" t="s">
        <v>13043</v>
      </c>
      <c r="C12" s="25"/>
      <c r="D12" s="29"/>
      <c r="E12" s="29"/>
      <c r="F12" s="30"/>
    </row>
    <row r="13" spans="1:9" x14ac:dyDescent="0.25">
      <c r="A13" s="2" t="s">
        <v>1466</v>
      </c>
      <c r="B13" s="2" t="s">
        <v>13044</v>
      </c>
      <c r="C13" s="4" t="s">
        <v>13045</v>
      </c>
      <c r="E13" s="9">
        <v>43125</v>
      </c>
    </row>
    <row r="14" spans="1:9" x14ac:dyDescent="0.25">
      <c r="A14" s="2" t="s">
        <v>13046</v>
      </c>
      <c r="B14" s="2" t="s">
        <v>13047</v>
      </c>
      <c r="C14" s="4" t="s">
        <v>13048</v>
      </c>
    </row>
    <row r="15" spans="1:9" x14ac:dyDescent="0.25">
      <c r="A15" s="2" t="s">
        <v>13046</v>
      </c>
      <c r="B15" s="2" t="s">
        <v>13049</v>
      </c>
      <c r="C15" s="4" t="s">
        <v>13048</v>
      </c>
    </row>
    <row r="16" spans="1:9" x14ac:dyDescent="0.25">
      <c r="A16" s="2" t="s">
        <v>4229</v>
      </c>
      <c r="B16" s="2" t="s">
        <v>13050</v>
      </c>
      <c r="C16" s="4" t="s">
        <v>4682</v>
      </c>
      <c r="E16" s="9">
        <v>43203</v>
      </c>
    </row>
    <row r="17" spans="1:6" x14ac:dyDescent="0.25">
      <c r="A17" s="2" t="s">
        <v>13051</v>
      </c>
      <c r="B17" s="2" t="s">
        <v>13052</v>
      </c>
      <c r="C17" s="4" t="s">
        <v>4682</v>
      </c>
      <c r="D17" s="9">
        <v>43215</v>
      </c>
      <c r="E17" s="9">
        <v>43215</v>
      </c>
    </row>
    <row r="18" spans="1:6" x14ac:dyDescent="0.25">
      <c r="A18" s="2" t="s">
        <v>13053</v>
      </c>
      <c r="B18" s="2" t="s">
        <v>13054</v>
      </c>
      <c r="C18" s="4" t="s">
        <v>4685</v>
      </c>
      <c r="E18" s="9">
        <v>43214</v>
      </c>
      <c r="F18" s="3">
        <v>4</v>
      </c>
    </row>
  </sheetData>
  <hyperlinks>
    <hyperlink ref="I1" location="'Inicio'!A1" tooltip="Regresa a la tabla del inicio" display="Ir al inicio" xr:uid="{D5C62BE4-A782-4D6C-BAC4-CF5D034619E5}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22CD-1356-491D-95A8-8EA251D4AD87}">
  <sheetPr codeName="Hoja106"/>
  <dimension ref="A1:I43"/>
  <sheetViews>
    <sheetView workbookViewId="0">
      <pane ySplit="1" topLeftCell="A2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746</v>
      </c>
      <c r="H1" s="1" t="s">
        <v>28761</v>
      </c>
      <c r="I1" s="5" t="s">
        <v>14</v>
      </c>
    </row>
    <row r="2" spans="1:9" x14ac:dyDescent="0.25">
      <c r="A2" s="2" t="s">
        <v>13055</v>
      </c>
      <c r="B2" s="2" t="s">
        <v>13056</v>
      </c>
      <c r="C2" s="4" t="s">
        <v>12297</v>
      </c>
      <c r="D2" s="9" t="s">
        <v>13057</v>
      </c>
      <c r="E2" s="9" t="s">
        <v>956</v>
      </c>
    </row>
    <row r="3" spans="1:9" x14ac:dyDescent="0.25">
      <c r="A3" s="2" t="s">
        <v>13058</v>
      </c>
      <c r="B3" s="2" t="s">
        <v>13059</v>
      </c>
      <c r="C3" s="4" t="s">
        <v>13060</v>
      </c>
      <c r="E3" s="9">
        <v>43397</v>
      </c>
    </row>
    <row r="4" spans="1:9" x14ac:dyDescent="0.25">
      <c r="A4" s="2" t="s">
        <v>4741</v>
      </c>
      <c r="B4" s="2" t="s">
        <v>13061</v>
      </c>
      <c r="C4" s="4" t="s">
        <v>13062</v>
      </c>
      <c r="E4" s="9">
        <v>43423</v>
      </c>
    </row>
    <row r="5" spans="1:9" x14ac:dyDescent="0.25">
      <c r="A5" s="2" t="s">
        <v>13063</v>
      </c>
      <c r="B5" s="2" t="s">
        <v>13064</v>
      </c>
      <c r="C5" s="4" t="s">
        <v>1533</v>
      </c>
      <c r="E5" s="9">
        <v>43408</v>
      </c>
    </row>
    <row r="6" spans="1:9" x14ac:dyDescent="0.25">
      <c r="A6" s="2" t="s">
        <v>13065</v>
      </c>
      <c r="B6" s="2" t="s">
        <v>13066</v>
      </c>
      <c r="C6" s="4" t="s">
        <v>13067</v>
      </c>
      <c r="E6" s="9">
        <v>43415</v>
      </c>
    </row>
    <row r="7" spans="1:9" x14ac:dyDescent="0.25">
      <c r="A7" s="2" t="s">
        <v>3235</v>
      </c>
      <c r="B7" s="2" t="s">
        <v>13068</v>
      </c>
      <c r="C7" s="4" t="s">
        <v>13069</v>
      </c>
      <c r="D7" s="9">
        <v>43460</v>
      </c>
      <c r="E7" s="9">
        <v>43460</v>
      </c>
    </row>
    <row r="8" spans="1:9" x14ac:dyDescent="0.25">
      <c r="A8" s="2" t="s">
        <v>13070</v>
      </c>
      <c r="B8" s="2" t="s">
        <v>13071</v>
      </c>
      <c r="C8" s="4" t="s">
        <v>6172</v>
      </c>
      <c r="E8" s="9">
        <v>43514</v>
      </c>
    </row>
    <row r="9" spans="1:9" x14ac:dyDescent="0.25">
      <c r="A9" s="2" t="s">
        <v>10803</v>
      </c>
      <c r="B9" s="2" t="s">
        <v>13072</v>
      </c>
      <c r="C9" s="4" t="s">
        <v>6177</v>
      </c>
      <c r="E9" s="9">
        <v>43521</v>
      </c>
    </row>
    <row r="10" spans="1:9" x14ac:dyDescent="0.25">
      <c r="A10" s="2" t="s">
        <v>8195</v>
      </c>
      <c r="B10" s="2" t="s">
        <v>13073</v>
      </c>
      <c r="C10" s="4" t="s">
        <v>13074</v>
      </c>
      <c r="D10" s="9">
        <v>43563</v>
      </c>
      <c r="E10" s="9">
        <v>43564</v>
      </c>
    </row>
    <row r="11" spans="1:9" x14ac:dyDescent="0.25">
      <c r="A11" s="2" t="s">
        <v>13075</v>
      </c>
      <c r="B11" s="2" t="s">
        <v>13076</v>
      </c>
      <c r="C11" s="4" t="s">
        <v>13077</v>
      </c>
      <c r="D11" s="9">
        <v>43578</v>
      </c>
      <c r="E11" s="9">
        <v>43579</v>
      </c>
    </row>
    <row r="12" spans="1:9" x14ac:dyDescent="0.25">
      <c r="A12" s="2" t="s">
        <v>4808</v>
      </c>
      <c r="B12" s="2" t="s">
        <v>13078</v>
      </c>
      <c r="C12" s="4" t="s">
        <v>13079</v>
      </c>
      <c r="E12" s="9">
        <v>43584</v>
      </c>
    </row>
    <row r="13" spans="1:9" x14ac:dyDescent="0.25">
      <c r="A13" s="2" t="s">
        <v>3235</v>
      </c>
      <c r="B13" s="2" t="s">
        <v>13080</v>
      </c>
      <c r="C13" s="4" t="s">
        <v>13081</v>
      </c>
      <c r="D13" s="9">
        <v>43665</v>
      </c>
      <c r="E13" s="9">
        <v>43666</v>
      </c>
    </row>
    <row r="14" spans="1:9" x14ac:dyDescent="0.25">
      <c r="A14" s="2" t="s">
        <v>13082</v>
      </c>
      <c r="B14" s="2" t="s">
        <v>13083</v>
      </c>
      <c r="C14" s="4" t="s">
        <v>13081</v>
      </c>
      <c r="D14" s="9">
        <v>43665</v>
      </c>
      <c r="E14" s="9">
        <v>43666</v>
      </c>
    </row>
    <row r="15" spans="1:9" x14ac:dyDescent="0.25">
      <c r="A15" s="2" t="s">
        <v>13084</v>
      </c>
      <c r="B15" s="2" t="s">
        <v>13085</v>
      </c>
      <c r="C15" s="4" t="s">
        <v>13086</v>
      </c>
      <c r="D15" s="9">
        <v>43700</v>
      </c>
      <c r="E15" s="9">
        <v>43701</v>
      </c>
    </row>
    <row r="16" spans="1:9" x14ac:dyDescent="0.25">
      <c r="A16" s="2" t="s">
        <v>13087</v>
      </c>
      <c r="B16" s="2" t="s">
        <v>13088</v>
      </c>
      <c r="C16" s="4" t="s">
        <v>13086</v>
      </c>
      <c r="E16" s="9">
        <v>43694</v>
      </c>
    </row>
    <row r="17" spans="1:6" x14ac:dyDescent="0.25">
      <c r="A17" s="2" t="s">
        <v>13089</v>
      </c>
      <c r="B17" s="2" t="s">
        <v>13090</v>
      </c>
      <c r="C17" s="4" t="s">
        <v>13091</v>
      </c>
      <c r="E17" s="9">
        <v>43711</v>
      </c>
    </row>
    <row r="18" spans="1:6" x14ac:dyDescent="0.25">
      <c r="A18" s="2" t="s">
        <v>13092</v>
      </c>
      <c r="B18" s="2" t="s">
        <v>13093</v>
      </c>
      <c r="C18" s="4" t="s">
        <v>13091</v>
      </c>
      <c r="D18" s="9">
        <v>43718</v>
      </c>
      <c r="E18" s="9">
        <v>43718</v>
      </c>
    </row>
    <row r="19" spans="1:6" x14ac:dyDescent="0.25">
      <c r="A19" s="2" t="s">
        <v>13094</v>
      </c>
      <c r="B19" s="2" t="s">
        <v>13095</v>
      </c>
      <c r="C19" s="4" t="s">
        <v>13096</v>
      </c>
      <c r="E19" s="9">
        <v>43718</v>
      </c>
    </row>
    <row r="20" spans="1:6" x14ac:dyDescent="0.25">
      <c r="A20" s="2" t="s">
        <v>13097</v>
      </c>
      <c r="B20" s="2" t="s">
        <v>13098</v>
      </c>
      <c r="C20" s="4" t="s">
        <v>13099</v>
      </c>
      <c r="D20" s="9">
        <v>43732</v>
      </c>
      <c r="E20" s="9">
        <v>43732</v>
      </c>
    </row>
    <row r="21" spans="1:6" x14ac:dyDescent="0.25">
      <c r="A21" s="2" t="s">
        <v>1635</v>
      </c>
      <c r="B21" s="2" t="s">
        <v>13100</v>
      </c>
      <c r="C21" s="4" t="s">
        <v>13101</v>
      </c>
      <c r="D21" s="9">
        <v>43746</v>
      </c>
      <c r="E21" s="9">
        <v>43746</v>
      </c>
    </row>
    <row r="22" spans="1:6" x14ac:dyDescent="0.25">
      <c r="A22" s="2" t="s">
        <v>1635</v>
      </c>
      <c r="B22" s="2" t="s">
        <v>13102</v>
      </c>
      <c r="C22" s="4" t="s">
        <v>13101</v>
      </c>
      <c r="E22" s="9">
        <v>43739</v>
      </c>
    </row>
    <row r="23" spans="1:6" x14ac:dyDescent="0.25">
      <c r="A23" s="2" t="s">
        <v>13070</v>
      </c>
      <c r="B23" s="2" t="s">
        <v>13103</v>
      </c>
      <c r="C23" s="4" t="s">
        <v>13104</v>
      </c>
      <c r="E23" s="9">
        <v>43889</v>
      </c>
      <c r="F23" s="3">
        <v>1</v>
      </c>
    </row>
    <row r="24" spans="1:6" x14ac:dyDescent="0.25">
      <c r="A24" s="25"/>
      <c r="B24" s="25" t="s">
        <v>13105</v>
      </c>
      <c r="C24" s="25"/>
      <c r="D24" s="29"/>
      <c r="E24" s="29"/>
      <c r="F24" s="30"/>
    </row>
    <row r="25" spans="1:6" x14ac:dyDescent="0.25">
      <c r="A25" s="2" t="s">
        <v>11038</v>
      </c>
      <c r="B25" s="2" t="s">
        <v>13106</v>
      </c>
      <c r="C25" s="4" t="s">
        <v>4940</v>
      </c>
      <c r="E25" s="9">
        <v>44545</v>
      </c>
    </row>
    <row r="26" spans="1:6" x14ac:dyDescent="0.25">
      <c r="A26" s="2" t="s">
        <v>13107</v>
      </c>
      <c r="B26" s="2" t="s">
        <v>13108</v>
      </c>
      <c r="C26" s="4" t="s">
        <v>13109</v>
      </c>
      <c r="E26" s="9">
        <v>44553</v>
      </c>
      <c r="F26" s="3">
        <v>1</v>
      </c>
    </row>
    <row r="27" spans="1:6" x14ac:dyDescent="0.25">
      <c r="A27" s="25"/>
      <c r="B27" s="25" t="s">
        <v>13110</v>
      </c>
      <c r="C27" s="25"/>
      <c r="D27" s="29"/>
      <c r="E27" s="29"/>
      <c r="F27" s="30"/>
    </row>
    <row r="28" spans="1:6" x14ac:dyDescent="0.25">
      <c r="A28" s="2" t="s">
        <v>11038</v>
      </c>
      <c r="B28" s="2" t="s">
        <v>13111</v>
      </c>
      <c r="C28" s="4" t="s">
        <v>13112</v>
      </c>
      <c r="D28" s="9" t="s">
        <v>13113</v>
      </c>
      <c r="E28" s="9">
        <v>44636</v>
      </c>
      <c r="F28" s="3">
        <v>5</v>
      </c>
    </row>
    <row r="29" spans="1:6" x14ac:dyDescent="0.25">
      <c r="A29" s="25"/>
      <c r="B29" s="25" t="s">
        <v>13114</v>
      </c>
      <c r="C29" s="25"/>
      <c r="D29" s="29"/>
      <c r="E29" s="29"/>
      <c r="F29" s="30"/>
    </row>
    <row r="30" spans="1:6" x14ac:dyDescent="0.25">
      <c r="A30" s="2" t="s">
        <v>13115</v>
      </c>
      <c r="B30" s="2" t="s">
        <v>13116</v>
      </c>
      <c r="C30" s="4" t="s">
        <v>13117</v>
      </c>
      <c r="D30" s="9" t="s">
        <v>13118</v>
      </c>
      <c r="E30" s="9">
        <v>44658</v>
      </c>
    </row>
    <row r="31" spans="1:6" x14ac:dyDescent="0.25">
      <c r="A31" s="2" t="s">
        <v>13119</v>
      </c>
      <c r="B31" s="2" t="s">
        <v>13120</v>
      </c>
      <c r="C31" s="4" t="s">
        <v>13121</v>
      </c>
      <c r="E31" s="9">
        <v>44678</v>
      </c>
      <c r="F31" s="3">
        <v>13</v>
      </c>
    </row>
    <row r="32" spans="1:6" x14ac:dyDescent="0.25">
      <c r="A32" s="2" t="s">
        <v>13122</v>
      </c>
      <c r="B32" s="2" t="s">
        <v>13123</v>
      </c>
      <c r="C32" s="4" t="s">
        <v>13121</v>
      </c>
      <c r="E32" s="9">
        <v>44678</v>
      </c>
      <c r="F32" s="3">
        <v>13</v>
      </c>
    </row>
    <row r="33" spans="1:6" x14ac:dyDescent="0.25">
      <c r="A33" s="25"/>
      <c r="B33" s="25" t="s">
        <v>13124</v>
      </c>
      <c r="C33" s="25"/>
      <c r="D33" s="29"/>
      <c r="E33" s="29"/>
      <c r="F33" s="30"/>
    </row>
    <row r="34" spans="1:6" x14ac:dyDescent="0.25">
      <c r="A34" s="2" t="s">
        <v>13125</v>
      </c>
      <c r="B34" s="2" t="s">
        <v>13126</v>
      </c>
      <c r="C34" s="4" t="s">
        <v>2326</v>
      </c>
      <c r="D34" s="9" t="s">
        <v>13127</v>
      </c>
      <c r="E34" s="9">
        <v>44714</v>
      </c>
    </row>
    <row r="35" spans="1:6" x14ac:dyDescent="0.25">
      <c r="A35" s="2" t="s">
        <v>13128</v>
      </c>
      <c r="B35" s="2" t="s">
        <v>13129</v>
      </c>
      <c r="C35" s="4" t="s">
        <v>13130</v>
      </c>
      <c r="E35" s="9">
        <v>44720</v>
      </c>
    </row>
    <row r="36" spans="1:6" x14ac:dyDescent="0.25">
      <c r="A36" s="2" t="s">
        <v>13131</v>
      </c>
      <c r="B36" s="2" t="s">
        <v>13132</v>
      </c>
      <c r="C36" s="4" t="s">
        <v>13133</v>
      </c>
      <c r="D36" s="9" t="s">
        <v>13134</v>
      </c>
      <c r="E36" s="9">
        <v>44734</v>
      </c>
    </row>
    <row r="37" spans="1:6" x14ac:dyDescent="0.25">
      <c r="A37" s="2" t="s">
        <v>13135</v>
      </c>
      <c r="B37" s="2" t="s">
        <v>13136</v>
      </c>
      <c r="C37" s="4" t="s">
        <v>10973</v>
      </c>
      <c r="D37" s="9" t="s">
        <v>13137</v>
      </c>
      <c r="E37" s="9">
        <v>44758</v>
      </c>
      <c r="F37" s="3">
        <v>11</v>
      </c>
    </row>
    <row r="38" spans="1:6" x14ac:dyDescent="0.25">
      <c r="A38" s="25"/>
      <c r="B38" s="25" t="s">
        <v>13138</v>
      </c>
      <c r="C38" s="25"/>
      <c r="D38" s="29"/>
      <c r="E38" s="29"/>
      <c r="F38" s="30"/>
    </row>
    <row r="39" spans="1:6" x14ac:dyDescent="0.25">
      <c r="A39" s="2" t="s">
        <v>13139</v>
      </c>
      <c r="B39" s="2" t="s">
        <v>13140</v>
      </c>
      <c r="C39" s="4" t="s">
        <v>13141</v>
      </c>
      <c r="D39" s="9">
        <v>44798</v>
      </c>
      <c r="E39" s="9">
        <v>44798</v>
      </c>
    </row>
    <row r="40" spans="1:6" x14ac:dyDescent="0.25">
      <c r="A40" s="2" t="s">
        <v>13139</v>
      </c>
      <c r="B40" s="2" t="s">
        <v>13142</v>
      </c>
      <c r="C40" s="4" t="s">
        <v>13143</v>
      </c>
      <c r="D40" s="9">
        <v>44890</v>
      </c>
      <c r="E40" s="9">
        <v>44890</v>
      </c>
    </row>
    <row r="41" spans="1:6" x14ac:dyDescent="0.25">
      <c r="A41" s="2" t="s">
        <v>13139</v>
      </c>
      <c r="B41" s="2" t="s">
        <v>13144</v>
      </c>
      <c r="C41" s="4" t="s">
        <v>13143</v>
      </c>
      <c r="D41" s="9">
        <v>44890</v>
      </c>
      <c r="E41" s="9">
        <v>44890</v>
      </c>
    </row>
    <row r="42" spans="1:6" x14ac:dyDescent="0.25">
      <c r="A42" s="2" t="s">
        <v>13070</v>
      </c>
      <c r="B42" s="2" t="s">
        <v>13145</v>
      </c>
      <c r="C42" s="4" t="s">
        <v>13146</v>
      </c>
      <c r="E42" s="9">
        <v>44867</v>
      </c>
    </row>
    <row r="43" spans="1:6" x14ac:dyDescent="0.25">
      <c r="A43" s="2" t="s">
        <v>4915</v>
      </c>
      <c r="B43" s="2" t="s">
        <v>13147</v>
      </c>
      <c r="C43" s="4" t="s">
        <v>13148</v>
      </c>
      <c r="E43" s="9">
        <v>44985</v>
      </c>
      <c r="F43" s="3">
        <v>4</v>
      </c>
    </row>
  </sheetData>
  <hyperlinks>
    <hyperlink ref="I1" location="'Inicio'!A1" tooltip="Regresa a la tabla del inicio" display="Ir al inicio" xr:uid="{472D72E5-8C26-4C61-B8AA-BF562C42E66A}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F0C15-1E0E-4837-920A-7270226F38BD}">
  <sheetPr codeName="Hoja107"/>
  <dimension ref="A1:I2"/>
  <sheetViews>
    <sheetView workbookViewId="0">
      <pane ySplit="1" topLeftCell="A2" activePane="bottomLeft" state="frozenSplit"/>
      <selection pane="bottomLeft" activeCell="E5" sqref="E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747</v>
      </c>
      <c r="H1" s="1" t="s">
        <v>28761</v>
      </c>
      <c r="I1" s="5" t="s">
        <v>14</v>
      </c>
    </row>
    <row r="2" spans="1:9" x14ac:dyDescent="0.25">
      <c r="A2" s="2" t="s">
        <v>12717</v>
      </c>
      <c r="B2" s="2" t="s">
        <v>13149</v>
      </c>
      <c r="C2" s="4" t="s">
        <v>13150</v>
      </c>
      <c r="E2" s="9">
        <v>43719</v>
      </c>
    </row>
  </sheetData>
  <hyperlinks>
    <hyperlink ref="I1" location="'Inicio'!A1" tooltip="Regresa a la tabla del inicio" display="Ir al inicio" xr:uid="{8952583D-8CA4-46CE-9D23-1FF5EAE81653}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D88DB-EFCF-4EF1-85DE-4D2505238044}">
  <sheetPr codeName="Hoja108"/>
  <dimension ref="A1:I42"/>
  <sheetViews>
    <sheetView workbookViewId="0">
      <pane ySplit="1" topLeftCell="A23" activePane="bottomLeft" state="frozenSplit"/>
      <selection pane="bottomLeft" activeCell="E43" sqref="E4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748</v>
      </c>
      <c r="H1" s="1" t="s">
        <v>28761</v>
      </c>
      <c r="I1" s="5" t="s">
        <v>14</v>
      </c>
    </row>
    <row r="2" spans="1:9" x14ac:dyDescent="0.25">
      <c r="A2" s="2" t="s">
        <v>13226</v>
      </c>
      <c r="B2" s="2" t="s">
        <v>13227</v>
      </c>
      <c r="C2" s="4" t="s">
        <v>13228</v>
      </c>
      <c r="E2" s="9">
        <v>43032</v>
      </c>
    </row>
    <row r="3" spans="1:9" x14ac:dyDescent="0.25">
      <c r="A3" s="2" t="s">
        <v>13229</v>
      </c>
      <c r="B3" s="2" t="s">
        <v>13230</v>
      </c>
      <c r="C3" s="4" t="s">
        <v>13231</v>
      </c>
      <c r="E3" s="9">
        <v>43046</v>
      </c>
    </row>
    <row r="4" spans="1:9" x14ac:dyDescent="0.25">
      <c r="A4" s="2" t="s">
        <v>13232</v>
      </c>
      <c r="B4" s="2" t="s">
        <v>13233</v>
      </c>
      <c r="C4" s="4" t="s">
        <v>10159</v>
      </c>
      <c r="E4" s="9">
        <v>43265</v>
      </c>
    </row>
    <row r="5" spans="1:9" x14ac:dyDescent="0.25">
      <c r="A5" s="2" t="s">
        <v>13234</v>
      </c>
      <c r="B5" s="2" t="s">
        <v>13235</v>
      </c>
      <c r="C5" s="4" t="s">
        <v>10159</v>
      </c>
      <c r="E5" s="9">
        <v>43265</v>
      </c>
    </row>
    <row r="6" spans="1:9" x14ac:dyDescent="0.25">
      <c r="A6" s="2" t="s">
        <v>13236</v>
      </c>
      <c r="B6" s="2" t="s">
        <v>13237</v>
      </c>
      <c r="C6" s="4" t="s">
        <v>13238</v>
      </c>
      <c r="D6" s="9">
        <v>43330</v>
      </c>
      <c r="E6" s="9">
        <v>43332</v>
      </c>
    </row>
    <row r="7" spans="1:9" x14ac:dyDescent="0.25">
      <c r="A7" s="2" t="s">
        <v>3119</v>
      </c>
      <c r="B7" s="2" t="s">
        <v>13239</v>
      </c>
      <c r="C7" s="4" t="s">
        <v>13238</v>
      </c>
      <c r="D7" s="9">
        <v>43330</v>
      </c>
      <c r="E7" s="9">
        <v>43332</v>
      </c>
    </row>
    <row r="8" spans="1:9" x14ac:dyDescent="0.25">
      <c r="A8" s="2" t="s">
        <v>13240</v>
      </c>
      <c r="B8" s="2" t="s">
        <v>13241</v>
      </c>
      <c r="C8" s="4" t="s">
        <v>13242</v>
      </c>
      <c r="E8" s="9">
        <v>43361</v>
      </c>
    </row>
    <row r="9" spans="1:9" x14ac:dyDescent="0.25">
      <c r="A9" s="25"/>
      <c r="B9" s="25" t="s">
        <v>13243</v>
      </c>
      <c r="C9" s="25"/>
      <c r="D9" s="29"/>
      <c r="E9" s="29"/>
      <c r="F9" s="30"/>
    </row>
    <row r="10" spans="1:9" x14ac:dyDescent="0.25">
      <c r="A10" s="2" t="s">
        <v>13244</v>
      </c>
      <c r="B10" s="2" t="s">
        <v>13245</v>
      </c>
      <c r="C10" s="4" t="s">
        <v>6169</v>
      </c>
      <c r="E10" s="9">
        <v>43504</v>
      </c>
    </row>
    <row r="11" spans="1:9" x14ac:dyDescent="0.25">
      <c r="A11" s="2" t="s">
        <v>13246</v>
      </c>
      <c r="B11" s="2" t="s">
        <v>13247</v>
      </c>
      <c r="C11" s="4" t="s">
        <v>13248</v>
      </c>
      <c r="E11" s="9">
        <v>43514</v>
      </c>
    </row>
    <row r="12" spans="1:9" x14ac:dyDescent="0.25">
      <c r="A12" s="2" t="s">
        <v>13249</v>
      </c>
      <c r="B12" s="2" t="s">
        <v>13250</v>
      </c>
      <c r="C12" s="4" t="s">
        <v>1567</v>
      </c>
      <c r="E12" s="9">
        <v>43623</v>
      </c>
    </row>
    <row r="13" spans="1:9" x14ac:dyDescent="0.25">
      <c r="A13" s="25"/>
      <c r="B13" s="25" t="s">
        <v>13251</v>
      </c>
      <c r="C13" s="25"/>
      <c r="D13" s="29"/>
      <c r="E13" s="29"/>
      <c r="F13" s="30"/>
    </row>
    <row r="14" spans="1:9" x14ac:dyDescent="0.25">
      <c r="A14" s="2" t="s">
        <v>13252</v>
      </c>
      <c r="B14" s="2" t="s">
        <v>13253</v>
      </c>
      <c r="C14" s="4" t="s">
        <v>10265</v>
      </c>
      <c r="D14" s="9">
        <v>43641</v>
      </c>
      <c r="E14" s="9">
        <v>43656</v>
      </c>
    </row>
    <row r="15" spans="1:9" x14ac:dyDescent="0.25">
      <c r="A15" s="2" t="s">
        <v>3242</v>
      </c>
      <c r="B15" s="2" t="s">
        <v>13254</v>
      </c>
      <c r="C15" s="4" t="s">
        <v>10265</v>
      </c>
      <c r="D15" s="9">
        <v>43641</v>
      </c>
      <c r="E15" s="9">
        <v>43656</v>
      </c>
    </row>
    <row r="16" spans="1:9" x14ac:dyDescent="0.25">
      <c r="A16" s="25"/>
      <c r="B16" s="25" t="s">
        <v>13255</v>
      </c>
      <c r="C16" s="25"/>
      <c r="D16" s="29"/>
      <c r="E16" s="29"/>
      <c r="F16" s="30"/>
    </row>
    <row r="17" spans="1:6" x14ac:dyDescent="0.25">
      <c r="A17" s="2" t="s">
        <v>10439</v>
      </c>
      <c r="B17" s="2" t="s">
        <v>13256</v>
      </c>
      <c r="C17" s="4" t="s">
        <v>13257</v>
      </c>
      <c r="E17" s="9">
        <v>43715</v>
      </c>
    </row>
    <row r="18" spans="1:6" x14ac:dyDescent="0.25">
      <c r="A18" s="25"/>
      <c r="B18" s="25" t="s">
        <v>13258</v>
      </c>
      <c r="C18" s="25"/>
      <c r="D18" s="29"/>
      <c r="E18" s="29"/>
      <c r="F18" s="30"/>
    </row>
    <row r="19" spans="1:6" x14ac:dyDescent="0.25">
      <c r="A19" s="2" t="s">
        <v>13259</v>
      </c>
      <c r="B19" s="2" t="s">
        <v>1195</v>
      </c>
      <c r="C19" s="4" t="s">
        <v>13260</v>
      </c>
      <c r="D19" s="9" t="s">
        <v>1597</v>
      </c>
      <c r="E19" s="9">
        <v>43757</v>
      </c>
    </row>
    <row r="20" spans="1:6" x14ac:dyDescent="0.25">
      <c r="A20" s="2" t="s">
        <v>13261</v>
      </c>
      <c r="B20" s="2" t="s">
        <v>13262</v>
      </c>
      <c r="C20" s="4" t="s">
        <v>13263</v>
      </c>
      <c r="E20" s="9">
        <v>43752</v>
      </c>
    </row>
    <row r="21" spans="1:6" x14ac:dyDescent="0.25">
      <c r="A21" s="2" t="s">
        <v>13261</v>
      </c>
      <c r="B21" s="2" t="s">
        <v>13264</v>
      </c>
      <c r="C21" s="4" t="s">
        <v>13265</v>
      </c>
      <c r="E21" s="9">
        <v>43757</v>
      </c>
    </row>
    <row r="22" spans="1:6" x14ac:dyDescent="0.25">
      <c r="A22" s="2" t="s">
        <v>13266</v>
      </c>
      <c r="B22" s="2" t="s">
        <v>13267</v>
      </c>
      <c r="C22" s="4" t="s">
        <v>13268</v>
      </c>
      <c r="E22" s="9">
        <v>43760</v>
      </c>
    </row>
    <row r="23" spans="1:6" x14ac:dyDescent="0.25">
      <c r="A23" s="2" t="s">
        <v>13266</v>
      </c>
      <c r="B23" s="2" t="s">
        <v>13149</v>
      </c>
      <c r="C23" s="4" t="s">
        <v>13268</v>
      </c>
      <c r="D23" s="9">
        <v>43773</v>
      </c>
      <c r="E23" s="9">
        <v>43773</v>
      </c>
    </row>
    <row r="24" spans="1:6" x14ac:dyDescent="0.25">
      <c r="A24" s="2" t="s">
        <v>13269</v>
      </c>
      <c r="B24" s="2" t="s">
        <v>2153</v>
      </c>
      <c r="C24" s="4" t="s">
        <v>13270</v>
      </c>
      <c r="E24" s="9">
        <v>43775</v>
      </c>
    </row>
    <row r="25" spans="1:6" x14ac:dyDescent="0.25">
      <c r="A25" s="2" t="s">
        <v>13266</v>
      </c>
      <c r="B25" s="2" t="s">
        <v>13271</v>
      </c>
      <c r="C25" s="4" t="s">
        <v>9028</v>
      </c>
      <c r="D25" s="9">
        <v>43792</v>
      </c>
      <c r="E25" s="9">
        <v>43794</v>
      </c>
      <c r="F25" s="3">
        <v>2</v>
      </c>
    </row>
    <row r="26" spans="1:6" x14ac:dyDescent="0.25">
      <c r="A26" s="2" t="s">
        <v>13266</v>
      </c>
      <c r="B26" s="2" t="s">
        <v>13149</v>
      </c>
      <c r="C26" s="4" t="s">
        <v>9028</v>
      </c>
      <c r="D26" s="9">
        <v>43792</v>
      </c>
      <c r="E26" s="9">
        <v>43801</v>
      </c>
      <c r="F26" s="3">
        <v>12</v>
      </c>
    </row>
    <row r="27" spans="1:6" x14ac:dyDescent="0.25">
      <c r="A27" s="2" t="s">
        <v>13272</v>
      </c>
      <c r="B27" s="2" t="s">
        <v>13273</v>
      </c>
      <c r="C27" s="4" t="s">
        <v>13274</v>
      </c>
      <c r="D27" s="9">
        <v>43830</v>
      </c>
      <c r="E27" s="9">
        <v>43838</v>
      </c>
    </row>
    <row r="28" spans="1:6" x14ac:dyDescent="0.25">
      <c r="A28" s="2" t="s">
        <v>13275</v>
      </c>
      <c r="B28" s="2" t="s">
        <v>10543</v>
      </c>
      <c r="C28" s="4" t="s">
        <v>13274</v>
      </c>
      <c r="E28" s="9">
        <v>43823</v>
      </c>
    </row>
    <row r="29" spans="1:6" x14ac:dyDescent="0.25">
      <c r="A29" s="2" t="s">
        <v>3309</v>
      </c>
      <c r="B29" s="2" t="s">
        <v>13276</v>
      </c>
      <c r="C29" s="4" t="s">
        <v>13277</v>
      </c>
      <c r="E29" s="9">
        <v>43830</v>
      </c>
    </row>
    <row r="30" spans="1:6" x14ac:dyDescent="0.25">
      <c r="A30" s="25"/>
      <c r="B30" s="25" t="s">
        <v>13278</v>
      </c>
      <c r="C30" s="25"/>
      <c r="D30" s="29"/>
      <c r="E30" s="29"/>
      <c r="F30" s="30"/>
    </row>
    <row r="31" spans="1:6" x14ac:dyDescent="0.25">
      <c r="A31" s="2" t="s">
        <v>3235</v>
      </c>
      <c r="B31" s="2" t="s">
        <v>13279</v>
      </c>
      <c r="C31" s="4" t="s">
        <v>13280</v>
      </c>
      <c r="D31" s="9">
        <v>43858</v>
      </c>
      <c r="E31" s="9">
        <v>43857</v>
      </c>
    </row>
    <row r="32" spans="1:6" x14ac:dyDescent="0.25">
      <c r="A32" s="2" t="s">
        <v>6671</v>
      </c>
      <c r="B32" s="2" t="s">
        <v>13281</v>
      </c>
      <c r="C32" s="4" t="s">
        <v>13282</v>
      </c>
      <c r="D32" s="9">
        <v>43865</v>
      </c>
      <c r="E32" s="9">
        <v>43866</v>
      </c>
      <c r="F32" s="3">
        <v>1</v>
      </c>
    </row>
    <row r="33" spans="1:6" x14ac:dyDescent="0.25">
      <c r="A33" s="2" t="s">
        <v>3235</v>
      </c>
      <c r="B33" s="2" t="s">
        <v>13279</v>
      </c>
      <c r="C33" s="4" t="s">
        <v>5805</v>
      </c>
      <c r="D33" s="9">
        <v>43873</v>
      </c>
      <c r="E33" s="9">
        <v>43873</v>
      </c>
    </row>
    <row r="34" spans="1:6" x14ac:dyDescent="0.25">
      <c r="A34" s="2" t="s">
        <v>3235</v>
      </c>
      <c r="B34" s="2" t="s">
        <v>13283</v>
      </c>
      <c r="C34" s="4" t="s">
        <v>13284</v>
      </c>
      <c r="D34" s="9">
        <v>43902</v>
      </c>
      <c r="E34" s="9">
        <v>43903</v>
      </c>
      <c r="F34" s="3">
        <v>1</v>
      </c>
    </row>
    <row r="35" spans="1:6" x14ac:dyDescent="0.25">
      <c r="A35" s="2" t="s">
        <v>3427</v>
      </c>
      <c r="B35" s="2" t="s">
        <v>13285</v>
      </c>
      <c r="C35" s="4" t="s">
        <v>13286</v>
      </c>
      <c r="E35" s="9">
        <v>43903</v>
      </c>
    </row>
    <row r="36" spans="1:6" x14ac:dyDescent="0.25">
      <c r="A36" s="25"/>
      <c r="B36" s="25" t="s">
        <v>13287</v>
      </c>
      <c r="C36" s="25"/>
      <c r="D36" s="29"/>
      <c r="E36" s="29"/>
      <c r="F36" s="30"/>
    </row>
    <row r="37" spans="1:6" x14ac:dyDescent="0.25">
      <c r="A37" s="2" t="s">
        <v>3235</v>
      </c>
      <c r="B37" s="2" t="s">
        <v>13288</v>
      </c>
      <c r="C37" s="4" t="s">
        <v>2193</v>
      </c>
      <c r="E37" s="9" t="s">
        <v>13289</v>
      </c>
    </row>
    <row r="38" spans="1:6" x14ac:dyDescent="0.25">
      <c r="A38" s="2" t="s">
        <v>4768</v>
      </c>
      <c r="B38" s="2" t="s">
        <v>13290</v>
      </c>
      <c r="C38" s="4" t="s">
        <v>13291</v>
      </c>
    </row>
    <row r="39" spans="1:6" x14ac:dyDescent="0.25">
      <c r="A39" s="2" t="s">
        <v>13292</v>
      </c>
      <c r="B39" s="2" t="s">
        <v>13293</v>
      </c>
      <c r="E39" s="9" t="s">
        <v>13289</v>
      </c>
    </row>
    <row r="40" spans="1:6" x14ac:dyDescent="0.25">
      <c r="A40" s="2" t="s">
        <v>13294</v>
      </c>
      <c r="B40" s="2" t="s">
        <v>13295</v>
      </c>
      <c r="E40" s="9" t="s">
        <v>13289</v>
      </c>
    </row>
    <row r="41" spans="1:6" x14ac:dyDescent="0.25">
      <c r="A41" s="2" t="s">
        <v>12749</v>
      </c>
      <c r="B41" s="2" t="s">
        <v>13211</v>
      </c>
    </row>
    <row r="42" spans="1:6" x14ac:dyDescent="0.25">
      <c r="A42" s="2" t="s">
        <v>13296</v>
      </c>
      <c r="B42" s="2" t="s">
        <v>13297</v>
      </c>
      <c r="E42" s="9" t="s">
        <v>13289</v>
      </c>
    </row>
  </sheetData>
  <hyperlinks>
    <hyperlink ref="I1" location="'Inicio'!A1" tooltip="Regresa a la tabla del inicio" display="Ir al inicio" xr:uid="{AB6455B4-1113-4E09-9221-776E3C2E4ABA}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E137-3B45-49B6-92F0-2B6C34F26BA7}">
  <sheetPr codeName="Hoja109"/>
  <dimension ref="A1:I39"/>
  <sheetViews>
    <sheetView workbookViewId="0">
      <pane ySplit="1" topLeftCell="A23" activePane="bottomLeft" state="frozenSplit"/>
      <selection pane="bottomLeft" activeCell="E40" sqref="E4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749</v>
      </c>
      <c r="H1" s="1" t="s">
        <v>28761</v>
      </c>
      <c r="I1" s="5" t="s">
        <v>14</v>
      </c>
    </row>
    <row r="2" spans="1:9" x14ac:dyDescent="0.25">
      <c r="A2" s="2" t="s">
        <v>6920</v>
      </c>
      <c r="B2" s="2" t="s">
        <v>13151</v>
      </c>
      <c r="C2" s="4" t="s">
        <v>13152</v>
      </c>
      <c r="E2" s="9">
        <v>41290</v>
      </c>
    </row>
    <row r="3" spans="1:9" x14ac:dyDescent="0.25">
      <c r="A3" s="2" t="s">
        <v>5965</v>
      </c>
      <c r="B3" s="2" t="s">
        <v>13153</v>
      </c>
      <c r="C3" s="4" t="s">
        <v>13152</v>
      </c>
      <c r="E3" s="9">
        <v>41290</v>
      </c>
    </row>
    <row r="4" spans="1:9" x14ac:dyDescent="0.25">
      <c r="A4" s="2" t="s">
        <v>13154</v>
      </c>
      <c r="B4" s="2" t="s">
        <v>13155</v>
      </c>
      <c r="C4" s="4" t="s">
        <v>13156</v>
      </c>
      <c r="D4" s="9">
        <v>41420</v>
      </c>
      <c r="E4" s="9">
        <v>41424</v>
      </c>
      <c r="F4" s="3">
        <v>4</v>
      </c>
    </row>
    <row r="5" spans="1:9" x14ac:dyDescent="0.25">
      <c r="A5" s="2" t="s">
        <v>2416</v>
      </c>
      <c r="B5" s="2" t="s">
        <v>13157</v>
      </c>
      <c r="C5" s="4" t="s">
        <v>13158</v>
      </c>
      <c r="D5" s="9">
        <v>41438</v>
      </c>
      <c r="E5" s="9">
        <v>41438</v>
      </c>
    </row>
    <row r="6" spans="1:9" x14ac:dyDescent="0.25">
      <c r="A6" s="2" t="s">
        <v>2416</v>
      </c>
      <c r="B6" s="2" t="s">
        <v>13157</v>
      </c>
      <c r="C6" s="4" t="s">
        <v>13159</v>
      </c>
      <c r="E6" s="9">
        <v>41443</v>
      </c>
    </row>
    <row r="7" spans="1:9" x14ac:dyDescent="0.25">
      <c r="A7" s="2" t="s">
        <v>4074</v>
      </c>
      <c r="B7" s="2" t="s">
        <v>13160</v>
      </c>
      <c r="C7" s="4" t="s">
        <v>13159</v>
      </c>
      <c r="D7" s="9">
        <v>41452</v>
      </c>
      <c r="E7" s="9">
        <v>41450</v>
      </c>
    </row>
    <row r="8" spans="1:9" x14ac:dyDescent="0.25">
      <c r="A8" s="2" t="s">
        <v>2416</v>
      </c>
      <c r="B8" s="2" t="s">
        <v>13161</v>
      </c>
      <c r="C8" s="4" t="s">
        <v>3995</v>
      </c>
      <c r="D8" s="9" t="s">
        <v>13162</v>
      </c>
      <c r="E8" s="9">
        <v>41465</v>
      </c>
      <c r="F8" s="3">
        <v>1</v>
      </c>
    </row>
    <row r="9" spans="1:9" x14ac:dyDescent="0.25">
      <c r="A9" s="2" t="s">
        <v>3645</v>
      </c>
      <c r="B9" s="2" t="s">
        <v>13163</v>
      </c>
      <c r="C9" s="4" t="s">
        <v>13164</v>
      </c>
      <c r="E9" s="9">
        <v>41470</v>
      </c>
    </row>
    <row r="10" spans="1:9" x14ac:dyDescent="0.25">
      <c r="A10" s="2" t="s">
        <v>13165</v>
      </c>
      <c r="B10" s="2" t="s">
        <v>13166</v>
      </c>
      <c r="C10" s="4" t="s">
        <v>13167</v>
      </c>
      <c r="E10" s="9">
        <v>41491</v>
      </c>
    </row>
    <row r="11" spans="1:9" x14ac:dyDescent="0.25">
      <c r="A11" s="2" t="s">
        <v>9861</v>
      </c>
      <c r="B11" s="2" t="s">
        <v>13168</v>
      </c>
      <c r="C11" s="4" t="s">
        <v>13169</v>
      </c>
      <c r="D11" s="9">
        <v>41507</v>
      </c>
      <c r="E11" s="9">
        <v>41507</v>
      </c>
    </row>
    <row r="12" spans="1:9" x14ac:dyDescent="0.25">
      <c r="A12" s="2" t="s">
        <v>9861</v>
      </c>
      <c r="B12" s="2" t="s">
        <v>13168</v>
      </c>
      <c r="C12" s="4" t="s">
        <v>13170</v>
      </c>
      <c r="E12" s="9">
        <v>41514</v>
      </c>
    </row>
    <row r="13" spans="1:9" x14ac:dyDescent="0.25">
      <c r="A13" s="2" t="s">
        <v>3645</v>
      </c>
      <c r="B13" s="2" t="s">
        <v>13171</v>
      </c>
      <c r="C13" s="4" t="s">
        <v>6785</v>
      </c>
      <c r="E13" s="9">
        <v>41535</v>
      </c>
    </row>
    <row r="14" spans="1:9" x14ac:dyDescent="0.25">
      <c r="A14" s="2" t="s">
        <v>11033</v>
      </c>
      <c r="B14" s="2" t="s">
        <v>13172</v>
      </c>
      <c r="C14" s="4" t="s">
        <v>4051</v>
      </c>
      <c r="E14" s="9">
        <v>41591</v>
      </c>
    </row>
    <row r="15" spans="1:9" x14ac:dyDescent="0.25">
      <c r="A15" s="2" t="s">
        <v>13173</v>
      </c>
      <c r="B15" s="2" t="s">
        <v>13174</v>
      </c>
      <c r="C15" s="4" t="s">
        <v>13175</v>
      </c>
      <c r="D15" s="9" t="s">
        <v>13176</v>
      </c>
      <c r="E15" s="9">
        <v>41873</v>
      </c>
    </row>
    <row r="16" spans="1:9" x14ac:dyDescent="0.25">
      <c r="A16" s="2" t="s">
        <v>13173</v>
      </c>
      <c r="B16" s="2" t="s">
        <v>13177</v>
      </c>
      <c r="C16" s="4" t="s">
        <v>13178</v>
      </c>
      <c r="E16" s="9">
        <v>41901</v>
      </c>
      <c r="F16" s="3">
        <v>18</v>
      </c>
    </row>
    <row r="17" spans="1:5" x14ac:dyDescent="0.25">
      <c r="A17" s="2" t="s">
        <v>13173</v>
      </c>
      <c r="B17" s="2" t="s">
        <v>13179</v>
      </c>
      <c r="C17" s="4" t="s">
        <v>13180</v>
      </c>
      <c r="E17" s="9">
        <v>42028</v>
      </c>
    </row>
    <row r="18" spans="1:5" x14ac:dyDescent="0.25">
      <c r="A18" s="2" t="s">
        <v>13173</v>
      </c>
      <c r="B18" s="2" t="s">
        <v>13179</v>
      </c>
      <c r="C18" s="4" t="s">
        <v>13181</v>
      </c>
      <c r="E18" s="9">
        <v>42042</v>
      </c>
    </row>
    <row r="19" spans="1:5" x14ac:dyDescent="0.25">
      <c r="A19" s="2" t="s">
        <v>13182</v>
      </c>
      <c r="B19" s="2" t="s">
        <v>13183</v>
      </c>
      <c r="C19" s="4" t="s">
        <v>13184</v>
      </c>
      <c r="E19" s="9">
        <v>42114</v>
      </c>
    </row>
    <row r="20" spans="1:5" x14ac:dyDescent="0.25">
      <c r="A20" s="2" t="s">
        <v>4053</v>
      </c>
      <c r="B20" s="2" t="s">
        <v>13185</v>
      </c>
      <c r="C20" s="4" t="s">
        <v>8624</v>
      </c>
      <c r="E20" s="9">
        <v>42167</v>
      </c>
    </row>
    <row r="21" spans="1:5" x14ac:dyDescent="0.25">
      <c r="A21" s="2" t="s">
        <v>4053</v>
      </c>
      <c r="B21" s="2" t="s">
        <v>13186</v>
      </c>
      <c r="C21" s="4" t="s">
        <v>8624</v>
      </c>
      <c r="E21" s="9">
        <v>42167</v>
      </c>
    </row>
    <row r="22" spans="1:5" x14ac:dyDescent="0.25">
      <c r="A22" s="2" t="s">
        <v>3998</v>
      </c>
      <c r="B22" s="2" t="s">
        <v>13187</v>
      </c>
      <c r="C22" s="4" t="s">
        <v>6531</v>
      </c>
      <c r="E22" s="9">
        <v>42221</v>
      </c>
    </row>
    <row r="23" spans="1:5" x14ac:dyDescent="0.25">
      <c r="A23" s="2" t="s">
        <v>4053</v>
      </c>
      <c r="B23" s="2" t="s">
        <v>13185</v>
      </c>
      <c r="C23" s="4" t="s">
        <v>13188</v>
      </c>
      <c r="D23" s="9" t="s">
        <v>11</v>
      </c>
      <c r="E23" s="9">
        <v>42230</v>
      </c>
    </row>
    <row r="24" spans="1:5" x14ac:dyDescent="0.25">
      <c r="A24" s="2" t="s">
        <v>13189</v>
      </c>
      <c r="B24" s="2" t="s">
        <v>13190</v>
      </c>
      <c r="C24" s="4" t="s">
        <v>13191</v>
      </c>
      <c r="E24" s="9">
        <v>42754</v>
      </c>
    </row>
    <row r="25" spans="1:5" x14ac:dyDescent="0.25">
      <c r="A25" s="2" t="s">
        <v>13192</v>
      </c>
      <c r="B25" s="2" t="s">
        <v>13193</v>
      </c>
      <c r="C25" s="4" t="s">
        <v>13194</v>
      </c>
      <c r="E25" s="9">
        <v>42775</v>
      </c>
    </row>
    <row r="26" spans="1:5" x14ac:dyDescent="0.25">
      <c r="A26" s="2" t="s">
        <v>13173</v>
      </c>
      <c r="B26" s="2" t="s">
        <v>13195</v>
      </c>
      <c r="C26" s="4" t="s">
        <v>13196</v>
      </c>
      <c r="E26" s="9">
        <v>43192</v>
      </c>
    </row>
    <row r="27" spans="1:5" x14ac:dyDescent="0.25">
      <c r="A27" s="2" t="s">
        <v>5724</v>
      </c>
      <c r="B27" s="2" t="s">
        <v>13197</v>
      </c>
      <c r="C27" s="4" t="s">
        <v>13196</v>
      </c>
      <c r="E27" s="9">
        <v>43192</v>
      </c>
    </row>
    <row r="28" spans="1:5" x14ac:dyDescent="0.25">
      <c r="A28" s="2" t="s">
        <v>13198</v>
      </c>
      <c r="B28" s="2" t="s">
        <v>13199</v>
      </c>
      <c r="C28" s="4" t="s">
        <v>13200</v>
      </c>
      <c r="E28" s="9">
        <v>43267</v>
      </c>
    </row>
    <row r="29" spans="1:5" x14ac:dyDescent="0.25">
      <c r="A29" s="2" t="s">
        <v>13201</v>
      </c>
      <c r="B29" s="2" t="s">
        <v>13202</v>
      </c>
      <c r="C29" s="4" t="s">
        <v>13200</v>
      </c>
      <c r="E29" s="9">
        <v>43267</v>
      </c>
    </row>
    <row r="30" spans="1:5" x14ac:dyDescent="0.25">
      <c r="A30" s="2" t="s">
        <v>13203</v>
      </c>
      <c r="B30" s="2" t="s">
        <v>13204</v>
      </c>
      <c r="C30" s="4" t="s">
        <v>13205</v>
      </c>
      <c r="E30" s="9">
        <v>43274</v>
      </c>
    </row>
    <row r="31" spans="1:5" x14ac:dyDescent="0.25">
      <c r="A31" s="2" t="s">
        <v>13206</v>
      </c>
      <c r="B31" s="2" t="s">
        <v>13207</v>
      </c>
      <c r="C31" s="4" t="s">
        <v>13205</v>
      </c>
      <c r="E31" s="9">
        <v>43274</v>
      </c>
    </row>
    <row r="32" spans="1:5" x14ac:dyDescent="0.25">
      <c r="A32" s="2" t="s">
        <v>13208</v>
      </c>
      <c r="B32" s="2" t="s">
        <v>13209</v>
      </c>
      <c r="C32" s="4" t="s">
        <v>13210</v>
      </c>
      <c r="D32" s="9" t="s">
        <v>11</v>
      </c>
      <c r="E32" s="9">
        <v>43287</v>
      </c>
    </row>
    <row r="33" spans="1:6" x14ac:dyDescent="0.25">
      <c r="A33" s="2" t="s">
        <v>12749</v>
      </c>
      <c r="B33" s="2" t="s">
        <v>13211</v>
      </c>
      <c r="C33" s="4" t="s">
        <v>13212</v>
      </c>
      <c r="E33" s="9">
        <v>43301</v>
      </c>
    </row>
    <row r="34" spans="1:6" x14ac:dyDescent="0.25">
      <c r="A34" s="2" t="s">
        <v>13213</v>
      </c>
      <c r="B34" s="2" t="s">
        <v>13214</v>
      </c>
      <c r="C34" s="4" t="s">
        <v>13215</v>
      </c>
      <c r="D34" s="9">
        <v>43511</v>
      </c>
      <c r="E34" s="9">
        <v>43509</v>
      </c>
    </row>
    <row r="35" spans="1:6" x14ac:dyDescent="0.25">
      <c r="A35" s="2" t="s">
        <v>10022</v>
      </c>
      <c r="B35" s="2" t="s">
        <v>13216</v>
      </c>
      <c r="C35" s="4" t="s">
        <v>13217</v>
      </c>
      <c r="E35" s="9">
        <v>43518</v>
      </c>
    </row>
    <row r="36" spans="1:6" x14ac:dyDescent="0.25">
      <c r="A36" s="2" t="s">
        <v>862</v>
      </c>
      <c r="B36" s="2" t="s">
        <v>13218</v>
      </c>
      <c r="C36" s="4" t="s">
        <v>13217</v>
      </c>
      <c r="E36" s="9">
        <v>43518</v>
      </c>
    </row>
    <row r="37" spans="1:6" x14ac:dyDescent="0.25">
      <c r="A37" s="2" t="s">
        <v>13219</v>
      </c>
      <c r="B37" s="2" t="s">
        <v>13220</v>
      </c>
      <c r="C37" s="4" t="s">
        <v>13221</v>
      </c>
      <c r="E37" s="9">
        <v>43532</v>
      </c>
    </row>
    <row r="38" spans="1:6" x14ac:dyDescent="0.25">
      <c r="A38" s="25"/>
      <c r="B38" s="25" t="s">
        <v>13222</v>
      </c>
      <c r="C38" s="25"/>
      <c r="D38" s="29"/>
      <c r="E38" s="29"/>
      <c r="F38" s="30"/>
    </row>
    <row r="39" spans="1:6" x14ac:dyDescent="0.25">
      <c r="A39" s="2" t="s">
        <v>13223</v>
      </c>
      <c r="B39" s="2" t="s">
        <v>13224</v>
      </c>
      <c r="C39" s="4" t="s">
        <v>13225</v>
      </c>
      <c r="D39" s="9">
        <v>43705</v>
      </c>
      <c r="E39" s="9">
        <v>43705</v>
      </c>
    </row>
  </sheetData>
  <hyperlinks>
    <hyperlink ref="I1" location="'Inicio'!A1" tooltip="Regresa a la tabla del inicio" display="Ir al inicio" xr:uid="{8DD9476D-B746-46AD-BA96-CC533DAED1EC}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B9892-6565-470F-B8E3-0367F2B826BC}">
  <sheetPr codeName="Hoja111"/>
  <dimension ref="A1:I93"/>
  <sheetViews>
    <sheetView workbookViewId="0">
      <pane ySplit="1" topLeftCell="A65" activePane="bottomLeft" state="frozenSplit"/>
      <selection pane="bottomLeft" activeCell="E91" sqref="E9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750</v>
      </c>
      <c r="H1" s="1" t="s">
        <v>28761</v>
      </c>
      <c r="I1" s="5" t="s">
        <v>14</v>
      </c>
    </row>
    <row r="2" spans="1:9" x14ac:dyDescent="0.25">
      <c r="A2" s="2" t="s">
        <v>13412</v>
      </c>
      <c r="B2" s="2" t="s">
        <v>13413</v>
      </c>
      <c r="C2" s="4" t="s">
        <v>13414</v>
      </c>
      <c r="D2" s="9">
        <v>42523</v>
      </c>
      <c r="E2" s="9">
        <v>42521</v>
      </c>
    </row>
    <row r="3" spans="1:9" x14ac:dyDescent="0.25">
      <c r="A3" s="2" t="s">
        <v>9893</v>
      </c>
      <c r="B3" s="2" t="s">
        <v>13415</v>
      </c>
      <c r="C3" s="4" t="s">
        <v>10831</v>
      </c>
      <c r="D3" s="9">
        <v>42535</v>
      </c>
      <c r="E3" s="9">
        <v>42534</v>
      </c>
    </row>
    <row r="4" spans="1:9" x14ac:dyDescent="0.25">
      <c r="A4" s="2" t="s">
        <v>5247</v>
      </c>
      <c r="B4" s="2" t="s">
        <v>13416</v>
      </c>
      <c r="C4" s="4" t="s">
        <v>10831</v>
      </c>
      <c r="D4" s="9">
        <v>42535</v>
      </c>
      <c r="E4" s="9">
        <v>42528</v>
      </c>
    </row>
    <row r="5" spans="1:9" x14ac:dyDescent="0.25">
      <c r="A5" s="2" t="s">
        <v>1171</v>
      </c>
      <c r="B5" s="2" t="s">
        <v>13417</v>
      </c>
      <c r="C5" s="4" t="s">
        <v>13418</v>
      </c>
      <c r="E5" s="9">
        <v>42532</v>
      </c>
    </row>
    <row r="6" spans="1:9" x14ac:dyDescent="0.25">
      <c r="A6" s="2" t="s">
        <v>1171</v>
      </c>
      <c r="B6" s="2" t="s">
        <v>13589</v>
      </c>
      <c r="C6" s="4" t="s">
        <v>13419</v>
      </c>
      <c r="E6" s="9">
        <v>42537</v>
      </c>
    </row>
    <row r="7" spans="1:9" x14ac:dyDescent="0.25">
      <c r="A7" s="2" t="s">
        <v>5448</v>
      </c>
      <c r="B7" s="2" t="s">
        <v>13415</v>
      </c>
      <c r="C7" s="4" t="s">
        <v>13420</v>
      </c>
      <c r="E7" s="9">
        <v>42544</v>
      </c>
    </row>
    <row r="8" spans="1:9" x14ac:dyDescent="0.25">
      <c r="A8" s="2" t="s">
        <v>13421</v>
      </c>
      <c r="B8" s="2" t="s">
        <v>13422</v>
      </c>
      <c r="C8" s="4" t="s">
        <v>13420</v>
      </c>
      <c r="E8" s="9">
        <v>42544</v>
      </c>
    </row>
    <row r="9" spans="1:9" x14ac:dyDescent="0.25">
      <c r="A9" s="2" t="s">
        <v>1171</v>
      </c>
      <c r="B9" s="2" t="s">
        <v>13423</v>
      </c>
      <c r="C9" s="4" t="s">
        <v>13424</v>
      </c>
      <c r="E9" s="9">
        <v>42548</v>
      </c>
    </row>
    <row r="10" spans="1:9" x14ac:dyDescent="0.25">
      <c r="A10" s="2" t="s">
        <v>2488</v>
      </c>
      <c r="B10" s="2" t="s">
        <v>13425</v>
      </c>
      <c r="C10" s="4" t="s">
        <v>5457</v>
      </c>
      <c r="D10" s="9">
        <v>42563</v>
      </c>
      <c r="E10" s="9">
        <v>42560</v>
      </c>
    </row>
    <row r="11" spans="1:9" x14ac:dyDescent="0.25">
      <c r="A11" s="2" t="s">
        <v>2618</v>
      </c>
      <c r="B11" s="2" t="s">
        <v>13426</v>
      </c>
      <c r="C11" s="4" t="s">
        <v>9829</v>
      </c>
      <c r="E11" s="9">
        <v>42553</v>
      </c>
    </row>
    <row r="12" spans="1:9" x14ac:dyDescent="0.25">
      <c r="A12" s="2" t="s">
        <v>1171</v>
      </c>
      <c r="B12" s="2" t="s">
        <v>13427</v>
      </c>
      <c r="C12" s="4" t="s">
        <v>13428</v>
      </c>
      <c r="E12" s="9">
        <v>42566</v>
      </c>
    </row>
    <row r="13" spans="1:9" x14ac:dyDescent="0.25">
      <c r="A13" s="2" t="s">
        <v>1171</v>
      </c>
      <c r="B13" s="2" t="s">
        <v>13429</v>
      </c>
      <c r="C13" s="4" t="s">
        <v>13430</v>
      </c>
      <c r="E13" s="9">
        <v>42571</v>
      </c>
    </row>
    <row r="14" spans="1:9" x14ac:dyDescent="0.25">
      <c r="A14" s="2" t="s">
        <v>1171</v>
      </c>
      <c r="B14" s="2" t="s">
        <v>13431</v>
      </c>
      <c r="C14" s="4" t="s">
        <v>13432</v>
      </c>
      <c r="E14" s="9">
        <v>42576</v>
      </c>
    </row>
    <row r="15" spans="1:9" x14ac:dyDescent="0.25">
      <c r="A15" s="2" t="s">
        <v>13433</v>
      </c>
      <c r="B15" s="2" t="s">
        <v>13434</v>
      </c>
      <c r="C15" s="4" t="s">
        <v>13435</v>
      </c>
      <c r="E15" s="9">
        <v>42581</v>
      </c>
    </row>
    <row r="16" spans="1:9" x14ac:dyDescent="0.25">
      <c r="A16" s="2" t="s">
        <v>13436</v>
      </c>
      <c r="B16" s="2" t="s">
        <v>13437</v>
      </c>
      <c r="C16" s="4" t="s">
        <v>13438</v>
      </c>
      <c r="E16" s="9">
        <v>42584</v>
      </c>
    </row>
    <row r="17" spans="1:5" x14ac:dyDescent="0.25">
      <c r="A17" s="2" t="s">
        <v>1171</v>
      </c>
      <c r="B17" s="2" t="s">
        <v>13439</v>
      </c>
      <c r="C17" s="4" t="s">
        <v>13440</v>
      </c>
      <c r="E17" s="9">
        <v>42587</v>
      </c>
    </row>
    <row r="18" spans="1:5" x14ac:dyDescent="0.25">
      <c r="A18" s="2" t="s">
        <v>1171</v>
      </c>
      <c r="B18" s="2" t="s">
        <v>13441</v>
      </c>
      <c r="C18" s="4" t="s">
        <v>13442</v>
      </c>
      <c r="E18" s="9">
        <v>42597</v>
      </c>
    </row>
    <row r="19" spans="1:5" x14ac:dyDescent="0.25">
      <c r="A19" s="2" t="s">
        <v>1171</v>
      </c>
      <c r="B19" s="2" t="s">
        <v>13443</v>
      </c>
      <c r="C19" s="4" t="s">
        <v>13444</v>
      </c>
      <c r="E19" s="9">
        <v>42601</v>
      </c>
    </row>
    <row r="20" spans="1:5" x14ac:dyDescent="0.25">
      <c r="A20" s="2" t="s">
        <v>1171</v>
      </c>
      <c r="B20" s="2" t="s">
        <v>6403</v>
      </c>
      <c r="C20" s="4" t="s">
        <v>13445</v>
      </c>
      <c r="E20" s="9">
        <v>42605</v>
      </c>
    </row>
    <row r="21" spans="1:5" x14ac:dyDescent="0.25">
      <c r="A21" s="2" t="s">
        <v>13446</v>
      </c>
      <c r="B21" s="2" t="s">
        <v>13447</v>
      </c>
      <c r="C21" s="4" t="s">
        <v>12140</v>
      </c>
      <c r="E21" s="9">
        <v>42619</v>
      </c>
    </row>
    <row r="22" spans="1:5" x14ac:dyDescent="0.25">
      <c r="A22" s="2" t="s">
        <v>13448</v>
      </c>
      <c r="B22" s="2" t="s">
        <v>13449</v>
      </c>
      <c r="C22" s="4" t="s">
        <v>6649</v>
      </c>
      <c r="D22" s="9">
        <v>42634</v>
      </c>
      <c r="E22" s="9">
        <v>42630</v>
      </c>
    </row>
    <row r="23" spans="1:5" x14ac:dyDescent="0.25">
      <c r="A23" s="2" t="s">
        <v>1171</v>
      </c>
      <c r="B23" s="2" t="s">
        <v>13450</v>
      </c>
      <c r="C23" s="4" t="s">
        <v>13451</v>
      </c>
      <c r="E23" s="9">
        <v>42630</v>
      </c>
    </row>
    <row r="24" spans="1:5" x14ac:dyDescent="0.25">
      <c r="A24" s="2" t="s">
        <v>3312</v>
      </c>
      <c r="B24" s="2" t="s">
        <v>13452</v>
      </c>
      <c r="C24" s="4" t="s">
        <v>5499</v>
      </c>
      <c r="D24" s="9">
        <v>42644</v>
      </c>
      <c r="E24" s="9">
        <v>42641</v>
      </c>
    </row>
    <row r="25" spans="1:5" x14ac:dyDescent="0.25">
      <c r="A25" s="2" t="s">
        <v>13453</v>
      </c>
      <c r="B25" s="2" t="s">
        <v>13454</v>
      </c>
      <c r="C25" s="4" t="s">
        <v>3514</v>
      </c>
      <c r="E25" s="9">
        <v>42649</v>
      </c>
    </row>
    <row r="26" spans="1:5" x14ac:dyDescent="0.25">
      <c r="A26" s="2" t="s">
        <v>12877</v>
      </c>
      <c r="B26" s="2" t="s">
        <v>13455</v>
      </c>
      <c r="C26" s="4" t="s">
        <v>1390</v>
      </c>
      <c r="E26" s="9">
        <v>42648</v>
      </c>
    </row>
    <row r="27" spans="1:5" x14ac:dyDescent="0.25">
      <c r="A27" s="2" t="s">
        <v>5902</v>
      </c>
      <c r="B27" s="2" t="s">
        <v>13456</v>
      </c>
      <c r="C27" s="4" t="s">
        <v>4488</v>
      </c>
      <c r="D27" s="9">
        <v>42663</v>
      </c>
      <c r="E27" s="9">
        <v>42663</v>
      </c>
    </row>
    <row r="28" spans="1:5" x14ac:dyDescent="0.25">
      <c r="A28" s="2" t="s">
        <v>8487</v>
      </c>
      <c r="B28" s="2" t="s">
        <v>13457</v>
      </c>
      <c r="C28" s="4" t="s">
        <v>3624</v>
      </c>
      <c r="D28" s="9">
        <v>42669</v>
      </c>
      <c r="E28" s="9">
        <v>42670</v>
      </c>
    </row>
    <row r="29" spans="1:5" x14ac:dyDescent="0.25">
      <c r="A29" s="2" t="s">
        <v>13458</v>
      </c>
      <c r="B29" s="2" t="s">
        <v>13459</v>
      </c>
      <c r="C29" s="4" t="s">
        <v>4493</v>
      </c>
      <c r="E29" s="9">
        <v>42672</v>
      </c>
    </row>
    <row r="30" spans="1:5" x14ac:dyDescent="0.25">
      <c r="A30" s="2" t="s">
        <v>13458</v>
      </c>
      <c r="B30" s="2" t="s">
        <v>13460</v>
      </c>
      <c r="C30" s="4" t="s">
        <v>5523</v>
      </c>
      <c r="E30" s="9">
        <v>42684</v>
      </c>
    </row>
    <row r="31" spans="1:5" x14ac:dyDescent="0.25">
      <c r="A31" s="2" t="s">
        <v>1171</v>
      </c>
      <c r="B31" s="2" t="s">
        <v>13461</v>
      </c>
      <c r="C31" s="4" t="s">
        <v>13462</v>
      </c>
      <c r="E31" s="9">
        <v>42689</v>
      </c>
    </row>
    <row r="32" spans="1:5" x14ac:dyDescent="0.25">
      <c r="A32" s="2" t="s">
        <v>1171</v>
      </c>
      <c r="B32" s="2" t="s">
        <v>13463</v>
      </c>
      <c r="C32" s="4" t="s">
        <v>13462</v>
      </c>
      <c r="E32" s="9">
        <v>42689</v>
      </c>
    </row>
    <row r="33" spans="1:5" x14ac:dyDescent="0.25">
      <c r="A33" s="2" t="s">
        <v>1171</v>
      </c>
      <c r="B33" s="2" t="s">
        <v>13464</v>
      </c>
      <c r="C33" s="4" t="s">
        <v>13462</v>
      </c>
      <c r="E33" s="9">
        <v>42689</v>
      </c>
    </row>
    <row r="34" spans="1:5" x14ac:dyDescent="0.25">
      <c r="A34" s="2" t="s">
        <v>13465</v>
      </c>
      <c r="B34" s="2" t="s">
        <v>13466</v>
      </c>
      <c r="C34" s="4" t="s">
        <v>2992</v>
      </c>
      <c r="D34" s="9">
        <v>42700</v>
      </c>
      <c r="E34" s="9">
        <v>42697</v>
      </c>
    </row>
    <row r="35" spans="1:5" x14ac:dyDescent="0.25">
      <c r="A35" s="2" t="s">
        <v>13467</v>
      </c>
      <c r="B35" s="2" t="s">
        <v>13468</v>
      </c>
      <c r="C35" s="4" t="s">
        <v>13469</v>
      </c>
      <c r="D35" s="9">
        <v>42717</v>
      </c>
      <c r="E35" s="9">
        <v>42714</v>
      </c>
    </row>
    <row r="36" spans="1:5" x14ac:dyDescent="0.25">
      <c r="A36" s="2" t="s">
        <v>6611</v>
      </c>
      <c r="B36" s="2" t="s">
        <v>13470</v>
      </c>
      <c r="C36" s="4" t="s">
        <v>13471</v>
      </c>
      <c r="D36" s="9">
        <v>42730</v>
      </c>
      <c r="E36" s="9">
        <v>42730</v>
      </c>
    </row>
    <row r="37" spans="1:5" x14ac:dyDescent="0.25">
      <c r="A37" s="2" t="s">
        <v>1171</v>
      </c>
      <c r="B37" s="2" t="s">
        <v>13472</v>
      </c>
      <c r="C37" s="4" t="s">
        <v>13473</v>
      </c>
      <c r="E37" s="9">
        <v>42740</v>
      </c>
    </row>
    <row r="38" spans="1:5" x14ac:dyDescent="0.25">
      <c r="A38" s="2" t="s">
        <v>1171</v>
      </c>
      <c r="B38" s="2" t="s">
        <v>13474</v>
      </c>
      <c r="C38" s="4" t="s">
        <v>13473</v>
      </c>
      <c r="E38" s="9">
        <v>42740</v>
      </c>
    </row>
    <row r="39" spans="1:5" x14ac:dyDescent="0.25">
      <c r="A39" s="2" t="s">
        <v>13475</v>
      </c>
      <c r="B39" s="2" t="s">
        <v>13476</v>
      </c>
      <c r="C39" s="4" t="s">
        <v>13477</v>
      </c>
      <c r="E39" s="9">
        <v>42756</v>
      </c>
    </row>
    <row r="40" spans="1:5" x14ac:dyDescent="0.25">
      <c r="A40" s="2" t="s">
        <v>1171</v>
      </c>
      <c r="B40" s="2" t="s">
        <v>13478</v>
      </c>
      <c r="C40" s="4" t="s">
        <v>13479</v>
      </c>
      <c r="E40" s="9">
        <v>42756</v>
      </c>
    </row>
    <row r="41" spans="1:5" x14ac:dyDescent="0.25">
      <c r="A41" s="2" t="s">
        <v>2562</v>
      </c>
      <c r="B41" s="2" t="s">
        <v>13480</v>
      </c>
      <c r="C41" s="4" t="s">
        <v>13481</v>
      </c>
      <c r="D41" s="9">
        <v>42773</v>
      </c>
      <c r="E41" s="9">
        <v>42774</v>
      </c>
    </row>
    <row r="42" spans="1:5" x14ac:dyDescent="0.25">
      <c r="A42" s="2" t="s">
        <v>1171</v>
      </c>
      <c r="B42" s="2" t="s">
        <v>9896</v>
      </c>
      <c r="C42" s="4" t="s">
        <v>1186</v>
      </c>
      <c r="E42" s="9">
        <v>42769</v>
      </c>
    </row>
    <row r="43" spans="1:5" x14ac:dyDescent="0.25">
      <c r="A43" s="2" t="s">
        <v>1171</v>
      </c>
      <c r="B43" s="2" t="s">
        <v>13482</v>
      </c>
      <c r="C43" s="4" t="s">
        <v>13483</v>
      </c>
      <c r="E43" s="9">
        <v>42783</v>
      </c>
    </row>
    <row r="44" spans="1:5" x14ac:dyDescent="0.25">
      <c r="A44" s="2" t="s">
        <v>13458</v>
      </c>
      <c r="B44" s="2" t="s">
        <v>13484</v>
      </c>
      <c r="C44" s="4" t="s">
        <v>13485</v>
      </c>
      <c r="D44" s="9">
        <v>42802</v>
      </c>
      <c r="E44" s="9">
        <v>42807</v>
      </c>
    </row>
    <row r="45" spans="1:5" x14ac:dyDescent="0.25">
      <c r="A45" s="2" t="s">
        <v>13486</v>
      </c>
      <c r="B45" s="2" t="s">
        <v>13487</v>
      </c>
      <c r="C45" s="4" t="s">
        <v>3647</v>
      </c>
      <c r="D45" s="9">
        <v>42822</v>
      </c>
      <c r="E45" s="9">
        <v>42817</v>
      </c>
    </row>
    <row r="46" spans="1:5" x14ac:dyDescent="0.25">
      <c r="A46" s="2" t="s">
        <v>13486</v>
      </c>
      <c r="B46" s="2" t="s">
        <v>13488</v>
      </c>
      <c r="C46" s="4" t="s">
        <v>13489</v>
      </c>
      <c r="E46" s="9">
        <v>42825</v>
      </c>
    </row>
    <row r="47" spans="1:5" x14ac:dyDescent="0.25">
      <c r="A47" s="2" t="s">
        <v>13490</v>
      </c>
      <c r="B47" s="2" t="s">
        <v>13491</v>
      </c>
      <c r="C47" s="4" t="s">
        <v>13492</v>
      </c>
      <c r="E47" s="9">
        <v>42830</v>
      </c>
    </row>
    <row r="48" spans="1:5" x14ac:dyDescent="0.25">
      <c r="A48" s="2" t="s">
        <v>13421</v>
      </c>
      <c r="B48" s="2" t="s">
        <v>13422</v>
      </c>
      <c r="C48" s="4" t="s">
        <v>10614</v>
      </c>
      <c r="E48" s="9">
        <v>42836</v>
      </c>
    </row>
    <row r="49" spans="1:5" x14ac:dyDescent="0.25">
      <c r="A49" s="2" t="s">
        <v>13493</v>
      </c>
      <c r="B49" s="2" t="s">
        <v>13494</v>
      </c>
      <c r="C49" s="4" t="s">
        <v>13495</v>
      </c>
      <c r="E49" s="9">
        <v>42844</v>
      </c>
    </row>
    <row r="50" spans="1:5" x14ac:dyDescent="0.25">
      <c r="A50" s="2" t="s">
        <v>10808</v>
      </c>
      <c r="B50" s="2" t="s">
        <v>13496</v>
      </c>
      <c r="C50" s="4" t="s">
        <v>13497</v>
      </c>
      <c r="D50" s="9">
        <v>42852</v>
      </c>
      <c r="E50" s="9">
        <v>42849</v>
      </c>
    </row>
    <row r="51" spans="1:5" x14ac:dyDescent="0.25">
      <c r="A51" s="2" t="s">
        <v>10808</v>
      </c>
      <c r="B51" s="2" t="s">
        <v>13498</v>
      </c>
      <c r="C51" s="4" t="s">
        <v>13499</v>
      </c>
      <c r="E51" s="9">
        <v>42851</v>
      </c>
    </row>
    <row r="52" spans="1:5" x14ac:dyDescent="0.25">
      <c r="A52" s="2" t="s">
        <v>13500</v>
      </c>
      <c r="B52" s="2" t="s">
        <v>13501</v>
      </c>
      <c r="C52" s="4" t="s">
        <v>13499</v>
      </c>
      <c r="E52" s="9">
        <v>42854</v>
      </c>
    </row>
    <row r="53" spans="1:5" x14ac:dyDescent="0.25">
      <c r="A53" s="2" t="s">
        <v>13502</v>
      </c>
      <c r="B53" s="2" t="s">
        <v>13503</v>
      </c>
      <c r="C53" s="4" t="s">
        <v>13504</v>
      </c>
      <c r="E53" s="9">
        <v>42857</v>
      </c>
    </row>
    <row r="54" spans="1:5" x14ac:dyDescent="0.25">
      <c r="A54" s="2" t="s">
        <v>13505</v>
      </c>
      <c r="B54" s="2" t="s">
        <v>13506</v>
      </c>
      <c r="C54" s="4" t="s">
        <v>13507</v>
      </c>
      <c r="D54" s="9">
        <v>42868</v>
      </c>
      <c r="E54" s="9">
        <v>42866</v>
      </c>
    </row>
    <row r="55" spans="1:5" x14ac:dyDescent="0.25">
      <c r="A55" s="2" t="s">
        <v>13502</v>
      </c>
      <c r="B55" s="2" t="s">
        <v>13508</v>
      </c>
      <c r="C55" s="4" t="s">
        <v>13507</v>
      </c>
      <c r="D55" s="9">
        <v>42868</v>
      </c>
      <c r="E55" s="9">
        <v>42861</v>
      </c>
    </row>
    <row r="56" spans="1:5" x14ac:dyDescent="0.25">
      <c r="A56" s="2" t="s">
        <v>13502</v>
      </c>
      <c r="B56" s="2" t="s">
        <v>13509</v>
      </c>
      <c r="C56" s="4" t="s">
        <v>6716</v>
      </c>
      <c r="E56" s="9">
        <v>42865</v>
      </c>
    </row>
    <row r="57" spans="1:5" x14ac:dyDescent="0.25">
      <c r="A57" s="2" t="s">
        <v>10808</v>
      </c>
      <c r="B57" s="2" t="s">
        <v>13510</v>
      </c>
      <c r="C57" s="4" t="s">
        <v>13511</v>
      </c>
      <c r="E57" s="9">
        <v>42868</v>
      </c>
    </row>
    <row r="58" spans="1:5" x14ac:dyDescent="0.25">
      <c r="A58" s="2" t="s">
        <v>13512</v>
      </c>
      <c r="B58" s="2" t="s">
        <v>13513</v>
      </c>
      <c r="C58" s="4" t="s">
        <v>8828</v>
      </c>
      <c r="D58" s="9">
        <v>42881</v>
      </c>
      <c r="E58" s="9">
        <v>42882</v>
      </c>
    </row>
    <row r="59" spans="1:5" x14ac:dyDescent="0.25">
      <c r="A59" s="2" t="s">
        <v>6481</v>
      </c>
      <c r="B59" s="2" t="s">
        <v>13514</v>
      </c>
      <c r="C59" s="4" t="s">
        <v>1438</v>
      </c>
      <c r="E59" s="9">
        <v>42874</v>
      </c>
    </row>
    <row r="60" spans="1:5" x14ac:dyDescent="0.25">
      <c r="A60" s="2" t="s">
        <v>1171</v>
      </c>
      <c r="B60" s="2" t="s">
        <v>13515</v>
      </c>
      <c r="C60" s="4" t="s">
        <v>13516</v>
      </c>
      <c r="E60" s="9">
        <v>42891</v>
      </c>
    </row>
    <row r="61" spans="1:5" x14ac:dyDescent="0.25">
      <c r="A61" s="2" t="s">
        <v>1425</v>
      </c>
      <c r="B61" s="2" t="s">
        <v>13517</v>
      </c>
      <c r="C61" s="4" t="s">
        <v>13518</v>
      </c>
      <c r="D61" s="9">
        <v>42909</v>
      </c>
      <c r="E61" s="9">
        <v>42909</v>
      </c>
    </row>
    <row r="62" spans="1:5" x14ac:dyDescent="0.25">
      <c r="A62" s="2" t="s">
        <v>2348</v>
      </c>
      <c r="B62" s="2" t="s">
        <v>13519</v>
      </c>
      <c r="C62" s="4" t="s">
        <v>13520</v>
      </c>
      <c r="E62" s="9">
        <v>42909</v>
      </c>
    </row>
    <row r="63" spans="1:5" x14ac:dyDescent="0.25">
      <c r="A63" s="2" t="s">
        <v>2348</v>
      </c>
      <c r="B63" s="2" t="s">
        <v>13521</v>
      </c>
      <c r="C63" s="4" t="s">
        <v>13522</v>
      </c>
      <c r="E63" s="9">
        <v>42923</v>
      </c>
    </row>
    <row r="64" spans="1:5" x14ac:dyDescent="0.25">
      <c r="B64" s="2" t="s">
        <v>13523</v>
      </c>
      <c r="C64" s="4" t="s">
        <v>13524</v>
      </c>
      <c r="E64" s="9">
        <v>42919</v>
      </c>
    </row>
    <row r="65" spans="1:5" x14ac:dyDescent="0.25">
      <c r="A65" s="2" t="s">
        <v>13525</v>
      </c>
      <c r="B65" s="2" t="s">
        <v>13526</v>
      </c>
      <c r="C65" s="4" t="s">
        <v>13527</v>
      </c>
      <c r="E65" s="9">
        <v>42934</v>
      </c>
    </row>
    <row r="66" spans="1:5" x14ac:dyDescent="0.25">
      <c r="A66" s="2" t="s">
        <v>13528</v>
      </c>
      <c r="B66" s="2" t="s">
        <v>13529</v>
      </c>
      <c r="C66" s="4" t="s">
        <v>10861</v>
      </c>
      <c r="E66" s="9">
        <v>42945</v>
      </c>
    </row>
    <row r="67" spans="1:5" x14ac:dyDescent="0.25">
      <c r="A67" s="2" t="s">
        <v>13530</v>
      </c>
      <c r="B67" s="2" t="s">
        <v>13531</v>
      </c>
      <c r="C67" s="4" t="s">
        <v>3440</v>
      </c>
      <c r="D67" s="9">
        <v>42952</v>
      </c>
      <c r="E67" s="9">
        <v>42954</v>
      </c>
    </row>
    <row r="68" spans="1:5" x14ac:dyDescent="0.25">
      <c r="A68" s="2" t="s">
        <v>4625</v>
      </c>
      <c r="B68" s="2" t="s">
        <v>13532</v>
      </c>
      <c r="C68" s="4" t="s">
        <v>10009</v>
      </c>
      <c r="E68" s="9">
        <v>42972</v>
      </c>
    </row>
    <row r="69" spans="1:5" x14ac:dyDescent="0.25">
      <c r="A69" s="2" t="s">
        <v>13533</v>
      </c>
      <c r="B69" s="2" t="s">
        <v>13534</v>
      </c>
      <c r="C69" s="4" t="s">
        <v>13535</v>
      </c>
      <c r="D69" s="9">
        <v>43005</v>
      </c>
      <c r="E69" s="9">
        <v>43007</v>
      </c>
    </row>
    <row r="70" spans="1:5" x14ac:dyDescent="0.25">
      <c r="A70" s="2" t="s">
        <v>13536</v>
      </c>
      <c r="B70" s="2" t="s">
        <v>13537</v>
      </c>
      <c r="C70" s="4" t="s">
        <v>13535</v>
      </c>
      <c r="D70" s="9">
        <v>43005</v>
      </c>
      <c r="E70" s="9">
        <v>43007</v>
      </c>
    </row>
    <row r="71" spans="1:5" x14ac:dyDescent="0.25">
      <c r="A71" s="2" t="s">
        <v>13538</v>
      </c>
      <c r="B71" s="2" t="s">
        <v>13539</v>
      </c>
      <c r="C71" s="4" t="s">
        <v>13540</v>
      </c>
      <c r="D71" s="9">
        <v>43031</v>
      </c>
      <c r="E71" s="9">
        <v>43033</v>
      </c>
    </row>
    <row r="72" spans="1:5" x14ac:dyDescent="0.25">
      <c r="A72" s="2" t="s">
        <v>1383</v>
      </c>
      <c r="B72" s="2" t="s">
        <v>13541</v>
      </c>
      <c r="C72" s="4" t="s">
        <v>13542</v>
      </c>
      <c r="D72" s="9">
        <v>43094</v>
      </c>
      <c r="E72" s="9">
        <v>43091</v>
      </c>
    </row>
    <row r="73" spans="1:5" x14ac:dyDescent="0.25">
      <c r="A73" s="2" t="s">
        <v>13543</v>
      </c>
      <c r="B73" s="2" t="s">
        <v>13544</v>
      </c>
      <c r="C73" s="4" t="s">
        <v>13545</v>
      </c>
      <c r="D73" s="9">
        <v>43157</v>
      </c>
      <c r="E73" s="9">
        <v>43157</v>
      </c>
    </row>
    <row r="74" spans="1:5" x14ac:dyDescent="0.25">
      <c r="A74" s="2" t="s">
        <v>13546</v>
      </c>
      <c r="B74" s="2" t="s">
        <v>13547</v>
      </c>
      <c r="C74" s="4" t="s">
        <v>13545</v>
      </c>
      <c r="D74" s="9">
        <v>43157</v>
      </c>
      <c r="E74" s="9">
        <v>43157</v>
      </c>
    </row>
    <row r="75" spans="1:5" x14ac:dyDescent="0.25">
      <c r="A75" s="2" t="s">
        <v>10853</v>
      </c>
      <c r="B75" s="2" t="s">
        <v>13548</v>
      </c>
      <c r="C75" s="4" t="s">
        <v>13549</v>
      </c>
      <c r="E75" s="9">
        <v>43213</v>
      </c>
    </row>
    <row r="76" spans="1:5" x14ac:dyDescent="0.25">
      <c r="A76" s="2" t="s">
        <v>10853</v>
      </c>
      <c r="B76" s="2" t="s">
        <v>13550</v>
      </c>
      <c r="C76" s="4" t="s">
        <v>13549</v>
      </c>
      <c r="E76" s="9">
        <v>43213</v>
      </c>
    </row>
    <row r="77" spans="1:5" x14ac:dyDescent="0.25">
      <c r="A77" s="2" t="s">
        <v>4741</v>
      </c>
      <c r="B77" s="2" t="s">
        <v>13551</v>
      </c>
      <c r="C77" s="4" t="s">
        <v>13552</v>
      </c>
      <c r="E77" s="9">
        <v>43269</v>
      </c>
    </row>
    <row r="78" spans="1:5" x14ac:dyDescent="0.25">
      <c r="A78" s="2" t="s">
        <v>13553</v>
      </c>
      <c r="B78" s="2" t="s">
        <v>13554</v>
      </c>
      <c r="C78" s="4" t="s">
        <v>13555</v>
      </c>
      <c r="D78" s="9">
        <v>43299</v>
      </c>
      <c r="E78" s="9">
        <v>43299</v>
      </c>
    </row>
    <row r="79" spans="1:5" x14ac:dyDescent="0.25">
      <c r="A79" s="2" t="s">
        <v>4741</v>
      </c>
      <c r="B79" s="2" t="s">
        <v>13556</v>
      </c>
      <c r="C79" s="4" t="s">
        <v>13557</v>
      </c>
      <c r="E79" s="9">
        <v>43306</v>
      </c>
    </row>
    <row r="80" spans="1:5" x14ac:dyDescent="0.25">
      <c r="A80" s="2" t="s">
        <v>13558</v>
      </c>
      <c r="B80" s="2" t="s">
        <v>13559</v>
      </c>
      <c r="C80" s="4" t="s">
        <v>13560</v>
      </c>
      <c r="D80" s="9">
        <v>43313</v>
      </c>
      <c r="E80" s="9">
        <v>43312</v>
      </c>
    </row>
    <row r="81" spans="1:5" x14ac:dyDescent="0.25">
      <c r="A81" s="2" t="s">
        <v>13561</v>
      </c>
      <c r="B81" s="2" t="s">
        <v>13562</v>
      </c>
      <c r="C81" s="4" t="s">
        <v>13563</v>
      </c>
      <c r="E81" s="9" t="s">
        <v>13564</v>
      </c>
    </row>
    <row r="82" spans="1:5" x14ac:dyDescent="0.25">
      <c r="A82" s="2" t="s">
        <v>4741</v>
      </c>
      <c r="B82" s="2" t="s">
        <v>10237</v>
      </c>
      <c r="C82" s="4" t="s">
        <v>13565</v>
      </c>
      <c r="E82" s="9" t="s">
        <v>13564</v>
      </c>
    </row>
    <row r="83" spans="1:5" x14ac:dyDescent="0.25">
      <c r="A83" s="2" t="s">
        <v>7554</v>
      </c>
      <c r="B83" s="2" t="s">
        <v>13566</v>
      </c>
      <c r="C83" s="4" t="s">
        <v>13567</v>
      </c>
      <c r="D83" s="9">
        <v>43331</v>
      </c>
      <c r="E83" s="9">
        <v>43332</v>
      </c>
    </row>
    <row r="84" spans="1:5" x14ac:dyDescent="0.25">
      <c r="A84" s="2" t="s">
        <v>13568</v>
      </c>
      <c r="B84" s="2" t="s">
        <v>13569</v>
      </c>
      <c r="C84" s="4" t="s">
        <v>13570</v>
      </c>
      <c r="D84" s="9">
        <v>43425</v>
      </c>
      <c r="E84" s="9">
        <v>43427</v>
      </c>
    </row>
    <row r="85" spans="1:5" x14ac:dyDescent="0.25">
      <c r="A85" s="2" t="s">
        <v>13571</v>
      </c>
      <c r="B85" s="2" t="s">
        <v>13572</v>
      </c>
      <c r="C85" s="4" t="s">
        <v>13573</v>
      </c>
      <c r="D85" s="9">
        <v>43532</v>
      </c>
      <c r="E85" s="9">
        <v>43532</v>
      </c>
    </row>
    <row r="86" spans="1:5" x14ac:dyDescent="0.25">
      <c r="A86" s="2" t="s">
        <v>13553</v>
      </c>
      <c r="B86" s="2" t="s">
        <v>13574</v>
      </c>
      <c r="C86" s="4" t="s">
        <v>4925</v>
      </c>
      <c r="D86" s="9">
        <v>43910</v>
      </c>
    </row>
    <row r="87" spans="1:5" x14ac:dyDescent="0.25">
      <c r="A87" s="2" t="s">
        <v>13575</v>
      </c>
      <c r="B87" s="2" t="s">
        <v>13576</v>
      </c>
      <c r="C87" s="4" t="s">
        <v>13291</v>
      </c>
      <c r="E87" s="9" t="s">
        <v>13289</v>
      </c>
    </row>
    <row r="88" spans="1:5" x14ac:dyDescent="0.25">
      <c r="A88" s="2" t="s">
        <v>13577</v>
      </c>
      <c r="B88" s="2" t="s">
        <v>13578</v>
      </c>
      <c r="E88" s="9" t="s">
        <v>13289</v>
      </c>
    </row>
    <row r="89" spans="1:5" x14ac:dyDescent="0.25">
      <c r="A89" s="2" t="s">
        <v>13579</v>
      </c>
      <c r="B89" s="2" t="s">
        <v>13580</v>
      </c>
      <c r="E89" s="9" t="s">
        <v>13289</v>
      </c>
    </row>
    <row r="90" spans="1:5" x14ac:dyDescent="0.25">
      <c r="A90" s="2" t="s">
        <v>13581</v>
      </c>
      <c r="B90" s="2" t="s">
        <v>13582</v>
      </c>
      <c r="E90" s="9" t="s">
        <v>13289</v>
      </c>
    </row>
    <row r="91" spans="1:5" x14ac:dyDescent="0.25">
      <c r="A91" s="2" t="s">
        <v>13583</v>
      </c>
      <c r="B91" s="2" t="s">
        <v>13584</v>
      </c>
    </row>
    <row r="92" spans="1:5" x14ac:dyDescent="0.25">
      <c r="A92" s="2" t="s">
        <v>11132</v>
      </c>
      <c r="B92" s="2" t="s">
        <v>13585</v>
      </c>
      <c r="C92" s="4">
        <v>44545</v>
      </c>
      <c r="E92" s="9" t="s">
        <v>13586</v>
      </c>
    </row>
    <row r="93" spans="1:5" x14ac:dyDescent="0.25">
      <c r="A93" s="2" t="s">
        <v>13587</v>
      </c>
      <c r="B93" s="2" t="s">
        <v>13588</v>
      </c>
      <c r="C93" s="4">
        <v>44559</v>
      </c>
      <c r="E93" s="9" t="s">
        <v>13586</v>
      </c>
    </row>
  </sheetData>
  <hyperlinks>
    <hyperlink ref="I1" location="'Inicio'!A1" tooltip="Regresa a la tabla del inicio" display="Ir al inicio" xr:uid="{CC476414-3E15-440D-968E-54CFEA5B8A69}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A6D1-A864-4821-BCAE-97DF48CF984D}">
  <sheetPr codeName="Hoja112"/>
  <dimension ref="A1:I145"/>
  <sheetViews>
    <sheetView workbookViewId="0">
      <pane ySplit="1" topLeftCell="A131" activePane="bottomLeft" state="frozenSplit"/>
      <selection pane="bottomLeft" activeCell="E146" sqref="E14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28876</v>
      </c>
      <c r="H1" s="1" t="s">
        <v>28764</v>
      </c>
      <c r="I1" s="5" t="s">
        <v>14</v>
      </c>
    </row>
    <row r="2" spans="1:9" x14ac:dyDescent="0.25">
      <c r="A2" s="2" t="s">
        <v>13593</v>
      </c>
      <c r="B2" s="2" t="s">
        <v>13594</v>
      </c>
      <c r="C2" s="4" t="s">
        <v>7780</v>
      </c>
      <c r="E2" s="9">
        <v>40157</v>
      </c>
      <c r="F2" s="3">
        <v>5</v>
      </c>
    </row>
    <row r="3" spans="1:9" x14ac:dyDescent="0.25">
      <c r="A3" s="2" t="s">
        <v>13595</v>
      </c>
      <c r="B3" s="2" t="s">
        <v>13596</v>
      </c>
      <c r="C3" s="4" t="s">
        <v>13597</v>
      </c>
      <c r="E3" s="9">
        <v>40213</v>
      </c>
      <c r="F3" s="3" t="s">
        <v>1664</v>
      </c>
    </row>
    <row r="4" spans="1:9" x14ac:dyDescent="0.25">
      <c r="A4" s="2" t="s">
        <v>13598</v>
      </c>
      <c r="B4" s="2" t="s">
        <v>13599</v>
      </c>
      <c r="C4" s="4" t="s">
        <v>13600</v>
      </c>
      <c r="E4" s="9">
        <v>40325</v>
      </c>
      <c r="F4" s="3">
        <v>4</v>
      </c>
    </row>
    <row r="5" spans="1:9" x14ac:dyDescent="0.25">
      <c r="A5" s="2" t="s">
        <v>1678</v>
      </c>
      <c r="B5" s="2" t="s">
        <v>13601</v>
      </c>
      <c r="C5" s="4" t="s">
        <v>13602</v>
      </c>
      <c r="E5" s="9">
        <v>40333</v>
      </c>
      <c r="F5" s="3">
        <v>1</v>
      </c>
    </row>
    <row r="6" spans="1:9" x14ac:dyDescent="0.25">
      <c r="A6" s="2" t="s">
        <v>13603</v>
      </c>
      <c r="B6" s="2" t="s">
        <v>13604</v>
      </c>
      <c r="C6" s="4" t="s">
        <v>13605</v>
      </c>
      <c r="E6" s="9">
        <v>40343</v>
      </c>
      <c r="F6" s="3">
        <v>3</v>
      </c>
    </row>
    <row r="7" spans="1:9" x14ac:dyDescent="0.25">
      <c r="A7" s="2" t="s">
        <v>13606</v>
      </c>
      <c r="B7" s="2" t="s">
        <v>13607</v>
      </c>
      <c r="C7" s="4" t="s">
        <v>13605</v>
      </c>
      <c r="E7" s="9">
        <v>40343</v>
      </c>
      <c r="F7" s="3">
        <v>3</v>
      </c>
    </row>
    <row r="8" spans="1:9" x14ac:dyDescent="0.25">
      <c r="A8" s="2" t="s">
        <v>13608</v>
      </c>
      <c r="B8" s="2" t="s">
        <v>13609</v>
      </c>
      <c r="C8" s="4" t="s">
        <v>11585</v>
      </c>
      <c r="E8" s="9">
        <v>40358</v>
      </c>
      <c r="F8" s="3">
        <v>8</v>
      </c>
    </row>
    <row r="9" spans="1:9" x14ac:dyDescent="0.25">
      <c r="A9" s="2" t="s">
        <v>1726</v>
      </c>
      <c r="B9" s="2" t="s">
        <v>13610</v>
      </c>
      <c r="C9" s="4" t="s">
        <v>13611</v>
      </c>
      <c r="E9" s="9">
        <v>40463</v>
      </c>
      <c r="F9" s="3">
        <v>13</v>
      </c>
    </row>
    <row r="10" spans="1:9" x14ac:dyDescent="0.25">
      <c r="A10" s="2" t="s">
        <v>1425</v>
      </c>
      <c r="B10" s="2" t="s">
        <v>13612</v>
      </c>
      <c r="C10" s="4" t="s">
        <v>13611</v>
      </c>
      <c r="E10" s="9">
        <v>40463</v>
      </c>
      <c r="F10" s="3">
        <v>13</v>
      </c>
    </row>
    <row r="11" spans="1:9" x14ac:dyDescent="0.25">
      <c r="A11" s="2" t="s">
        <v>1802</v>
      </c>
      <c r="B11" s="2" t="s">
        <v>13613</v>
      </c>
      <c r="C11" s="4" t="s">
        <v>13614</v>
      </c>
      <c r="E11" s="9">
        <v>40478</v>
      </c>
      <c r="F11" s="3">
        <v>8</v>
      </c>
    </row>
    <row r="12" spans="1:9" x14ac:dyDescent="0.25">
      <c r="A12" s="2" t="s">
        <v>13615</v>
      </c>
      <c r="B12" s="2" t="s">
        <v>13616</v>
      </c>
      <c r="C12" s="4" t="s">
        <v>11665</v>
      </c>
      <c r="E12" s="9" t="s">
        <v>13617</v>
      </c>
      <c r="F12" s="3">
        <v>13</v>
      </c>
    </row>
    <row r="13" spans="1:9" x14ac:dyDescent="0.25">
      <c r="A13" s="2" t="s">
        <v>1661</v>
      </c>
      <c r="B13" s="2" t="s">
        <v>3328</v>
      </c>
      <c r="C13" s="4" t="s">
        <v>11682</v>
      </c>
      <c r="E13" s="9">
        <v>40539</v>
      </c>
      <c r="F13" s="3">
        <v>11</v>
      </c>
    </row>
    <row r="14" spans="1:9" x14ac:dyDescent="0.25">
      <c r="A14" s="2" t="s">
        <v>906</v>
      </c>
      <c r="B14" s="2" t="s">
        <v>13618</v>
      </c>
      <c r="C14" s="4" t="s">
        <v>11682</v>
      </c>
      <c r="E14" s="9">
        <v>40539</v>
      </c>
      <c r="F14" s="3">
        <v>11</v>
      </c>
    </row>
    <row r="15" spans="1:9" x14ac:dyDescent="0.25">
      <c r="A15" s="2" t="s">
        <v>2240</v>
      </c>
      <c r="B15" s="2" t="s">
        <v>13619</v>
      </c>
      <c r="C15" s="4" t="s">
        <v>11699</v>
      </c>
      <c r="E15" s="9">
        <v>40188</v>
      </c>
      <c r="F15" s="3">
        <v>7</v>
      </c>
    </row>
    <row r="16" spans="1:9" x14ac:dyDescent="0.25">
      <c r="A16" s="2" t="s">
        <v>2363</v>
      </c>
      <c r="B16" s="2" t="s">
        <v>13620</v>
      </c>
      <c r="C16" s="4" t="s">
        <v>11699</v>
      </c>
      <c r="E16" s="9">
        <v>40188</v>
      </c>
      <c r="F16" s="3">
        <v>7</v>
      </c>
    </row>
    <row r="17" spans="1:6" x14ac:dyDescent="0.25">
      <c r="A17" s="2" t="s">
        <v>1425</v>
      </c>
      <c r="B17" s="2" t="s">
        <v>2182</v>
      </c>
      <c r="C17" s="4" t="s">
        <v>13621</v>
      </c>
      <c r="E17" s="9">
        <v>40736</v>
      </c>
    </row>
    <row r="18" spans="1:6" x14ac:dyDescent="0.25">
      <c r="A18" s="2" t="s">
        <v>8306</v>
      </c>
      <c r="B18" s="2" t="s">
        <v>13622</v>
      </c>
      <c r="C18" s="4" t="s">
        <v>1796</v>
      </c>
      <c r="E18" s="9">
        <v>41128</v>
      </c>
      <c r="F18" s="3">
        <v>7</v>
      </c>
    </row>
    <row r="19" spans="1:6" x14ac:dyDescent="0.25">
      <c r="A19" s="2" t="s">
        <v>4675</v>
      </c>
      <c r="B19" s="2" t="s">
        <v>13623</v>
      </c>
      <c r="C19" s="4" t="s">
        <v>1796</v>
      </c>
      <c r="E19" s="9">
        <v>41128</v>
      </c>
      <c r="F19" s="3">
        <v>7</v>
      </c>
    </row>
    <row r="20" spans="1:6" x14ac:dyDescent="0.25">
      <c r="A20" s="2" t="s">
        <v>7337</v>
      </c>
      <c r="B20" s="2" t="s">
        <v>13624</v>
      </c>
      <c r="C20" s="4" t="s">
        <v>13625</v>
      </c>
      <c r="E20" s="9">
        <v>41151</v>
      </c>
      <c r="F20" s="3">
        <v>2</v>
      </c>
    </row>
    <row r="21" spans="1:6" x14ac:dyDescent="0.25">
      <c r="A21" s="2" t="s">
        <v>13626</v>
      </c>
      <c r="B21" s="2" t="s">
        <v>13627</v>
      </c>
      <c r="C21" s="4" t="s">
        <v>13625</v>
      </c>
      <c r="E21" s="9">
        <v>41151</v>
      </c>
      <c r="F21" s="3">
        <v>2</v>
      </c>
    </row>
    <row r="22" spans="1:6" x14ac:dyDescent="0.25">
      <c r="A22" s="2" t="s">
        <v>6226</v>
      </c>
      <c r="B22" s="2" t="s">
        <v>13628</v>
      </c>
      <c r="C22" s="4" t="s">
        <v>13629</v>
      </c>
      <c r="E22" s="9">
        <v>41164</v>
      </c>
      <c r="F22" s="3">
        <v>6</v>
      </c>
    </row>
    <row r="23" spans="1:6" x14ac:dyDescent="0.25">
      <c r="A23" s="2" t="s">
        <v>13630</v>
      </c>
      <c r="B23" s="2" t="s">
        <v>13631</v>
      </c>
      <c r="C23" s="4" t="s">
        <v>7322</v>
      </c>
      <c r="E23" s="9">
        <v>41179</v>
      </c>
      <c r="F23" s="3">
        <v>2</v>
      </c>
    </row>
    <row r="24" spans="1:6" x14ac:dyDescent="0.25">
      <c r="A24" s="2" t="s">
        <v>13632</v>
      </c>
      <c r="B24" s="2" t="s">
        <v>13633</v>
      </c>
      <c r="C24" s="4" t="s">
        <v>7322</v>
      </c>
      <c r="E24" s="9">
        <v>41179</v>
      </c>
      <c r="F24" s="3">
        <v>2</v>
      </c>
    </row>
    <row r="25" spans="1:6" x14ac:dyDescent="0.25">
      <c r="B25" s="2" t="s">
        <v>13634</v>
      </c>
      <c r="C25" s="4" t="s">
        <v>13635</v>
      </c>
      <c r="E25" s="9">
        <v>41186</v>
      </c>
    </row>
    <row r="26" spans="1:6" x14ac:dyDescent="0.25">
      <c r="B26" s="2" t="s">
        <v>13636</v>
      </c>
      <c r="C26" s="4" t="s">
        <v>8263</v>
      </c>
      <c r="E26" s="9">
        <v>41192</v>
      </c>
    </row>
    <row r="27" spans="1:6" x14ac:dyDescent="0.25">
      <c r="A27" s="2" t="s">
        <v>5902</v>
      </c>
      <c r="B27" s="2" t="s">
        <v>13637</v>
      </c>
      <c r="C27" s="4" t="s">
        <v>13638</v>
      </c>
      <c r="E27" s="9">
        <v>41202</v>
      </c>
      <c r="F27" s="3">
        <v>3</v>
      </c>
    </row>
    <row r="28" spans="1:6" x14ac:dyDescent="0.25">
      <c r="A28" s="2" t="s">
        <v>5114</v>
      </c>
      <c r="B28" s="2" t="s">
        <v>13639</v>
      </c>
      <c r="C28" s="4" t="s">
        <v>13640</v>
      </c>
      <c r="E28" s="9">
        <v>41206</v>
      </c>
    </row>
    <row r="29" spans="1:6" x14ac:dyDescent="0.25">
      <c r="A29" s="2" t="s">
        <v>13641</v>
      </c>
      <c r="B29" s="2" t="s">
        <v>13642</v>
      </c>
      <c r="C29" s="4" t="s">
        <v>13643</v>
      </c>
      <c r="E29" s="9">
        <v>41214</v>
      </c>
      <c r="F29" s="3">
        <v>1</v>
      </c>
    </row>
    <row r="30" spans="1:6" x14ac:dyDescent="0.25">
      <c r="A30" s="2" t="s">
        <v>5114</v>
      </c>
      <c r="B30" s="2" t="s">
        <v>13644</v>
      </c>
      <c r="C30" s="4" t="s">
        <v>13643</v>
      </c>
      <c r="E30" s="9">
        <v>41214</v>
      </c>
      <c r="F30" s="3">
        <v>1</v>
      </c>
    </row>
    <row r="31" spans="1:6" x14ac:dyDescent="0.25">
      <c r="A31" s="2" t="s">
        <v>13608</v>
      </c>
      <c r="B31" s="2" t="s">
        <v>13645</v>
      </c>
      <c r="C31" s="4" t="s">
        <v>13646</v>
      </c>
      <c r="E31" s="9">
        <v>41227</v>
      </c>
      <c r="F31" s="3">
        <v>7</v>
      </c>
    </row>
    <row r="32" spans="1:6" x14ac:dyDescent="0.25">
      <c r="A32" s="2" t="s">
        <v>1354</v>
      </c>
      <c r="B32" s="2" t="s">
        <v>13647</v>
      </c>
      <c r="C32" s="4" t="s">
        <v>13648</v>
      </c>
      <c r="E32" s="9">
        <v>41234</v>
      </c>
    </row>
    <row r="33" spans="1:6" x14ac:dyDescent="0.25">
      <c r="A33" s="2" t="s">
        <v>13649</v>
      </c>
      <c r="B33" s="2" t="s">
        <v>13650</v>
      </c>
      <c r="C33" s="4" t="s">
        <v>13651</v>
      </c>
      <c r="E33" s="9">
        <v>41242</v>
      </c>
      <c r="F33" s="3">
        <v>1</v>
      </c>
    </row>
    <row r="34" spans="1:6" x14ac:dyDescent="0.25">
      <c r="A34" s="2" t="s">
        <v>13652</v>
      </c>
      <c r="B34" s="2" t="s">
        <v>13653</v>
      </c>
      <c r="C34" s="4" t="s">
        <v>13651</v>
      </c>
      <c r="E34" s="9">
        <v>41242</v>
      </c>
      <c r="F34" s="3">
        <v>1</v>
      </c>
    </row>
    <row r="35" spans="1:6" x14ac:dyDescent="0.25">
      <c r="A35" s="2" t="s">
        <v>13654</v>
      </c>
      <c r="B35" s="2" t="s">
        <v>13655</v>
      </c>
      <c r="C35" s="4" t="s">
        <v>3891</v>
      </c>
      <c r="E35" s="9">
        <v>41248</v>
      </c>
    </row>
    <row r="36" spans="1:6" x14ac:dyDescent="0.25">
      <c r="A36" s="2" t="s">
        <v>7314</v>
      </c>
      <c r="B36" s="2" t="s">
        <v>13656</v>
      </c>
      <c r="C36" s="4" t="s">
        <v>3891</v>
      </c>
      <c r="E36" s="9">
        <v>41248</v>
      </c>
    </row>
    <row r="37" spans="1:6" x14ac:dyDescent="0.25">
      <c r="A37" s="2" t="s">
        <v>3944</v>
      </c>
      <c r="B37" s="2" t="s">
        <v>13657</v>
      </c>
      <c r="C37" s="4" t="s">
        <v>13658</v>
      </c>
      <c r="E37" s="9">
        <v>41255</v>
      </c>
    </row>
    <row r="38" spans="1:6" x14ac:dyDescent="0.25">
      <c r="A38" s="2" t="s">
        <v>2488</v>
      </c>
      <c r="B38" s="2" t="s">
        <v>13659</v>
      </c>
      <c r="C38" s="4" t="s">
        <v>13660</v>
      </c>
      <c r="E38" s="9">
        <v>41270</v>
      </c>
    </row>
    <row r="39" spans="1:6" x14ac:dyDescent="0.25">
      <c r="A39" s="2" t="s">
        <v>13661</v>
      </c>
      <c r="B39" s="2" t="s">
        <v>13662</v>
      </c>
      <c r="C39" s="4" t="s">
        <v>13660</v>
      </c>
      <c r="E39" s="9">
        <v>41270</v>
      </c>
    </row>
    <row r="40" spans="1:6" x14ac:dyDescent="0.25">
      <c r="A40" s="2" t="s">
        <v>5142</v>
      </c>
      <c r="B40" s="2" t="s">
        <v>13663</v>
      </c>
      <c r="C40" s="4" t="s">
        <v>13664</v>
      </c>
      <c r="E40" s="9">
        <v>41285</v>
      </c>
      <c r="F40" s="3">
        <v>7</v>
      </c>
    </row>
    <row r="41" spans="1:6" x14ac:dyDescent="0.25">
      <c r="A41" s="2" t="s">
        <v>12885</v>
      </c>
      <c r="B41" s="2" t="s">
        <v>13665</v>
      </c>
      <c r="C41" s="4" t="s">
        <v>3902</v>
      </c>
      <c r="E41" s="9">
        <v>41292</v>
      </c>
    </row>
    <row r="42" spans="1:6" x14ac:dyDescent="0.25">
      <c r="A42" s="2" t="s">
        <v>2363</v>
      </c>
      <c r="B42" s="2" t="s">
        <v>13620</v>
      </c>
      <c r="C42" s="4" t="s">
        <v>3902</v>
      </c>
      <c r="E42" s="9">
        <v>41292</v>
      </c>
    </row>
    <row r="43" spans="1:6" x14ac:dyDescent="0.25">
      <c r="A43" s="2" t="s">
        <v>2973</v>
      </c>
      <c r="B43" s="2" t="s">
        <v>13666</v>
      </c>
      <c r="C43" s="4" t="s">
        <v>3910</v>
      </c>
      <c r="E43" s="9">
        <v>41299</v>
      </c>
    </row>
    <row r="44" spans="1:6" x14ac:dyDescent="0.25">
      <c r="A44" s="2" t="s">
        <v>2973</v>
      </c>
      <c r="B44" s="2" t="s">
        <v>13667</v>
      </c>
      <c r="C44" s="4" t="s">
        <v>5996</v>
      </c>
      <c r="D44" s="9" t="s">
        <v>13668</v>
      </c>
      <c r="E44" s="9" t="s">
        <v>9372</v>
      </c>
    </row>
    <row r="45" spans="1:6" x14ac:dyDescent="0.25">
      <c r="A45" s="2" t="s">
        <v>2214</v>
      </c>
      <c r="B45" s="2" t="s">
        <v>13669</v>
      </c>
      <c r="C45" s="4" t="s">
        <v>5996</v>
      </c>
      <c r="E45" s="9">
        <v>41328</v>
      </c>
    </row>
    <row r="46" spans="1:6" x14ac:dyDescent="0.25">
      <c r="A46" s="2" t="s">
        <v>5852</v>
      </c>
      <c r="B46" s="2" t="s">
        <v>13670</v>
      </c>
      <c r="C46" s="4" t="s">
        <v>13671</v>
      </c>
      <c r="E46" s="9">
        <v>41335</v>
      </c>
    </row>
    <row r="47" spans="1:6" x14ac:dyDescent="0.25">
      <c r="A47" s="2" t="s">
        <v>941</v>
      </c>
      <c r="B47" s="2" t="s">
        <v>13672</v>
      </c>
      <c r="C47" s="4" t="s">
        <v>13673</v>
      </c>
      <c r="D47" s="9" t="s">
        <v>13674</v>
      </c>
      <c r="E47" s="9">
        <v>41367</v>
      </c>
    </row>
    <row r="48" spans="1:6" x14ac:dyDescent="0.25">
      <c r="A48" s="2" t="s">
        <v>10705</v>
      </c>
      <c r="B48" s="2" t="s">
        <v>13675</v>
      </c>
      <c r="C48" s="4" t="s">
        <v>12347</v>
      </c>
      <c r="E48" s="9">
        <v>41367</v>
      </c>
    </row>
    <row r="49" spans="1:5" x14ac:dyDescent="0.25">
      <c r="B49" s="2" t="s">
        <v>13676</v>
      </c>
      <c r="C49" s="4" t="s">
        <v>13677</v>
      </c>
      <c r="E49" s="9">
        <v>41383</v>
      </c>
    </row>
    <row r="50" spans="1:5" x14ac:dyDescent="0.25">
      <c r="A50" s="2" t="s">
        <v>13678</v>
      </c>
      <c r="B50" s="2" t="s">
        <v>13679</v>
      </c>
      <c r="C50" s="4" t="s">
        <v>13680</v>
      </c>
      <c r="E50" s="9">
        <v>41394</v>
      </c>
    </row>
    <row r="51" spans="1:5" x14ac:dyDescent="0.25">
      <c r="A51" s="2" t="s">
        <v>13681</v>
      </c>
      <c r="B51" s="2" t="s">
        <v>13682</v>
      </c>
      <c r="C51" s="4" t="s">
        <v>13683</v>
      </c>
      <c r="E51" s="9">
        <v>41401</v>
      </c>
    </row>
    <row r="52" spans="1:5" x14ac:dyDescent="0.25">
      <c r="A52" s="2" t="s">
        <v>5074</v>
      </c>
      <c r="B52" s="2" t="s">
        <v>13684</v>
      </c>
      <c r="C52" s="4" t="s">
        <v>1849</v>
      </c>
      <c r="E52" s="9">
        <v>41407</v>
      </c>
    </row>
    <row r="53" spans="1:5" x14ac:dyDescent="0.25">
      <c r="A53" s="2" t="s">
        <v>5581</v>
      </c>
      <c r="B53" s="2" t="s">
        <v>13685</v>
      </c>
      <c r="C53" s="4" t="s">
        <v>1849</v>
      </c>
      <c r="E53" s="9">
        <v>41407</v>
      </c>
    </row>
    <row r="54" spans="1:5" x14ac:dyDescent="0.25">
      <c r="A54" s="2" t="s">
        <v>6828</v>
      </c>
      <c r="B54" s="2" t="s">
        <v>13686</v>
      </c>
      <c r="C54" s="4" t="s">
        <v>2787</v>
      </c>
      <c r="E54" s="9">
        <v>41416</v>
      </c>
    </row>
    <row r="55" spans="1:5" x14ac:dyDescent="0.25">
      <c r="A55" s="2" t="s">
        <v>3265</v>
      </c>
      <c r="B55" s="2" t="s">
        <v>13687</v>
      </c>
      <c r="C55" s="4" t="s">
        <v>13688</v>
      </c>
      <c r="E55" s="9">
        <v>41424</v>
      </c>
    </row>
    <row r="56" spans="1:5" x14ac:dyDescent="0.25">
      <c r="A56" s="2" t="s">
        <v>6795</v>
      </c>
      <c r="B56" s="2" t="s">
        <v>13689</v>
      </c>
      <c r="C56" s="4" t="s">
        <v>13688</v>
      </c>
      <c r="E56" s="9">
        <v>41424</v>
      </c>
    </row>
    <row r="57" spans="1:5" x14ac:dyDescent="0.25">
      <c r="A57" s="2" t="s">
        <v>8192</v>
      </c>
      <c r="B57" s="2" t="s">
        <v>13690</v>
      </c>
      <c r="C57" s="4" t="s">
        <v>13158</v>
      </c>
      <c r="E57" s="9">
        <v>41431</v>
      </c>
    </row>
    <row r="58" spans="1:5" x14ac:dyDescent="0.25">
      <c r="A58" s="2" t="s">
        <v>1709</v>
      </c>
      <c r="B58" s="2" t="s">
        <v>13691</v>
      </c>
      <c r="C58" s="4" t="s">
        <v>13692</v>
      </c>
      <c r="E58" s="9">
        <v>41438</v>
      </c>
    </row>
    <row r="59" spans="1:5" x14ac:dyDescent="0.25">
      <c r="A59" s="2" t="s">
        <v>5079</v>
      </c>
      <c r="B59" s="2" t="s">
        <v>13693</v>
      </c>
      <c r="C59" s="4" t="s">
        <v>13692</v>
      </c>
      <c r="E59" s="9">
        <v>41438</v>
      </c>
    </row>
    <row r="60" spans="1:5" x14ac:dyDescent="0.25">
      <c r="A60" s="2" t="s">
        <v>13694</v>
      </c>
      <c r="B60" s="2" t="s">
        <v>13695</v>
      </c>
      <c r="C60" s="4" t="s">
        <v>13696</v>
      </c>
      <c r="E60" s="9">
        <v>41445</v>
      </c>
    </row>
    <row r="61" spans="1:5" x14ac:dyDescent="0.25">
      <c r="A61" s="2" t="s">
        <v>4895</v>
      </c>
      <c r="B61" s="2" t="s">
        <v>13697</v>
      </c>
      <c r="C61" s="4" t="s">
        <v>13696</v>
      </c>
      <c r="E61" s="9">
        <v>41445</v>
      </c>
    </row>
    <row r="62" spans="1:5" x14ac:dyDescent="0.25">
      <c r="A62" s="2" t="s">
        <v>13698</v>
      </c>
      <c r="B62" s="2" t="s">
        <v>13699</v>
      </c>
      <c r="C62" s="4" t="s">
        <v>12370</v>
      </c>
      <c r="E62" s="9">
        <v>41456</v>
      </c>
    </row>
    <row r="63" spans="1:5" x14ac:dyDescent="0.25">
      <c r="A63" s="2" t="s">
        <v>3721</v>
      </c>
      <c r="B63" s="2" t="s">
        <v>13700</v>
      </c>
      <c r="C63" s="4" t="s">
        <v>13701</v>
      </c>
      <c r="E63" s="9">
        <v>41607</v>
      </c>
    </row>
    <row r="64" spans="1:5" x14ac:dyDescent="0.25">
      <c r="A64" s="2" t="s">
        <v>13702</v>
      </c>
      <c r="B64" s="2" t="s">
        <v>13703</v>
      </c>
      <c r="C64" s="4" t="s">
        <v>13701</v>
      </c>
      <c r="E64" s="9">
        <v>41607</v>
      </c>
    </row>
    <row r="65" spans="1:5" x14ac:dyDescent="0.25">
      <c r="A65" s="2" t="s">
        <v>4239</v>
      </c>
      <c r="B65" s="2" t="s">
        <v>13704</v>
      </c>
      <c r="C65" s="4" t="s">
        <v>13705</v>
      </c>
      <c r="E65" s="9">
        <v>41618</v>
      </c>
    </row>
    <row r="66" spans="1:5" x14ac:dyDescent="0.25">
      <c r="A66" s="2" t="s">
        <v>13706</v>
      </c>
      <c r="B66" s="2" t="s">
        <v>13707</v>
      </c>
      <c r="C66" s="4" t="s">
        <v>13708</v>
      </c>
      <c r="E66" s="9">
        <v>41625</v>
      </c>
    </row>
    <row r="67" spans="1:5" x14ac:dyDescent="0.25">
      <c r="A67" s="2" t="s">
        <v>13709</v>
      </c>
      <c r="B67" s="2" t="s">
        <v>13710</v>
      </c>
      <c r="C67" s="4" t="s">
        <v>13711</v>
      </c>
      <c r="E67" s="9">
        <v>41627</v>
      </c>
    </row>
    <row r="68" spans="1:5" x14ac:dyDescent="0.25">
      <c r="A68" s="2" t="s">
        <v>6780</v>
      </c>
      <c r="B68" s="2" t="s">
        <v>13712</v>
      </c>
      <c r="C68" s="4" t="s">
        <v>13711</v>
      </c>
      <c r="E68" s="9">
        <v>41635</v>
      </c>
    </row>
    <row r="69" spans="1:5" x14ac:dyDescent="0.25">
      <c r="A69" s="2" t="s">
        <v>13713</v>
      </c>
      <c r="B69" s="2" t="s">
        <v>13714</v>
      </c>
      <c r="C69" s="4" t="s">
        <v>13715</v>
      </c>
      <c r="E69" s="9">
        <v>41635</v>
      </c>
    </row>
    <row r="70" spans="1:5" x14ac:dyDescent="0.25">
      <c r="A70" s="2" t="s">
        <v>3985</v>
      </c>
      <c r="B70" s="2" t="s">
        <v>13716</v>
      </c>
      <c r="C70" s="4" t="s">
        <v>13717</v>
      </c>
      <c r="E70" s="9">
        <v>41645</v>
      </c>
    </row>
    <row r="71" spans="1:5" x14ac:dyDescent="0.25">
      <c r="A71" s="2" t="s">
        <v>13718</v>
      </c>
      <c r="B71" s="2" t="s">
        <v>13719</v>
      </c>
      <c r="C71" s="4" t="s">
        <v>13717</v>
      </c>
      <c r="E71" s="9">
        <v>41645</v>
      </c>
    </row>
    <row r="72" spans="1:5" x14ac:dyDescent="0.25">
      <c r="A72" s="2" t="s">
        <v>13720</v>
      </c>
      <c r="B72" s="2" t="s">
        <v>13721</v>
      </c>
      <c r="C72" s="4" t="s">
        <v>7449</v>
      </c>
      <c r="E72" s="9">
        <v>41657</v>
      </c>
    </row>
    <row r="73" spans="1:5" x14ac:dyDescent="0.25">
      <c r="A73" s="2" t="s">
        <v>13722</v>
      </c>
      <c r="B73" s="2" t="s">
        <v>13723</v>
      </c>
      <c r="C73" s="4" t="s">
        <v>13724</v>
      </c>
      <c r="E73" s="9">
        <v>41683</v>
      </c>
    </row>
    <row r="74" spans="1:5" x14ac:dyDescent="0.25">
      <c r="A74" s="2" t="s">
        <v>4669</v>
      </c>
      <c r="B74" s="2" t="s">
        <v>13725</v>
      </c>
      <c r="C74" s="4" t="s">
        <v>13724</v>
      </c>
      <c r="E74" s="9">
        <v>41683</v>
      </c>
    </row>
    <row r="75" spans="1:5" x14ac:dyDescent="0.25">
      <c r="A75" s="2" t="s">
        <v>13726</v>
      </c>
      <c r="B75" s="2" t="s">
        <v>13727</v>
      </c>
      <c r="C75" s="4" t="s">
        <v>4104</v>
      </c>
      <c r="E75" s="9">
        <v>41689</v>
      </c>
    </row>
    <row r="76" spans="1:5" x14ac:dyDescent="0.25">
      <c r="A76" s="2" t="s">
        <v>13728</v>
      </c>
      <c r="B76" s="2" t="s">
        <v>13729</v>
      </c>
      <c r="C76" s="4" t="s">
        <v>4104</v>
      </c>
      <c r="E76" s="9">
        <v>41689</v>
      </c>
    </row>
    <row r="77" spans="1:5" x14ac:dyDescent="0.25">
      <c r="A77" s="2" t="s">
        <v>2958</v>
      </c>
      <c r="B77" s="2" t="s">
        <v>13730</v>
      </c>
      <c r="C77" s="4" t="s">
        <v>4107</v>
      </c>
      <c r="E77" s="9">
        <v>41697</v>
      </c>
    </row>
    <row r="78" spans="1:5" x14ac:dyDescent="0.25">
      <c r="A78" s="2" t="s">
        <v>13731</v>
      </c>
      <c r="B78" s="2" t="s">
        <v>13732</v>
      </c>
      <c r="C78" s="4" t="s">
        <v>2372</v>
      </c>
      <c r="E78" s="9">
        <v>41705</v>
      </c>
    </row>
    <row r="79" spans="1:5" x14ac:dyDescent="0.25">
      <c r="A79" s="2" t="s">
        <v>8451</v>
      </c>
      <c r="B79" s="2" t="s">
        <v>6812</v>
      </c>
      <c r="C79" s="4" t="s">
        <v>13733</v>
      </c>
      <c r="E79" s="9">
        <v>41716</v>
      </c>
    </row>
    <row r="80" spans="1:5" x14ac:dyDescent="0.25">
      <c r="A80" s="2" t="s">
        <v>13734</v>
      </c>
      <c r="B80" s="2" t="s">
        <v>13735</v>
      </c>
      <c r="C80" s="4" t="s">
        <v>13733</v>
      </c>
      <c r="E80" s="9">
        <v>41711</v>
      </c>
    </row>
    <row r="81" spans="1:5" x14ac:dyDescent="0.25">
      <c r="A81" s="2" t="s">
        <v>13736</v>
      </c>
      <c r="B81" s="2" t="s">
        <v>13737</v>
      </c>
      <c r="C81" s="4" t="s">
        <v>13738</v>
      </c>
      <c r="E81" s="9">
        <v>41726</v>
      </c>
    </row>
    <row r="82" spans="1:5" x14ac:dyDescent="0.25">
      <c r="A82" s="2" t="s">
        <v>13739</v>
      </c>
      <c r="B82" s="2" t="s">
        <v>13740</v>
      </c>
      <c r="C82" s="4" t="s">
        <v>13738</v>
      </c>
      <c r="E82" s="9">
        <v>41726</v>
      </c>
    </row>
    <row r="83" spans="1:5" x14ac:dyDescent="0.25">
      <c r="A83" s="2" t="s">
        <v>13741</v>
      </c>
      <c r="B83" s="2" t="s">
        <v>13742</v>
      </c>
      <c r="C83" s="4" t="s">
        <v>13743</v>
      </c>
      <c r="E83" s="9">
        <v>41733</v>
      </c>
    </row>
    <row r="84" spans="1:5" x14ac:dyDescent="0.25">
      <c r="A84" s="2" t="s">
        <v>13744</v>
      </c>
      <c r="B84" s="2" t="s">
        <v>13745</v>
      </c>
      <c r="C84" s="4" t="s">
        <v>9796</v>
      </c>
      <c r="E84" s="9">
        <v>41740</v>
      </c>
    </row>
    <row r="85" spans="1:5" x14ac:dyDescent="0.25">
      <c r="A85" s="2" t="s">
        <v>13746</v>
      </c>
      <c r="B85" s="2" t="s">
        <v>8443</v>
      </c>
      <c r="C85" s="4" t="s">
        <v>9796</v>
      </c>
      <c r="E85" s="9">
        <v>41740</v>
      </c>
    </row>
    <row r="86" spans="1:5" x14ac:dyDescent="0.25">
      <c r="A86" s="2" t="s">
        <v>3944</v>
      </c>
      <c r="B86" s="2" t="s">
        <v>13657</v>
      </c>
      <c r="C86" s="4" t="s">
        <v>2839</v>
      </c>
      <c r="E86" s="9">
        <v>41748</v>
      </c>
    </row>
    <row r="87" spans="1:5" x14ac:dyDescent="0.25">
      <c r="A87" s="2" t="s">
        <v>5090</v>
      </c>
      <c r="B87" s="2" t="s">
        <v>13747</v>
      </c>
      <c r="C87" s="4" t="s">
        <v>2839</v>
      </c>
      <c r="E87" s="9">
        <v>41748</v>
      </c>
    </row>
    <row r="88" spans="1:5" x14ac:dyDescent="0.25">
      <c r="A88" s="2" t="s">
        <v>1910</v>
      </c>
      <c r="B88" s="2" t="s">
        <v>13748</v>
      </c>
      <c r="C88" s="4" t="s">
        <v>8432</v>
      </c>
      <c r="E88" s="9">
        <v>41754</v>
      </c>
    </row>
    <row r="89" spans="1:5" x14ac:dyDescent="0.25">
      <c r="A89" s="2" t="s">
        <v>5117</v>
      </c>
      <c r="B89" s="2" t="s">
        <v>13749</v>
      </c>
      <c r="C89" s="4" t="s">
        <v>8432</v>
      </c>
      <c r="E89" s="9">
        <v>41754</v>
      </c>
    </row>
    <row r="90" spans="1:5" x14ac:dyDescent="0.25">
      <c r="A90" s="2" t="s">
        <v>6226</v>
      </c>
      <c r="B90" s="2" t="s">
        <v>13750</v>
      </c>
      <c r="C90" s="4" t="s">
        <v>13751</v>
      </c>
      <c r="E90" s="9">
        <v>41761</v>
      </c>
    </row>
    <row r="91" spans="1:5" x14ac:dyDescent="0.25">
      <c r="A91" s="2" t="s">
        <v>13752</v>
      </c>
      <c r="B91" s="2" t="s">
        <v>13753</v>
      </c>
      <c r="C91" s="4" t="s">
        <v>13754</v>
      </c>
      <c r="E91" s="9">
        <v>41780</v>
      </c>
    </row>
    <row r="92" spans="1:5" x14ac:dyDescent="0.25">
      <c r="A92" s="2" t="s">
        <v>13755</v>
      </c>
      <c r="B92" s="2" t="s">
        <v>13756</v>
      </c>
      <c r="C92" s="4" t="s">
        <v>13754</v>
      </c>
      <c r="E92" s="9">
        <v>41780</v>
      </c>
    </row>
    <row r="93" spans="1:5" x14ac:dyDescent="0.25">
      <c r="A93" s="2" t="s">
        <v>12016</v>
      </c>
      <c r="B93" s="2" t="s">
        <v>13757</v>
      </c>
      <c r="C93" s="4" t="s">
        <v>13758</v>
      </c>
      <c r="E93" s="9">
        <v>41794</v>
      </c>
    </row>
    <row r="94" spans="1:5" x14ac:dyDescent="0.25">
      <c r="A94" s="2" t="s">
        <v>13759</v>
      </c>
      <c r="B94" s="2" t="s">
        <v>13760</v>
      </c>
      <c r="C94" s="4" t="s">
        <v>13761</v>
      </c>
      <c r="E94" s="9">
        <v>41804</v>
      </c>
    </row>
    <row r="95" spans="1:5" x14ac:dyDescent="0.25">
      <c r="A95" s="2" t="s">
        <v>13762</v>
      </c>
      <c r="B95" s="2" t="s">
        <v>13763</v>
      </c>
      <c r="C95" s="4" t="s">
        <v>13761</v>
      </c>
      <c r="E95" s="9">
        <v>41804</v>
      </c>
    </row>
    <row r="96" spans="1:5" x14ac:dyDescent="0.25">
      <c r="A96" s="2" t="s">
        <v>1383</v>
      </c>
      <c r="B96" s="2" t="s">
        <v>13764</v>
      </c>
      <c r="C96" s="4" t="s">
        <v>8459</v>
      </c>
      <c r="E96" s="9">
        <v>41821</v>
      </c>
    </row>
    <row r="97" spans="1:5" x14ac:dyDescent="0.25">
      <c r="A97" s="2" t="s">
        <v>3312</v>
      </c>
      <c r="B97" s="2" t="s">
        <v>13765</v>
      </c>
      <c r="C97" s="4" t="s">
        <v>13766</v>
      </c>
      <c r="E97" s="9" t="s">
        <v>13861</v>
      </c>
    </row>
    <row r="98" spans="1:5" x14ac:dyDescent="0.25">
      <c r="A98" s="2" t="s">
        <v>2292</v>
      </c>
      <c r="B98" s="2" t="s">
        <v>13767</v>
      </c>
      <c r="C98" s="4" t="s">
        <v>6629</v>
      </c>
      <c r="E98" s="9">
        <v>42562</v>
      </c>
    </row>
    <row r="99" spans="1:5" x14ac:dyDescent="0.25">
      <c r="A99" s="2" t="s">
        <v>2292</v>
      </c>
      <c r="B99" s="2" t="s">
        <v>13768</v>
      </c>
      <c r="C99" s="4" t="s">
        <v>5468</v>
      </c>
      <c r="D99" s="9" t="s">
        <v>13769</v>
      </c>
      <c r="E99" s="9">
        <v>42577</v>
      </c>
    </row>
    <row r="100" spans="1:5" x14ac:dyDescent="0.25">
      <c r="A100" s="2" t="s">
        <v>2365</v>
      </c>
      <c r="B100" s="2" t="s">
        <v>13770</v>
      </c>
      <c r="C100" s="4" t="s">
        <v>13771</v>
      </c>
      <c r="E100" s="9">
        <v>42616</v>
      </c>
    </row>
    <row r="101" spans="1:5" x14ac:dyDescent="0.25">
      <c r="A101" s="2" t="s">
        <v>5117</v>
      </c>
      <c r="B101" s="2" t="s">
        <v>13772</v>
      </c>
      <c r="C101" s="4" t="s">
        <v>9871</v>
      </c>
      <c r="E101" s="9">
        <v>42689</v>
      </c>
    </row>
    <row r="102" spans="1:5" x14ac:dyDescent="0.25">
      <c r="A102" s="2" t="s">
        <v>1171</v>
      </c>
      <c r="B102" s="2" t="s">
        <v>13773</v>
      </c>
      <c r="C102" s="4" t="s">
        <v>9871</v>
      </c>
      <c r="E102" s="9">
        <v>42689</v>
      </c>
    </row>
    <row r="103" spans="1:5" x14ac:dyDescent="0.25">
      <c r="A103" s="2" t="s">
        <v>13774</v>
      </c>
      <c r="B103" s="2" t="s">
        <v>13775</v>
      </c>
      <c r="C103" s="4" t="s">
        <v>5533</v>
      </c>
      <c r="E103" s="9">
        <v>42697</v>
      </c>
    </row>
    <row r="104" spans="1:5" x14ac:dyDescent="0.25">
      <c r="A104" s="2" t="s">
        <v>13776</v>
      </c>
      <c r="B104" s="2" t="s">
        <v>13777</v>
      </c>
      <c r="C104" s="4" t="s">
        <v>4506</v>
      </c>
      <c r="E104" s="9">
        <v>42707</v>
      </c>
    </row>
    <row r="105" spans="1:5" x14ac:dyDescent="0.25">
      <c r="A105" s="2" t="s">
        <v>13778</v>
      </c>
      <c r="B105" s="2" t="s">
        <v>13779</v>
      </c>
      <c r="C105" s="4" t="s">
        <v>13780</v>
      </c>
      <c r="E105" s="9">
        <v>42717</v>
      </c>
    </row>
    <row r="106" spans="1:5" x14ac:dyDescent="0.25">
      <c r="A106" s="2" t="s">
        <v>13781</v>
      </c>
      <c r="B106" s="2" t="s">
        <v>13782</v>
      </c>
      <c r="C106" s="4" t="s">
        <v>13783</v>
      </c>
      <c r="E106" s="9">
        <v>42727</v>
      </c>
    </row>
    <row r="107" spans="1:5" x14ac:dyDescent="0.25">
      <c r="A107" s="2" t="s">
        <v>13784</v>
      </c>
      <c r="B107" s="2" t="s">
        <v>13785</v>
      </c>
      <c r="C107" s="4" t="s">
        <v>13786</v>
      </c>
      <c r="E107" s="9">
        <v>43425</v>
      </c>
    </row>
    <row r="108" spans="1:5" x14ac:dyDescent="0.25">
      <c r="A108" s="2" t="s">
        <v>1019</v>
      </c>
      <c r="B108" s="2" t="s">
        <v>13787</v>
      </c>
      <c r="C108" s="4" t="s">
        <v>13788</v>
      </c>
      <c r="E108" s="9">
        <v>43067</v>
      </c>
    </row>
    <row r="109" spans="1:5" x14ac:dyDescent="0.25">
      <c r="A109" s="2" t="s">
        <v>13436</v>
      </c>
      <c r="B109" s="2" t="s">
        <v>13789</v>
      </c>
      <c r="C109" s="4" t="s">
        <v>13790</v>
      </c>
      <c r="E109" s="9">
        <v>43124</v>
      </c>
    </row>
    <row r="110" spans="1:5" x14ac:dyDescent="0.25">
      <c r="A110" s="2" t="s">
        <v>13791</v>
      </c>
      <c r="B110" s="2" t="s">
        <v>13792</v>
      </c>
      <c r="C110" s="4" t="s">
        <v>13793</v>
      </c>
      <c r="E110" s="9">
        <v>43209</v>
      </c>
    </row>
    <row r="111" spans="1:5" x14ac:dyDescent="0.25">
      <c r="A111" s="2" t="s">
        <v>12051</v>
      </c>
      <c r="B111" s="2" t="s">
        <v>13794</v>
      </c>
      <c r="C111" s="4" t="s">
        <v>13795</v>
      </c>
      <c r="E111" s="9">
        <v>43216</v>
      </c>
    </row>
    <row r="112" spans="1:5" x14ac:dyDescent="0.25">
      <c r="A112" s="2" t="s">
        <v>3312</v>
      </c>
      <c r="B112" s="2" t="s">
        <v>12198</v>
      </c>
      <c r="C112" s="4" t="s">
        <v>13796</v>
      </c>
      <c r="E112" s="9">
        <v>43242</v>
      </c>
    </row>
    <row r="113" spans="1:6" x14ac:dyDescent="0.25">
      <c r="A113" s="2" t="s">
        <v>13797</v>
      </c>
      <c r="B113" s="2" t="s">
        <v>13798</v>
      </c>
      <c r="C113" s="4" t="s">
        <v>13799</v>
      </c>
      <c r="E113" s="9">
        <v>43306</v>
      </c>
    </row>
    <row r="114" spans="1:6" x14ac:dyDescent="0.25">
      <c r="A114" s="2" t="s">
        <v>13800</v>
      </c>
      <c r="B114" s="2" t="s">
        <v>13801</v>
      </c>
      <c r="C114" s="4" t="s">
        <v>13802</v>
      </c>
      <c r="E114" s="9">
        <v>43315</v>
      </c>
    </row>
    <row r="115" spans="1:6" x14ac:dyDescent="0.25">
      <c r="A115" s="2" t="s">
        <v>13803</v>
      </c>
      <c r="B115" s="2" t="s">
        <v>13804</v>
      </c>
      <c r="C115" s="4" t="s">
        <v>13805</v>
      </c>
      <c r="E115" s="9">
        <v>43397</v>
      </c>
    </row>
    <row r="116" spans="1:6" x14ac:dyDescent="0.25">
      <c r="A116" s="2" t="s">
        <v>13806</v>
      </c>
      <c r="B116" s="2" t="s">
        <v>13807</v>
      </c>
      <c r="C116" s="4" t="s">
        <v>11403</v>
      </c>
      <c r="E116" s="9">
        <v>43522</v>
      </c>
    </row>
    <row r="117" spans="1:6" x14ac:dyDescent="0.25">
      <c r="A117" s="2" t="s">
        <v>13808</v>
      </c>
      <c r="B117" s="2" t="s">
        <v>13809</v>
      </c>
      <c r="C117" s="4" t="s">
        <v>11403</v>
      </c>
      <c r="E117" s="9">
        <v>43522</v>
      </c>
    </row>
    <row r="118" spans="1:6" x14ac:dyDescent="0.25">
      <c r="A118" s="2" t="s">
        <v>10349</v>
      </c>
      <c r="B118" s="2" t="s">
        <v>13810</v>
      </c>
      <c r="C118" s="4" t="s">
        <v>13811</v>
      </c>
      <c r="E118" s="9">
        <v>43563</v>
      </c>
    </row>
    <row r="119" spans="1:6" x14ac:dyDescent="0.25">
      <c r="A119" s="25"/>
      <c r="B119" s="25" t="s">
        <v>13812</v>
      </c>
      <c r="C119" s="25"/>
      <c r="D119" s="29"/>
      <c r="E119" s="29"/>
      <c r="F119" s="30"/>
    </row>
    <row r="120" spans="1:6" x14ac:dyDescent="0.25">
      <c r="A120" s="2" t="s">
        <v>13813</v>
      </c>
      <c r="B120" s="2" t="s">
        <v>13814</v>
      </c>
      <c r="C120" s="4" t="s">
        <v>13815</v>
      </c>
      <c r="E120" s="9">
        <v>43592</v>
      </c>
    </row>
    <row r="121" spans="1:6" x14ac:dyDescent="0.25">
      <c r="A121" s="2" t="s">
        <v>13816</v>
      </c>
      <c r="B121" s="2" t="s">
        <v>13817</v>
      </c>
      <c r="C121" s="4" t="s">
        <v>13815</v>
      </c>
      <c r="E121" s="9">
        <v>43592</v>
      </c>
    </row>
    <row r="122" spans="1:6" x14ac:dyDescent="0.25">
      <c r="A122" s="2" t="s">
        <v>13818</v>
      </c>
      <c r="B122" s="2" t="s">
        <v>13819</v>
      </c>
      <c r="C122" s="4" t="s">
        <v>2154</v>
      </c>
      <c r="D122" s="9">
        <v>43752</v>
      </c>
      <c r="E122" s="9">
        <v>43752</v>
      </c>
    </row>
    <row r="123" spans="1:6" x14ac:dyDescent="0.25">
      <c r="A123" s="2" t="s">
        <v>13820</v>
      </c>
      <c r="B123" s="2" t="s">
        <v>13821</v>
      </c>
      <c r="C123" s="4" t="s">
        <v>13265</v>
      </c>
      <c r="D123" s="9">
        <v>43766</v>
      </c>
      <c r="E123" s="9">
        <v>43766</v>
      </c>
    </row>
    <row r="124" spans="1:6" x14ac:dyDescent="0.25">
      <c r="A124" s="2" t="s">
        <v>13822</v>
      </c>
      <c r="B124" s="2" t="s">
        <v>13823</v>
      </c>
      <c r="C124" s="4" t="s">
        <v>13265</v>
      </c>
      <c r="E124" s="9">
        <v>43759</v>
      </c>
    </row>
    <row r="125" spans="1:6" x14ac:dyDescent="0.25">
      <c r="A125" s="2" t="s">
        <v>13824</v>
      </c>
      <c r="B125" s="2" t="s">
        <v>13825</v>
      </c>
      <c r="C125" s="4" t="s">
        <v>13826</v>
      </c>
      <c r="E125" s="9">
        <v>43773</v>
      </c>
    </row>
    <row r="126" spans="1:6" x14ac:dyDescent="0.25">
      <c r="A126" s="2" t="s">
        <v>13827</v>
      </c>
      <c r="B126" s="2" t="s">
        <v>13828</v>
      </c>
      <c r="C126" s="4" t="s">
        <v>13829</v>
      </c>
      <c r="E126" s="9">
        <v>43780</v>
      </c>
    </row>
    <row r="127" spans="1:6" x14ac:dyDescent="0.25">
      <c r="A127" s="2" t="s">
        <v>13830</v>
      </c>
      <c r="B127" s="2" t="s">
        <v>13831</v>
      </c>
      <c r="C127" s="4" t="s">
        <v>13829</v>
      </c>
      <c r="E127" s="9">
        <v>43780</v>
      </c>
    </row>
    <row r="128" spans="1:6" x14ac:dyDescent="0.25">
      <c r="A128" s="2" t="s">
        <v>13832</v>
      </c>
      <c r="B128" s="2" t="s">
        <v>12198</v>
      </c>
      <c r="C128" s="4" t="s">
        <v>3234</v>
      </c>
      <c r="E128" s="9">
        <v>43789</v>
      </c>
    </row>
    <row r="129" spans="1:6" x14ac:dyDescent="0.25">
      <c r="A129" s="2" t="s">
        <v>6498</v>
      </c>
      <c r="B129" s="2" t="s">
        <v>13833</v>
      </c>
      <c r="C129" s="4" t="s">
        <v>3234</v>
      </c>
      <c r="D129" s="9">
        <v>43796</v>
      </c>
      <c r="E129" s="9">
        <v>43796</v>
      </c>
    </row>
    <row r="130" spans="1:6" x14ac:dyDescent="0.25">
      <c r="A130" s="2" t="s">
        <v>13834</v>
      </c>
      <c r="B130" s="2" t="s">
        <v>13835</v>
      </c>
      <c r="C130" s="4" t="s">
        <v>13836</v>
      </c>
      <c r="E130" s="9">
        <v>43796</v>
      </c>
    </row>
    <row r="131" spans="1:6" x14ac:dyDescent="0.25">
      <c r="A131" s="2" t="s">
        <v>10495</v>
      </c>
      <c r="B131" s="2" t="s">
        <v>13837</v>
      </c>
      <c r="C131" s="4" t="s">
        <v>13838</v>
      </c>
      <c r="D131" s="9">
        <v>43810</v>
      </c>
      <c r="E131" s="9">
        <v>43810</v>
      </c>
    </row>
    <row r="132" spans="1:6" x14ac:dyDescent="0.25">
      <c r="A132" s="2" t="s">
        <v>13839</v>
      </c>
      <c r="B132" s="2" t="s">
        <v>13840</v>
      </c>
      <c r="C132" s="4" t="s">
        <v>13841</v>
      </c>
      <c r="D132" s="9">
        <v>43817</v>
      </c>
      <c r="E132" s="9">
        <v>43818</v>
      </c>
      <c r="F132" s="3">
        <v>1</v>
      </c>
    </row>
    <row r="133" spans="1:6" x14ac:dyDescent="0.25">
      <c r="A133" s="2" t="s">
        <v>13842</v>
      </c>
      <c r="B133" s="2" t="s">
        <v>13843</v>
      </c>
      <c r="C133" s="4" t="s">
        <v>1206</v>
      </c>
      <c r="D133" s="9">
        <v>43824</v>
      </c>
      <c r="E133" s="9">
        <v>43825</v>
      </c>
    </row>
    <row r="134" spans="1:6" x14ac:dyDescent="0.25">
      <c r="A134" s="2" t="s">
        <v>13844</v>
      </c>
      <c r="B134" s="2" t="s">
        <v>6864</v>
      </c>
      <c r="C134" s="4" t="s">
        <v>5771</v>
      </c>
      <c r="E134" s="9">
        <v>43833</v>
      </c>
      <c r="F134" s="3">
        <v>1</v>
      </c>
    </row>
    <row r="135" spans="1:6" x14ac:dyDescent="0.25">
      <c r="A135" s="2" t="s">
        <v>13845</v>
      </c>
      <c r="B135" s="2" t="s">
        <v>13846</v>
      </c>
      <c r="C135" s="4" t="s">
        <v>13847</v>
      </c>
      <c r="E135" s="9">
        <v>45085</v>
      </c>
    </row>
    <row r="136" spans="1:6" x14ac:dyDescent="0.25">
      <c r="A136" s="2" t="s">
        <v>13848</v>
      </c>
      <c r="B136" s="2" t="s">
        <v>13849</v>
      </c>
      <c r="C136" s="4" t="s">
        <v>13847</v>
      </c>
      <c r="E136" s="9">
        <v>45085</v>
      </c>
    </row>
    <row r="137" spans="1:6" x14ac:dyDescent="0.25">
      <c r="A137" s="2" t="s">
        <v>13850</v>
      </c>
      <c r="B137" s="2" t="s">
        <v>13851</v>
      </c>
      <c r="C137" s="4" t="s">
        <v>12863</v>
      </c>
      <c r="E137" s="9">
        <v>45092</v>
      </c>
    </row>
    <row r="138" spans="1:6" x14ac:dyDescent="0.25">
      <c r="A138" s="2" t="s">
        <v>9018</v>
      </c>
      <c r="B138" s="2" t="s">
        <v>13852</v>
      </c>
      <c r="C138" s="4" t="s">
        <v>13853</v>
      </c>
      <c r="E138" s="9">
        <v>45068</v>
      </c>
    </row>
    <row r="139" spans="1:6" x14ac:dyDescent="0.25">
      <c r="A139" s="2" t="s">
        <v>13854</v>
      </c>
      <c r="B139" s="2" t="s">
        <v>13855</v>
      </c>
      <c r="C139" s="4" t="s">
        <v>13856</v>
      </c>
      <c r="E139" s="9">
        <v>45112</v>
      </c>
      <c r="F139" s="3">
        <v>5</v>
      </c>
    </row>
    <row r="140" spans="1:6" x14ac:dyDescent="0.25">
      <c r="A140" s="25"/>
      <c r="B140" s="25" t="s">
        <v>13857</v>
      </c>
      <c r="C140" s="25"/>
      <c r="D140" s="29"/>
      <c r="E140" s="29"/>
      <c r="F140" s="30"/>
    </row>
    <row r="141" spans="1:6" x14ac:dyDescent="0.25">
      <c r="A141" s="2" t="s">
        <v>13858</v>
      </c>
      <c r="B141" s="2" t="s">
        <v>13859</v>
      </c>
      <c r="C141" s="4" t="s">
        <v>13860</v>
      </c>
      <c r="D141" s="9">
        <v>45134</v>
      </c>
      <c r="E141" s="9">
        <v>45134</v>
      </c>
    </row>
    <row r="142" spans="1:6" x14ac:dyDescent="0.25">
      <c r="A142" s="2" t="s">
        <v>5616</v>
      </c>
      <c r="B142" s="2" t="s">
        <v>28762</v>
      </c>
      <c r="C142" s="4" t="s">
        <v>28763</v>
      </c>
      <c r="E142" s="9">
        <v>45142</v>
      </c>
    </row>
    <row r="143" spans="1:6" x14ac:dyDescent="0.25">
      <c r="A143" s="2" t="s">
        <v>29018</v>
      </c>
      <c r="B143" s="2" t="s">
        <v>29019</v>
      </c>
      <c r="C143" s="4" t="s">
        <v>29020</v>
      </c>
      <c r="E143" s="9">
        <v>45162</v>
      </c>
      <c r="F143" s="3">
        <v>1</v>
      </c>
    </row>
    <row r="144" spans="1:6" x14ac:dyDescent="0.25">
      <c r="A144" s="2" t="s">
        <v>10336</v>
      </c>
      <c r="B144" s="2" t="s">
        <v>29132</v>
      </c>
      <c r="C144" s="4" t="s">
        <v>29133</v>
      </c>
      <c r="E144" s="9">
        <v>45170</v>
      </c>
    </row>
    <row r="145" spans="1:5" x14ac:dyDescent="0.25">
      <c r="A145" s="2" t="s">
        <v>4539</v>
      </c>
      <c r="B145" s="2" t="s">
        <v>29134</v>
      </c>
      <c r="C145" s="4" t="s">
        <v>29133</v>
      </c>
      <c r="E145" s="9">
        <v>45170</v>
      </c>
    </row>
  </sheetData>
  <hyperlinks>
    <hyperlink ref="I1" location="'Inicio'!A1" tooltip="Regresa a la tabla del inicio" display="Ir al inicio" xr:uid="{59D7781A-E18F-41B8-8F49-99770F838139}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C4E4E-CA2F-4E57-9019-679019AF8B36}">
  <sheetPr codeName="Hoja113"/>
  <dimension ref="A1:I2"/>
  <sheetViews>
    <sheetView workbookViewId="0">
      <pane ySplit="1" topLeftCell="A2" activePane="bottomLeft" state="frozenSplit"/>
      <selection pane="bottomLeft" activeCell="C4" sqref="C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751</v>
      </c>
      <c r="H1" s="1" t="s">
        <v>28761</v>
      </c>
      <c r="I1" s="5" t="s">
        <v>14</v>
      </c>
    </row>
    <row r="2" spans="1:9" x14ac:dyDescent="0.25">
      <c r="A2" s="2" t="s">
        <v>13590</v>
      </c>
      <c r="B2" s="2" t="s">
        <v>13591</v>
      </c>
      <c r="C2" s="4" t="s">
        <v>13592</v>
      </c>
      <c r="E2" s="9">
        <v>43162</v>
      </c>
    </row>
  </sheetData>
  <hyperlinks>
    <hyperlink ref="I1" location="'Inicio'!A1" tooltip="Regresa a la tabla del inicio" display="Ir al inicio" xr:uid="{7B35A12E-7822-458F-B83D-517415581E8E}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9A69-443B-4501-A252-851A092AF4ED}">
  <sheetPr codeName="Hoja116"/>
  <dimension ref="A1:I94"/>
  <sheetViews>
    <sheetView workbookViewId="0">
      <pane ySplit="1" topLeftCell="A6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752</v>
      </c>
      <c r="H1" s="1" t="s">
        <v>28761</v>
      </c>
      <c r="I1" s="5" t="s">
        <v>14</v>
      </c>
    </row>
    <row r="2" spans="1:9" x14ac:dyDescent="0.25">
      <c r="A2" s="2" t="s">
        <v>2267</v>
      </c>
      <c r="B2" s="2" t="s">
        <v>13862</v>
      </c>
      <c r="C2" s="4" t="s">
        <v>13863</v>
      </c>
      <c r="E2" s="9">
        <v>40205</v>
      </c>
      <c r="F2" s="3" t="s">
        <v>7169</v>
      </c>
    </row>
    <row r="3" spans="1:9" x14ac:dyDescent="0.25">
      <c r="A3" s="2" t="s">
        <v>867</v>
      </c>
      <c r="B3" s="2" t="s">
        <v>13864</v>
      </c>
      <c r="C3" s="4" t="s">
        <v>13865</v>
      </c>
      <c r="E3" s="9">
        <v>40181</v>
      </c>
      <c r="F3" s="3" t="s">
        <v>1660</v>
      </c>
    </row>
    <row r="4" spans="1:9" x14ac:dyDescent="0.25">
      <c r="A4" s="2" t="s">
        <v>4105</v>
      </c>
      <c r="B4" s="2" t="s">
        <v>13866</v>
      </c>
      <c r="C4" s="4" t="s">
        <v>2493</v>
      </c>
      <c r="E4" s="9">
        <v>40291</v>
      </c>
      <c r="F4" s="3" t="s">
        <v>7169</v>
      </c>
    </row>
    <row r="5" spans="1:9" x14ac:dyDescent="0.25">
      <c r="A5" s="2" t="s">
        <v>5087</v>
      </c>
      <c r="B5" s="2" t="s">
        <v>13867</v>
      </c>
      <c r="C5" s="4" t="s">
        <v>13868</v>
      </c>
      <c r="E5" s="9">
        <v>40304</v>
      </c>
      <c r="F5" s="3">
        <v>4</v>
      </c>
    </row>
    <row r="6" spans="1:9" x14ac:dyDescent="0.25">
      <c r="A6" s="2" t="s">
        <v>13869</v>
      </c>
      <c r="B6" s="2" t="s">
        <v>13870</v>
      </c>
      <c r="C6" s="4" t="s">
        <v>13871</v>
      </c>
      <c r="E6" s="9">
        <v>40366</v>
      </c>
      <c r="F6" s="3">
        <v>1</v>
      </c>
    </row>
    <row r="7" spans="1:9" x14ac:dyDescent="0.25">
      <c r="A7" s="2" t="s">
        <v>13872</v>
      </c>
      <c r="B7" s="2" t="s">
        <v>13873</v>
      </c>
      <c r="C7" s="4" t="s">
        <v>13871</v>
      </c>
      <c r="D7" s="9" t="s">
        <v>13874</v>
      </c>
      <c r="E7" s="9">
        <v>40375</v>
      </c>
      <c r="F7" s="3">
        <v>2</v>
      </c>
    </row>
    <row r="8" spans="1:9" x14ac:dyDescent="0.25">
      <c r="A8" s="2" t="s">
        <v>13875</v>
      </c>
      <c r="B8" s="2" t="s">
        <v>13876</v>
      </c>
      <c r="C8" s="4" t="s">
        <v>13877</v>
      </c>
      <c r="D8" s="9" t="s">
        <v>13878</v>
      </c>
      <c r="E8" s="9">
        <v>40409</v>
      </c>
      <c r="F8" s="3">
        <v>12</v>
      </c>
    </row>
    <row r="9" spans="1:9" x14ac:dyDescent="0.25">
      <c r="A9" s="2" t="s">
        <v>1781</v>
      </c>
      <c r="B9" s="2" t="s">
        <v>13879</v>
      </c>
      <c r="C9" s="4" t="s">
        <v>11616</v>
      </c>
      <c r="E9" s="9">
        <v>40390</v>
      </c>
      <c r="F9" s="3" t="s">
        <v>866</v>
      </c>
    </row>
    <row r="10" spans="1:9" x14ac:dyDescent="0.25">
      <c r="A10" s="2" t="s">
        <v>13880</v>
      </c>
      <c r="B10" s="2" t="s">
        <v>13881</v>
      </c>
      <c r="C10" s="4" t="s">
        <v>11635</v>
      </c>
      <c r="E10" s="9">
        <v>40428</v>
      </c>
      <c r="F10" s="3" t="s">
        <v>1680</v>
      </c>
    </row>
    <row r="11" spans="1:9" x14ac:dyDescent="0.25">
      <c r="A11" s="2" t="s">
        <v>13882</v>
      </c>
      <c r="B11" s="2" t="s">
        <v>13883</v>
      </c>
      <c r="C11" s="4" t="s">
        <v>3466</v>
      </c>
      <c r="E11" s="9">
        <v>40443</v>
      </c>
      <c r="F11" s="3">
        <v>2</v>
      </c>
    </row>
    <row r="12" spans="1:9" x14ac:dyDescent="0.25">
      <c r="A12" s="2" t="s">
        <v>13884</v>
      </c>
      <c r="B12" s="2" t="s">
        <v>13885</v>
      </c>
      <c r="C12" s="4" t="s">
        <v>13611</v>
      </c>
      <c r="E12" s="9">
        <v>40450</v>
      </c>
    </row>
    <row r="13" spans="1:9" x14ac:dyDescent="0.25">
      <c r="A13" s="2" t="s">
        <v>13886</v>
      </c>
      <c r="B13" s="2" t="s">
        <v>13887</v>
      </c>
      <c r="E13" s="9">
        <v>40466</v>
      </c>
      <c r="F13" s="3" t="s">
        <v>919</v>
      </c>
    </row>
    <row r="14" spans="1:9" x14ac:dyDescent="0.25">
      <c r="A14" s="2" t="s">
        <v>13888</v>
      </c>
      <c r="B14" s="2" t="s">
        <v>13889</v>
      </c>
      <c r="C14" s="4" t="s">
        <v>13890</v>
      </c>
      <c r="E14" s="9">
        <v>40472</v>
      </c>
      <c r="F14" s="3">
        <v>1</v>
      </c>
    </row>
    <row r="15" spans="1:9" x14ac:dyDescent="0.25">
      <c r="A15" s="2" t="s">
        <v>13891</v>
      </c>
      <c r="B15" s="2" t="s">
        <v>13892</v>
      </c>
      <c r="C15" s="4" t="s">
        <v>13893</v>
      </c>
      <c r="E15" s="9">
        <v>40488</v>
      </c>
      <c r="F15" s="3">
        <v>9</v>
      </c>
    </row>
    <row r="16" spans="1:9" x14ac:dyDescent="0.25">
      <c r="A16" s="2" t="s">
        <v>13894</v>
      </c>
      <c r="B16" s="2" t="s">
        <v>13895</v>
      </c>
      <c r="C16" s="4" t="s">
        <v>917</v>
      </c>
      <c r="E16" s="9">
        <v>40492</v>
      </c>
      <c r="F16" s="3" t="s">
        <v>1640</v>
      </c>
    </row>
    <row r="17" spans="1:6" x14ac:dyDescent="0.25">
      <c r="A17" s="2" t="s">
        <v>13896</v>
      </c>
      <c r="B17" s="2" t="s">
        <v>13897</v>
      </c>
      <c r="C17" s="4" t="s">
        <v>917</v>
      </c>
      <c r="E17" s="9">
        <v>40492</v>
      </c>
      <c r="F17" s="3" t="s">
        <v>1680</v>
      </c>
    </row>
    <row r="18" spans="1:6" x14ac:dyDescent="0.25">
      <c r="A18" s="2" t="s">
        <v>1802</v>
      </c>
      <c r="B18" s="2" t="s">
        <v>13898</v>
      </c>
      <c r="C18" s="4" t="s">
        <v>13899</v>
      </c>
      <c r="E18" s="9">
        <v>40499</v>
      </c>
    </row>
    <row r="19" spans="1:6" x14ac:dyDescent="0.25">
      <c r="A19" s="2" t="s">
        <v>8236</v>
      </c>
      <c r="B19" s="2" t="s">
        <v>13900</v>
      </c>
      <c r="C19" s="4" t="s">
        <v>13901</v>
      </c>
      <c r="E19" s="9">
        <v>40509</v>
      </c>
      <c r="F19" s="3">
        <v>3</v>
      </c>
    </row>
    <row r="20" spans="1:6" x14ac:dyDescent="0.25">
      <c r="A20" s="2" t="s">
        <v>2093</v>
      </c>
      <c r="B20" s="2" t="s">
        <v>13902</v>
      </c>
      <c r="C20" s="4" t="s">
        <v>13903</v>
      </c>
      <c r="E20" s="9">
        <v>40516</v>
      </c>
      <c r="F20" s="3">
        <v>1</v>
      </c>
    </row>
    <row r="21" spans="1:6" x14ac:dyDescent="0.25">
      <c r="A21" s="2" t="s">
        <v>13904</v>
      </c>
      <c r="B21" s="2" t="s">
        <v>13905</v>
      </c>
      <c r="C21" s="4" t="s">
        <v>13903</v>
      </c>
      <c r="E21" s="9">
        <v>40550</v>
      </c>
      <c r="F21" s="3">
        <v>36</v>
      </c>
    </row>
    <row r="22" spans="1:6" x14ac:dyDescent="0.25">
      <c r="A22" s="2" t="s">
        <v>2494</v>
      </c>
      <c r="B22" s="2" t="s">
        <v>2495</v>
      </c>
      <c r="C22" s="4" t="s">
        <v>13906</v>
      </c>
      <c r="E22" s="9">
        <v>40550</v>
      </c>
      <c r="F22" s="3">
        <v>25</v>
      </c>
    </row>
    <row r="23" spans="1:6" x14ac:dyDescent="0.25">
      <c r="A23" s="2" t="s">
        <v>13880</v>
      </c>
      <c r="B23" s="2" t="s">
        <v>13881</v>
      </c>
      <c r="C23" s="4" t="s">
        <v>13907</v>
      </c>
      <c r="E23" s="9" t="s">
        <v>2194</v>
      </c>
    </row>
    <row r="24" spans="1:6" x14ac:dyDescent="0.25">
      <c r="A24" s="2" t="s">
        <v>13908</v>
      </c>
      <c r="B24" s="2" t="s">
        <v>13909</v>
      </c>
      <c r="C24" s="4" t="s">
        <v>13910</v>
      </c>
      <c r="E24" s="9">
        <v>40595</v>
      </c>
      <c r="F24" s="3">
        <v>6</v>
      </c>
    </row>
    <row r="25" spans="1:6" x14ac:dyDescent="0.25">
      <c r="A25" s="2" t="s">
        <v>13911</v>
      </c>
      <c r="B25" s="2" t="s">
        <v>13912</v>
      </c>
      <c r="C25" s="4" t="s">
        <v>13910</v>
      </c>
      <c r="E25" s="9">
        <v>40595</v>
      </c>
      <c r="F25" s="3">
        <v>6</v>
      </c>
    </row>
    <row r="26" spans="1:6" x14ac:dyDescent="0.25">
      <c r="B26" s="2" t="s">
        <v>13913</v>
      </c>
      <c r="C26" s="4" t="s">
        <v>13914</v>
      </c>
      <c r="E26" s="9">
        <v>40624</v>
      </c>
    </row>
    <row r="27" spans="1:6" x14ac:dyDescent="0.25">
      <c r="A27" s="2" t="s">
        <v>5858</v>
      </c>
      <c r="B27" s="2" t="s">
        <v>13915</v>
      </c>
      <c r="C27" s="4" t="s">
        <v>13916</v>
      </c>
      <c r="E27" s="9">
        <v>40624</v>
      </c>
    </row>
    <row r="28" spans="1:6" x14ac:dyDescent="0.25">
      <c r="A28" s="2" t="s">
        <v>2264</v>
      </c>
      <c r="B28" s="2" t="s">
        <v>13917</v>
      </c>
      <c r="C28" s="4" t="s">
        <v>11730</v>
      </c>
      <c r="E28" s="9">
        <v>40663</v>
      </c>
      <c r="F28" s="3">
        <v>5</v>
      </c>
    </row>
    <row r="29" spans="1:6" x14ac:dyDescent="0.25">
      <c r="A29" s="2" t="s">
        <v>8012</v>
      </c>
      <c r="B29" s="2" t="s">
        <v>13918</v>
      </c>
      <c r="C29" s="4" t="s">
        <v>13919</v>
      </c>
      <c r="E29" s="9">
        <v>40679</v>
      </c>
    </row>
    <row r="30" spans="1:6" x14ac:dyDescent="0.25">
      <c r="A30" s="2" t="s">
        <v>1781</v>
      </c>
      <c r="B30" s="2" t="s">
        <v>13920</v>
      </c>
      <c r="C30" s="4" t="s">
        <v>13921</v>
      </c>
      <c r="E30" s="9">
        <v>40693</v>
      </c>
    </row>
    <row r="31" spans="1:6" x14ac:dyDescent="0.25">
      <c r="A31" s="2" t="s">
        <v>13922</v>
      </c>
      <c r="B31" s="2" t="s">
        <v>13923</v>
      </c>
      <c r="C31" s="4" t="s">
        <v>13924</v>
      </c>
      <c r="E31" s="9">
        <v>40702</v>
      </c>
    </row>
    <row r="32" spans="1:6" x14ac:dyDescent="0.25">
      <c r="A32" s="2" t="s">
        <v>13925</v>
      </c>
      <c r="B32" s="2" t="s">
        <v>13926</v>
      </c>
      <c r="C32" s="4" t="s">
        <v>13927</v>
      </c>
      <c r="E32" s="9">
        <v>40705</v>
      </c>
    </row>
    <row r="33" spans="1:6" x14ac:dyDescent="0.25">
      <c r="A33" s="2" t="s">
        <v>13928</v>
      </c>
      <c r="B33" s="2" t="s">
        <v>13929</v>
      </c>
      <c r="C33" s="4" t="s">
        <v>13930</v>
      </c>
      <c r="E33" s="9">
        <v>40753</v>
      </c>
    </row>
    <row r="34" spans="1:6" x14ac:dyDescent="0.25">
      <c r="A34" s="2" t="s">
        <v>13931</v>
      </c>
      <c r="B34" s="2" t="s">
        <v>13932</v>
      </c>
      <c r="C34" s="4" t="s">
        <v>13933</v>
      </c>
      <c r="E34" s="9">
        <v>40777</v>
      </c>
    </row>
    <row r="35" spans="1:6" x14ac:dyDescent="0.25">
      <c r="A35" s="2" t="s">
        <v>13934</v>
      </c>
      <c r="B35" s="2" t="s">
        <v>13935</v>
      </c>
      <c r="C35" s="4" t="s">
        <v>13936</v>
      </c>
      <c r="E35" s="9">
        <v>40822</v>
      </c>
    </row>
    <row r="36" spans="1:6" x14ac:dyDescent="0.25">
      <c r="A36" s="2" t="s">
        <v>13937</v>
      </c>
      <c r="B36" s="2" t="s">
        <v>13938</v>
      </c>
      <c r="C36" s="4" t="s">
        <v>13939</v>
      </c>
      <c r="E36" s="9">
        <v>40828</v>
      </c>
    </row>
    <row r="37" spans="1:6" x14ac:dyDescent="0.25">
      <c r="A37" s="2" t="s">
        <v>13940</v>
      </c>
      <c r="B37" s="2" t="s">
        <v>13941</v>
      </c>
      <c r="C37" s="4" t="s">
        <v>13942</v>
      </c>
      <c r="E37" s="9">
        <v>40952</v>
      </c>
    </row>
    <row r="38" spans="1:6" x14ac:dyDescent="0.25">
      <c r="A38" s="2" t="s">
        <v>13880</v>
      </c>
      <c r="B38" s="2" t="s">
        <v>13943</v>
      </c>
      <c r="C38" s="4" t="s">
        <v>13942</v>
      </c>
      <c r="E38" s="9">
        <v>40952</v>
      </c>
    </row>
    <row r="39" spans="1:6" x14ac:dyDescent="0.25">
      <c r="A39" s="2" t="s">
        <v>7314</v>
      </c>
      <c r="B39" s="2" t="s">
        <v>13944</v>
      </c>
      <c r="C39" s="4" t="s">
        <v>13945</v>
      </c>
      <c r="E39" s="9">
        <v>41073</v>
      </c>
      <c r="F39" s="3">
        <v>30</v>
      </c>
    </row>
    <row r="40" spans="1:6" x14ac:dyDescent="0.25">
      <c r="A40" s="2" t="s">
        <v>13946</v>
      </c>
      <c r="B40" s="2" t="s">
        <v>13947</v>
      </c>
      <c r="C40" s="4" t="s">
        <v>13948</v>
      </c>
      <c r="E40" s="9">
        <v>41082</v>
      </c>
      <c r="F40" s="3">
        <v>3</v>
      </c>
    </row>
    <row r="41" spans="1:6" x14ac:dyDescent="0.25">
      <c r="A41" s="2" t="s">
        <v>1781</v>
      </c>
      <c r="B41" s="2" t="s">
        <v>13949</v>
      </c>
      <c r="C41" s="4" t="s">
        <v>13950</v>
      </c>
      <c r="E41" s="9">
        <v>41086</v>
      </c>
    </row>
    <row r="42" spans="1:6" x14ac:dyDescent="0.25">
      <c r="A42" s="2" t="s">
        <v>8306</v>
      </c>
      <c r="B42" s="2" t="s">
        <v>13951</v>
      </c>
      <c r="C42" s="4" t="s">
        <v>13950</v>
      </c>
      <c r="E42" s="9">
        <v>41088</v>
      </c>
    </row>
    <row r="43" spans="1:6" x14ac:dyDescent="0.25">
      <c r="A43" s="2" t="s">
        <v>8306</v>
      </c>
      <c r="B43" s="2" t="s">
        <v>13951</v>
      </c>
      <c r="C43" s="4" t="s">
        <v>13952</v>
      </c>
      <c r="E43" s="9">
        <v>41116</v>
      </c>
      <c r="F43" s="3">
        <v>18</v>
      </c>
    </row>
    <row r="44" spans="1:6" x14ac:dyDescent="0.25">
      <c r="A44" s="2" t="s">
        <v>1802</v>
      </c>
      <c r="B44" s="2" t="s">
        <v>13953</v>
      </c>
      <c r="C44" s="4" t="s">
        <v>13954</v>
      </c>
      <c r="E44" s="9">
        <v>41134</v>
      </c>
      <c r="F44" s="3">
        <v>2</v>
      </c>
    </row>
    <row r="45" spans="1:6" x14ac:dyDescent="0.25">
      <c r="A45" s="2" t="s">
        <v>5133</v>
      </c>
      <c r="B45" s="2" t="s">
        <v>13955</v>
      </c>
      <c r="C45" s="4" t="s">
        <v>13954</v>
      </c>
      <c r="E45" s="9">
        <v>41134</v>
      </c>
      <c r="F45" s="3">
        <v>2</v>
      </c>
    </row>
    <row r="46" spans="1:6" x14ac:dyDescent="0.25">
      <c r="A46" s="2" t="s">
        <v>8358</v>
      </c>
      <c r="B46" s="2" t="s">
        <v>13956</v>
      </c>
      <c r="C46" s="4" t="s">
        <v>13957</v>
      </c>
      <c r="E46" s="9">
        <v>41151</v>
      </c>
    </row>
    <row r="47" spans="1:6" x14ac:dyDescent="0.25">
      <c r="A47" s="2" t="s">
        <v>2416</v>
      </c>
      <c r="B47" s="2" t="s">
        <v>13958</v>
      </c>
      <c r="C47" s="4" t="s">
        <v>13957</v>
      </c>
      <c r="E47" s="9">
        <v>41151</v>
      </c>
    </row>
    <row r="48" spans="1:6" x14ac:dyDescent="0.25">
      <c r="A48" s="2" t="s">
        <v>13959</v>
      </c>
      <c r="B48" s="2" t="s">
        <v>13960</v>
      </c>
      <c r="C48" s="4" t="s">
        <v>13961</v>
      </c>
      <c r="E48" s="9">
        <v>41177</v>
      </c>
      <c r="F48" s="3">
        <v>19</v>
      </c>
    </row>
    <row r="49" spans="1:6" x14ac:dyDescent="0.25">
      <c r="A49" s="2" t="s">
        <v>13962</v>
      </c>
      <c r="B49" s="2" t="s">
        <v>13963</v>
      </c>
      <c r="C49" s="4" t="s">
        <v>13961</v>
      </c>
      <c r="E49" s="9">
        <v>41177</v>
      </c>
      <c r="F49" s="3">
        <v>19</v>
      </c>
    </row>
    <row r="50" spans="1:6" x14ac:dyDescent="0.25">
      <c r="A50" s="2" t="s">
        <v>13964</v>
      </c>
      <c r="B50" s="2" t="s">
        <v>13965</v>
      </c>
      <c r="C50" s="4" t="s">
        <v>13966</v>
      </c>
      <c r="E50" s="9">
        <v>41198</v>
      </c>
    </row>
    <row r="51" spans="1:6" x14ac:dyDescent="0.25">
      <c r="A51" s="2" t="s">
        <v>1781</v>
      </c>
      <c r="B51" s="2" t="s">
        <v>13967</v>
      </c>
      <c r="C51" s="4" t="s">
        <v>13968</v>
      </c>
      <c r="E51" s="9">
        <v>41283</v>
      </c>
      <c r="F51" s="3">
        <v>70</v>
      </c>
    </row>
    <row r="52" spans="1:6" x14ac:dyDescent="0.25">
      <c r="B52" s="2" t="s">
        <v>13969</v>
      </c>
      <c r="C52" s="4" t="s">
        <v>13968</v>
      </c>
      <c r="E52" s="9">
        <v>41283</v>
      </c>
      <c r="F52" s="3">
        <v>70</v>
      </c>
    </row>
    <row r="53" spans="1:6" x14ac:dyDescent="0.25">
      <c r="A53" s="25"/>
      <c r="B53" s="25" t="s">
        <v>13970</v>
      </c>
      <c r="C53" s="25"/>
      <c r="D53" s="29"/>
      <c r="E53" s="29"/>
      <c r="F53" s="30"/>
    </row>
    <row r="54" spans="1:6" x14ac:dyDescent="0.25">
      <c r="A54" s="2" t="s">
        <v>13971</v>
      </c>
      <c r="B54" s="2" t="s">
        <v>13972</v>
      </c>
      <c r="C54" s="4" t="s">
        <v>13973</v>
      </c>
      <c r="E54" s="9" t="s">
        <v>1831</v>
      </c>
    </row>
    <row r="55" spans="1:6" x14ac:dyDescent="0.25">
      <c r="A55" s="2" t="s">
        <v>1802</v>
      </c>
      <c r="B55" s="2" t="s">
        <v>13974</v>
      </c>
      <c r="C55" s="4" t="s">
        <v>12355</v>
      </c>
      <c r="E55" s="9">
        <v>41388</v>
      </c>
    </row>
    <row r="56" spans="1:6" x14ac:dyDescent="0.25">
      <c r="A56" s="2" t="s">
        <v>13975</v>
      </c>
      <c r="B56" s="2" t="s">
        <v>13976</v>
      </c>
      <c r="C56" s="4" t="s">
        <v>11003</v>
      </c>
      <c r="E56" s="9">
        <v>41403</v>
      </c>
    </row>
    <row r="57" spans="1:6" x14ac:dyDescent="0.25">
      <c r="A57" s="2" t="s">
        <v>13977</v>
      </c>
      <c r="B57" s="2" t="s">
        <v>13978</v>
      </c>
      <c r="C57" s="4" t="s">
        <v>11003</v>
      </c>
      <c r="E57" s="9">
        <v>41403</v>
      </c>
    </row>
    <row r="58" spans="1:6" x14ac:dyDescent="0.25">
      <c r="A58" s="2" t="s">
        <v>2334</v>
      </c>
      <c r="B58" s="2" t="s">
        <v>13979</v>
      </c>
      <c r="C58" s="4" t="s">
        <v>3967</v>
      </c>
      <c r="E58" s="9">
        <v>41415</v>
      </c>
    </row>
    <row r="59" spans="1:6" x14ac:dyDescent="0.25">
      <c r="A59" s="2" t="s">
        <v>13980</v>
      </c>
      <c r="B59" s="2" t="s">
        <v>13981</v>
      </c>
      <c r="C59" s="4" t="s">
        <v>9407</v>
      </c>
      <c r="E59" s="9">
        <v>41422</v>
      </c>
    </row>
    <row r="60" spans="1:6" x14ac:dyDescent="0.25">
      <c r="A60" s="2" t="s">
        <v>8727</v>
      </c>
      <c r="B60" s="2" t="s">
        <v>13982</v>
      </c>
      <c r="C60" s="4" t="s">
        <v>9407</v>
      </c>
      <c r="E60" s="9">
        <v>41422</v>
      </c>
    </row>
    <row r="61" spans="1:6" x14ac:dyDescent="0.25">
      <c r="A61" s="2" t="s">
        <v>7314</v>
      </c>
      <c r="B61" s="2" t="s">
        <v>13983</v>
      </c>
      <c r="C61" s="4" t="s">
        <v>13984</v>
      </c>
      <c r="E61" s="9">
        <v>41431</v>
      </c>
    </row>
    <row r="62" spans="1:6" x14ac:dyDescent="0.25">
      <c r="A62" s="2" t="s">
        <v>13985</v>
      </c>
      <c r="B62" s="2" t="s">
        <v>13986</v>
      </c>
      <c r="C62" s="4" t="s">
        <v>13984</v>
      </c>
      <c r="E62" s="9">
        <v>41431</v>
      </c>
    </row>
    <row r="63" spans="1:6" x14ac:dyDescent="0.25">
      <c r="A63" s="2" t="s">
        <v>3645</v>
      </c>
      <c r="B63" s="2" t="s">
        <v>13987</v>
      </c>
      <c r="C63" s="4" t="s">
        <v>13988</v>
      </c>
      <c r="E63" s="9">
        <v>41461</v>
      </c>
    </row>
    <row r="64" spans="1:6" x14ac:dyDescent="0.25">
      <c r="A64" s="2" t="s">
        <v>7380</v>
      </c>
      <c r="B64" s="2" t="s">
        <v>13989</v>
      </c>
      <c r="C64" s="4" t="s">
        <v>13988</v>
      </c>
      <c r="E64" s="9">
        <v>41461</v>
      </c>
    </row>
    <row r="65" spans="1:6" x14ac:dyDescent="0.25">
      <c r="A65" s="2" t="s">
        <v>13990</v>
      </c>
      <c r="B65" s="2" t="s">
        <v>13991</v>
      </c>
      <c r="C65" s="4" t="s">
        <v>2801</v>
      </c>
      <c r="E65" s="9">
        <v>41472</v>
      </c>
    </row>
    <row r="66" spans="1:6" x14ac:dyDescent="0.25">
      <c r="A66" s="2" t="s">
        <v>13992</v>
      </c>
      <c r="B66" s="2" t="s">
        <v>13993</v>
      </c>
      <c r="C66" s="4" t="s">
        <v>2801</v>
      </c>
      <c r="E66" s="9">
        <v>41472</v>
      </c>
    </row>
    <row r="67" spans="1:6" x14ac:dyDescent="0.25">
      <c r="A67" s="2" t="s">
        <v>13994</v>
      </c>
      <c r="B67" s="2" t="s">
        <v>13995</v>
      </c>
      <c r="C67" s="4" t="s">
        <v>13996</v>
      </c>
      <c r="D67" s="9">
        <v>41522</v>
      </c>
      <c r="E67" s="9">
        <v>41523</v>
      </c>
    </row>
    <row r="68" spans="1:6" x14ac:dyDescent="0.25">
      <c r="A68" s="2" t="s">
        <v>9362</v>
      </c>
      <c r="B68" s="2" t="s">
        <v>13997</v>
      </c>
      <c r="C68" s="4" t="s">
        <v>13996</v>
      </c>
      <c r="E68" s="9">
        <v>41515</v>
      </c>
    </row>
    <row r="69" spans="1:6" x14ac:dyDescent="0.25">
      <c r="A69" s="2" t="s">
        <v>13998</v>
      </c>
      <c r="B69" s="2" t="s">
        <v>13999</v>
      </c>
      <c r="C69" s="4" t="s">
        <v>14000</v>
      </c>
      <c r="D69" s="9">
        <v>41530</v>
      </c>
      <c r="E69" s="9">
        <v>41558</v>
      </c>
      <c r="F69" s="3">
        <v>28</v>
      </c>
    </row>
    <row r="70" spans="1:6" x14ac:dyDescent="0.25">
      <c r="A70" s="25"/>
      <c r="B70" s="25" t="s">
        <v>14001</v>
      </c>
      <c r="C70" s="25"/>
      <c r="D70" s="29"/>
      <c r="E70" s="29"/>
      <c r="F70" s="30"/>
    </row>
    <row r="71" spans="1:6" x14ac:dyDescent="0.25">
      <c r="A71" s="2" t="s">
        <v>13998</v>
      </c>
      <c r="B71" s="2" t="s">
        <v>14002</v>
      </c>
      <c r="C71" s="4" t="s">
        <v>14003</v>
      </c>
      <c r="D71" s="9">
        <v>41685</v>
      </c>
      <c r="E71" s="9">
        <v>41685</v>
      </c>
    </row>
    <row r="72" spans="1:6" x14ac:dyDescent="0.25">
      <c r="A72" s="2" t="s">
        <v>13998</v>
      </c>
      <c r="B72" s="2" t="s">
        <v>14004</v>
      </c>
      <c r="C72" s="4" t="s">
        <v>14003</v>
      </c>
      <c r="D72" s="9">
        <v>41685</v>
      </c>
      <c r="E72" s="9">
        <v>41685</v>
      </c>
    </row>
    <row r="73" spans="1:6" x14ac:dyDescent="0.25">
      <c r="A73" s="2" t="s">
        <v>14005</v>
      </c>
      <c r="B73" s="2" t="s">
        <v>14006</v>
      </c>
      <c r="C73" s="4" t="s">
        <v>14007</v>
      </c>
      <c r="D73" s="9">
        <v>41782</v>
      </c>
      <c r="E73" s="9">
        <v>41782</v>
      </c>
    </row>
    <row r="74" spans="1:6" x14ac:dyDescent="0.25">
      <c r="A74" s="2" t="s">
        <v>8192</v>
      </c>
      <c r="B74" s="2" t="s">
        <v>14008</v>
      </c>
      <c r="C74" s="4" t="s">
        <v>14009</v>
      </c>
      <c r="E74" s="9">
        <v>41782</v>
      </c>
    </row>
    <row r="75" spans="1:6" x14ac:dyDescent="0.25">
      <c r="A75" s="2" t="s">
        <v>14010</v>
      </c>
      <c r="B75" s="2" t="s">
        <v>14011</v>
      </c>
      <c r="C75" s="4" t="s">
        <v>5156</v>
      </c>
      <c r="E75" s="9">
        <v>41793</v>
      </c>
    </row>
    <row r="76" spans="1:6" x14ac:dyDescent="0.25">
      <c r="A76" s="2" t="s">
        <v>1976</v>
      </c>
      <c r="B76" s="2" t="s">
        <v>14012</v>
      </c>
      <c r="C76" s="4" t="s">
        <v>9481</v>
      </c>
      <c r="E76" s="9">
        <v>41858</v>
      </c>
    </row>
    <row r="77" spans="1:6" x14ac:dyDescent="0.25">
      <c r="A77" s="2" t="s">
        <v>14013</v>
      </c>
      <c r="B77" s="2" t="s">
        <v>14014</v>
      </c>
      <c r="C77" s="4" t="s">
        <v>9481</v>
      </c>
      <c r="E77" s="9">
        <v>41858</v>
      </c>
    </row>
    <row r="78" spans="1:6" x14ac:dyDescent="0.25">
      <c r="A78" s="2" t="s">
        <v>14015</v>
      </c>
      <c r="B78" s="2" t="s">
        <v>14016</v>
      </c>
      <c r="C78" s="4" t="s">
        <v>14017</v>
      </c>
      <c r="E78" s="9">
        <v>41864</v>
      </c>
    </row>
    <row r="79" spans="1:6" x14ac:dyDescent="0.25">
      <c r="A79" s="2" t="s">
        <v>3650</v>
      </c>
      <c r="B79" s="2" t="s">
        <v>14018</v>
      </c>
      <c r="C79" s="4" t="s">
        <v>14019</v>
      </c>
      <c r="E79" s="9">
        <v>41877</v>
      </c>
    </row>
    <row r="80" spans="1:6" x14ac:dyDescent="0.25">
      <c r="A80" s="2" t="s">
        <v>9552</v>
      </c>
      <c r="B80" s="2" t="s">
        <v>14020</v>
      </c>
      <c r="C80" s="4" t="s">
        <v>11944</v>
      </c>
      <c r="E80" s="9">
        <v>41948</v>
      </c>
    </row>
    <row r="81" spans="1:6" x14ac:dyDescent="0.25">
      <c r="A81" s="2" t="s">
        <v>9552</v>
      </c>
      <c r="B81" s="2" t="s">
        <v>14021</v>
      </c>
      <c r="C81" s="4" t="s">
        <v>11944</v>
      </c>
      <c r="E81" s="9">
        <v>41936</v>
      </c>
    </row>
    <row r="82" spans="1:6" x14ac:dyDescent="0.25">
      <c r="A82" s="2" t="s">
        <v>12889</v>
      </c>
      <c r="B82" s="2" t="s">
        <v>14022</v>
      </c>
      <c r="C82" s="4" t="s">
        <v>6522</v>
      </c>
      <c r="E82" s="9">
        <v>42051</v>
      </c>
    </row>
    <row r="83" spans="1:6" x14ac:dyDescent="0.25">
      <c r="A83" s="2" t="s">
        <v>12889</v>
      </c>
      <c r="B83" s="2" t="s">
        <v>14023</v>
      </c>
      <c r="C83" s="4" t="s">
        <v>6522</v>
      </c>
      <c r="E83" s="9">
        <v>42051</v>
      </c>
    </row>
    <row r="84" spans="1:6" x14ac:dyDescent="0.25">
      <c r="A84" s="2" t="s">
        <v>7314</v>
      </c>
      <c r="B84" s="2" t="s">
        <v>14024</v>
      </c>
      <c r="C84" s="4" t="s">
        <v>1253</v>
      </c>
      <c r="E84" s="9">
        <v>42170</v>
      </c>
    </row>
    <row r="85" spans="1:6" x14ac:dyDescent="0.25">
      <c r="A85" s="2" t="s">
        <v>1241</v>
      </c>
      <c r="B85" s="2" t="s">
        <v>14025</v>
      </c>
      <c r="C85" s="4" t="s">
        <v>4300</v>
      </c>
      <c r="E85" s="9">
        <v>42189</v>
      </c>
    </row>
    <row r="86" spans="1:6" x14ac:dyDescent="0.25">
      <c r="A86" s="2" t="s">
        <v>14026</v>
      </c>
      <c r="B86" s="2" t="s">
        <v>14027</v>
      </c>
      <c r="C86" s="4" t="s">
        <v>14028</v>
      </c>
      <c r="D86" s="9">
        <v>42549</v>
      </c>
      <c r="E86" s="9">
        <v>42183</v>
      </c>
    </row>
    <row r="87" spans="1:6" x14ac:dyDescent="0.25">
      <c r="A87" s="2" t="s">
        <v>14029</v>
      </c>
      <c r="B87" s="2" t="s">
        <v>14030</v>
      </c>
      <c r="C87" s="4" t="s">
        <v>14028</v>
      </c>
      <c r="D87" s="9">
        <v>42549</v>
      </c>
      <c r="E87" s="9">
        <v>42183</v>
      </c>
    </row>
    <row r="88" spans="1:6" x14ac:dyDescent="0.25">
      <c r="A88" s="2" t="s">
        <v>14031</v>
      </c>
      <c r="B88" s="2" t="s">
        <v>14032</v>
      </c>
      <c r="C88" s="4" t="s">
        <v>14033</v>
      </c>
      <c r="E88" s="9">
        <v>43060</v>
      </c>
    </row>
    <row r="89" spans="1:6" x14ac:dyDescent="0.25">
      <c r="A89" s="2" t="s">
        <v>14034</v>
      </c>
      <c r="B89" s="2" t="s">
        <v>14035</v>
      </c>
      <c r="C89" s="4" t="s">
        <v>14033</v>
      </c>
      <c r="E89" s="9">
        <v>43060</v>
      </c>
    </row>
    <row r="90" spans="1:6" x14ac:dyDescent="0.25">
      <c r="A90" s="2" t="s">
        <v>14036</v>
      </c>
      <c r="B90" s="2" t="s">
        <v>14037</v>
      </c>
      <c r="C90" s="4" t="s">
        <v>3181</v>
      </c>
      <c r="D90" s="9">
        <v>43162</v>
      </c>
      <c r="E90" s="9">
        <v>43171</v>
      </c>
      <c r="F90" s="3">
        <v>9</v>
      </c>
    </row>
    <row r="91" spans="1:6" x14ac:dyDescent="0.25">
      <c r="A91" s="2" t="s">
        <v>3650</v>
      </c>
      <c r="B91" s="2" t="s">
        <v>14020</v>
      </c>
      <c r="C91" s="4" t="s">
        <v>14038</v>
      </c>
      <c r="E91" s="9">
        <v>43159</v>
      </c>
    </row>
    <row r="92" spans="1:6" x14ac:dyDescent="0.25">
      <c r="A92" s="2" t="s">
        <v>3645</v>
      </c>
      <c r="B92" s="2" t="s">
        <v>14039</v>
      </c>
      <c r="C92" s="4" t="s">
        <v>14040</v>
      </c>
      <c r="E92" s="9">
        <v>43171</v>
      </c>
      <c r="F92" s="3">
        <v>5</v>
      </c>
    </row>
    <row r="93" spans="1:6" x14ac:dyDescent="0.25">
      <c r="A93" s="2" t="s">
        <v>4741</v>
      </c>
      <c r="B93" s="2" t="s">
        <v>14041</v>
      </c>
      <c r="C93" s="4" t="s">
        <v>14042</v>
      </c>
      <c r="E93" s="9">
        <v>43453</v>
      </c>
    </row>
    <row r="94" spans="1:6" x14ac:dyDescent="0.25">
      <c r="A94" s="2" t="s">
        <v>14043</v>
      </c>
      <c r="B94" s="2" t="s">
        <v>14044</v>
      </c>
      <c r="C94" s="4" t="s">
        <v>14045</v>
      </c>
      <c r="E94" s="9">
        <v>43453</v>
      </c>
    </row>
  </sheetData>
  <hyperlinks>
    <hyperlink ref="I1" location="'Inicio'!A1" tooltip="Regresa a la tabla del inicio" display="Ir al inicio" xr:uid="{7A4E7B52-5A25-44FA-88C0-5C04158616A8}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BA01-AD0F-4903-9540-801856B11E9B}">
  <sheetPr codeName="Hoja117"/>
  <dimension ref="A1:I44"/>
  <sheetViews>
    <sheetView workbookViewId="0">
      <pane ySplit="1" topLeftCell="A23" activePane="bottomLeft" state="frozenSplit"/>
      <selection pane="bottomLeft" activeCell="H36" sqref="H3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28837</v>
      </c>
      <c r="H1" s="1" t="s">
        <v>28793</v>
      </c>
      <c r="I1" s="5" t="s">
        <v>14</v>
      </c>
    </row>
    <row r="2" spans="1:9" x14ac:dyDescent="0.25">
      <c r="A2" s="2" t="s">
        <v>5087</v>
      </c>
      <c r="B2" s="2" t="s">
        <v>14046</v>
      </c>
      <c r="C2" s="4" t="s">
        <v>14047</v>
      </c>
      <c r="E2" s="9">
        <v>40820</v>
      </c>
      <c r="F2" s="3">
        <v>10</v>
      </c>
    </row>
    <row r="3" spans="1:9" x14ac:dyDescent="0.25">
      <c r="A3" s="2" t="s">
        <v>1669</v>
      </c>
      <c r="B3" s="2" t="s">
        <v>14048</v>
      </c>
      <c r="C3" s="4" t="s">
        <v>14047</v>
      </c>
      <c r="E3" s="9">
        <v>40820</v>
      </c>
      <c r="F3" s="3">
        <v>10</v>
      </c>
    </row>
    <row r="4" spans="1:9" x14ac:dyDescent="0.25">
      <c r="A4" s="2" t="s">
        <v>3397</v>
      </c>
      <c r="B4" s="2" t="s">
        <v>14049</v>
      </c>
      <c r="C4" s="4" t="s">
        <v>14050</v>
      </c>
      <c r="E4" s="9">
        <v>40836</v>
      </c>
      <c r="F4" s="3">
        <v>9</v>
      </c>
    </row>
    <row r="5" spans="1:9" x14ac:dyDescent="0.25">
      <c r="A5" s="2" t="s">
        <v>14051</v>
      </c>
      <c r="B5" s="2" t="s">
        <v>14052</v>
      </c>
      <c r="C5" s="4" t="s">
        <v>14053</v>
      </c>
      <c r="E5" s="9">
        <v>40857</v>
      </c>
    </row>
    <row r="6" spans="1:9" x14ac:dyDescent="0.25">
      <c r="A6" s="2" t="s">
        <v>14054</v>
      </c>
      <c r="B6" s="2" t="s">
        <v>14055</v>
      </c>
      <c r="C6" s="4" t="s">
        <v>14056</v>
      </c>
      <c r="E6" s="9">
        <v>40857</v>
      </c>
    </row>
    <row r="7" spans="1:9" x14ac:dyDescent="0.25">
      <c r="A7" s="2" t="s">
        <v>14057</v>
      </c>
      <c r="B7" s="2" t="s">
        <v>14058</v>
      </c>
      <c r="C7" s="4" t="s">
        <v>14059</v>
      </c>
      <c r="E7" s="9">
        <v>40857</v>
      </c>
    </row>
    <row r="8" spans="1:9" x14ac:dyDescent="0.25">
      <c r="A8" s="2" t="s">
        <v>14060</v>
      </c>
      <c r="B8" s="2" t="s">
        <v>14061</v>
      </c>
      <c r="C8" s="4" t="s">
        <v>14062</v>
      </c>
      <c r="D8" s="9" t="s">
        <v>14063</v>
      </c>
      <c r="E8" s="9">
        <v>40862</v>
      </c>
    </row>
    <row r="9" spans="1:9" x14ac:dyDescent="0.25">
      <c r="A9" s="2" t="s">
        <v>14060</v>
      </c>
      <c r="B9" s="2" t="s">
        <v>14064</v>
      </c>
      <c r="C9" s="4" t="s">
        <v>14065</v>
      </c>
      <c r="E9" s="9">
        <v>40864</v>
      </c>
    </row>
    <row r="10" spans="1:9" x14ac:dyDescent="0.25">
      <c r="A10" s="2" t="s">
        <v>14057</v>
      </c>
      <c r="B10" s="2" t="s">
        <v>14058</v>
      </c>
      <c r="C10" s="4" t="s">
        <v>14066</v>
      </c>
      <c r="E10" s="9">
        <v>40863</v>
      </c>
    </row>
    <row r="11" spans="1:9" x14ac:dyDescent="0.25">
      <c r="A11" s="2" t="s">
        <v>14067</v>
      </c>
      <c r="B11" s="2" t="s">
        <v>14068</v>
      </c>
      <c r="C11" s="4" t="s">
        <v>14069</v>
      </c>
      <c r="E11" s="9">
        <v>40869</v>
      </c>
    </row>
    <row r="12" spans="1:9" x14ac:dyDescent="0.25">
      <c r="A12" s="2" t="s">
        <v>5087</v>
      </c>
      <c r="B12" s="2" t="s">
        <v>14070</v>
      </c>
      <c r="C12" s="4" t="s">
        <v>14071</v>
      </c>
      <c r="D12" s="9" t="s">
        <v>14072</v>
      </c>
      <c r="E12" s="9">
        <v>40889</v>
      </c>
    </row>
    <row r="13" spans="1:9" x14ac:dyDescent="0.25">
      <c r="A13" s="2" t="s">
        <v>14073</v>
      </c>
      <c r="B13" s="2" t="s">
        <v>14074</v>
      </c>
      <c r="C13" s="4" t="s">
        <v>14075</v>
      </c>
      <c r="E13" s="9">
        <v>40919</v>
      </c>
    </row>
    <row r="14" spans="1:9" x14ac:dyDescent="0.25">
      <c r="A14" s="2" t="s">
        <v>14076</v>
      </c>
      <c r="B14" s="2" t="s">
        <v>14077</v>
      </c>
      <c r="C14" s="4" t="s">
        <v>14075</v>
      </c>
      <c r="D14" s="9" t="s">
        <v>14078</v>
      </c>
      <c r="E14" s="9">
        <v>40931</v>
      </c>
    </row>
    <row r="15" spans="1:9" x14ac:dyDescent="0.25">
      <c r="A15" s="2" t="s">
        <v>14076</v>
      </c>
      <c r="B15" s="2" t="s">
        <v>14077</v>
      </c>
      <c r="C15" s="4" t="s">
        <v>14079</v>
      </c>
      <c r="E15" s="9">
        <v>40948</v>
      </c>
    </row>
    <row r="16" spans="1:9" x14ac:dyDescent="0.25">
      <c r="A16" s="2" t="s">
        <v>6501</v>
      </c>
      <c r="B16" s="2" t="s">
        <v>14080</v>
      </c>
      <c r="C16" s="4" t="s">
        <v>2690</v>
      </c>
      <c r="E16" s="9">
        <v>40948</v>
      </c>
    </row>
    <row r="17" spans="1:6" x14ac:dyDescent="0.25">
      <c r="A17" s="2" t="s">
        <v>14081</v>
      </c>
      <c r="B17" s="2" t="s">
        <v>14082</v>
      </c>
      <c r="C17" s="4" t="s">
        <v>10746</v>
      </c>
      <c r="E17" s="9">
        <v>40954</v>
      </c>
    </row>
    <row r="18" spans="1:6" x14ac:dyDescent="0.25">
      <c r="A18" s="2" t="s">
        <v>1258</v>
      </c>
      <c r="B18" s="2" t="s">
        <v>14083</v>
      </c>
      <c r="C18" s="4" t="s">
        <v>14084</v>
      </c>
      <c r="E18" s="9">
        <v>40961</v>
      </c>
    </row>
    <row r="19" spans="1:6" x14ac:dyDescent="0.25">
      <c r="A19" s="2" t="s">
        <v>14085</v>
      </c>
      <c r="B19" s="2" t="s">
        <v>14086</v>
      </c>
      <c r="C19" s="4" t="s">
        <v>14087</v>
      </c>
      <c r="D19" s="9" t="s">
        <v>14088</v>
      </c>
      <c r="E19" s="9">
        <v>41012</v>
      </c>
    </row>
    <row r="20" spans="1:6" x14ac:dyDescent="0.25">
      <c r="A20" s="2" t="s">
        <v>1258</v>
      </c>
      <c r="B20" s="2" t="s">
        <v>14089</v>
      </c>
      <c r="C20" s="4" t="s">
        <v>2699</v>
      </c>
      <c r="E20" s="9">
        <v>40974</v>
      </c>
    </row>
    <row r="21" spans="1:6" x14ac:dyDescent="0.25">
      <c r="A21" s="2" t="s">
        <v>14060</v>
      </c>
      <c r="B21" s="2" t="s">
        <v>14090</v>
      </c>
      <c r="C21" s="4" t="s">
        <v>14091</v>
      </c>
      <c r="E21" s="9">
        <v>40996</v>
      </c>
    </row>
    <row r="22" spans="1:6" x14ac:dyDescent="0.25">
      <c r="A22" s="2" t="s">
        <v>5902</v>
      </c>
      <c r="B22" s="2" t="s">
        <v>14092</v>
      </c>
      <c r="C22" s="4" t="s">
        <v>3843</v>
      </c>
      <c r="E22" s="9" t="s">
        <v>956</v>
      </c>
    </row>
    <row r="23" spans="1:6" x14ac:dyDescent="0.25">
      <c r="A23" s="2" t="s">
        <v>14093</v>
      </c>
      <c r="B23" s="2" t="s">
        <v>14094</v>
      </c>
      <c r="C23" s="4" t="s">
        <v>14095</v>
      </c>
      <c r="E23" s="9">
        <v>41082</v>
      </c>
      <c r="F23" s="3">
        <v>7</v>
      </c>
    </row>
    <row r="24" spans="1:6" x14ac:dyDescent="0.25">
      <c r="A24" s="2" t="s">
        <v>7483</v>
      </c>
      <c r="B24" s="2" t="s">
        <v>14096</v>
      </c>
      <c r="C24" s="4" t="s">
        <v>14097</v>
      </c>
      <c r="E24" s="9">
        <v>41083</v>
      </c>
      <c r="F24" s="3">
        <v>5</v>
      </c>
    </row>
    <row r="25" spans="1:6" x14ac:dyDescent="0.25">
      <c r="A25" s="2" t="s">
        <v>1241</v>
      </c>
      <c r="B25" s="2" t="s">
        <v>14098</v>
      </c>
      <c r="C25" s="4" t="s">
        <v>13950</v>
      </c>
      <c r="E25" s="9">
        <v>41090</v>
      </c>
      <c r="F25" s="3">
        <v>1</v>
      </c>
    </row>
    <row r="26" spans="1:6" x14ac:dyDescent="0.25">
      <c r="B26" s="2" t="s">
        <v>14099</v>
      </c>
      <c r="C26" s="4" t="s">
        <v>8219</v>
      </c>
      <c r="E26" s="9">
        <v>41129</v>
      </c>
      <c r="F26" s="3">
        <v>30</v>
      </c>
    </row>
    <row r="27" spans="1:6" x14ac:dyDescent="0.25">
      <c r="A27" s="2" t="s">
        <v>1661</v>
      </c>
      <c r="B27" s="2" t="s">
        <v>14100</v>
      </c>
      <c r="C27" s="4" t="s">
        <v>5992</v>
      </c>
      <c r="D27" s="9" t="s">
        <v>3894</v>
      </c>
      <c r="E27" s="9">
        <v>41254</v>
      </c>
    </row>
    <row r="28" spans="1:6" x14ac:dyDescent="0.25">
      <c r="A28" s="2" t="s">
        <v>1258</v>
      </c>
      <c r="B28" s="2" t="s">
        <v>14101</v>
      </c>
      <c r="C28" s="4" t="s">
        <v>14102</v>
      </c>
      <c r="E28" s="9">
        <v>41262</v>
      </c>
    </row>
    <row r="29" spans="1:6" x14ac:dyDescent="0.25">
      <c r="A29" s="2" t="s">
        <v>2470</v>
      </c>
      <c r="B29" s="2" t="s">
        <v>14103</v>
      </c>
      <c r="C29" s="4" t="s">
        <v>7399</v>
      </c>
      <c r="D29" s="9" t="s">
        <v>14104</v>
      </c>
      <c r="E29" s="9" t="s">
        <v>14105</v>
      </c>
      <c r="F29" s="3" t="s">
        <v>14106</v>
      </c>
    </row>
    <row r="30" spans="1:6" x14ac:dyDescent="0.25">
      <c r="A30" s="25"/>
      <c r="B30" s="25" t="s">
        <v>14107</v>
      </c>
      <c r="C30" s="25"/>
      <c r="D30" s="29"/>
      <c r="E30" s="29"/>
      <c r="F30" s="30"/>
    </row>
    <row r="31" spans="1:6" x14ac:dyDescent="0.25">
      <c r="A31" s="2" t="s">
        <v>14057</v>
      </c>
      <c r="B31" s="2" t="s">
        <v>14108</v>
      </c>
      <c r="C31" s="4" t="s">
        <v>10314</v>
      </c>
      <c r="E31" s="9">
        <v>41417</v>
      </c>
    </row>
    <row r="32" spans="1:6" x14ac:dyDescent="0.25">
      <c r="A32" s="2" t="s">
        <v>7340</v>
      </c>
      <c r="B32" s="2" t="s">
        <v>14109</v>
      </c>
      <c r="C32" s="4" t="s">
        <v>9412</v>
      </c>
      <c r="E32" s="9">
        <v>41437</v>
      </c>
      <c r="F32" s="3">
        <v>7</v>
      </c>
    </row>
    <row r="33" spans="1:6" x14ac:dyDescent="0.25">
      <c r="A33" s="2" t="s">
        <v>2798</v>
      </c>
      <c r="B33" s="2" t="s">
        <v>14110</v>
      </c>
      <c r="C33" s="4" t="s">
        <v>9412</v>
      </c>
      <c r="E33" s="9">
        <v>41437</v>
      </c>
      <c r="F33" s="3">
        <v>7</v>
      </c>
    </row>
    <row r="34" spans="1:6" x14ac:dyDescent="0.25">
      <c r="A34" s="2" t="s">
        <v>2203</v>
      </c>
      <c r="B34" s="2" t="s">
        <v>14111</v>
      </c>
      <c r="C34" s="4" t="s">
        <v>14112</v>
      </c>
      <c r="E34" s="9">
        <v>41464</v>
      </c>
    </row>
    <row r="35" spans="1:6" x14ac:dyDescent="0.25">
      <c r="A35" s="2" t="s">
        <v>14113</v>
      </c>
      <c r="B35" s="2" t="s">
        <v>14114</v>
      </c>
      <c r="C35" s="4" t="s">
        <v>14112</v>
      </c>
      <c r="E35" s="9">
        <v>41464</v>
      </c>
    </row>
    <row r="36" spans="1:6" x14ac:dyDescent="0.25">
      <c r="A36" s="2" t="s">
        <v>2334</v>
      </c>
      <c r="B36" s="2" t="s">
        <v>14115</v>
      </c>
      <c r="C36" s="4" t="s">
        <v>14116</v>
      </c>
      <c r="E36" s="9">
        <v>41484</v>
      </c>
      <c r="F36" s="3">
        <v>6</v>
      </c>
    </row>
    <row r="37" spans="1:6" x14ac:dyDescent="0.25">
      <c r="A37" s="25"/>
      <c r="B37" s="25" t="s">
        <v>14117</v>
      </c>
      <c r="C37" s="25"/>
      <c r="D37" s="29"/>
      <c r="E37" s="29"/>
      <c r="F37" s="30"/>
    </row>
    <row r="38" spans="1:6" x14ac:dyDescent="0.25">
      <c r="A38" s="2" t="s">
        <v>14118</v>
      </c>
      <c r="B38" s="2" t="s">
        <v>14119</v>
      </c>
      <c r="C38" s="4" t="s">
        <v>6777</v>
      </c>
      <c r="D38" s="9">
        <v>41509</v>
      </c>
      <c r="E38" s="9">
        <v>41509</v>
      </c>
    </row>
    <row r="39" spans="1:6" x14ac:dyDescent="0.25">
      <c r="A39" s="2" t="s">
        <v>14120</v>
      </c>
      <c r="B39" s="2" t="s">
        <v>14121</v>
      </c>
      <c r="C39" s="4" t="s">
        <v>14122</v>
      </c>
      <c r="E39" s="9">
        <v>41509</v>
      </c>
    </row>
    <row r="40" spans="1:6" x14ac:dyDescent="0.25">
      <c r="A40" s="25"/>
      <c r="B40" s="25" t="s">
        <v>14123</v>
      </c>
      <c r="C40" s="25"/>
      <c r="D40" s="29"/>
      <c r="E40" s="29"/>
      <c r="F40" s="30"/>
    </row>
    <row r="41" spans="1:6" x14ac:dyDescent="0.25">
      <c r="A41" s="2" t="s">
        <v>14124</v>
      </c>
      <c r="B41" s="2" t="s">
        <v>14125</v>
      </c>
      <c r="C41" s="4" t="s">
        <v>14126</v>
      </c>
      <c r="E41" s="9">
        <v>44785</v>
      </c>
    </row>
    <row r="42" spans="1:6" x14ac:dyDescent="0.25">
      <c r="A42" s="2" t="s">
        <v>2052</v>
      </c>
      <c r="B42" s="2" t="s">
        <v>14127</v>
      </c>
      <c r="C42" s="4" t="s">
        <v>12962</v>
      </c>
      <c r="E42" s="9">
        <v>44984</v>
      </c>
    </row>
    <row r="43" spans="1:6" x14ac:dyDescent="0.25">
      <c r="A43" s="25"/>
      <c r="B43" s="25" t="s">
        <v>14128</v>
      </c>
      <c r="C43" s="25"/>
      <c r="D43" s="29"/>
      <c r="E43" s="29"/>
      <c r="F43" s="30"/>
    </row>
    <row r="44" spans="1:6" x14ac:dyDescent="0.25">
      <c r="A44" s="2" t="s">
        <v>2033</v>
      </c>
      <c r="B44" s="2" t="s">
        <v>14129</v>
      </c>
      <c r="C44" s="4" t="s">
        <v>14130</v>
      </c>
      <c r="E44" s="9">
        <v>44993</v>
      </c>
    </row>
  </sheetData>
  <hyperlinks>
    <hyperlink ref="I1" location="'Inicio'!A1" tooltip="Regresa a la tabla del inicio" display="Ir al inicio" xr:uid="{570457C9-FA01-4427-90B9-6D76CEBD3733}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19BF4-F548-429A-A906-94D76BF97C99}">
  <sheetPr codeName="Hoja118"/>
  <dimension ref="A1:I24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753</v>
      </c>
      <c r="H1" s="1" t="s">
        <v>28765</v>
      </c>
      <c r="I1" s="5" t="s">
        <v>14</v>
      </c>
    </row>
    <row r="2" spans="1:9" x14ac:dyDescent="0.25">
      <c r="A2" s="2" t="s">
        <v>2240</v>
      </c>
      <c r="B2" s="2" t="s">
        <v>14131</v>
      </c>
      <c r="C2" s="4" t="s">
        <v>11600</v>
      </c>
      <c r="E2" s="9">
        <v>40369</v>
      </c>
      <c r="F2" s="3" t="s">
        <v>1664</v>
      </c>
    </row>
    <row r="3" spans="1:9" x14ac:dyDescent="0.25">
      <c r="A3" s="2" t="s">
        <v>1102</v>
      </c>
      <c r="B3" s="2" t="s">
        <v>14132</v>
      </c>
      <c r="C3" s="4" t="s">
        <v>14133</v>
      </c>
      <c r="D3" s="9">
        <v>45019</v>
      </c>
      <c r="E3" s="9">
        <v>45019</v>
      </c>
    </row>
    <row r="4" spans="1:9" x14ac:dyDescent="0.25">
      <c r="A4" s="2" t="s">
        <v>10977</v>
      </c>
      <c r="B4" s="2" t="s">
        <v>14134</v>
      </c>
      <c r="C4" s="4" t="s">
        <v>14135</v>
      </c>
      <c r="E4" s="9">
        <v>45012</v>
      </c>
    </row>
    <row r="5" spans="1:9" x14ac:dyDescent="0.25">
      <c r="A5" s="2" t="s">
        <v>14136</v>
      </c>
      <c r="B5" s="2" t="s">
        <v>14137</v>
      </c>
      <c r="C5" s="4" t="s">
        <v>14138</v>
      </c>
      <c r="E5" s="9">
        <v>45019</v>
      </c>
    </row>
    <row r="6" spans="1:9" x14ac:dyDescent="0.25">
      <c r="A6" s="2" t="s">
        <v>14139</v>
      </c>
      <c r="B6" s="2" t="s">
        <v>14140</v>
      </c>
      <c r="C6" s="4" t="s">
        <v>14141</v>
      </c>
      <c r="E6" s="9">
        <v>45026</v>
      </c>
    </row>
    <row r="7" spans="1:9" x14ac:dyDescent="0.25">
      <c r="A7" s="2" t="s">
        <v>3235</v>
      </c>
      <c r="B7" s="2" t="s">
        <v>13279</v>
      </c>
      <c r="C7" s="4" t="s">
        <v>14141</v>
      </c>
      <c r="E7" s="9">
        <v>45020</v>
      </c>
    </row>
    <row r="8" spans="1:9" x14ac:dyDescent="0.25">
      <c r="A8" s="2" t="s">
        <v>14142</v>
      </c>
      <c r="B8" s="2" t="s">
        <v>14143</v>
      </c>
      <c r="C8" s="4" t="s">
        <v>14144</v>
      </c>
      <c r="D8" s="9">
        <v>45033</v>
      </c>
      <c r="E8" s="9">
        <v>45031</v>
      </c>
    </row>
    <row r="9" spans="1:9" x14ac:dyDescent="0.25">
      <c r="A9" s="2" t="s">
        <v>2315</v>
      </c>
      <c r="B9" s="2" t="s">
        <v>14145</v>
      </c>
      <c r="C9" s="4" t="s">
        <v>12981</v>
      </c>
      <c r="E9" s="9">
        <v>45045</v>
      </c>
    </row>
    <row r="10" spans="1:9" x14ac:dyDescent="0.25">
      <c r="A10" s="2" t="s">
        <v>3242</v>
      </c>
      <c r="B10" s="2" t="s">
        <v>14146</v>
      </c>
      <c r="C10" s="4" t="s">
        <v>12981</v>
      </c>
      <c r="D10" s="9">
        <v>45055</v>
      </c>
      <c r="E10" s="9">
        <v>45055</v>
      </c>
    </row>
    <row r="11" spans="1:9" x14ac:dyDescent="0.25">
      <c r="A11" s="2" t="s">
        <v>14147</v>
      </c>
      <c r="B11" s="2" t="s">
        <v>14148</v>
      </c>
      <c r="C11" s="4" t="s">
        <v>9243</v>
      </c>
      <c r="E11" s="9">
        <v>45050</v>
      </c>
    </row>
    <row r="12" spans="1:9" x14ac:dyDescent="0.25">
      <c r="A12" s="2" t="s">
        <v>6073</v>
      </c>
      <c r="B12" s="2" t="s">
        <v>14149</v>
      </c>
      <c r="C12" s="4" t="s">
        <v>14150</v>
      </c>
      <c r="E12" s="9">
        <v>45055</v>
      </c>
    </row>
    <row r="13" spans="1:9" x14ac:dyDescent="0.25">
      <c r="A13" s="2" t="s">
        <v>5704</v>
      </c>
      <c r="B13" s="2" t="s">
        <v>14151</v>
      </c>
      <c r="C13" s="4" t="s">
        <v>14152</v>
      </c>
      <c r="D13" s="9">
        <v>45097</v>
      </c>
      <c r="E13" s="9">
        <v>45089</v>
      </c>
    </row>
    <row r="14" spans="1:9" x14ac:dyDescent="0.25">
      <c r="A14" s="2" t="s">
        <v>9272</v>
      </c>
      <c r="B14" s="2" t="s">
        <v>14153</v>
      </c>
      <c r="C14" s="4" t="s">
        <v>14152</v>
      </c>
      <c r="E14" s="9">
        <v>45086</v>
      </c>
    </row>
    <row r="15" spans="1:9" x14ac:dyDescent="0.25">
      <c r="A15" s="2" t="s">
        <v>14154</v>
      </c>
      <c r="B15" s="2" t="s">
        <v>14155</v>
      </c>
      <c r="C15" s="4" t="s">
        <v>3531</v>
      </c>
      <c r="E15" s="9">
        <v>45089</v>
      </c>
    </row>
    <row r="16" spans="1:9" x14ac:dyDescent="0.25">
      <c r="A16" s="2" t="s">
        <v>14156</v>
      </c>
      <c r="B16" s="2" t="s">
        <v>14157</v>
      </c>
      <c r="C16" s="4" t="s">
        <v>14158</v>
      </c>
      <c r="E16" s="9">
        <v>45113</v>
      </c>
    </row>
    <row r="17" spans="1:6" x14ac:dyDescent="0.25">
      <c r="A17" s="2" t="s">
        <v>14159</v>
      </c>
      <c r="B17" s="2" t="s">
        <v>14160</v>
      </c>
      <c r="C17" s="4" t="s">
        <v>14158</v>
      </c>
      <c r="E17" s="9">
        <v>45113</v>
      </c>
    </row>
    <row r="18" spans="1:6" x14ac:dyDescent="0.25">
      <c r="A18" s="2" t="s">
        <v>14161</v>
      </c>
      <c r="B18" s="2" t="s">
        <v>14162</v>
      </c>
      <c r="C18" s="4" t="s">
        <v>5068</v>
      </c>
      <c r="E18" s="9">
        <v>45125</v>
      </c>
      <c r="F18" s="3">
        <v>5</v>
      </c>
    </row>
    <row r="19" spans="1:6" x14ac:dyDescent="0.25">
      <c r="A19" s="2" t="s">
        <v>14163</v>
      </c>
      <c r="B19" s="2" t="s">
        <v>14164</v>
      </c>
      <c r="C19" s="4" t="s">
        <v>5068</v>
      </c>
      <c r="E19" s="9">
        <v>45125</v>
      </c>
      <c r="F19" s="3">
        <v>5</v>
      </c>
    </row>
    <row r="20" spans="1:6" x14ac:dyDescent="0.25">
      <c r="A20" s="25"/>
      <c r="B20" s="25" t="s">
        <v>14165</v>
      </c>
      <c r="C20" s="25"/>
      <c r="D20" s="29"/>
      <c r="E20" s="29"/>
      <c r="F20" s="30"/>
    </row>
    <row r="21" spans="1:6" x14ac:dyDescent="0.25">
      <c r="A21" s="2" t="s">
        <v>14163</v>
      </c>
      <c r="B21" s="2" t="s">
        <v>14164</v>
      </c>
      <c r="C21" s="4" t="s">
        <v>28766</v>
      </c>
      <c r="E21" s="9">
        <v>45146</v>
      </c>
    </row>
    <row r="22" spans="1:6" x14ac:dyDescent="0.25">
      <c r="A22" s="25"/>
      <c r="B22" s="25" t="s">
        <v>28963</v>
      </c>
      <c r="C22" s="32"/>
      <c r="D22" s="33"/>
      <c r="E22" s="33"/>
      <c r="F22" s="30"/>
    </row>
    <row r="23" spans="1:6" x14ac:dyDescent="0.25">
      <c r="A23" s="2" t="s">
        <v>14163</v>
      </c>
      <c r="B23" s="2" t="s">
        <v>29013</v>
      </c>
      <c r="C23" s="4" t="s">
        <v>29014</v>
      </c>
      <c r="E23" s="9">
        <v>45159</v>
      </c>
    </row>
    <row r="24" spans="1:6" x14ac:dyDescent="0.25">
      <c r="A24" s="2" t="s">
        <v>29015</v>
      </c>
      <c r="B24" s="2" t="s">
        <v>29016</v>
      </c>
      <c r="C24" s="4" t="s">
        <v>29014</v>
      </c>
      <c r="E24" s="9">
        <v>45159</v>
      </c>
    </row>
  </sheetData>
  <hyperlinks>
    <hyperlink ref="I1" location="'Inicio'!A1" tooltip="Regresa a la tabla del inicio" display="Ir al inicio" xr:uid="{B31A6D7D-2311-449F-8A76-577C5619AD8D}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26866-B8BE-419F-A5B0-5E883E5D11E5}">
  <sheetPr codeName="Hoja119"/>
  <dimension ref="A1:I195"/>
  <sheetViews>
    <sheetView workbookViewId="0">
      <pane ySplit="1" topLeftCell="A17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754</v>
      </c>
      <c r="H1" s="1" t="s">
        <v>28761</v>
      </c>
      <c r="I1" s="5" t="s">
        <v>14</v>
      </c>
    </row>
    <row r="2" spans="1:9" x14ac:dyDescent="0.25">
      <c r="A2" s="2" t="s">
        <v>14166</v>
      </c>
      <c r="B2" s="2" t="s">
        <v>14167</v>
      </c>
      <c r="C2" s="4" t="s">
        <v>14168</v>
      </c>
      <c r="E2" s="9">
        <v>40184</v>
      </c>
      <c r="F2" s="3">
        <v>1</v>
      </c>
    </row>
    <row r="3" spans="1:9" x14ac:dyDescent="0.25">
      <c r="A3" s="2" t="s">
        <v>7911</v>
      </c>
      <c r="B3" s="2" t="s">
        <v>14169</v>
      </c>
      <c r="C3" s="4" t="s">
        <v>10712</v>
      </c>
      <c r="E3" s="9">
        <v>40193</v>
      </c>
      <c r="F3" s="3">
        <v>2</v>
      </c>
    </row>
    <row r="4" spans="1:9" x14ac:dyDescent="0.25">
      <c r="A4" s="2" t="s">
        <v>7911</v>
      </c>
      <c r="B4" s="2" t="s">
        <v>14170</v>
      </c>
      <c r="C4" s="4" t="s">
        <v>9699</v>
      </c>
      <c r="E4" s="9">
        <v>40201</v>
      </c>
      <c r="F4" s="3">
        <v>1</v>
      </c>
    </row>
    <row r="5" spans="1:9" x14ac:dyDescent="0.25">
      <c r="A5" s="2" t="s">
        <v>971</v>
      </c>
      <c r="B5" s="2" t="s">
        <v>14171</v>
      </c>
      <c r="C5" s="4" t="s">
        <v>14172</v>
      </c>
      <c r="D5" s="9" t="s">
        <v>14173</v>
      </c>
      <c r="E5" s="9">
        <v>40225</v>
      </c>
      <c r="F5" s="3">
        <v>10</v>
      </c>
    </row>
    <row r="6" spans="1:9" x14ac:dyDescent="0.25">
      <c r="A6" s="2" t="s">
        <v>14174</v>
      </c>
      <c r="B6" s="2" t="s">
        <v>14175</v>
      </c>
      <c r="C6" s="4" t="s">
        <v>14172</v>
      </c>
      <c r="E6" s="9">
        <v>40208</v>
      </c>
      <c r="F6" s="3">
        <v>1</v>
      </c>
    </row>
    <row r="7" spans="1:9" x14ac:dyDescent="0.25">
      <c r="A7" s="2" t="s">
        <v>14176</v>
      </c>
      <c r="B7" s="2" t="s">
        <v>14177</v>
      </c>
      <c r="C7" s="4" t="s">
        <v>2472</v>
      </c>
      <c r="E7" s="9">
        <v>40224</v>
      </c>
      <c r="F7" s="3">
        <v>9</v>
      </c>
    </row>
    <row r="8" spans="1:9" x14ac:dyDescent="0.25">
      <c r="A8" s="2" t="s">
        <v>1241</v>
      </c>
      <c r="B8" s="2" t="s">
        <v>14178</v>
      </c>
      <c r="C8" s="4" t="s">
        <v>2479</v>
      </c>
      <c r="E8" s="9">
        <v>40268</v>
      </c>
      <c r="F8" s="3">
        <v>18</v>
      </c>
    </row>
    <row r="9" spans="1:9" x14ac:dyDescent="0.25">
      <c r="A9" s="2" t="s">
        <v>1545</v>
      </c>
      <c r="B9" s="2" t="s">
        <v>14179</v>
      </c>
      <c r="C9" s="4" t="s">
        <v>14180</v>
      </c>
      <c r="E9" s="9">
        <v>40285</v>
      </c>
      <c r="F9" s="3" t="s">
        <v>1640</v>
      </c>
    </row>
    <row r="10" spans="1:9" x14ac:dyDescent="0.25">
      <c r="A10" s="2" t="s">
        <v>14181</v>
      </c>
      <c r="B10" s="2" t="s">
        <v>14182</v>
      </c>
      <c r="C10" s="4" t="s">
        <v>14183</v>
      </c>
      <c r="E10" s="9">
        <v>40292</v>
      </c>
      <c r="F10" s="3" t="s">
        <v>11713</v>
      </c>
    </row>
    <row r="11" spans="1:9" x14ac:dyDescent="0.25">
      <c r="A11" s="2" t="s">
        <v>2552</v>
      </c>
      <c r="B11" s="2" t="s">
        <v>7926</v>
      </c>
      <c r="C11" s="4" t="s">
        <v>2516</v>
      </c>
      <c r="E11" s="9">
        <v>40334</v>
      </c>
      <c r="F11" s="3">
        <v>8</v>
      </c>
    </row>
    <row r="12" spans="1:9" x14ac:dyDescent="0.25">
      <c r="A12" s="2" t="s">
        <v>1806</v>
      </c>
      <c r="B12" s="2" t="s">
        <v>14184</v>
      </c>
      <c r="C12" s="4" t="s">
        <v>14185</v>
      </c>
      <c r="E12" s="9">
        <v>40355</v>
      </c>
    </row>
    <row r="13" spans="1:9" x14ac:dyDescent="0.25">
      <c r="A13" s="2" t="s">
        <v>1904</v>
      </c>
      <c r="B13" s="2" t="s">
        <v>14186</v>
      </c>
      <c r="C13" s="4" t="s">
        <v>7837</v>
      </c>
      <c r="E13" s="9">
        <v>40341</v>
      </c>
      <c r="F13" s="3" t="s">
        <v>1640</v>
      </c>
    </row>
    <row r="14" spans="1:9" x14ac:dyDescent="0.25">
      <c r="A14" s="2" t="s">
        <v>7795</v>
      </c>
      <c r="B14" s="2" t="s">
        <v>2211</v>
      </c>
      <c r="C14" s="4" t="s">
        <v>13333</v>
      </c>
      <c r="E14" s="9">
        <v>40369</v>
      </c>
      <c r="F14" s="3">
        <v>20</v>
      </c>
    </row>
    <row r="15" spans="1:9" x14ac:dyDescent="0.25">
      <c r="A15" s="2" t="s">
        <v>4053</v>
      </c>
      <c r="B15" s="2" t="s">
        <v>14187</v>
      </c>
      <c r="C15" s="4" t="s">
        <v>13333</v>
      </c>
      <c r="E15" s="9">
        <v>40355</v>
      </c>
      <c r="F15" s="3">
        <v>7</v>
      </c>
    </row>
    <row r="16" spans="1:9" x14ac:dyDescent="0.25">
      <c r="A16" s="2" t="s">
        <v>4053</v>
      </c>
      <c r="B16" s="2" t="s">
        <v>14188</v>
      </c>
      <c r="C16" s="4" t="s">
        <v>11205</v>
      </c>
      <c r="E16" s="9">
        <v>40369</v>
      </c>
      <c r="F16" s="3">
        <v>7</v>
      </c>
    </row>
    <row r="17" spans="1:6" x14ac:dyDescent="0.25">
      <c r="A17" s="2" t="s">
        <v>14189</v>
      </c>
      <c r="B17" s="2" t="s">
        <v>14190</v>
      </c>
      <c r="C17" s="4" t="s">
        <v>11205</v>
      </c>
      <c r="E17" s="9">
        <v>40390</v>
      </c>
      <c r="F17" s="3">
        <v>28</v>
      </c>
    </row>
    <row r="18" spans="1:6" x14ac:dyDescent="0.25">
      <c r="A18" s="2" t="s">
        <v>14191</v>
      </c>
      <c r="B18" s="2" t="s">
        <v>14192</v>
      </c>
      <c r="C18" s="4" t="s">
        <v>2209</v>
      </c>
      <c r="E18" s="9">
        <v>40390</v>
      </c>
      <c r="F18" s="3">
        <v>14</v>
      </c>
    </row>
    <row r="19" spans="1:6" x14ac:dyDescent="0.25">
      <c r="A19" s="2" t="s">
        <v>2440</v>
      </c>
      <c r="B19" s="2" t="s">
        <v>14193</v>
      </c>
      <c r="C19" s="4" t="s">
        <v>2212</v>
      </c>
      <c r="E19" s="9" t="s">
        <v>14194</v>
      </c>
      <c r="F19" s="3">
        <v>12</v>
      </c>
    </row>
    <row r="20" spans="1:6" x14ac:dyDescent="0.25">
      <c r="A20" s="2" t="s">
        <v>14195</v>
      </c>
      <c r="B20" s="2" t="s">
        <v>14196</v>
      </c>
      <c r="C20" s="4" t="s">
        <v>2212</v>
      </c>
      <c r="E20" s="9">
        <v>40390</v>
      </c>
      <c r="F20" s="3">
        <v>7</v>
      </c>
    </row>
    <row r="21" spans="1:6" x14ac:dyDescent="0.25">
      <c r="A21" s="2" t="s">
        <v>1860</v>
      </c>
      <c r="B21" s="2" t="s">
        <v>14197</v>
      </c>
      <c r="C21" s="4" t="s">
        <v>14198</v>
      </c>
      <c r="E21" s="9">
        <v>40404</v>
      </c>
      <c r="F21" s="3">
        <v>8</v>
      </c>
    </row>
    <row r="22" spans="1:6" x14ac:dyDescent="0.25">
      <c r="A22" s="2" t="s">
        <v>1904</v>
      </c>
      <c r="B22" s="2" t="s">
        <v>14199</v>
      </c>
      <c r="C22" s="4" t="s">
        <v>14198</v>
      </c>
      <c r="E22" s="9" t="s">
        <v>14194</v>
      </c>
      <c r="F22" s="3">
        <v>1</v>
      </c>
    </row>
    <row r="23" spans="1:6" x14ac:dyDescent="0.25">
      <c r="A23" s="2" t="s">
        <v>1904</v>
      </c>
      <c r="B23" s="2" t="s">
        <v>14200</v>
      </c>
      <c r="C23" s="4" t="s">
        <v>2551</v>
      </c>
      <c r="E23" s="9">
        <v>40411</v>
      </c>
      <c r="F23" s="3">
        <v>7</v>
      </c>
    </row>
    <row r="24" spans="1:6" x14ac:dyDescent="0.25">
      <c r="A24" s="2" t="s">
        <v>1904</v>
      </c>
      <c r="B24" s="2" t="s">
        <v>14201</v>
      </c>
      <c r="C24" s="4" t="s">
        <v>2551</v>
      </c>
      <c r="E24" s="9">
        <v>40404</v>
      </c>
      <c r="F24" s="3" t="s">
        <v>1699</v>
      </c>
    </row>
    <row r="25" spans="1:6" x14ac:dyDescent="0.25">
      <c r="A25" s="2" t="s">
        <v>1910</v>
      </c>
      <c r="B25" s="2" t="s">
        <v>14202</v>
      </c>
      <c r="C25" s="4" t="s">
        <v>2551</v>
      </c>
      <c r="E25" s="9">
        <v>40411</v>
      </c>
      <c r="F25" s="3">
        <v>7</v>
      </c>
    </row>
    <row r="26" spans="1:6" x14ac:dyDescent="0.25">
      <c r="B26" s="2" t="s">
        <v>14203</v>
      </c>
      <c r="C26" s="4" t="s">
        <v>2554</v>
      </c>
      <c r="E26" s="9">
        <v>40432</v>
      </c>
      <c r="F26" s="3">
        <v>19</v>
      </c>
    </row>
    <row r="27" spans="1:6" x14ac:dyDescent="0.25">
      <c r="A27" s="2" t="s">
        <v>2052</v>
      </c>
      <c r="B27" s="2" t="s">
        <v>14204</v>
      </c>
      <c r="C27" s="4" t="s">
        <v>2216</v>
      </c>
      <c r="E27" s="9">
        <v>40415</v>
      </c>
      <c r="F27" s="3" t="s">
        <v>1680</v>
      </c>
    </row>
    <row r="28" spans="1:6" x14ac:dyDescent="0.25">
      <c r="A28" s="2" t="s">
        <v>14205</v>
      </c>
      <c r="B28" s="2" t="s">
        <v>14206</v>
      </c>
      <c r="C28" s="4" t="s">
        <v>2219</v>
      </c>
      <c r="E28" s="9">
        <v>40460</v>
      </c>
      <c r="F28" s="3">
        <v>20</v>
      </c>
    </row>
    <row r="29" spans="1:6" x14ac:dyDescent="0.25">
      <c r="A29" s="2" t="s">
        <v>3908</v>
      </c>
      <c r="B29" s="2" t="s">
        <v>14207</v>
      </c>
      <c r="C29" s="4" t="s">
        <v>11645</v>
      </c>
      <c r="E29" s="9">
        <v>40488</v>
      </c>
    </row>
    <row r="30" spans="1:6" x14ac:dyDescent="0.25">
      <c r="A30" s="2" t="s">
        <v>14208</v>
      </c>
      <c r="B30" s="2" t="s">
        <v>3328</v>
      </c>
      <c r="C30" s="4" t="s">
        <v>12254</v>
      </c>
      <c r="E30" s="9">
        <v>40460</v>
      </c>
    </row>
    <row r="31" spans="1:6" x14ac:dyDescent="0.25">
      <c r="A31" s="2" t="s">
        <v>3467</v>
      </c>
      <c r="B31" s="2" t="s">
        <v>14209</v>
      </c>
      <c r="C31" s="4" t="s">
        <v>12258</v>
      </c>
      <c r="E31" s="9">
        <v>40467</v>
      </c>
      <c r="F31" s="3" t="s">
        <v>1640</v>
      </c>
    </row>
    <row r="32" spans="1:6" x14ac:dyDescent="0.25">
      <c r="A32" s="2" t="s">
        <v>14210</v>
      </c>
      <c r="B32" s="2" t="s">
        <v>14211</v>
      </c>
      <c r="C32" s="4" t="s">
        <v>14212</v>
      </c>
      <c r="E32" s="9">
        <v>40481</v>
      </c>
      <c r="F32" s="3">
        <v>8</v>
      </c>
    </row>
    <row r="33" spans="1:6" x14ac:dyDescent="0.25">
      <c r="A33" s="2" t="s">
        <v>14213</v>
      </c>
      <c r="B33" s="2" t="s">
        <v>14214</v>
      </c>
      <c r="C33" s="4" t="s">
        <v>14215</v>
      </c>
      <c r="E33" s="9">
        <v>40509</v>
      </c>
    </row>
    <row r="34" spans="1:6" x14ac:dyDescent="0.25">
      <c r="A34" s="2" t="s">
        <v>14216</v>
      </c>
      <c r="B34" s="2" t="s">
        <v>14217</v>
      </c>
      <c r="C34" s="4" t="s">
        <v>2231</v>
      </c>
      <c r="E34" s="9">
        <v>40536</v>
      </c>
      <c r="F34" s="3">
        <v>19</v>
      </c>
    </row>
    <row r="35" spans="1:6" x14ac:dyDescent="0.25">
      <c r="A35" s="2" t="s">
        <v>14218</v>
      </c>
      <c r="B35" s="2" t="s">
        <v>14219</v>
      </c>
      <c r="C35" s="4" t="s">
        <v>2231</v>
      </c>
      <c r="E35" s="9">
        <v>40579</v>
      </c>
    </row>
    <row r="36" spans="1:6" x14ac:dyDescent="0.25">
      <c r="A36" s="2" t="s">
        <v>14220</v>
      </c>
      <c r="B36" s="2" t="s">
        <v>14221</v>
      </c>
      <c r="C36" s="4" t="s">
        <v>14222</v>
      </c>
      <c r="D36" s="9" t="s">
        <v>14223</v>
      </c>
      <c r="E36" s="9">
        <v>40593</v>
      </c>
      <c r="F36" s="3">
        <v>11</v>
      </c>
    </row>
    <row r="37" spans="1:6" x14ac:dyDescent="0.25">
      <c r="A37" s="2" t="s">
        <v>1904</v>
      </c>
      <c r="B37" s="2" t="s">
        <v>14199</v>
      </c>
      <c r="C37" s="4" t="s">
        <v>14224</v>
      </c>
      <c r="E37" s="9">
        <v>40600</v>
      </c>
    </row>
    <row r="38" spans="1:6" x14ac:dyDescent="0.25">
      <c r="A38" s="2" t="s">
        <v>14225</v>
      </c>
      <c r="B38" s="2" t="s">
        <v>14226</v>
      </c>
      <c r="C38" s="4" t="s">
        <v>14227</v>
      </c>
      <c r="E38" s="9">
        <v>40614</v>
      </c>
    </row>
    <row r="39" spans="1:6" x14ac:dyDescent="0.25">
      <c r="A39" s="2" t="s">
        <v>7952</v>
      </c>
      <c r="B39" s="2" t="s">
        <v>14228</v>
      </c>
      <c r="C39" s="4" t="s">
        <v>14229</v>
      </c>
      <c r="E39" s="9">
        <v>40628</v>
      </c>
    </row>
    <row r="40" spans="1:6" x14ac:dyDescent="0.25">
      <c r="A40" s="2" t="s">
        <v>2264</v>
      </c>
      <c r="B40" s="2" t="s">
        <v>14230</v>
      </c>
      <c r="C40" s="4" t="s">
        <v>7190</v>
      </c>
      <c r="E40" s="9">
        <v>40642</v>
      </c>
    </row>
    <row r="41" spans="1:6" x14ac:dyDescent="0.25">
      <c r="A41" s="2" t="s">
        <v>14231</v>
      </c>
      <c r="B41" s="2" t="s">
        <v>14232</v>
      </c>
      <c r="C41" s="4" t="s">
        <v>13363</v>
      </c>
      <c r="E41" s="9">
        <v>40663</v>
      </c>
    </row>
    <row r="42" spans="1:6" x14ac:dyDescent="0.25">
      <c r="A42" s="2" t="s">
        <v>14233</v>
      </c>
      <c r="B42" s="2" t="s">
        <v>14234</v>
      </c>
      <c r="C42" s="4" t="s">
        <v>13363</v>
      </c>
      <c r="E42" s="9">
        <v>40677</v>
      </c>
    </row>
    <row r="43" spans="1:6" x14ac:dyDescent="0.25">
      <c r="A43" s="2" t="s">
        <v>1241</v>
      </c>
      <c r="B43" s="2" t="s">
        <v>14235</v>
      </c>
      <c r="C43" s="4" t="s">
        <v>14236</v>
      </c>
      <c r="E43" s="9">
        <v>40677</v>
      </c>
    </row>
    <row r="44" spans="1:6" x14ac:dyDescent="0.25">
      <c r="A44" s="2" t="s">
        <v>1258</v>
      </c>
      <c r="B44" s="2" t="s">
        <v>14237</v>
      </c>
      <c r="C44" s="4" t="s">
        <v>3777</v>
      </c>
      <c r="E44" s="9">
        <v>40698</v>
      </c>
    </row>
    <row r="45" spans="1:6" x14ac:dyDescent="0.25">
      <c r="A45" s="2" t="s">
        <v>11632</v>
      </c>
      <c r="B45" s="2" t="s">
        <v>14238</v>
      </c>
      <c r="C45" s="4" t="s">
        <v>3777</v>
      </c>
      <c r="E45" s="9">
        <v>40698</v>
      </c>
    </row>
    <row r="46" spans="1:6" x14ac:dyDescent="0.25">
      <c r="A46" s="2" t="s">
        <v>14239</v>
      </c>
      <c r="B46" s="2" t="s">
        <v>14240</v>
      </c>
      <c r="C46" s="4" t="s">
        <v>14241</v>
      </c>
      <c r="E46" s="9">
        <v>40693</v>
      </c>
    </row>
    <row r="47" spans="1:6" x14ac:dyDescent="0.25">
      <c r="A47" s="2" t="s">
        <v>14242</v>
      </c>
      <c r="B47" s="2" t="s">
        <v>14243</v>
      </c>
      <c r="C47" s="4" t="s">
        <v>14244</v>
      </c>
      <c r="E47" s="9" t="s">
        <v>956</v>
      </c>
    </row>
    <row r="48" spans="1:6" x14ac:dyDescent="0.25">
      <c r="A48" s="2" t="s">
        <v>14245</v>
      </c>
      <c r="B48" s="2" t="s">
        <v>14246</v>
      </c>
      <c r="C48" s="4" t="s">
        <v>14247</v>
      </c>
      <c r="E48" s="9">
        <v>40719</v>
      </c>
    </row>
    <row r="49" spans="1:6" x14ac:dyDescent="0.25">
      <c r="A49" s="2" t="s">
        <v>14248</v>
      </c>
      <c r="B49" s="2" t="s">
        <v>14249</v>
      </c>
      <c r="C49" s="4" t="s">
        <v>951</v>
      </c>
      <c r="E49" s="9" t="s">
        <v>956</v>
      </c>
    </row>
    <row r="50" spans="1:6" x14ac:dyDescent="0.25">
      <c r="A50" s="2" t="s">
        <v>14248</v>
      </c>
      <c r="B50" s="2" t="s">
        <v>14250</v>
      </c>
      <c r="C50" s="4" t="s">
        <v>14251</v>
      </c>
      <c r="E50" s="9" t="s">
        <v>956</v>
      </c>
    </row>
    <row r="51" spans="1:6" x14ac:dyDescent="0.25">
      <c r="A51" s="2" t="s">
        <v>14252</v>
      </c>
      <c r="B51" s="2" t="s">
        <v>14253</v>
      </c>
      <c r="C51" s="4" t="s">
        <v>14254</v>
      </c>
      <c r="E51" s="9">
        <v>40740</v>
      </c>
    </row>
    <row r="52" spans="1:6" x14ac:dyDescent="0.25">
      <c r="A52" s="2" t="s">
        <v>11480</v>
      </c>
      <c r="B52" s="2" t="s">
        <v>14255</v>
      </c>
      <c r="C52" s="4" t="s">
        <v>14256</v>
      </c>
      <c r="E52" s="9">
        <v>40747</v>
      </c>
    </row>
    <row r="53" spans="1:6" x14ac:dyDescent="0.25">
      <c r="A53" s="2" t="s">
        <v>971</v>
      </c>
      <c r="B53" s="2" t="s">
        <v>14257</v>
      </c>
      <c r="C53" s="4" t="s">
        <v>14256</v>
      </c>
      <c r="E53" s="9">
        <v>40740</v>
      </c>
    </row>
    <row r="54" spans="1:6" x14ac:dyDescent="0.25">
      <c r="A54" s="2" t="s">
        <v>1233</v>
      </c>
      <c r="B54" s="2" t="s">
        <v>14258</v>
      </c>
      <c r="C54" s="4" t="s">
        <v>14259</v>
      </c>
      <c r="E54" s="9">
        <v>40747</v>
      </c>
    </row>
    <row r="55" spans="1:6" x14ac:dyDescent="0.25">
      <c r="A55" s="2" t="s">
        <v>14260</v>
      </c>
      <c r="B55" s="2" t="s">
        <v>14261</v>
      </c>
      <c r="C55" s="4" t="s">
        <v>14262</v>
      </c>
      <c r="E55" s="9">
        <v>40950</v>
      </c>
    </row>
    <row r="56" spans="1:6" x14ac:dyDescent="0.25">
      <c r="A56" s="2" t="s">
        <v>6459</v>
      </c>
      <c r="B56" s="2" t="s">
        <v>14263</v>
      </c>
      <c r="C56" s="4" t="s">
        <v>14264</v>
      </c>
      <c r="E56" s="9">
        <v>40953</v>
      </c>
    </row>
    <row r="57" spans="1:6" x14ac:dyDescent="0.25">
      <c r="A57" s="2" t="s">
        <v>1425</v>
      </c>
      <c r="B57" s="2" t="s">
        <v>14265</v>
      </c>
      <c r="C57" s="4" t="s">
        <v>14266</v>
      </c>
      <c r="E57" s="9">
        <v>40964</v>
      </c>
    </row>
    <row r="58" spans="1:6" x14ac:dyDescent="0.25">
      <c r="A58" s="2" t="s">
        <v>14267</v>
      </c>
      <c r="B58" s="2" t="s">
        <v>14268</v>
      </c>
      <c r="C58" s="4" t="s">
        <v>14266</v>
      </c>
      <c r="E58" s="9">
        <v>40964</v>
      </c>
    </row>
    <row r="59" spans="1:6" x14ac:dyDescent="0.25">
      <c r="A59" s="2" t="s">
        <v>12459</v>
      </c>
      <c r="B59" s="2" t="s">
        <v>14269</v>
      </c>
      <c r="C59" s="4" t="s">
        <v>14270</v>
      </c>
      <c r="E59" s="9">
        <v>41078</v>
      </c>
      <c r="F59" s="3">
        <v>110</v>
      </c>
    </row>
    <row r="60" spans="1:6" x14ac:dyDescent="0.25">
      <c r="A60" s="2" t="s">
        <v>13011</v>
      </c>
      <c r="B60" s="2" t="s">
        <v>14271</v>
      </c>
      <c r="C60" s="4" t="s">
        <v>14272</v>
      </c>
      <c r="E60" s="9" t="s">
        <v>14273</v>
      </c>
    </row>
    <row r="61" spans="1:6" x14ac:dyDescent="0.25">
      <c r="A61" s="2" t="s">
        <v>14274</v>
      </c>
      <c r="B61" s="2" t="s">
        <v>14275</v>
      </c>
      <c r="C61" s="4" t="s">
        <v>14276</v>
      </c>
      <c r="E61" s="9" t="s">
        <v>14273</v>
      </c>
    </row>
    <row r="62" spans="1:6" x14ac:dyDescent="0.25">
      <c r="A62" s="2" t="s">
        <v>10858</v>
      </c>
      <c r="B62" s="2" t="s">
        <v>14277</v>
      </c>
      <c r="C62" s="4" t="s">
        <v>8392</v>
      </c>
      <c r="E62" s="9">
        <v>41622</v>
      </c>
    </row>
    <row r="63" spans="1:6" x14ac:dyDescent="0.25">
      <c r="A63" s="2" t="s">
        <v>2389</v>
      </c>
      <c r="B63" s="2" t="s">
        <v>14278</v>
      </c>
      <c r="C63" s="4" t="s">
        <v>14279</v>
      </c>
      <c r="D63" s="9" t="s">
        <v>14280</v>
      </c>
      <c r="E63" s="9">
        <v>41643</v>
      </c>
    </row>
    <row r="64" spans="1:6" x14ac:dyDescent="0.25">
      <c r="A64" s="2" t="s">
        <v>2389</v>
      </c>
      <c r="B64" s="2" t="s">
        <v>14281</v>
      </c>
      <c r="C64" s="4" t="s">
        <v>14282</v>
      </c>
      <c r="E64" s="9">
        <v>41632</v>
      </c>
    </row>
    <row r="65" spans="1:5" x14ac:dyDescent="0.25">
      <c r="A65" s="2" t="s">
        <v>2389</v>
      </c>
      <c r="B65" s="2" t="s">
        <v>14283</v>
      </c>
      <c r="C65" s="4" t="s">
        <v>14284</v>
      </c>
      <c r="E65" s="9">
        <v>41650</v>
      </c>
    </row>
    <row r="66" spans="1:5" x14ac:dyDescent="0.25">
      <c r="A66" s="2" t="s">
        <v>7795</v>
      </c>
      <c r="B66" s="2" t="s">
        <v>14285</v>
      </c>
      <c r="C66" s="4" t="s">
        <v>14286</v>
      </c>
      <c r="E66" s="9">
        <v>41664</v>
      </c>
    </row>
    <row r="67" spans="1:5" x14ac:dyDescent="0.25">
      <c r="A67" s="2" t="s">
        <v>2389</v>
      </c>
      <c r="B67" s="2" t="s">
        <v>14278</v>
      </c>
      <c r="C67" s="4" t="s">
        <v>9785</v>
      </c>
      <c r="E67" s="9">
        <v>41676</v>
      </c>
    </row>
    <row r="68" spans="1:5" x14ac:dyDescent="0.25">
      <c r="A68" s="2" t="s">
        <v>7795</v>
      </c>
      <c r="B68" s="2" t="s">
        <v>14287</v>
      </c>
      <c r="C68" s="4" t="s">
        <v>14288</v>
      </c>
      <c r="D68" s="9">
        <v>41697</v>
      </c>
      <c r="E68" s="9">
        <v>41695</v>
      </c>
    </row>
    <row r="69" spans="1:5" x14ac:dyDescent="0.25">
      <c r="A69" s="2" t="s">
        <v>2389</v>
      </c>
      <c r="B69" s="2" t="s">
        <v>14278</v>
      </c>
      <c r="C69" s="4" t="s">
        <v>2836</v>
      </c>
      <c r="D69" s="9">
        <v>41697</v>
      </c>
      <c r="E69" s="9">
        <v>41706</v>
      </c>
    </row>
    <row r="70" spans="1:5" x14ac:dyDescent="0.25">
      <c r="A70" s="2" t="s">
        <v>2389</v>
      </c>
      <c r="B70" s="2" t="s">
        <v>14289</v>
      </c>
      <c r="C70" s="4" t="s">
        <v>14290</v>
      </c>
      <c r="E70" s="9">
        <v>41706</v>
      </c>
    </row>
    <row r="71" spans="1:5" x14ac:dyDescent="0.25">
      <c r="A71" s="2" t="s">
        <v>2458</v>
      </c>
      <c r="B71" s="2" t="s">
        <v>14291</v>
      </c>
      <c r="C71" s="4" t="s">
        <v>6792</v>
      </c>
      <c r="E71" s="9">
        <v>41720</v>
      </c>
    </row>
    <row r="72" spans="1:5" x14ac:dyDescent="0.25">
      <c r="A72" s="2" t="s">
        <v>14292</v>
      </c>
      <c r="B72" s="2" t="s">
        <v>14293</v>
      </c>
      <c r="C72" s="4" t="s">
        <v>7492</v>
      </c>
      <c r="E72" s="9">
        <v>41736</v>
      </c>
    </row>
    <row r="73" spans="1:5" x14ac:dyDescent="0.25">
      <c r="A73" s="2" t="s">
        <v>5172</v>
      </c>
      <c r="B73" s="2" t="s">
        <v>14294</v>
      </c>
      <c r="C73" s="4" t="s">
        <v>4141</v>
      </c>
      <c r="E73" s="9">
        <v>41736</v>
      </c>
    </row>
    <row r="74" spans="1:5" x14ac:dyDescent="0.25">
      <c r="A74" s="2" t="s">
        <v>11758</v>
      </c>
      <c r="B74" s="2" t="s">
        <v>14295</v>
      </c>
      <c r="C74" s="4" t="s">
        <v>5129</v>
      </c>
      <c r="D74" s="9">
        <v>41762</v>
      </c>
      <c r="E74" s="9">
        <v>41767</v>
      </c>
    </row>
    <row r="75" spans="1:5" x14ac:dyDescent="0.25">
      <c r="A75" s="2" t="s">
        <v>14296</v>
      </c>
      <c r="B75" s="2" t="s">
        <v>14297</v>
      </c>
      <c r="C75" s="4" t="s">
        <v>14298</v>
      </c>
      <c r="E75" s="9">
        <v>41755</v>
      </c>
    </row>
    <row r="76" spans="1:5" x14ac:dyDescent="0.25">
      <c r="A76" s="2" t="s">
        <v>2115</v>
      </c>
      <c r="B76" s="2" t="s">
        <v>14299</v>
      </c>
      <c r="C76" s="4" t="s">
        <v>7553</v>
      </c>
      <c r="E76" s="9">
        <v>41767</v>
      </c>
    </row>
    <row r="77" spans="1:5" x14ac:dyDescent="0.25">
      <c r="A77" s="2" t="s">
        <v>11758</v>
      </c>
      <c r="B77" s="2" t="s">
        <v>14295</v>
      </c>
      <c r="C77" s="4" t="s">
        <v>14300</v>
      </c>
      <c r="E77" s="9">
        <v>41783</v>
      </c>
    </row>
    <row r="78" spans="1:5" x14ac:dyDescent="0.25">
      <c r="A78" s="2" t="s">
        <v>2115</v>
      </c>
      <c r="B78" s="2" t="s">
        <v>14299</v>
      </c>
      <c r="C78" s="4" t="s">
        <v>14300</v>
      </c>
      <c r="E78" s="9">
        <v>41783</v>
      </c>
    </row>
    <row r="79" spans="1:5" x14ac:dyDescent="0.25">
      <c r="A79" s="2" t="s">
        <v>11758</v>
      </c>
      <c r="B79" s="2" t="s">
        <v>7510</v>
      </c>
      <c r="C79" s="4" t="s">
        <v>8448</v>
      </c>
      <c r="E79" s="9">
        <v>41810</v>
      </c>
    </row>
    <row r="80" spans="1:5" x14ac:dyDescent="0.25">
      <c r="A80" s="2" t="s">
        <v>2785</v>
      </c>
      <c r="B80" s="2" t="s">
        <v>14301</v>
      </c>
      <c r="C80" s="4" t="s">
        <v>14302</v>
      </c>
      <c r="E80" s="9">
        <v>41810</v>
      </c>
    </row>
    <row r="81" spans="1:5" x14ac:dyDescent="0.25">
      <c r="A81" s="2" t="s">
        <v>8792</v>
      </c>
      <c r="B81" s="2" t="s">
        <v>14303</v>
      </c>
      <c r="C81" s="4" t="s">
        <v>11855</v>
      </c>
      <c r="E81" s="9">
        <v>41824</v>
      </c>
    </row>
    <row r="82" spans="1:5" x14ac:dyDescent="0.25">
      <c r="A82" s="2" t="s">
        <v>14304</v>
      </c>
      <c r="B82" s="2" t="s">
        <v>14305</v>
      </c>
      <c r="C82" s="4" t="s">
        <v>11855</v>
      </c>
      <c r="E82" s="9">
        <v>41824</v>
      </c>
    </row>
    <row r="83" spans="1:5" x14ac:dyDescent="0.25">
      <c r="A83" s="2" t="s">
        <v>1383</v>
      </c>
      <c r="B83" s="2" t="s">
        <v>2371</v>
      </c>
      <c r="C83" s="4" t="s">
        <v>2388</v>
      </c>
      <c r="E83" s="9">
        <v>41843</v>
      </c>
    </row>
    <row r="84" spans="1:5" x14ac:dyDescent="0.25">
      <c r="A84" s="2" t="s">
        <v>4675</v>
      </c>
      <c r="B84" s="2" t="s">
        <v>14306</v>
      </c>
      <c r="C84" s="4" t="s">
        <v>2388</v>
      </c>
      <c r="E84" s="9">
        <v>41843</v>
      </c>
    </row>
    <row r="85" spans="1:5" x14ac:dyDescent="0.25">
      <c r="A85" s="2" t="s">
        <v>3941</v>
      </c>
      <c r="B85" s="2" t="s">
        <v>14307</v>
      </c>
      <c r="C85" s="4" t="s">
        <v>14308</v>
      </c>
      <c r="E85" s="9">
        <v>41860</v>
      </c>
    </row>
    <row r="86" spans="1:5" x14ac:dyDescent="0.25">
      <c r="A86" s="2" t="s">
        <v>13654</v>
      </c>
      <c r="B86" s="2" t="s">
        <v>14309</v>
      </c>
      <c r="C86" s="4" t="s">
        <v>14310</v>
      </c>
      <c r="E86" s="9">
        <v>41860</v>
      </c>
    </row>
    <row r="87" spans="1:5" x14ac:dyDescent="0.25">
      <c r="A87" s="2" t="s">
        <v>4675</v>
      </c>
      <c r="B87" s="2" t="s">
        <v>14311</v>
      </c>
      <c r="C87" s="4" t="s">
        <v>2870</v>
      </c>
      <c r="E87" s="9">
        <v>41869</v>
      </c>
    </row>
    <row r="88" spans="1:5" x14ac:dyDescent="0.25">
      <c r="A88" s="2" t="s">
        <v>14312</v>
      </c>
      <c r="B88" s="2" t="s">
        <v>14313</v>
      </c>
      <c r="C88" s="4" t="s">
        <v>5204</v>
      </c>
      <c r="E88" s="9">
        <v>41881</v>
      </c>
    </row>
    <row r="89" spans="1:5" x14ac:dyDescent="0.25">
      <c r="A89" s="2" t="s">
        <v>2419</v>
      </c>
      <c r="B89" s="2" t="s">
        <v>14314</v>
      </c>
      <c r="C89" s="4" t="s">
        <v>5204</v>
      </c>
      <c r="E89" s="9">
        <v>41881</v>
      </c>
    </row>
    <row r="90" spans="1:5" x14ac:dyDescent="0.25">
      <c r="A90" s="2" t="s">
        <v>6790</v>
      </c>
      <c r="B90" s="2" t="s">
        <v>14315</v>
      </c>
      <c r="C90" s="4" t="s">
        <v>8496</v>
      </c>
      <c r="E90" s="9">
        <v>41895</v>
      </c>
    </row>
    <row r="91" spans="1:5" x14ac:dyDescent="0.25">
      <c r="A91" s="2" t="s">
        <v>14245</v>
      </c>
      <c r="B91" s="2" t="s">
        <v>14316</v>
      </c>
      <c r="C91" s="4" t="s">
        <v>8504</v>
      </c>
      <c r="E91" s="9">
        <v>41902</v>
      </c>
    </row>
    <row r="92" spans="1:5" x14ac:dyDescent="0.25">
      <c r="A92" s="2" t="s">
        <v>14317</v>
      </c>
      <c r="B92" s="2" t="s">
        <v>14318</v>
      </c>
      <c r="C92" s="4" t="s">
        <v>8509</v>
      </c>
      <c r="E92" s="9">
        <v>41909</v>
      </c>
    </row>
    <row r="93" spans="1:5" x14ac:dyDescent="0.25">
      <c r="A93" s="2" t="s">
        <v>3616</v>
      </c>
      <c r="B93" s="2" t="s">
        <v>14319</v>
      </c>
      <c r="C93" s="4" t="s">
        <v>6503</v>
      </c>
      <c r="E93" s="9">
        <v>41916</v>
      </c>
    </row>
    <row r="94" spans="1:5" x14ac:dyDescent="0.25">
      <c r="A94" s="2" t="s">
        <v>2197</v>
      </c>
      <c r="B94" s="2" t="s">
        <v>14320</v>
      </c>
      <c r="C94" s="4" t="s">
        <v>14321</v>
      </c>
      <c r="E94" s="9">
        <v>41930</v>
      </c>
    </row>
    <row r="95" spans="1:5" x14ac:dyDescent="0.25">
      <c r="A95" s="2" t="s">
        <v>991</v>
      </c>
      <c r="B95" s="2" t="s">
        <v>14322</v>
      </c>
      <c r="C95" s="4" t="s">
        <v>7590</v>
      </c>
      <c r="E95" s="9">
        <v>41995</v>
      </c>
    </row>
    <row r="96" spans="1:5" x14ac:dyDescent="0.25">
      <c r="A96" s="2" t="s">
        <v>1534</v>
      </c>
      <c r="B96" s="2" t="s">
        <v>14323</v>
      </c>
      <c r="C96" s="4" t="s">
        <v>5259</v>
      </c>
      <c r="E96" s="9">
        <v>42003</v>
      </c>
    </row>
    <row r="97" spans="1:5" x14ac:dyDescent="0.25">
      <c r="A97" s="2" t="s">
        <v>14312</v>
      </c>
      <c r="B97" s="2" t="s">
        <v>14324</v>
      </c>
      <c r="C97" s="4" t="s">
        <v>14325</v>
      </c>
      <c r="E97" s="9">
        <v>42074</v>
      </c>
    </row>
    <row r="98" spans="1:5" x14ac:dyDescent="0.25">
      <c r="A98" s="2" t="s">
        <v>6790</v>
      </c>
      <c r="B98" s="2" t="s">
        <v>14315</v>
      </c>
      <c r="C98" s="4" t="s">
        <v>8572</v>
      </c>
      <c r="E98" s="9">
        <v>42074</v>
      </c>
    </row>
    <row r="99" spans="1:5" x14ac:dyDescent="0.25">
      <c r="A99" s="2" t="s">
        <v>14326</v>
      </c>
      <c r="B99" s="2" t="s">
        <v>14327</v>
      </c>
      <c r="C99" s="4" t="s">
        <v>6525</v>
      </c>
      <c r="E99" s="9">
        <v>42083</v>
      </c>
    </row>
    <row r="100" spans="1:5" x14ac:dyDescent="0.25">
      <c r="A100" s="2" t="s">
        <v>14328</v>
      </c>
      <c r="B100" s="2" t="s">
        <v>14329</v>
      </c>
      <c r="C100" s="4" t="s">
        <v>14330</v>
      </c>
      <c r="E100" s="9">
        <v>42122</v>
      </c>
    </row>
    <row r="101" spans="1:5" x14ac:dyDescent="0.25">
      <c r="A101" s="2" t="s">
        <v>14326</v>
      </c>
      <c r="B101" s="2" t="s">
        <v>14327</v>
      </c>
      <c r="C101" s="4" t="s">
        <v>14331</v>
      </c>
      <c r="E101" s="9">
        <v>42094</v>
      </c>
    </row>
    <row r="102" spans="1:5" x14ac:dyDescent="0.25">
      <c r="A102" s="2" t="s">
        <v>14166</v>
      </c>
      <c r="B102" s="2" t="s">
        <v>14332</v>
      </c>
      <c r="C102" s="4" t="s">
        <v>1898</v>
      </c>
      <c r="E102" s="9">
        <v>41740</v>
      </c>
    </row>
    <row r="103" spans="1:5" x14ac:dyDescent="0.25">
      <c r="A103" s="2" t="s">
        <v>14166</v>
      </c>
      <c r="B103" s="2" t="s">
        <v>14333</v>
      </c>
      <c r="C103" s="4" t="s">
        <v>14334</v>
      </c>
      <c r="E103" s="9">
        <v>41740</v>
      </c>
    </row>
    <row r="104" spans="1:5" x14ac:dyDescent="0.25">
      <c r="A104" s="2" t="s">
        <v>14260</v>
      </c>
      <c r="B104" s="2" t="s">
        <v>14335</v>
      </c>
      <c r="C104" s="4" t="s">
        <v>9540</v>
      </c>
      <c r="E104" s="9">
        <v>41742</v>
      </c>
    </row>
    <row r="105" spans="1:5" x14ac:dyDescent="0.25">
      <c r="A105" s="2" t="s">
        <v>1802</v>
      </c>
      <c r="B105" s="2" t="s">
        <v>14336</v>
      </c>
      <c r="C105" s="4" t="s">
        <v>9540</v>
      </c>
      <c r="E105" s="9">
        <v>42112</v>
      </c>
    </row>
    <row r="106" spans="1:5" x14ac:dyDescent="0.25">
      <c r="A106" s="2" t="s">
        <v>14166</v>
      </c>
      <c r="B106" s="2" t="s">
        <v>14337</v>
      </c>
      <c r="C106" s="4" t="s">
        <v>14338</v>
      </c>
      <c r="D106" s="9">
        <v>42135</v>
      </c>
      <c r="E106" s="9">
        <v>42133</v>
      </c>
    </row>
    <row r="107" spans="1:5" x14ac:dyDescent="0.25">
      <c r="A107" s="2" t="s">
        <v>14339</v>
      </c>
      <c r="B107" s="2" t="s">
        <v>14340</v>
      </c>
      <c r="C107" s="4" t="s">
        <v>12015</v>
      </c>
      <c r="E107" s="9">
        <v>42142</v>
      </c>
    </row>
    <row r="108" spans="1:5" x14ac:dyDescent="0.25">
      <c r="A108" s="2" t="s">
        <v>14166</v>
      </c>
      <c r="B108" s="2" t="s">
        <v>14337</v>
      </c>
      <c r="C108" s="4" t="s">
        <v>12020</v>
      </c>
      <c r="E108" s="9">
        <v>42164</v>
      </c>
    </row>
    <row r="109" spans="1:5" x14ac:dyDescent="0.25">
      <c r="A109" s="2" t="s">
        <v>14339</v>
      </c>
      <c r="B109" s="2" t="s">
        <v>14340</v>
      </c>
      <c r="C109" s="4" t="s">
        <v>1913</v>
      </c>
      <c r="E109" s="9">
        <v>42167</v>
      </c>
    </row>
    <row r="110" spans="1:5" x14ac:dyDescent="0.25">
      <c r="A110" s="2" t="s">
        <v>14166</v>
      </c>
      <c r="B110" s="2" t="s">
        <v>14337</v>
      </c>
      <c r="C110" s="4" t="s">
        <v>14341</v>
      </c>
      <c r="E110" s="9">
        <v>42182</v>
      </c>
    </row>
    <row r="111" spans="1:5" x14ac:dyDescent="0.25">
      <c r="A111" s="2" t="s">
        <v>1534</v>
      </c>
      <c r="B111" s="2" t="s">
        <v>14323</v>
      </c>
      <c r="C111" s="4" t="s">
        <v>5277</v>
      </c>
      <c r="E111" s="9">
        <v>42198</v>
      </c>
    </row>
    <row r="112" spans="1:5" x14ac:dyDescent="0.25">
      <c r="A112" s="2" t="s">
        <v>14342</v>
      </c>
      <c r="B112" s="2" t="s">
        <v>14343</v>
      </c>
      <c r="C112" s="4" t="s">
        <v>2906</v>
      </c>
      <c r="D112" s="9">
        <v>42212</v>
      </c>
      <c r="E112" s="9">
        <v>42217</v>
      </c>
    </row>
    <row r="113" spans="1:5" x14ac:dyDescent="0.25">
      <c r="A113" s="2" t="s">
        <v>14344</v>
      </c>
      <c r="B113" s="2" t="s">
        <v>14345</v>
      </c>
      <c r="C113" s="4" t="s">
        <v>9551</v>
      </c>
      <c r="E113" s="9">
        <v>42210</v>
      </c>
    </row>
    <row r="114" spans="1:5" x14ac:dyDescent="0.25">
      <c r="A114" s="2" t="s">
        <v>8558</v>
      </c>
      <c r="B114" s="2" t="s">
        <v>14346</v>
      </c>
      <c r="C114" s="4" t="s">
        <v>1923</v>
      </c>
      <c r="E114" s="9">
        <v>42226</v>
      </c>
    </row>
    <row r="115" spans="1:5" x14ac:dyDescent="0.25">
      <c r="A115" s="2" t="s">
        <v>14347</v>
      </c>
      <c r="B115" s="2" t="s">
        <v>14348</v>
      </c>
      <c r="C115" s="4" t="s">
        <v>5292</v>
      </c>
      <c r="E115" s="9">
        <v>42231</v>
      </c>
    </row>
    <row r="116" spans="1:5" x14ac:dyDescent="0.25">
      <c r="A116" s="2" t="s">
        <v>2951</v>
      </c>
      <c r="B116" s="2" t="s">
        <v>14349</v>
      </c>
      <c r="C116" s="4" t="s">
        <v>6862</v>
      </c>
      <c r="E116" s="9">
        <v>42245</v>
      </c>
    </row>
    <row r="117" spans="1:5" x14ac:dyDescent="0.25">
      <c r="A117" s="2" t="s">
        <v>2951</v>
      </c>
      <c r="B117" s="2" t="s">
        <v>14350</v>
      </c>
      <c r="C117" s="4" t="s">
        <v>1277</v>
      </c>
      <c r="E117" s="9">
        <v>42252</v>
      </c>
    </row>
    <row r="118" spans="1:5" x14ac:dyDescent="0.25">
      <c r="A118" s="2" t="s">
        <v>2951</v>
      </c>
      <c r="B118" s="2" t="s">
        <v>14351</v>
      </c>
      <c r="C118" s="4" t="s">
        <v>14352</v>
      </c>
      <c r="D118" s="9">
        <v>42266</v>
      </c>
      <c r="E118" s="9">
        <v>42268</v>
      </c>
    </row>
    <row r="119" spans="1:5" x14ac:dyDescent="0.25">
      <c r="A119" s="2" t="s">
        <v>7509</v>
      </c>
      <c r="B119" s="2" t="s">
        <v>14353</v>
      </c>
      <c r="C119" s="4" t="s">
        <v>14354</v>
      </c>
      <c r="E119" s="9">
        <v>42275</v>
      </c>
    </row>
    <row r="120" spans="1:5" x14ac:dyDescent="0.25">
      <c r="A120" s="2" t="s">
        <v>14355</v>
      </c>
      <c r="B120" s="2" t="s">
        <v>14356</v>
      </c>
      <c r="C120" s="4" t="s">
        <v>14357</v>
      </c>
      <c r="D120" s="9">
        <v>42287</v>
      </c>
      <c r="E120" s="9">
        <v>42289</v>
      </c>
    </row>
    <row r="121" spans="1:5" x14ac:dyDescent="0.25">
      <c r="A121" s="2" t="s">
        <v>14358</v>
      </c>
      <c r="B121" s="2" t="s">
        <v>14359</v>
      </c>
      <c r="C121" s="4" t="s">
        <v>14360</v>
      </c>
      <c r="E121" s="9">
        <v>42296</v>
      </c>
    </row>
    <row r="122" spans="1:5" x14ac:dyDescent="0.25">
      <c r="A122" s="2" t="s">
        <v>14361</v>
      </c>
      <c r="B122" s="2" t="s">
        <v>14362</v>
      </c>
      <c r="C122" s="4" t="s">
        <v>14363</v>
      </c>
      <c r="E122" s="9">
        <v>42304</v>
      </c>
    </row>
    <row r="123" spans="1:5" x14ac:dyDescent="0.25">
      <c r="A123" s="2" t="s">
        <v>14364</v>
      </c>
      <c r="B123" s="2" t="s">
        <v>14365</v>
      </c>
      <c r="C123" s="4" t="s">
        <v>14366</v>
      </c>
      <c r="E123" s="9">
        <v>42307</v>
      </c>
    </row>
    <row r="124" spans="1:5" x14ac:dyDescent="0.25">
      <c r="A124" s="2" t="s">
        <v>14367</v>
      </c>
      <c r="B124" s="2" t="s">
        <v>14368</v>
      </c>
      <c r="C124" s="4" t="s">
        <v>1169</v>
      </c>
      <c r="E124" s="9">
        <v>42305</v>
      </c>
    </row>
    <row r="125" spans="1:5" x14ac:dyDescent="0.25">
      <c r="A125" s="2" t="s">
        <v>14369</v>
      </c>
      <c r="B125" s="2" t="s">
        <v>14370</v>
      </c>
      <c r="C125" s="4" t="s">
        <v>1286</v>
      </c>
      <c r="E125" s="9">
        <v>42307</v>
      </c>
    </row>
    <row r="126" spans="1:5" x14ac:dyDescent="0.25">
      <c r="A126" s="2" t="s">
        <v>14361</v>
      </c>
      <c r="B126" s="2" t="s">
        <v>14371</v>
      </c>
      <c r="C126" s="4" t="s">
        <v>14372</v>
      </c>
      <c r="E126" s="9">
        <v>42315</v>
      </c>
    </row>
    <row r="127" spans="1:5" x14ac:dyDescent="0.25">
      <c r="A127" s="2" t="s">
        <v>14361</v>
      </c>
      <c r="B127" s="2" t="s">
        <v>14371</v>
      </c>
      <c r="C127" s="4" t="s">
        <v>14373</v>
      </c>
      <c r="E127" s="9">
        <v>42373</v>
      </c>
    </row>
    <row r="128" spans="1:5" x14ac:dyDescent="0.25">
      <c r="A128" s="2" t="s">
        <v>14374</v>
      </c>
      <c r="B128" s="2" t="s">
        <v>14375</v>
      </c>
      <c r="C128" s="4" t="s">
        <v>14376</v>
      </c>
      <c r="E128" s="9">
        <v>42380</v>
      </c>
    </row>
    <row r="129" spans="1:5" x14ac:dyDescent="0.25">
      <c r="A129" s="2" t="s">
        <v>994</v>
      </c>
      <c r="B129" s="2" t="s">
        <v>14377</v>
      </c>
      <c r="C129" s="4" t="s">
        <v>6591</v>
      </c>
      <c r="E129" s="9">
        <v>42387</v>
      </c>
    </row>
    <row r="130" spans="1:5" x14ac:dyDescent="0.25">
      <c r="A130" s="2" t="s">
        <v>8501</v>
      </c>
      <c r="B130" s="2" t="s">
        <v>14378</v>
      </c>
      <c r="C130" s="4" t="s">
        <v>14379</v>
      </c>
      <c r="E130" s="9">
        <v>42409</v>
      </c>
    </row>
    <row r="131" spans="1:5" x14ac:dyDescent="0.25">
      <c r="A131" s="2" t="s">
        <v>8501</v>
      </c>
      <c r="B131" s="2" t="s">
        <v>14378</v>
      </c>
      <c r="C131" s="4" t="s">
        <v>14380</v>
      </c>
      <c r="D131" s="9" t="s">
        <v>14381</v>
      </c>
      <c r="E131" s="9">
        <v>42432</v>
      </c>
    </row>
    <row r="132" spans="1:5" x14ac:dyDescent="0.25">
      <c r="A132" s="2" t="s">
        <v>14361</v>
      </c>
      <c r="B132" s="2" t="s">
        <v>14371</v>
      </c>
      <c r="C132" s="4" t="s">
        <v>9566</v>
      </c>
      <c r="D132" s="9" t="s">
        <v>14382</v>
      </c>
      <c r="E132" s="9">
        <v>42437</v>
      </c>
    </row>
    <row r="133" spans="1:5" x14ac:dyDescent="0.25">
      <c r="A133" s="2" t="s">
        <v>1855</v>
      </c>
      <c r="B133" s="2" t="s">
        <v>14383</v>
      </c>
      <c r="C133" s="4" t="s">
        <v>1347</v>
      </c>
      <c r="E133" s="9">
        <v>42504</v>
      </c>
    </row>
    <row r="134" spans="1:5" x14ac:dyDescent="0.25">
      <c r="A134" s="2" t="s">
        <v>971</v>
      </c>
      <c r="B134" s="2" t="s">
        <v>14171</v>
      </c>
      <c r="C134" s="4" t="s">
        <v>1347</v>
      </c>
      <c r="E134" s="9">
        <v>42504</v>
      </c>
    </row>
    <row r="135" spans="1:5" x14ac:dyDescent="0.25">
      <c r="A135" s="2" t="s">
        <v>5247</v>
      </c>
      <c r="B135" s="2" t="s">
        <v>14384</v>
      </c>
      <c r="C135" s="4" t="s">
        <v>4409</v>
      </c>
      <c r="E135" s="9">
        <v>42511</v>
      </c>
    </row>
    <row r="136" spans="1:5" x14ac:dyDescent="0.25">
      <c r="A136" s="2" t="s">
        <v>1433</v>
      </c>
      <c r="B136" s="2" t="s">
        <v>14385</v>
      </c>
      <c r="C136" s="4" t="s">
        <v>14386</v>
      </c>
      <c r="E136" s="9">
        <v>42798</v>
      </c>
    </row>
    <row r="137" spans="1:5" x14ac:dyDescent="0.25">
      <c r="A137" s="2" t="s">
        <v>14387</v>
      </c>
      <c r="B137" s="2" t="s">
        <v>14388</v>
      </c>
      <c r="C137" s="4" t="s">
        <v>14389</v>
      </c>
      <c r="E137" s="9">
        <v>42817</v>
      </c>
    </row>
    <row r="138" spans="1:5" x14ac:dyDescent="0.25">
      <c r="A138" s="2" t="s">
        <v>4446</v>
      </c>
      <c r="B138" s="2" t="s">
        <v>4447</v>
      </c>
      <c r="C138" s="4" t="s">
        <v>9912</v>
      </c>
      <c r="E138" s="9">
        <v>42817</v>
      </c>
    </row>
    <row r="139" spans="1:5" x14ac:dyDescent="0.25">
      <c r="A139" s="2" t="s">
        <v>14166</v>
      </c>
      <c r="B139" s="2" t="s">
        <v>14390</v>
      </c>
      <c r="C139" s="4" t="s">
        <v>14391</v>
      </c>
      <c r="E139" s="9">
        <v>43169</v>
      </c>
    </row>
    <row r="140" spans="1:5" x14ac:dyDescent="0.25">
      <c r="A140" s="2" t="s">
        <v>3040</v>
      </c>
      <c r="B140" s="2" t="s">
        <v>14392</v>
      </c>
      <c r="C140" s="4" t="s">
        <v>5679</v>
      </c>
      <c r="E140" s="9">
        <v>43241</v>
      </c>
    </row>
    <row r="141" spans="1:5" x14ac:dyDescent="0.25">
      <c r="A141" s="2" t="s">
        <v>14393</v>
      </c>
      <c r="B141" s="2" t="s">
        <v>14394</v>
      </c>
      <c r="C141" s="4" t="s">
        <v>14395</v>
      </c>
      <c r="E141" s="9">
        <v>43239</v>
      </c>
    </row>
    <row r="142" spans="1:5" x14ac:dyDescent="0.25">
      <c r="A142" s="2" t="s">
        <v>3040</v>
      </c>
      <c r="B142" s="2" t="s">
        <v>14396</v>
      </c>
      <c r="C142" s="4" t="s">
        <v>14397</v>
      </c>
      <c r="D142" s="9">
        <v>43255</v>
      </c>
      <c r="E142" s="9">
        <v>43255</v>
      </c>
    </row>
    <row r="143" spans="1:5" x14ac:dyDescent="0.25">
      <c r="A143" s="2" t="s">
        <v>14398</v>
      </c>
      <c r="B143" s="2" t="s">
        <v>14399</v>
      </c>
      <c r="C143" s="4" t="s">
        <v>14400</v>
      </c>
      <c r="D143" s="9">
        <v>43262</v>
      </c>
      <c r="E143" s="9">
        <v>43262</v>
      </c>
    </row>
    <row r="144" spans="1:5" x14ac:dyDescent="0.25">
      <c r="A144" s="2" t="s">
        <v>10336</v>
      </c>
      <c r="B144" s="2" t="s">
        <v>14401</v>
      </c>
      <c r="C144" s="4" t="s">
        <v>4711</v>
      </c>
      <c r="E144" s="9">
        <v>43272</v>
      </c>
    </row>
    <row r="145" spans="1:6" x14ac:dyDescent="0.25">
      <c r="A145" s="2" t="s">
        <v>14402</v>
      </c>
      <c r="B145" s="2" t="s">
        <v>14403</v>
      </c>
      <c r="C145" s="4" t="s">
        <v>14404</v>
      </c>
      <c r="E145" s="9">
        <v>43286</v>
      </c>
    </row>
    <row r="146" spans="1:6" x14ac:dyDescent="0.25">
      <c r="A146" s="2" t="s">
        <v>2419</v>
      </c>
      <c r="B146" s="2" t="s">
        <v>14405</v>
      </c>
      <c r="C146" s="4" t="s">
        <v>14406</v>
      </c>
      <c r="E146" s="9">
        <v>43347</v>
      </c>
    </row>
    <row r="147" spans="1:6" x14ac:dyDescent="0.25">
      <c r="A147" s="2" t="s">
        <v>2419</v>
      </c>
      <c r="B147" s="2" t="s">
        <v>14407</v>
      </c>
      <c r="C147" s="4" t="s">
        <v>14406</v>
      </c>
      <c r="E147" s="9">
        <v>43347</v>
      </c>
    </row>
    <row r="148" spans="1:6" x14ac:dyDescent="0.25">
      <c r="A148" s="2" t="s">
        <v>1417</v>
      </c>
      <c r="B148" s="2" t="s">
        <v>14408</v>
      </c>
      <c r="C148" s="4" t="s">
        <v>9634</v>
      </c>
      <c r="E148" s="9">
        <v>43363</v>
      </c>
      <c r="F148" s="3" t="s">
        <v>14409</v>
      </c>
    </row>
    <row r="149" spans="1:6" x14ac:dyDescent="0.25">
      <c r="A149" s="2" t="s">
        <v>14410</v>
      </c>
      <c r="B149" s="2" t="s">
        <v>14411</v>
      </c>
      <c r="C149" s="4" t="s">
        <v>14412</v>
      </c>
      <c r="E149" s="9">
        <v>43370</v>
      </c>
    </row>
    <row r="150" spans="1:6" x14ac:dyDescent="0.25">
      <c r="A150" s="2" t="s">
        <v>14413</v>
      </c>
      <c r="B150" s="2" t="s">
        <v>14414</v>
      </c>
      <c r="C150" s="4" t="s">
        <v>14415</v>
      </c>
      <c r="E150" s="9">
        <v>43377</v>
      </c>
    </row>
    <row r="151" spans="1:6" x14ac:dyDescent="0.25">
      <c r="A151" s="2" t="s">
        <v>4823</v>
      </c>
      <c r="B151" s="2" t="s">
        <v>14416</v>
      </c>
      <c r="C151" s="4" t="s">
        <v>14417</v>
      </c>
      <c r="E151" s="9">
        <v>43377</v>
      </c>
    </row>
    <row r="152" spans="1:6" x14ac:dyDescent="0.25">
      <c r="A152" s="2" t="s">
        <v>14418</v>
      </c>
      <c r="B152" s="2" t="s">
        <v>14419</v>
      </c>
      <c r="C152" s="4">
        <v>43377</v>
      </c>
      <c r="E152" s="9">
        <v>43379</v>
      </c>
    </row>
    <row r="153" spans="1:6" x14ac:dyDescent="0.25">
      <c r="A153" s="2" t="s">
        <v>14420</v>
      </c>
      <c r="B153" s="2" t="s">
        <v>14421</v>
      </c>
      <c r="C153" s="4" t="s">
        <v>14422</v>
      </c>
      <c r="E153" s="9">
        <v>43442</v>
      </c>
    </row>
    <row r="154" spans="1:6" x14ac:dyDescent="0.25">
      <c r="A154" s="2" t="s">
        <v>14420</v>
      </c>
      <c r="B154" s="2" t="s">
        <v>14423</v>
      </c>
      <c r="C154" s="4" t="s">
        <v>14424</v>
      </c>
      <c r="E154" s="9">
        <v>43103</v>
      </c>
    </row>
    <row r="155" spans="1:6" x14ac:dyDescent="0.25">
      <c r="A155" s="2" t="s">
        <v>14425</v>
      </c>
      <c r="B155" s="2" t="s">
        <v>14426</v>
      </c>
      <c r="C155" s="4" t="s">
        <v>14427</v>
      </c>
      <c r="E155" s="9">
        <v>43114</v>
      </c>
    </row>
    <row r="156" spans="1:6" x14ac:dyDescent="0.25">
      <c r="A156" s="2" t="s">
        <v>14428</v>
      </c>
      <c r="B156" s="2" t="s">
        <v>14429</v>
      </c>
      <c r="C156" s="4" t="s">
        <v>14430</v>
      </c>
      <c r="E156" s="9">
        <v>43489</v>
      </c>
    </row>
    <row r="157" spans="1:6" x14ac:dyDescent="0.25">
      <c r="A157" s="25"/>
      <c r="B157" s="25" t="s">
        <v>14431</v>
      </c>
      <c r="C157" s="25"/>
      <c r="D157" s="29"/>
      <c r="E157" s="29"/>
      <c r="F157" s="30"/>
    </row>
    <row r="158" spans="1:6" x14ac:dyDescent="0.25">
      <c r="A158" s="2" t="s">
        <v>14432</v>
      </c>
      <c r="B158" s="2" t="s">
        <v>14433</v>
      </c>
      <c r="C158" s="4" t="s">
        <v>14434</v>
      </c>
      <c r="E158" s="9">
        <v>43511</v>
      </c>
    </row>
    <row r="159" spans="1:6" x14ac:dyDescent="0.25">
      <c r="A159" s="2" t="s">
        <v>14435</v>
      </c>
      <c r="B159" s="2" t="s">
        <v>14436</v>
      </c>
      <c r="C159" s="4" t="s">
        <v>14437</v>
      </c>
      <c r="D159" s="9">
        <v>43535</v>
      </c>
      <c r="E159" s="9">
        <v>43533</v>
      </c>
    </row>
    <row r="160" spans="1:6" x14ac:dyDescent="0.25">
      <c r="A160" s="2" t="s">
        <v>6335</v>
      </c>
      <c r="B160" s="2" t="s">
        <v>14438</v>
      </c>
      <c r="C160" s="4" t="s">
        <v>14439</v>
      </c>
      <c r="D160" s="9">
        <v>43619</v>
      </c>
      <c r="E160" s="9">
        <v>43621</v>
      </c>
    </row>
    <row r="161" spans="1:6" x14ac:dyDescent="0.25">
      <c r="A161" s="2" t="s">
        <v>14440</v>
      </c>
      <c r="B161" s="2" t="s">
        <v>14441</v>
      </c>
      <c r="C161" s="4" t="s">
        <v>14442</v>
      </c>
      <c r="E161" s="9">
        <v>43612</v>
      </c>
    </row>
    <row r="162" spans="1:6" x14ac:dyDescent="0.25">
      <c r="A162" s="25"/>
      <c r="B162" s="25" t="s">
        <v>14443</v>
      </c>
      <c r="C162" s="25"/>
      <c r="D162" s="29"/>
      <c r="E162" s="29"/>
      <c r="F162" s="30"/>
    </row>
    <row r="163" spans="1:6" x14ac:dyDescent="0.25">
      <c r="A163" s="2" t="s">
        <v>6335</v>
      </c>
      <c r="B163" s="2" t="s">
        <v>14444</v>
      </c>
      <c r="C163" s="4" t="s">
        <v>14445</v>
      </c>
      <c r="D163" s="9">
        <v>43640</v>
      </c>
      <c r="E163" s="9">
        <v>43638</v>
      </c>
    </row>
    <row r="164" spans="1:6" x14ac:dyDescent="0.25">
      <c r="A164" s="2" t="s">
        <v>14446</v>
      </c>
      <c r="B164" s="2" t="s">
        <v>14447</v>
      </c>
      <c r="C164" s="4" t="s">
        <v>14448</v>
      </c>
      <c r="D164" s="9">
        <v>43696</v>
      </c>
      <c r="E164" s="9">
        <v>43696</v>
      </c>
    </row>
    <row r="165" spans="1:6" x14ac:dyDescent="0.25">
      <c r="A165" s="2" t="s">
        <v>3925</v>
      </c>
      <c r="B165" s="2" t="s">
        <v>14449</v>
      </c>
      <c r="C165" s="4" t="s">
        <v>14450</v>
      </c>
      <c r="D165" s="9">
        <v>43703</v>
      </c>
      <c r="E165" s="9">
        <v>43703</v>
      </c>
    </row>
    <row r="166" spans="1:6" x14ac:dyDescent="0.25">
      <c r="A166" s="2" t="s">
        <v>14446</v>
      </c>
      <c r="B166" s="2" t="s">
        <v>14451</v>
      </c>
      <c r="C166" s="4" t="s">
        <v>12713</v>
      </c>
      <c r="D166" s="9">
        <v>43710</v>
      </c>
      <c r="E166" s="9">
        <v>43710</v>
      </c>
    </row>
    <row r="167" spans="1:6" x14ac:dyDescent="0.25">
      <c r="A167" s="2" t="s">
        <v>14452</v>
      </c>
      <c r="B167" s="2" t="s">
        <v>14453</v>
      </c>
      <c r="C167" s="4" t="s">
        <v>14454</v>
      </c>
      <c r="D167" s="9">
        <v>43717</v>
      </c>
      <c r="E167" s="9">
        <v>43715</v>
      </c>
    </row>
    <row r="168" spans="1:6" x14ac:dyDescent="0.25">
      <c r="A168" s="2" t="s">
        <v>8558</v>
      </c>
      <c r="B168" s="2" t="s">
        <v>14455</v>
      </c>
      <c r="C168" s="4" t="s">
        <v>2149</v>
      </c>
      <c r="D168" s="9">
        <v>43729</v>
      </c>
      <c r="E168" s="9">
        <v>43729</v>
      </c>
    </row>
    <row r="169" spans="1:6" x14ac:dyDescent="0.25">
      <c r="A169" s="2" t="s">
        <v>14446</v>
      </c>
      <c r="B169" s="2" t="s">
        <v>14451</v>
      </c>
      <c r="C169" s="4" t="s">
        <v>14456</v>
      </c>
      <c r="E169" s="9">
        <v>43722</v>
      </c>
    </row>
    <row r="170" spans="1:6" x14ac:dyDescent="0.25">
      <c r="A170" s="2" t="s">
        <v>14457</v>
      </c>
      <c r="B170" s="2" t="s">
        <v>14458</v>
      </c>
      <c r="C170" s="4" t="s">
        <v>11451</v>
      </c>
      <c r="E170" s="9">
        <v>43829</v>
      </c>
      <c r="F170" s="3">
        <v>4</v>
      </c>
    </row>
    <row r="171" spans="1:6" x14ac:dyDescent="0.25">
      <c r="A171" s="2" t="s">
        <v>14459</v>
      </c>
      <c r="B171" s="2" t="s">
        <v>14460</v>
      </c>
      <c r="C171" s="4" t="s">
        <v>5803</v>
      </c>
      <c r="E171" s="9">
        <v>43866</v>
      </c>
      <c r="F171" s="3">
        <v>5</v>
      </c>
    </row>
    <row r="172" spans="1:6" x14ac:dyDescent="0.25">
      <c r="A172" s="25"/>
      <c r="B172" s="25" t="s">
        <v>14461</v>
      </c>
      <c r="C172" s="25"/>
      <c r="D172" s="29"/>
      <c r="E172" s="29"/>
      <c r="F172" s="30"/>
    </row>
    <row r="173" spans="1:6" x14ac:dyDescent="0.25">
      <c r="A173" s="2" t="s">
        <v>14462</v>
      </c>
      <c r="B173" s="2" t="s">
        <v>1543</v>
      </c>
      <c r="C173" s="4" t="s">
        <v>13284</v>
      </c>
      <c r="E173" s="9">
        <v>43902</v>
      </c>
      <c r="F173" s="3">
        <v>7</v>
      </c>
    </row>
    <row r="174" spans="1:6" x14ac:dyDescent="0.25">
      <c r="A174" s="25"/>
      <c r="B174" s="25" t="s">
        <v>14463</v>
      </c>
      <c r="C174" s="25"/>
      <c r="D174" s="29"/>
      <c r="E174" s="29"/>
      <c r="F174" s="30"/>
    </row>
    <row r="175" spans="1:6" x14ac:dyDescent="0.25">
      <c r="A175" s="2" t="s">
        <v>14464</v>
      </c>
      <c r="B175" s="2" t="s">
        <v>14465</v>
      </c>
      <c r="C175" s="4" t="s">
        <v>14466</v>
      </c>
      <c r="D175" s="9" t="s">
        <v>14467</v>
      </c>
      <c r="E175" s="9">
        <v>44765</v>
      </c>
    </row>
    <row r="176" spans="1:6" x14ac:dyDescent="0.25">
      <c r="A176" s="2" t="s">
        <v>14464</v>
      </c>
      <c r="B176" s="2" t="s">
        <v>14468</v>
      </c>
      <c r="C176" s="4" t="s">
        <v>14469</v>
      </c>
      <c r="D176" s="9">
        <v>44779</v>
      </c>
      <c r="E176" s="9">
        <v>44781</v>
      </c>
      <c r="F176" s="3">
        <v>2</v>
      </c>
    </row>
    <row r="177" spans="1:6" x14ac:dyDescent="0.25">
      <c r="A177" s="25"/>
      <c r="B177" s="25" t="s">
        <v>14470</v>
      </c>
      <c r="C177" s="25"/>
      <c r="D177" s="29"/>
      <c r="E177" s="29"/>
      <c r="F177" s="30"/>
    </row>
    <row r="178" spans="1:6" x14ac:dyDescent="0.25">
      <c r="A178" s="2" t="s">
        <v>14471</v>
      </c>
      <c r="B178" s="2" t="s">
        <v>14468</v>
      </c>
      <c r="C178" s="4" t="s">
        <v>14472</v>
      </c>
      <c r="D178" s="9">
        <v>44806</v>
      </c>
      <c r="E178" s="9">
        <v>44806</v>
      </c>
    </row>
    <row r="179" spans="1:6" x14ac:dyDescent="0.25">
      <c r="A179" s="2" t="s">
        <v>14473</v>
      </c>
      <c r="B179" s="2" t="s">
        <v>14474</v>
      </c>
      <c r="C179" s="4" t="s">
        <v>14475</v>
      </c>
      <c r="E179" s="9">
        <v>44813</v>
      </c>
    </row>
    <row r="180" spans="1:6" x14ac:dyDescent="0.25">
      <c r="A180" s="2" t="s">
        <v>1593</v>
      </c>
      <c r="B180" s="2" t="s">
        <v>14476</v>
      </c>
      <c r="C180" s="4" t="s">
        <v>14477</v>
      </c>
      <c r="D180" s="9">
        <v>44827</v>
      </c>
      <c r="E180" s="9">
        <v>44828</v>
      </c>
      <c r="F180" s="3">
        <v>1</v>
      </c>
    </row>
    <row r="181" spans="1:6" x14ac:dyDescent="0.25">
      <c r="A181" s="25"/>
      <c r="B181" s="25" t="s">
        <v>14478</v>
      </c>
      <c r="C181" s="25"/>
      <c r="D181" s="29"/>
      <c r="E181" s="29"/>
      <c r="F181" s="30"/>
    </row>
    <row r="182" spans="1:6" x14ac:dyDescent="0.25">
      <c r="A182" s="2" t="s">
        <v>14402</v>
      </c>
      <c r="B182" s="2" t="s">
        <v>14479</v>
      </c>
      <c r="C182" s="4" t="s">
        <v>14480</v>
      </c>
      <c r="D182" s="9">
        <v>44852</v>
      </c>
      <c r="E182" s="9">
        <v>44852</v>
      </c>
    </row>
    <row r="183" spans="1:6" x14ac:dyDescent="0.25">
      <c r="A183" s="2" t="s">
        <v>14402</v>
      </c>
      <c r="B183" s="2" t="s">
        <v>14481</v>
      </c>
      <c r="C183" s="4" t="s">
        <v>14482</v>
      </c>
      <c r="D183" s="9">
        <v>44859</v>
      </c>
      <c r="E183" s="9">
        <v>44859</v>
      </c>
    </row>
    <row r="184" spans="1:6" x14ac:dyDescent="0.25">
      <c r="B184" s="2" t="s">
        <v>14483</v>
      </c>
      <c r="C184" s="4" t="s">
        <v>14484</v>
      </c>
      <c r="E184" s="9">
        <v>44859</v>
      </c>
    </row>
    <row r="185" spans="1:6" x14ac:dyDescent="0.25">
      <c r="B185" s="2" t="s">
        <v>14485</v>
      </c>
      <c r="C185" s="4" t="s">
        <v>9191</v>
      </c>
      <c r="E185" s="9">
        <v>44863</v>
      </c>
    </row>
    <row r="186" spans="1:6" x14ac:dyDescent="0.25">
      <c r="A186" s="2" t="s">
        <v>14486</v>
      </c>
      <c r="B186" s="2" t="s">
        <v>14345</v>
      </c>
      <c r="C186" s="4" t="s">
        <v>5004</v>
      </c>
      <c r="D186" s="9">
        <v>44894</v>
      </c>
      <c r="E186" s="9">
        <v>44894</v>
      </c>
    </row>
    <row r="187" spans="1:6" x14ac:dyDescent="0.25">
      <c r="A187" s="2" t="s">
        <v>14402</v>
      </c>
      <c r="B187" s="2" t="s">
        <v>14481</v>
      </c>
      <c r="C187" s="4" t="s">
        <v>5004</v>
      </c>
      <c r="D187" s="9">
        <v>44894</v>
      </c>
      <c r="E187" s="9">
        <v>44894</v>
      </c>
    </row>
    <row r="188" spans="1:6" x14ac:dyDescent="0.25">
      <c r="A188" s="2" t="s">
        <v>14487</v>
      </c>
      <c r="B188" s="2" t="s">
        <v>14488</v>
      </c>
      <c r="C188" s="4" t="s">
        <v>14489</v>
      </c>
      <c r="E188" s="9">
        <v>44901</v>
      </c>
    </row>
    <row r="189" spans="1:6" x14ac:dyDescent="0.25">
      <c r="A189" s="2" t="s">
        <v>14402</v>
      </c>
      <c r="B189" s="2" t="s">
        <v>14481</v>
      </c>
      <c r="C189" s="4" t="s">
        <v>14490</v>
      </c>
      <c r="D189" s="9">
        <v>44915</v>
      </c>
      <c r="E189" s="9">
        <v>44917</v>
      </c>
    </row>
    <row r="190" spans="1:6" x14ac:dyDescent="0.25">
      <c r="A190" s="25"/>
      <c r="B190" s="25" t="s">
        <v>14491</v>
      </c>
      <c r="C190" s="25"/>
      <c r="D190" s="29"/>
      <c r="E190" s="29"/>
      <c r="F190" s="30"/>
    </row>
    <row r="191" spans="1:6" x14ac:dyDescent="0.25">
      <c r="A191" s="2" t="s">
        <v>5621</v>
      </c>
      <c r="B191" s="2" t="s">
        <v>14492</v>
      </c>
      <c r="C191" s="4" t="s">
        <v>14493</v>
      </c>
      <c r="E191" s="9">
        <v>44942</v>
      </c>
    </row>
    <row r="192" spans="1:6" x14ac:dyDescent="0.25">
      <c r="A192" s="2" t="s">
        <v>5621</v>
      </c>
      <c r="B192" s="2" t="s">
        <v>14494</v>
      </c>
      <c r="C192" s="4" t="s">
        <v>3694</v>
      </c>
      <c r="D192" s="9">
        <v>44956</v>
      </c>
      <c r="E192" s="9">
        <v>44956</v>
      </c>
    </row>
    <row r="193" spans="1:6" x14ac:dyDescent="0.25">
      <c r="A193" s="2" t="s">
        <v>14495</v>
      </c>
      <c r="B193" s="2" t="s">
        <v>14496</v>
      </c>
      <c r="C193" s="4" t="s">
        <v>14497</v>
      </c>
      <c r="D193" s="9">
        <v>44971</v>
      </c>
      <c r="E193" s="9">
        <v>44971</v>
      </c>
    </row>
    <row r="194" spans="1:6" x14ac:dyDescent="0.25">
      <c r="A194" s="2" t="s">
        <v>3913</v>
      </c>
      <c r="B194" s="2" t="s">
        <v>14498</v>
      </c>
      <c r="C194" s="4" t="s">
        <v>12987</v>
      </c>
      <c r="E194" s="9">
        <v>45079</v>
      </c>
      <c r="F194" s="3">
        <v>1</v>
      </c>
    </row>
    <row r="195" spans="1:6" x14ac:dyDescent="0.25">
      <c r="A195" s="2" t="s">
        <v>14486</v>
      </c>
      <c r="B195" s="2" t="s">
        <v>14455</v>
      </c>
      <c r="C195" s="4" t="s">
        <v>14499</v>
      </c>
      <c r="D195" s="9">
        <v>45104</v>
      </c>
      <c r="E195" s="9">
        <v>45103</v>
      </c>
    </row>
  </sheetData>
  <hyperlinks>
    <hyperlink ref="I1" location="'Inicio'!A1" tooltip="Regresa a la tabla del inicio" display="Ir al inicio" xr:uid="{7F4D5C5D-19E8-47D2-AAB1-AFB031CFCE4F}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79CA-0611-42B3-9F44-C343A6AD9DAF}">
  <sheetPr codeName="Hoja122"/>
  <dimension ref="A1:I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755</v>
      </c>
      <c r="H1" s="1" t="s">
        <v>28761</v>
      </c>
      <c r="I1" s="5" t="s">
        <v>14</v>
      </c>
    </row>
    <row r="2" spans="1:9" x14ac:dyDescent="0.25">
      <c r="A2" s="2" t="s">
        <v>14500</v>
      </c>
      <c r="B2" s="2" t="s">
        <v>14501</v>
      </c>
      <c r="C2" s="4" t="s">
        <v>2285</v>
      </c>
      <c r="E2" s="9">
        <v>41689</v>
      </c>
    </row>
    <row r="3" spans="1:9" x14ac:dyDescent="0.25">
      <c r="A3" s="2" t="s">
        <v>14500</v>
      </c>
      <c r="B3" s="2" t="s">
        <v>14501</v>
      </c>
      <c r="C3" s="4" t="s">
        <v>14502</v>
      </c>
      <c r="E3" s="9">
        <v>41787</v>
      </c>
    </row>
    <row r="4" spans="1:9" x14ac:dyDescent="0.25">
      <c r="A4" s="25"/>
      <c r="B4" s="25" t="s">
        <v>14503</v>
      </c>
      <c r="C4" s="25"/>
      <c r="D4" s="29"/>
      <c r="E4" s="29"/>
      <c r="F4" s="30"/>
    </row>
    <row r="5" spans="1:9" x14ac:dyDescent="0.25">
      <c r="A5" s="2" t="s">
        <v>14504</v>
      </c>
      <c r="B5" s="2" t="s">
        <v>14505</v>
      </c>
      <c r="C5" s="4" t="s">
        <v>5875</v>
      </c>
      <c r="E5" s="9">
        <v>43715</v>
      </c>
    </row>
    <row r="6" spans="1:9" x14ac:dyDescent="0.25">
      <c r="A6" s="2" t="s">
        <v>14506</v>
      </c>
      <c r="B6" s="2" t="s">
        <v>14507</v>
      </c>
      <c r="C6" s="4" t="s">
        <v>13268</v>
      </c>
      <c r="E6" s="9">
        <v>43766</v>
      </c>
    </row>
  </sheetData>
  <hyperlinks>
    <hyperlink ref="I1" location="'Inicio'!A1" tooltip="Regresa a la tabla del inicio" display="Ir al inicio" xr:uid="{DDA4B407-6393-4E0A-9872-DC08A072945D}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1010C-2931-4C98-8854-95249221263D}">
  <sheetPr codeName="Hoja123"/>
  <dimension ref="A1:I67"/>
  <sheetViews>
    <sheetView workbookViewId="0">
      <pane ySplit="1" topLeftCell="A4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28853</v>
      </c>
      <c r="H1" s="1" t="s">
        <v>28776</v>
      </c>
      <c r="I1" s="5" t="s">
        <v>14</v>
      </c>
    </row>
    <row r="2" spans="1:9" x14ac:dyDescent="0.25">
      <c r="A2" s="2" t="s">
        <v>14508</v>
      </c>
      <c r="B2" s="2" t="s">
        <v>14509</v>
      </c>
      <c r="C2" s="4" t="s">
        <v>14510</v>
      </c>
      <c r="E2" s="9">
        <v>42613</v>
      </c>
    </row>
    <row r="3" spans="1:9" x14ac:dyDescent="0.25">
      <c r="A3" s="2" t="s">
        <v>14511</v>
      </c>
      <c r="B3" s="2" t="s">
        <v>14512</v>
      </c>
      <c r="C3" s="4" t="s">
        <v>14513</v>
      </c>
      <c r="E3" s="9">
        <v>42621</v>
      </c>
    </row>
    <row r="4" spans="1:9" x14ac:dyDescent="0.25">
      <c r="A4" s="2" t="s">
        <v>5262</v>
      </c>
      <c r="B4" s="2" t="s">
        <v>14514</v>
      </c>
      <c r="C4" s="4" t="s">
        <v>14515</v>
      </c>
      <c r="D4" s="9" t="s">
        <v>14516</v>
      </c>
      <c r="E4" s="9">
        <v>42639</v>
      </c>
    </row>
    <row r="5" spans="1:9" x14ac:dyDescent="0.25">
      <c r="A5" s="2" t="s">
        <v>14517</v>
      </c>
      <c r="B5" s="2" t="s">
        <v>14518</v>
      </c>
      <c r="C5" s="4" t="s">
        <v>14519</v>
      </c>
      <c r="D5" s="9" t="s">
        <v>14520</v>
      </c>
      <c r="E5" s="9">
        <v>42655</v>
      </c>
    </row>
    <row r="6" spans="1:9" x14ac:dyDescent="0.25">
      <c r="A6" s="2" t="s">
        <v>5262</v>
      </c>
      <c r="B6" s="2" t="s">
        <v>14514</v>
      </c>
      <c r="C6" s="4" t="s">
        <v>14521</v>
      </c>
      <c r="E6" s="9">
        <v>42655</v>
      </c>
    </row>
    <row r="7" spans="1:9" x14ac:dyDescent="0.25">
      <c r="A7" s="25"/>
      <c r="B7" s="25" t="s">
        <v>14522</v>
      </c>
      <c r="C7" s="25"/>
      <c r="D7" s="29"/>
      <c r="E7" s="29"/>
      <c r="F7" s="30"/>
    </row>
    <row r="8" spans="1:9" x14ac:dyDescent="0.25">
      <c r="A8" s="2" t="s">
        <v>14523</v>
      </c>
      <c r="B8" s="2" t="s">
        <v>14524</v>
      </c>
      <c r="C8" s="4" t="s">
        <v>5520</v>
      </c>
      <c r="E8" s="9">
        <v>42699</v>
      </c>
    </row>
    <row r="9" spans="1:9" x14ac:dyDescent="0.25">
      <c r="A9" s="2" t="s">
        <v>14525</v>
      </c>
      <c r="B9" s="2" t="s">
        <v>14526</v>
      </c>
      <c r="C9" s="4" t="s">
        <v>14527</v>
      </c>
      <c r="E9" s="9">
        <v>42699</v>
      </c>
    </row>
    <row r="10" spans="1:9" x14ac:dyDescent="0.25">
      <c r="A10" s="2" t="s">
        <v>5832</v>
      </c>
      <c r="B10" s="2" t="s">
        <v>14528</v>
      </c>
      <c r="C10" s="4" t="s">
        <v>14529</v>
      </c>
      <c r="E10" s="9">
        <v>42726</v>
      </c>
    </row>
    <row r="11" spans="1:9" x14ac:dyDescent="0.25">
      <c r="A11" s="2" t="s">
        <v>5832</v>
      </c>
      <c r="B11" s="2" t="s">
        <v>14530</v>
      </c>
      <c r="C11" s="4" t="s">
        <v>14529</v>
      </c>
      <c r="E11" s="9">
        <v>42726</v>
      </c>
    </row>
    <row r="12" spans="1:9" x14ac:dyDescent="0.25">
      <c r="A12" s="2" t="s">
        <v>5832</v>
      </c>
      <c r="B12" s="2" t="s">
        <v>14531</v>
      </c>
      <c r="C12" s="4" t="s">
        <v>14529</v>
      </c>
      <c r="E12" s="9">
        <v>42726</v>
      </c>
    </row>
    <row r="13" spans="1:9" x14ac:dyDescent="0.25">
      <c r="A13" s="2" t="s">
        <v>5832</v>
      </c>
      <c r="B13" s="2" t="s">
        <v>14530</v>
      </c>
      <c r="C13" s="4" t="s">
        <v>1046</v>
      </c>
      <c r="D13" s="9">
        <v>42760</v>
      </c>
      <c r="E13" s="9">
        <v>42774</v>
      </c>
    </row>
    <row r="14" spans="1:9" x14ac:dyDescent="0.25">
      <c r="A14" s="2" t="s">
        <v>2930</v>
      </c>
      <c r="B14" s="2" t="s">
        <v>14532</v>
      </c>
      <c r="C14" s="4" t="s">
        <v>1046</v>
      </c>
      <c r="E14" s="9">
        <v>42760</v>
      </c>
    </row>
    <row r="15" spans="1:9" x14ac:dyDescent="0.25">
      <c r="A15" s="2" t="s">
        <v>14533</v>
      </c>
      <c r="B15" s="2" t="s">
        <v>14534</v>
      </c>
      <c r="C15" s="4" t="s">
        <v>14535</v>
      </c>
      <c r="E15" s="9">
        <v>42765</v>
      </c>
    </row>
    <row r="16" spans="1:9" x14ac:dyDescent="0.25">
      <c r="A16" s="2" t="s">
        <v>14536</v>
      </c>
      <c r="B16" s="2" t="s">
        <v>14537</v>
      </c>
      <c r="C16" s="4" t="s">
        <v>14535</v>
      </c>
      <c r="E16" s="9">
        <v>42774</v>
      </c>
    </row>
    <row r="17" spans="1:6" x14ac:dyDescent="0.25">
      <c r="A17" s="2" t="s">
        <v>5832</v>
      </c>
      <c r="B17" s="2" t="s">
        <v>14538</v>
      </c>
      <c r="C17" s="4" t="s">
        <v>14539</v>
      </c>
      <c r="E17" s="9">
        <v>42774</v>
      </c>
    </row>
    <row r="18" spans="1:6" x14ac:dyDescent="0.25">
      <c r="A18" s="2" t="s">
        <v>5832</v>
      </c>
      <c r="B18" s="2" t="s">
        <v>14540</v>
      </c>
      <c r="C18" s="4" t="s">
        <v>6430</v>
      </c>
      <c r="E18" s="9">
        <v>42867</v>
      </c>
    </row>
    <row r="19" spans="1:6" x14ac:dyDescent="0.25">
      <c r="A19" s="25"/>
      <c r="B19" s="25" t="s">
        <v>14541</v>
      </c>
      <c r="C19" s="25"/>
      <c r="D19" s="29"/>
      <c r="E19" s="29"/>
      <c r="F19" s="30"/>
    </row>
    <row r="20" spans="1:6" x14ac:dyDescent="0.25">
      <c r="A20" s="2" t="s">
        <v>14542</v>
      </c>
      <c r="B20" s="2" t="s">
        <v>14543</v>
      </c>
      <c r="C20" s="4" t="s">
        <v>6051</v>
      </c>
      <c r="E20" s="9">
        <v>43140</v>
      </c>
    </row>
    <row r="21" spans="1:6" x14ac:dyDescent="0.25">
      <c r="A21" s="2" t="s">
        <v>14542</v>
      </c>
      <c r="B21" s="2" t="s">
        <v>14544</v>
      </c>
      <c r="C21" s="4">
        <v>43147</v>
      </c>
      <c r="E21" s="9">
        <v>43152</v>
      </c>
    </row>
    <row r="22" spans="1:6" x14ac:dyDescent="0.25">
      <c r="A22" s="2" t="s">
        <v>5621</v>
      </c>
      <c r="B22" s="2" t="s">
        <v>14545</v>
      </c>
      <c r="C22" s="4" t="s">
        <v>14038</v>
      </c>
      <c r="D22" s="9">
        <v>43166</v>
      </c>
      <c r="E22" s="9">
        <v>43164</v>
      </c>
    </row>
    <row r="23" spans="1:6" x14ac:dyDescent="0.25">
      <c r="A23" s="2" t="s">
        <v>14542</v>
      </c>
      <c r="B23" s="2" t="s">
        <v>14546</v>
      </c>
      <c r="C23" s="4" t="s">
        <v>14038</v>
      </c>
      <c r="D23" s="9">
        <v>43160</v>
      </c>
      <c r="E23" s="9">
        <v>43161</v>
      </c>
    </row>
    <row r="24" spans="1:6" x14ac:dyDescent="0.25">
      <c r="A24" s="2" t="s">
        <v>14542</v>
      </c>
      <c r="B24" s="2" t="s">
        <v>14547</v>
      </c>
      <c r="C24" s="4" t="s">
        <v>14548</v>
      </c>
      <c r="E24" s="9">
        <v>43164</v>
      </c>
    </row>
    <row r="25" spans="1:6" x14ac:dyDescent="0.25">
      <c r="A25" s="2" t="s">
        <v>14542</v>
      </c>
      <c r="B25" s="2" t="s">
        <v>14549</v>
      </c>
      <c r="C25" s="4" t="s">
        <v>14550</v>
      </c>
      <c r="E25" s="9">
        <v>43168</v>
      </c>
    </row>
    <row r="26" spans="1:6" x14ac:dyDescent="0.25">
      <c r="A26" s="2" t="s">
        <v>14551</v>
      </c>
      <c r="B26" s="2" t="s">
        <v>10127</v>
      </c>
      <c r="C26" s="4" t="s">
        <v>14552</v>
      </c>
      <c r="D26" s="9">
        <v>43194</v>
      </c>
      <c r="E26" s="9">
        <v>43196</v>
      </c>
    </row>
    <row r="27" spans="1:6" x14ac:dyDescent="0.25">
      <c r="A27" s="2" t="s">
        <v>14542</v>
      </c>
      <c r="B27" s="2" t="s">
        <v>14553</v>
      </c>
      <c r="C27" s="4" t="s">
        <v>14554</v>
      </c>
      <c r="E27" s="9">
        <v>43171</v>
      </c>
    </row>
    <row r="28" spans="1:6" x14ac:dyDescent="0.25">
      <c r="A28" s="2" t="s">
        <v>14542</v>
      </c>
      <c r="B28" s="2" t="s">
        <v>14555</v>
      </c>
      <c r="C28" s="4" t="s">
        <v>14556</v>
      </c>
      <c r="E28" s="9">
        <v>43179</v>
      </c>
    </row>
    <row r="29" spans="1:6" x14ac:dyDescent="0.25">
      <c r="A29" s="2" t="s">
        <v>14542</v>
      </c>
      <c r="B29" s="2" t="s">
        <v>14555</v>
      </c>
      <c r="C29" s="4" t="s">
        <v>14557</v>
      </c>
      <c r="E29" s="9">
        <v>43182</v>
      </c>
    </row>
    <row r="30" spans="1:6" x14ac:dyDescent="0.25">
      <c r="A30" s="2" t="s">
        <v>14542</v>
      </c>
      <c r="B30" s="2" t="s">
        <v>14558</v>
      </c>
      <c r="C30" s="4" t="s">
        <v>14559</v>
      </c>
      <c r="E30" s="9">
        <v>43187</v>
      </c>
    </row>
    <row r="31" spans="1:6" x14ac:dyDescent="0.25">
      <c r="A31" s="2" t="s">
        <v>14542</v>
      </c>
      <c r="B31" s="2" t="s">
        <v>14560</v>
      </c>
      <c r="C31" s="4" t="s">
        <v>14561</v>
      </c>
      <c r="E31" s="9">
        <v>43196</v>
      </c>
    </row>
    <row r="32" spans="1:6" x14ac:dyDescent="0.25">
      <c r="A32" s="2" t="s">
        <v>14562</v>
      </c>
      <c r="B32" s="2" t="s">
        <v>14563</v>
      </c>
      <c r="C32" s="4" t="s">
        <v>14564</v>
      </c>
      <c r="E32" s="9">
        <v>43203</v>
      </c>
    </row>
    <row r="33" spans="1:6" x14ac:dyDescent="0.25">
      <c r="A33" s="2" t="s">
        <v>14542</v>
      </c>
      <c r="B33" s="2" t="s">
        <v>14565</v>
      </c>
      <c r="C33" s="4" t="s">
        <v>14566</v>
      </c>
      <c r="E33" s="9">
        <v>43201</v>
      </c>
    </row>
    <row r="34" spans="1:6" x14ac:dyDescent="0.25">
      <c r="A34" s="2" t="s">
        <v>14542</v>
      </c>
      <c r="B34" s="2" t="s">
        <v>14555</v>
      </c>
      <c r="C34" s="4" t="s">
        <v>14567</v>
      </c>
      <c r="E34" s="9">
        <v>43203</v>
      </c>
    </row>
    <row r="35" spans="1:6" x14ac:dyDescent="0.25">
      <c r="A35" s="2" t="s">
        <v>14568</v>
      </c>
      <c r="B35" s="2" t="s">
        <v>14569</v>
      </c>
      <c r="C35" s="4" t="s">
        <v>10138</v>
      </c>
      <c r="E35" s="9">
        <v>43206</v>
      </c>
    </row>
    <row r="36" spans="1:6" x14ac:dyDescent="0.25">
      <c r="A36" s="2" t="s">
        <v>14570</v>
      </c>
      <c r="B36" s="2" t="s">
        <v>14571</v>
      </c>
      <c r="C36" s="4" t="s">
        <v>10136</v>
      </c>
      <c r="E36" s="9">
        <v>43206</v>
      </c>
    </row>
    <row r="37" spans="1:6" x14ac:dyDescent="0.25">
      <c r="A37" s="2" t="s">
        <v>14568</v>
      </c>
      <c r="B37" s="2" t="s">
        <v>14560</v>
      </c>
      <c r="C37" s="4" t="s">
        <v>14572</v>
      </c>
      <c r="E37" s="9">
        <v>42842</v>
      </c>
    </row>
    <row r="38" spans="1:6" x14ac:dyDescent="0.25">
      <c r="A38" s="2" t="s">
        <v>14573</v>
      </c>
      <c r="B38" s="2" t="s">
        <v>14574</v>
      </c>
      <c r="C38" s="4" t="s">
        <v>14575</v>
      </c>
      <c r="E38" s="9">
        <v>43207</v>
      </c>
    </row>
    <row r="39" spans="1:6" x14ac:dyDescent="0.25">
      <c r="A39" s="2" t="s">
        <v>14542</v>
      </c>
      <c r="B39" s="2" t="s">
        <v>14546</v>
      </c>
      <c r="C39" s="4" t="s">
        <v>14576</v>
      </c>
      <c r="E39" s="9">
        <v>43210</v>
      </c>
    </row>
    <row r="40" spans="1:6" x14ac:dyDescent="0.25">
      <c r="A40" s="2" t="s">
        <v>5083</v>
      </c>
      <c r="B40" s="2" t="s">
        <v>14577</v>
      </c>
      <c r="C40" s="4" t="s">
        <v>14578</v>
      </c>
      <c r="E40" s="9">
        <v>43210</v>
      </c>
    </row>
    <row r="41" spans="1:6" x14ac:dyDescent="0.25">
      <c r="A41" s="2" t="s">
        <v>5083</v>
      </c>
      <c r="B41" s="2" t="s">
        <v>14577</v>
      </c>
      <c r="C41" s="4" t="s">
        <v>11323</v>
      </c>
      <c r="E41" s="9">
        <v>43216</v>
      </c>
    </row>
    <row r="42" spans="1:6" x14ac:dyDescent="0.25">
      <c r="A42" s="2" t="s">
        <v>14542</v>
      </c>
      <c r="B42" s="2" t="s">
        <v>14546</v>
      </c>
      <c r="C42" s="4" t="s">
        <v>14579</v>
      </c>
      <c r="E42" s="9">
        <v>43220</v>
      </c>
    </row>
    <row r="43" spans="1:6" x14ac:dyDescent="0.25">
      <c r="A43" s="2" t="s">
        <v>14580</v>
      </c>
      <c r="B43" s="2" t="s">
        <v>14581</v>
      </c>
      <c r="C43" s="4" t="s">
        <v>14582</v>
      </c>
      <c r="E43" s="9">
        <v>43229</v>
      </c>
    </row>
    <row r="44" spans="1:6" x14ac:dyDescent="0.25">
      <c r="A44" s="2" t="s">
        <v>2664</v>
      </c>
      <c r="B44" s="2" t="s">
        <v>14583</v>
      </c>
      <c r="C44" s="4" t="s">
        <v>14584</v>
      </c>
      <c r="D44" s="9">
        <v>43234</v>
      </c>
      <c r="E44" s="9">
        <v>43234</v>
      </c>
    </row>
    <row r="45" spans="1:6" x14ac:dyDescent="0.25">
      <c r="A45" s="2" t="s">
        <v>2618</v>
      </c>
      <c r="B45" s="2" t="s">
        <v>14585</v>
      </c>
      <c r="C45" s="4" t="s">
        <v>14586</v>
      </c>
      <c r="E45" s="9">
        <v>43234</v>
      </c>
    </row>
    <row r="46" spans="1:6" x14ac:dyDescent="0.25">
      <c r="A46" s="2" t="s">
        <v>14587</v>
      </c>
      <c r="B46" s="2" t="s">
        <v>14588</v>
      </c>
      <c r="C46" s="4" t="s">
        <v>3374</v>
      </c>
      <c r="D46" s="9" t="s">
        <v>14589</v>
      </c>
      <c r="E46" s="9">
        <v>43293</v>
      </c>
    </row>
    <row r="47" spans="1:6" x14ac:dyDescent="0.25">
      <c r="A47" s="2" t="s">
        <v>14590</v>
      </c>
      <c r="B47" s="2" t="s">
        <v>14591</v>
      </c>
      <c r="C47" s="4" t="s">
        <v>3374</v>
      </c>
      <c r="D47" s="9" t="s">
        <v>14592</v>
      </c>
      <c r="E47" s="9">
        <v>43293</v>
      </c>
    </row>
    <row r="48" spans="1:6" x14ac:dyDescent="0.25">
      <c r="A48" s="25"/>
      <c r="B48" s="25" t="s">
        <v>14593</v>
      </c>
      <c r="C48" s="25"/>
      <c r="D48" s="29"/>
      <c r="E48" s="29"/>
      <c r="F48" s="30"/>
    </row>
    <row r="49" spans="1:6" x14ac:dyDescent="0.25">
      <c r="A49" s="2" t="s">
        <v>6073</v>
      </c>
      <c r="B49" s="2" t="s">
        <v>14594</v>
      </c>
      <c r="C49" s="4" t="s">
        <v>14595</v>
      </c>
      <c r="E49" s="9">
        <v>43344</v>
      </c>
    </row>
    <row r="50" spans="1:6" x14ac:dyDescent="0.25">
      <c r="A50" s="2" t="s">
        <v>14596</v>
      </c>
      <c r="B50" s="2" t="s">
        <v>14597</v>
      </c>
      <c r="C50" s="4" t="s">
        <v>14598</v>
      </c>
      <c r="E50" s="9">
        <v>43360</v>
      </c>
    </row>
    <row r="51" spans="1:6" x14ac:dyDescent="0.25">
      <c r="A51" s="2" t="s">
        <v>14599</v>
      </c>
      <c r="B51" s="2" t="s">
        <v>14600</v>
      </c>
      <c r="C51" s="4" t="s">
        <v>5738</v>
      </c>
      <c r="E51" s="9">
        <v>43360</v>
      </c>
    </row>
    <row r="52" spans="1:6" x14ac:dyDescent="0.25">
      <c r="A52" s="2" t="s">
        <v>14601</v>
      </c>
      <c r="B52" s="2" t="s">
        <v>10503</v>
      </c>
      <c r="C52" s="4" t="s">
        <v>3388</v>
      </c>
      <c r="E52" s="9">
        <v>43367</v>
      </c>
    </row>
    <row r="53" spans="1:6" x14ac:dyDescent="0.25">
      <c r="A53" s="2" t="s">
        <v>14602</v>
      </c>
      <c r="B53" s="2" t="s">
        <v>14603</v>
      </c>
      <c r="C53" s="4" t="s">
        <v>3388</v>
      </c>
      <c r="D53" s="9">
        <v>43372</v>
      </c>
      <c r="E53" s="9">
        <v>43376</v>
      </c>
    </row>
    <row r="54" spans="1:6" x14ac:dyDescent="0.25">
      <c r="A54" s="2" t="s">
        <v>14604</v>
      </c>
      <c r="B54" s="2" t="s">
        <v>14605</v>
      </c>
      <c r="C54" s="4" t="s">
        <v>3391</v>
      </c>
      <c r="E54" s="9">
        <v>43376</v>
      </c>
    </row>
    <row r="55" spans="1:6" x14ac:dyDescent="0.25">
      <c r="A55" s="2" t="s">
        <v>1075</v>
      </c>
      <c r="B55" s="2" t="s">
        <v>14606</v>
      </c>
      <c r="C55" s="4" t="s">
        <v>14607</v>
      </c>
      <c r="D55" s="9">
        <v>43390</v>
      </c>
      <c r="E55" s="9">
        <v>43390</v>
      </c>
    </row>
    <row r="56" spans="1:6" x14ac:dyDescent="0.25">
      <c r="A56" s="2" t="s">
        <v>14602</v>
      </c>
      <c r="B56" s="2" t="s">
        <v>14591</v>
      </c>
      <c r="C56" s="4" t="s">
        <v>6119</v>
      </c>
      <c r="E56" s="9">
        <v>43420</v>
      </c>
    </row>
    <row r="57" spans="1:6" x14ac:dyDescent="0.25">
      <c r="A57" s="25"/>
      <c r="B57" s="25" t="s">
        <v>14608</v>
      </c>
      <c r="C57" s="25"/>
      <c r="D57" s="29"/>
      <c r="E57" s="29"/>
      <c r="F57" s="30"/>
    </row>
    <row r="58" spans="1:6" x14ac:dyDescent="0.25">
      <c r="A58" s="2" t="s">
        <v>14609</v>
      </c>
      <c r="B58" s="2" t="s">
        <v>14610</v>
      </c>
      <c r="C58" s="4" t="s">
        <v>14611</v>
      </c>
      <c r="E58" s="9">
        <v>43504</v>
      </c>
    </row>
    <row r="59" spans="1:6" x14ac:dyDescent="0.25">
      <c r="A59" s="2" t="s">
        <v>1944</v>
      </c>
      <c r="B59" s="2" t="s">
        <v>14612</v>
      </c>
      <c r="C59" s="4" t="s">
        <v>14613</v>
      </c>
      <c r="E59" s="9">
        <v>43523</v>
      </c>
    </row>
    <row r="60" spans="1:6" x14ac:dyDescent="0.25">
      <c r="A60" s="2" t="s">
        <v>14614</v>
      </c>
      <c r="B60" s="2" t="s">
        <v>14615</v>
      </c>
      <c r="C60" s="4" t="s">
        <v>14616</v>
      </c>
      <c r="E60" s="9">
        <v>43531</v>
      </c>
    </row>
    <row r="61" spans="1:6" x14ac:dyDescent="0.25">
      <c r="A61" s="2" t="s">
        <v>14617</v>
      </c>
      <c r="B61" s="2" t="s">
        <v>14618</v>
      </c>
      <c r="C61" s="4" t="s">
        <v>13074</v>
      </c>
      <c r="E61" s="9">
        <v>43598</v>
      </c>
      <c r="F61" s="3" t="s">
        <v>14619</v>
      </c>
    </row>
    <row r="62" spans="1:6" x14ac:dyDescent="0.25">
      <c r="A62" s="25"/>
      <c r="B62" s="25" t="s">
        <v>14620</v>
      </c>
      <c r="C62" s="25" t="s">
        <v>3833</v>
      </c>
      <c r="D62" s="29"/>
      <c r="E62" s="29"/>
      <c r="F62" s="30"/>
    </row>
    <row r="63" spans="1:6" x14ac:dyDescent="0.25">
      <c r="A63" s="2" t="s">
        <v>14621</v>
      </c>
      <c r="B63" s="2" t="s">
        <v>14622</v>
      </c>
      <c r="C63" s="4" t="s">
        <v>14623</v>
      </c>
      <c r="E63" s="9">
        <v>43706</v>
      </c>
    </row>
    <row r="64" spans="1:6" x14ac:dyDescent="0.25">
      <c r="A64" s="2" t="s">
        <v>14624</v>
      </c>
      <c r="B64" s="2" t="s">
        <v>14625</v>
      </c>
      <c r="C64" s="4" t="s">
        <v>13838</v>
      </c>
      <c r="D64" s="9">
        <v>43810</v>
      </c>
      <c r="E64" s="9">
        <v>43811</v>
      </c>
      <c r="F64" s="3">
        <v>1</v>
      </c>
    </row>
    <row r="65" spans="1:6" x14ac:dyDescent="0.25">
      <c r="A65" s="2" t="s">
        <v>14626</v>
      </c>
      <c r="B65" s="2" t="s">
        <v>14627</v>
      </c>
      <c r="C65" s="4" t="s">
        <v>14628</v>
      </c>
      <c r="D65" s="9">
        <v>43811</v>
      </c>
      <c r="E65" s="9">
        <v>43811</v>
      </c>
    </row>
    <row r="66" spans="1:6" x14ac:dyDescent="0.25">
      <c r="A66" s="2" t="s">
        <v>14629</v>
      </c>
      <c r="B66" s="2" t="s">
        <v>14630</v>
      </c>
      <c r="C66" s="4" t="s">
        <v>5807</v>
      </c>
      <c r="E66" s="9">
        <v>44573</v>
      </c>
    </row>
    <row r="67" spans="1:6" x14ac:dyDescent="0.25">
      <c r="A67" s="25"/>
      <c r="B67" s="25" t="s">
        <v>14631</v>
      </c>
      <c r="C67" s="25"/>
      <c r="D67" s="29"/>
      <c r="E67" s="29"/>
      <c r="F67" s="30"/>
    </row>
  </sheetData>
  <hyperlinks>
    <hyperlink ref="I1" location="'Inicio'!A1" tooltip="Regresa a la tabla del inicio" display="Ir al inicio" xr:uid="{7172E40B-429E-4978-8754-2B655C9FF302}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89E6-A73D-4855-800C-C3D4A51BD110}">
  <sheetPr codeName="Hoja125"/>
  <dimension ref="A1:I22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756</v>
      </c>
      <c r="H1" s="1" t="s">
        <v>28761</v>
      </c>
      <c r="I1" s="5" t="s">
        <v>14</v>
      </c>
    </row>
    <row r="2" spans="1:9" x14ac:dyDescent="0.25">
      <c r="A2" s="2" t="s">
        <v>6283</v>
      </c>
      <c r="B2" s="2" t="s">
        <v>14632</v>
      </c>
      <c r="C2" s="4" t="s">
        <v>14633</v>
      </c>
      <c r="E2" s="9">
        <v>41988</v>
      </c>
    </row>
    <row r="3" spans="1:9" x14ac:dyDescent="0.25">
      <c r="A3" s="2" t="s">
        <v>14634</v>
      </c>
      <c r="B3" s="2" t="s">
        <v>14635</v>
      </c>
      <c r="C3" s="4" t="s">
        <v>14633</v>
      </c>
      <c r="E3" s="9">
        <v>41988</v>
      </c>
    </row>
    <row r="4" spans="1:9" x14ac:dyDescent="0.25">
      <c r="A4" s="2" t="s">
        <v>14636</v>
      </c>
      <c r="B4" s="2" t="s">
        <v>14637</v>
      </c>
      <c r="C4" s="4" t="s">
        <v>12903</v>
      </c>
      <c r="E4" s="9">
        <v>42017</v>
      </c>
    </row>
    <row r="5" spans="1:9" x14ac:dyDescent="0.25">
      <c r="A5" s="2" t="s">
        <v>14634</v>
      </c>
      <c r="B5" s="2" t="s">
        <v>14635</v>
      </c>
      <c r="C5" s="4" t="s">
        <v>12903</v>
      </c>
      <c r="E5" s="9">
        <v>42017</v>
      </c>
    </row>
    <row r="6" spans="1:9" x14ac:dyDescent="0.25">
      <c r="A6" s="2" t="s">
        <v>6283</v>
      </c>
      <c r="B6" s="2" t="s">
        <v>14632</v>
      </c>
      <c r="C6" s="4" t="s">
        <v>14638</v>
      </c>
      <c r="E6" s="9">
        <v>42025</v>
      </c>
    </row>
    <row r="7" spans="1:9" x14ac:dyDescent="0.25">
      <c r="A7" s="2" t="s">
        <v>14634</v>
      </c>
      <c r="B7" s="2" t="s">
        <v>14635</v>
      </c>
      <c r="C7" s="4" t="s">
        <v>14638</v>
      </c>
      <c r="E7" s="9">
        <v>42025</v>
      </c>
    </row>
    <row r="8" spans="1:9" x14ac:dyDescent="0.25">
      <c r="A8" s="2" t="s">
        <v>14639</v>
      </c>
      <c r="B8" s="2" t="s">
        <v>14640</v>
      </c>
      <c r="C8" s="4" t="s">
        <v>12906</v>
      </c>
      <c r="E8" s="9">
        <v>42047</v>
      </c>
    </row>
    <row r="9" spans="1:9" x14ac:dyDescent="0.25">
      <c r="A9" s="2" t="s">
        <v>14634</v>
      </c>
      <c r="B9" s="2" t="s">
        <v>14635</v>
      </c>
      <c r="C9" s="4" t="s">
        <v>12906</v>
      </c>
      <c r="E9" s="9">
        <v>42047</v>
      </c>
    </row>
    <row r="10" spans="1:9" x14ac:dyDescent="0.25">
      <c r="A10" s="2" t="s">
        <v>14641</v>
      </c>
      <c r="B10" s="2" t="s">
        <v>14642</v>
      </c>
      <c r="C10" s="4" t="s">
        <v>14643</v>
      </c>
      <c r="E10" s="9">
        <v>42053</v>
      </c>
    </row>
    <row r="11" spans="1:9" x14ac:dyDescent="0.25">
      <c r="A11" s="2" t="s">
        <v>14644</v>
      </c>
      <c r="B11" s="2" t="s">
        <v>14645</v>
      </c>
      <c r="C11" s="4" t="s">
        <v>14643</v>
      </c>
      <c r="E11" s="9">
        <v>42053</v>
      </c>
    </row>
    <row r="12" spans="1:9" x14ac:dyDescent="0.25">
      <c r="A12" s="2" t="s">
        <v>14646</v>
      </c>
      <c r="B12" s="2" t="s">
        <v>14647</v>
      </c>
      <c r="C12" s="4" t="s">
        <v>14643</v>
      </c>
      <c r="E12" s="9">
        <v>42053</v>
      </c>
    </row>
    <row r="13" spans="1:9" x14ac:dyDescent="0.25">
      <c r="A13" s="2" t="s">
        <v>14646</v>
      </c>
      <c r="B13" s="2" t="s">
        <v>14648</v>
      </c>
      <c r="C13" s="4" t="s">
        <v>14643</v>
      </c>
      <c r="E13" s="9">
        <v>42053</v>
      </c>
    </row>
    <row r="14" spans="1:9" x14ac:dyDescent="0.25">
      <c r="A14" s="2" t="s">
        <v>14649</v>
      </c>
      <c r="B14" s="2" t="s">
        <v>14650</v>
      </c>
      <c r="C14" s="4" t="s">
        <v>14651</v>
      </c>
      <c r="E14" s="9">
        <v>42073</v>
      </c>
    </row>
    <row r="15" spans="1:9" x14ac:dyDescent="0.25">
      <c r="A15" s="2" t="s">
        <v>14652</v>
      </c>
      <c r="B15" s="2" t="s">
        <v>14653</v>
      </c>
      <c r="C15" s="4" t="s">
        <v>14654</v>
      </c>
      <c r="E15" s="9">
        <v>42077</v>
      </c>
    </row>
    <row r="16" spans="1:9" x14ac:dyDescent="0.25">
      <c r="A16" s="2" t="s">
        <v>6589</v>
      </c>
      <c r="B16" s="2" t="s">
        <v>14655</v>
      </c>
      <c r="C16" s="4" t="s">
        <v>14654</v>
      </c>
      <c r="E16" s="9">
        <v>42077</v>
      </c>
    </row>
    <row r="17" spans="1:6" x14ac:dyDescent="0.25">
      <c r="A17" s="2" t="s">
        <v>14656</v>
      </c>
      <c r="B17" s="2" t="s">
        <v>14657</v>
      </c>
      <c r="C17" s="4" t="s">
        <v>14654</v>
      </c>
      <c r="E17" s="9">
        <v>42077</v>
      </c>
    </row>
    <row r="18" spans="1:6" x14ac:dyDescent="0.25">
      <c r="A18" s="2" t="s">
        <v>14658</v>
      </c>
      <c r="B18" s="2" t="s">
        <v>14659</v>
      </c>
      <c r="C18" s="4" t="s">
        <v>14654</v>
      </c>
      <c r="E18" s="9">
        <v>42077</v>
      </c>
    </row>
    <row r="19" spans="1:6" x14ac:dyDescent="0.25">
      <c r="B19" s="2" t="s">
        <v>14660</v>
      </c>
      <c r="C19" s="4" t="s">
        <v>14661</v>
      </c>
      <c r="E19" s="9">
        <v>42089</v>
      </c>
    </row>
    <row r="20" spans="1:6" x14ac:dyDescent="0.25">
      <c r="A20" s="2" t="s">
        <v>6478</v>
      </c>
      <c r="B20" s="2" t="s">
        <v>14662</v>
      </c>
      <c r="C20" s="4" t="s">
        <v>14663</v>
      </c>
      <c r="E20" s="9">
        <v>43117</v>
      </c>
    </row>
    <row r="21" spans="1:6" x14ac:dyDescent="0.25">
      <c r="A21" s="2" t="s">
        <v>14664</v>
      </c>
      <c r="B21" s="2" t="s">
        <v>14665</v>
      </c>
      <c r="C21" s="4" t="s">
        <v>14666</v>
      </c>
      <c r="E21" s="9">
        <v>43572</v>
      </c>
    </row>
    <row r="22" spans="1:6" x14ac:dyDescent="0.25">
      <c r="A22" s="25"/>
      <c r="B22" s="25" t="s">
        <v>14667</v>
      </c>
      <c r="C22" s="25"/>
      <c r="D22" s="29"/>
      <c r="E22" s="29"/>
      <c r="F22" s="30"/>
    </row>
  </sheetData>
  <hyperlinks>
    <hyperlink ref="I1" location="'Inicio'!A1" tooltip="Regresa a la tabla del inicio" display="Ir al inicio" xr:uid="{A0E9A406-8609-4883-BED9-D3B226693E6F}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2921C-3530-4B1F-8FB6-0E8243ADC5C3}">
  <sheetPr codeName="Hoja128"/>
  <dimension ref="A1:I23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757</v>
      </c>
      <c r="H1" s="1" t="s">
        <v>28761</v>
      </c>
      <c r="I1" s="5" t="s">
        <v>14</v>
      </c>
    </row>
    <row r="2" spans="1:9" x14ac:dyDescent="0.25">
      <c r="A2" s="2" t="s">
        <v>8582</v>
      </c>
      <c r="B2" s="2" t="s">
        <v>14668</v>
      </c>
      <c r="C2" s="4" t="s">
        <v>14669</v>
      </c>
      <c r="E2" s="9">
        <v>40152</v>
      </c>
    </row>
    <row r="3" spans="1:9" x14ac:dyDescent="0.25">
      <c r="A3" s="2" t="s">
        <v>14670</v>
      </c>
      <c r="B3" s="2" t="s">
        <v>14671</v>
      </c>
      <c r="C3" s="4" t="s">
        <v>11482</v>
      </c>
      <c r="E3" s="9">
        <v>40165</v>
      </c>
    </row>
    <row r="4" spans="1:9" x14ac:dyDescent="0.25">
      <c r="A4" s="2" t="s">
        <v>5902</v>
      </c>
      <c r="B4" s="2" t="s">
        <v>14672</v>
      </c>
      <c r="C4" s="4" t="s">
        <v>11652</v>
      </c>
      <c r="E4" s="9">
        <v>40476</v>
      </c>
    </row>
    <row r="5" spans="1:9" x14ac:dyDescent="0.25">
      <c r="A5" s="2" t="s">
        <v>4406</v>
      </c>
      <c r="B5" s="2" t="s">
        <v>14673</v>
      </c>
      <c r="C5" s="4">
        <v>40626</v>
      </c>
      <c r="E5" s="9">
        <v>40641</v>
      </c>
    </row>
    <row r="6" spans="1:9" x14ac:dyDescent="0.25">
      <c r="A6" s="2" t="s">
        <v>14674</v>
      </c>
      <c r="B6" s="2" t="s">
        <v>14675</v>
      </c>
      <c r="C6" s="4" t="s">
        <v>14676</v>
      </c>
      <c r="E6" s="9">
        <v>40645</v>
      </c>
    </row>
    <row r="7" spans="1:9" x14ac:dyDescent="0.25">
      <c r="A7" s="2" t="s">
        <v>2488</v>
      </c>
      <c r="B7" s="2" t="s">
        <v>14677</v>
      </c>
      <c r="C7" s="4" t="s">
        <v>14678</v>
      </c>
      <c r="E7" s="9">
        <v>40652</v>
      </c>
    </row>
    <row r="8" spans="1:9" x14ac:dyDescent="0.25">
      <c r="A8" s="2" t="s">
        <v>7778</v>
      </c>
      <c r="B8" s="2" t="s">
        <v>14679</v>
      </c>
      <c r="C8" s="4" t="s">
        <v>14680</v>
      </c>
      <c r="E8" s="9">
        <v>40659</v>
      </c>
    </row>
    <row r="9" spans="1:9" x14ac:dyDescent="0.25">
      <c r="A9" s="2" t="s">
        <v>2488</v>
      </c>
      <c r="B9" s="2" t="s">
        <v>14681</v>
      </c>
      <c r="C9" s="4" t="s">
        <v>8052</v>
      </c>
      <c r="E9" s="9">
        <v>40718</v>
      </c>
    </row>
    <row r="10" spans="1:9" x14ac:dyDescent="0.25">
      <c r="A10" s="2" t="s">
        <v>2488</v>
      </c>
      <c r="B10" s="2" t="s">
        <v>14682</v>
      </c>
      <c r="C10" s="4" t="s">
        <v>14683</v>
      </c>
      <c r="E10" s="9">
        <v>40736</v>
      </c>
    </row>
    <row r="11" spans="1:9" x14ac:dyDescent="0.25">
      <c r="A11" s="2" t="s">
        <v>10577</v>
      </c>
      <c r="B11" s="2" t="s">
        <v>14684</v>
      </c>
      <c r="C11" s="4" t="s">
        <v>14685</v>
      </c>
      <c r="E11" s="9">
        <v>40737</v>
      </c>
    </row>
    <row r="12" spans="1:9" x14ac:dyDescent="0.25">
      <c r="A12" s="2" t="s">
        <v>14686</v>
      </c>
      <c r="B12" s="2" t="s">
        <v>14687</v>
      </c>
      <c r="C12" s="4" t="s">
        <v>14688</v>
      </c>
      <c r="E12" s="9">
        <v>40747</v>
      </c>
    </row>
    <row r="13" spans="1:9" x14ac:dyDescent="0.25">
      <c r="A13" s="2" t="s">
        <v>14689</v>
      </c>
      <c r="B13" s="2" t="s">
        <v>14690</v>
      </c>
      <c r="C13" s="4" t="s">
        <v>14691</v>
      </c>
      <c r="E13" s="9">
        <v>40829</v>
      </c>
    </row>
    <row r="14" spans="1:9" x14ac:dyDescent="0.25">
      <c r="A14" s="2" t="s">
        <v>14692</v>
      </c>
      <c r="B14" s="2" t="s">
        <v>14693</v>
      </c>
      <c r="C14" s="4" t="s">
        <v>14694</v>
      </c>
      <c r="E14" s="9" t="s">
        <v>14695</v>
      </c>
    </row>
    <row r="15" spans="1:9" x14ac:dyDescent="0.25">
      <c r="A15" s="2" t="s">
        <v>14692</v>
      </c>
      <c r="B15" s="2" t="s">
        <v>14696</v>
      </c>
      <c r="C15" s="4" t="s">
        <v>14697</v>
      </c>
      <c r="E15" s="9">
        <v>40988</v>
      </c>
    </row>
    <row r="16" spans="1:9" x14ac:dyDescent="0.25">
      <c r="A16" s="2" t="s">
        <v>2214</v>
      </c>
      <c r="B16" s="2" t="s">
        <v>14698</v>
      </c>
      <c r="C16" s="4" t="s">
        <v>14699</v>
      </c>
      <c r="D16" s="9">
        <v>41104</v>
      </c>
      <c r="E16" s="9">
        <v>41104</v>
      </c>
    </row>
    <row r="17" spans="1:5" x14ac:dyDescent="0.25">
      <c r="A17" s="2" t="s">
        <v>14700</v>
      </c>
      <c r="B17" s="2" t="s">
        <v>14701</v>
      </c>
      <c r="C17" s="4" t="s">
        <v>4020</v>
      </c>
      <c r="D17" s="9" t="s">
        <v>14702</v>
      </c>
      <c r="E17" s="9">
        <v>41515</v>
      </c>
    </row>
    <row r="18" spans="1:5" x14ac:dyDescent="0.25">
      <c r="A18" s="2" t="s">
        <v>1244</v>
      </c>
      <c r="B18" s="2" t="s">
        <v>14703</v>
      </c>
      <c r="C18" s="4" t="s">
        <v>14704</v>
      </c>
      <c r="E18" s="9">
        <v>41558</v>
      </c>
    </row>
    <row r="19" spans="1:5" x14ac:dyDescent="0.25">
      <c r="A19" s="2" t="s">
        <v>3403</v>
      </c>
      <c r="B19" s="2" t="s">
        <v>14705</v>
      </c>
      <c r="C19" s="4" t="s">
        <v>14706</v>
      </c>
      <c r="D19" s="9">
        <v>41799</v>
      </c>
      <c r="E19" s="9">
        <v>41800</v>
      </c>
    </row>
    <row r="20" spans="1:5" x14ac:dyDescent="0.25">
      <c r="A20" s="2" t="s">
        <v>14707</v>
      </c>
      <c r="B20" s="2" t="s">
        <v>14708</v>
      </c>
      <c r="C20" s="4" t="s">
        <v>14709</v>
      </c>
      <c r="D20" s="9">
        <v>41806</v>
      </c>
      <c r="E20" s="9">
        <v>41806</v>
      </c>
    </row>
    <row r="21" spans="1:5" x14ac:dyDescent="0.25">
      <c r="A21" s="2" t="s">
        <v>3201</v>
      </c>
      <c r="B21" s="2" t="s">
        <v>14710</v>
      </c>
      <c r="C21" s="4" t="s">
        <v>14711</v>
      </c>
      <c r="E21" s="9">
        <v>41813</v>
      </c>
    </row>
    <row r="22" spans="1:5" x14ac:dyDescent="0.25">
      <c r="A22" s="2" t="s">
        <v>2599</v>
      </c>
      <c r="B22" s="2" t="s">
        <v>14712</v>
      </c>
      <c r="C22" s="4" t="s">
        <v>14713</v>
      </c>
      <c r="E22" s="9">
        <v>42112</v>
      </c>
    </row>
    <row r="23" spans="1:5" x14ac:dyDescent="0.25">
      <c r="A23" s="2" t="s">
        <v>13226</v>
      </c>
      <c r="B23" s="2" t="s">
        <v>14714</v>
      </c>
      <c r="C23" s="4" t="s">
        <v>4861</v>
      </c>
      <c r="E23" s="9">
        <v>43756</v>
      </c>
    </row>
  </sheetData>
  <hyperlinks>
    <hyperlink ref="I1" location="'Inicio'!A1" tooltip="Regresa a la tabla del inicio" display="Ir al inicio" xr:uid="{F0FA98D6-B933-4551-B701-A8994285FE3E}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16E-E5BA-446C-9B87-B24BA0856F8E}">
  <sheetPr codeName="Hoja132"/>
  <dimension ref="A1:I3"/>
  <sheetViews>
    <sheetView workbookViewId="0">
      <pane ySplit="1" topLeftCell="A2" activePane="bottomLeft" state="frozenSplit"/>
      <selection pane="bottomLeft" activeCell="G7" sqref="G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29022</v>
      </c>
      <c r="H1" s="1" t="s">
        <v>28761</v>
      </c>
      <c r="I1" s="5" t="s">
        <v>14</v>
      </c>
    </row>
    <row r="2" spans="1:9" x14ac:dyDescent="0.25">
      <c r="A2" s="2" t="s">
        <v>4613</v>
      </c>
      <c r="B2" s="2" t="s">
        <v>14927</v>
      </c>
      <c r="C2" s="4" t="s">
        <v>14928</v>
      </c>
      <c r="E2" s="9">
        <v>43070</v>
      </c>
      <c r="F2" s="3" t="s">
        <v>14929</v>
      </c>
      <c r="G2" s="2" t="s">
        <v>14930</v>
      </c>
    </row>
    <row r="3" spans="1:9" x14ac:dyDescent="0.25">
      <c r="A3" s="25"/>
      <c r="B3" s="25" t="s">
        <v>14931</v>
      </c>
      <c r="C3" s="25"/>
      <c r="D3" s="29"/>
      <c r="E3" s="29"/>
      <c r="F3" s="30"/>
    </row>
  </sheetData>
  <hyperlinks>
    <hyperlink ref="I1" location="'Inicio'!A1" tooltip="Regresa a la tabla del inicio" display="Ir al inicio" xr:uid="{05756D04-C10F-4CC6-9EBA-3E97BFEA3033}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DF79-D4E7-4EB3-B1FF-525468F98EFC}">
  <sheetPr codeName="Hoja133"/>
  <dimension ref="A1:I117"/>
  <sheetViews>
    <sheetView workbookViewId="0">
      <pane ySplit="1" topLeftCell="A101" activePane="bottomLeft" state="frozenSplit"/>
      <selection pane="bottomLeft" activeCell="G113" sqref="G11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29021</v>
      </c>
      <c r="H1" s="1" t="s">
        <v>28774</v>
      </c>
      <c r="I1" s="5" t="s">
        <v>14</v>
      </c>
    </row>
    <row r="2" spans="1:9" x14ac:dyDescent="0.25">
      <c r="A2" s="2" t="s">
        <v>10858</v>
      </c>
      <c r="B2" s="2" t="s">
        <v>14715</v>
      </c>
      <c r="C2" s="4" t="s">
        <v>14716</v>
      </c>
      <c r="E2" s="9">
        <v>43210</v>
      </c>
    </row>
    <row r="3" spans="1:9" x14ac:dyDescent="0.25">
      <c r="A3" s="2" t="s">
        <v>14717</v>
      </c>
      <c r="B3" s="2" t="s">
        <v>14718</v>
      </c>
      <c r="C3" s="4" t="s">
        <v>14716</v>
      </c>
      <c r="E3" s="9">
        <v>43210</v>
      </c>
    </row>
    <row r="4" spans="1:9" x14ac:dyDescent="0.25">
      <c r="A4" s="2" t="s">
        <v>14719</v>
      </c>
      <c r="B4" s="2" t="s">
        <v>14720</v>
      </c>
      <c r="C4" s="4" t="s">
        <v>14721</v>
      </c>
      <c r="D4" s="9">
        <v>43224</v>
      </c>
      <c r="E4" s="9">
        <v>43223</v>
      </c>
    </row>
    <row r="5" spans="1:9" x14ac:dyDescent="0.25">
      <c r="A5" s="2" t="s">
        <v>14722</v>
      </c>
      <c r="B5" s="2" t="s">
        <v>14723</v>
      </c>
      <c r="C5" s="4" t="s">
        <v>14721</v>
      </c>
      <c r="E5" s="9">
        <v>38090</v>
      </c>
    </row>
    <row r="6" spans="1:9" x14ac:dyDescent="0.25">
      <c r="A6" s="2" t="s">
        <v>14724</v>
      </c>
      <c r="B6" s="2" t="s">
        <v>14725</v>
      </c>
      <c r="C6" s="4" t="s">
        <v>14726</v>
      </c>
      <c r="E6" s="9">
        <v>43217</v>
      </c>
    </row>
    <row r="7" spans="1:9" x14ac:dyDescent="0.25">
      <c r="A7" s="2" t="s">
        <v>14727</v>
      </c>
      <c r="B7" s="2" t="s">
        <v>14728</v>
      </c>
      <c r="C7" s="4" t="s">
        <v>14729</v>
      </c>
      <c r="E7" s="9">
        <v>43230</v>
      </c>
    </row>
    <row r="8" spans="1:9" x14ac:dyDescent="0.25">
      <c r="A8" s="2" t="s">
        <v>14730</v>
      </c>
      <c r="B8" s="2" t="s">
        <v>14731</v>
      </c>
      <c r="C8" s="4" t="s">
        <v>14729</v>
      </c>
      <c r="D8" s="9">
        <v>43237</v>
      </c>
      <c r="E8" s="9">
        <v>43237</v>
      </c>
    </row>
    <row r="9" spans="1:9" x14ac:dyDescent="0.25">
      <c r="A9" s="2" t="s">
        <v>1436</v>
      </c>
      <c r="B9" s="2" t="s">
        <v>3061</v>
      </c>
      <c r="C9" s="4" t="s">
        <v>4701</v>
      </c>
      <c r="E9" s="9">
        <v>43251</v>
      </c>
    </row>
    <row r="10" spans="1:9" x14ac:dyDescent="0.25">
      <c r="A10" s="2" t="s">
        <v>4613</v>
      </c>
      <c r="B10" s="2" t="s">
        <v>14732</v>
      </c>
      <c r="C10" s="4" t="s">
        <v>14733</v>
      </c>
      <c r="E10" s="9">
        <v>43265</v>
      </c>
    </row>
    <row r="11" spans="1:9" x14ac:dyDescent="0.25">
      <c r="A11" s="2" t="s">
        <v>14734</v>
      </c>
      <c r="B11" s="2" t="s">
        <v>14735</v>
      </c>
      <c r="C11" s="4" t="s">
        <v>14733</v>
      </c>
      <c r="E11" s="9">
        <v>43258</v>
      </c>
    </row>
    <row r="12" spans="1:9" x14ac:dyDescent="0.25">
      <c r="A12" s="2" t="s">
        <v>14736</v>
      </c>
      <c r="B12" s="2" t="s">
        <v>14737</v>
      </c>
      <c r="C12" s="4" t="s">
        <v>5690</v>
      </c>
      <c r="D12" s="9">
        <v>43272</v>
      </c>
      <c r="E12" s="9">
        <v>43302</v>
      </c>
    </row>
    <row r="13" spans="1:9" x14ac:dyDescent="0.25">
      <c r="A13" s="2" t="s">
        <v>14738</v>
      </c>
      <c r="B13" s="2" t="s">
        <v>14739</v>
      </c>
      <c r="C13" s="4" t="s">
        <v>14740</v>
      </c>
      <c r="E13" s="9">
        <v>43286</v>
      </c>
    </row>
    <row r="14" spans="1:9" x14ac:dyDescent="0.25">
      <c r="A14" s="2" t="s">
        <v>12749</v>
      </c>
      <c r="B14" s="2" t="s">
        <v>14741</v>
      </c>
      <c r="C14" s="4" t="s">
        <v>14740</v>
      </c>
      <c r="E14" s="9">
        <v>43286</v>
      </c>
    </row>
    <row r="15" spans="1:9" x14ac:dyDescent="0.25">
      <c r="A15" s="2" t="s">
        <v>12749</v>
      </c>
      <c r="B15" s="2" t="s">
        <v>14742</v>
      </c>
      <c r="C15" s="4" t="s">
        <v>14743</v>
      </c>
      <c r="E15" s="9">
        <v>43300</v>
      </c>
    </row>
    <row r="16" spans="1:9" x14ac:dyDescent="0.25">
      <c r="A16" s="2" t="s">
        <v>14744</v>
      </c>
      <c r="B16" s="2" t="s">
        <v>14745</v>
      </c>
      <c r="C16" s="4" t="s">
        <v>14743</v>
      </c>
      <c r="E16" s="9">
        <v>43293</v>
      </c>
    </row>
    <row r="17" spans="1:6" x14ac:dyDescent="0.25">
      <c r="A17" s="2" t="s">
        <v>14746</v>
      </c>
      <c r="B17" s="2" t="s">
        <v>14747</v>
      </c>
      <c r="C17" s="4" t="s">
        <v>14748</v>
      </c>
      <c r="E17" s="9">
        <v>43300</v>
      </c>
    </row>
    <row r="18" spans="1:6" x14ac:dyDescent="0.25">
      <c r="A18" s="2" t="s">
        <v>14749</v>
      </c>
      <c r="B18" s="2" t="s">
        <v>14750</v>
      </c>
      <c r="C18" s="4" t="s">
        <v>14751</v>
      </c>
      <c r="E18" s="9">
        <v>43307</v>
      </c>
    </row>
    <row r="19" spans="1:6" x14ac:dyDescent="0.25">
      <c r="A19" s="2" t="s">
        <v>14752</v>
      </c>
      <c r="B19" s="2" t="s">
        <v>14753</v>
      </c>
      <c r="C19" s="4" t="s">
        <v>14751</v>
      </c>
      <c r="D19" s="9">
        <v>43314</v>
      </c>
      <c r="E19" s="9">
        <v>43313</v>
      </c>
    </row>
    <row r="20" spans="1:6" x14ac:dyDescent="0.25">
      <c r="A20" s="2" t="s">
        <v>14754</v>
      </c>
      <c r="B20" s="2" t="s">
        <v>14755</v>
      </c>
      <c r="C20" s="4" t="s">
        <v>14756</v>
      </c>
      <c r="D20" s="9">
        <v>43321</v>
      </c>
      <c r="E20" s="9">
        <v>43320</v>
      </c>
    </row>
    <row r="21" spans="1:6" x14ac:dyDescent="0.25">
      <c r="A21" s="2" t="s">
        <v>14757</v>
      </c>
      <c r="B21" s="2" t="s">
        <v>14758</v>
      </c>
      <c r="C21" s="4" t="s">
        <v>14759</v>
      </c>
      <c r="D21" s="9">
        <v>43327</v>
      </c>
      <c r="E21" s="9">
        <v>43327</v>
      </c>
    </row>
    <row r="22" spans="1:6" x14ac:dyDescent="0.25">
      <c r="A22" s="2" t="s">
        <v>3400</v>
      </c>
      <c r="B22" s="2" t="s">
        <v>14760</v>
      </c>
      <c r="C22" s="4" t="s">
        <v>2056</v>
      </c>
      <c r="E22" s="9">
        <v>43334</v>
      </c>
    </row>
    <row r="23" spans="1:6" x14ac:dyDescent="0.25">
      <c r="A23" s="2" t="s">
        <v>14761</v>
      </c>
      <c r="B23" s="2" t="s">
        <v>14762</v>
      </c>
      <c r="C23" s="4" t="s">
        <v>14763</v>
      </c>
      <c r="D23" s="9">
        <v>43348</v>
      </c>
      <c r="E23" s="9">
        <v>43348</v>
      </c>
    </row>
    <row r="24" spans="1:6" x14ac:dyDescent="0.25">
      <c r="A24" s="2" t="s">
        <v>14764</v>
      </c>
      <c r="B24" s="2" t="s">
        <v>14765</v>
      </c>
      <c r="C24" s="4" t="s">
        <v>14766</v>
      </c>
      <c r="D24" s="9">
        <v>43370</v>
      </c>
      <c r="E24" s="9">
        <v>43374</v>
      </c>
    </row>
    <row r="25" spans="1:6" x14ac:dyDescent="0.25">
      <c r="A25" s="2" t="s">
        <v>8919</v>
      </c>
      <c r="B25" s="2" t="s">
        <v>14767</v>
      </c>
      <c r="C25" s="4" t="s">
        <v>14768</v>
      </c>
      <c r="D25" s="9">
        <v>43400</v>
      </c>
      <c r="E25" s="9">
        <v>43400</v>
      </c>
    </row>
    <row r="26" spans="1:6" x14ac:dyDescent="0.25">
      <c r="A26" s="2" t="s">
        <v>14769</v>
      </c>
      <c r="B26" s="2" t="s">
        <v>14770</v>
      </c>
      <c r="C26" s="4" t="s">
        <v>14768</v>
      </c>
      <c r="D26" s="9">
        <v>43400</v>
      </c>
      <c r="E26" s="9">
        <v>43400</v>
      </c>
    </row>
    <row r="27" spans="1:6" x14ac:dyDescent="0.25">
      <c r="A27" s="2" t="s">
        <v>14771</v>
      </c>
      <c r="B27" s="2" t="s">
        <v>14772</v>
      </c>
      <c r="C27" s="4" t="s">
        <v>14773</v>
      </c>
      <c r="E27" s="9">
        <v>43441</v>
      </c>
    </row>
    <row r="28" spans="1:6" x14ac:dyDescent="0.25">
      <c r="A28" s="2" t="s">
        <v>3312</v>
      </c>
      <c r="B28" s="2" t="s">
        <v>14774</v>
      </c>
      <c r="C28" s="4" t="s">
        <v>2119</v>
      </c>
      <c r="D28" s="9">
        <v>43595</v>
      </c>
      <c r="E28" s="9">
        <v>43599</v>
      </c>
      <c r="F28" s="3">
        <v>4</v>
      </c>
    </row>
    <row r="29" spans="1:6" x14ac:dyDescent="0.25">
      <c r="A29" s="2" t="s">
        <v>5337</v>
      </c>
      <c r="B29" s="2" t="s">
        <v>10383</v>
      </c>
      <c r="C29" s="4" t="s">
        <v>2119</v>
      </c>
      <c r="D29" s="9">
        <v>43595</v>
      </c>
      <c r="E29" s="9">
        <v>43599</v>
      </c>
      <c r="F29" s="3">
        <v>4</v>
      </c>
    </row>
    <row r="30" spans="1:6" x14ac:dyDescent="0.25">
      <c r="A30" s="2" t="s">
        <v>12717</v>
      </c>
      <c r="B30" s="2" t="s">
        <v>14775</v>
      </c>
      <c r="C30" s="4" t="s">
        <v>14776</v>
      </c>
      <c r="E30" s="9">
        <v>43621</v>
      </c>
    </row>
    <row r="31" spans="1:6" x14ac:dyDescent="0.25">
      <c r="A31" s="2" t="s">
        <v>12717</v>
      </c>
      <c r="B31" s="2" t="s">
        <v>10451</v>
      </c>
      <c r="C31" s="4" t="s">
        <v>4789</v>
      </c>
      <c r="E31" s="9">
        <v>43627</v>
      </c>
    </row>
    <row r="32" spans="1:6" x14ac:dyDescent="0.25">
      <c r="A32" s="2" t="s">
        <v>14771</v>
      </c>
      <c r="B32" s="2" t="s">
        <v>14772</v>
      </c>
      <c r="C32" s="4" t="s">
        <v>10272</v>
      </c>
      <c r="D32" s="9">
        <v>43642</v>
      </c>
      <c r="E32" s="9">
        <v>43640</v>
      </c>
    </row>
    <row r="33" spans="1:6" x14ac:dyDescent="0.25">
      <c r="A33" s="2" t="s">
        <v>12717</v>
      </c>
      <c r="B33" s="2" t="s">
        <v>14777</v>
      </c>
      <c r="C33" s="4" t="s">
        <v>10272</v>
      </c>
      <c r="E33" s="9">
        <v>43635</v>
      </c>
    </row>
    <row r="34" spans="1:6" x14ac:dyDescent="0.25">
      <c r="A34" s="2" t="s">
        <v>12717</v>
      </c>
      <c r="B34" s="2" t="s">
        <v>13271</v>
      </c>
      <c r="C34" s="4" t="s">
        <v>14778</v>
      </c>
      <c r="E34" s="9">
        <v>43642</v>
      </c>
    </row>
    <row r="35" spans="1:6" x14ac:dyDescent="0.25">
      <c r="A35" s="2" t="s">
        <v>12717</v>
      </c>
      <c r="B35" s="2" t="s">
        <v>13256</v>
      </c>
      <c r="C35" s="4" t="s">
        <v>14779</v>
      </c>
      <c r="E35" s="9">
        <v>43647</v>
      </c>
    </row>
    <row r="36" spans="1:6" x14ac:dyDescent="0.25">
      <c r="A36" s="2" t="s">
        <v>12717</v>
      </c>
      <c r="B36" s="2" t="s">
        <v>6223</v>
      </c>
      <c r="C36" s="4" t="s">
        <v>4800</v>
      </c>
      <c r="E36" s="9">
        <v>43650</v>
      </c>
    </row>
    <row r="37" spans="1:6" x14ac:dyDescent="0.25">
      <c r="A37" s="2" t="s">
        <v>10439</v>
      </c>
      <c r="B37" s="2" t="s">
        <v>14780</v>
      </c>
      <c r="C37" s="4" t="s">
        <v>14781</v>
      </c>
      <c r="E37" s="9">
        <v>43652</v>
      </c>
    </row>
    <row r="38" spans="1:6" x14ac:dyDescent="0.25">
      <c r="A38" s="2" t="s">
        <v>12717</v>
      </c>
      <c r="B38" s="2" t="s">
        <v>13264</v>
      </c>
      <c r="C38" s="4" t="s">
        <v>14782</v>
      </c>
      <c r="E38" s="9">
        <v>43655</v>
      </c>
    </row>
    <row r="39" spans="1:6" x14ac:dyDescent="0.25">
      <c r="A39" s="2" t="s">
        <v>12717</v>
      </c>
      <c r="B39" s="2" t="s">
        <v>10440</v>
      </c>
      <c r="C39" s="4" t="s">
        <v>14783</v>
      </c>
      <c r="D39" s="9">
        <v>43669</v>
      </c>
      <c r="E39" s="9">
        <v>43668</v>
      </c>
    </row>
    <row r="40" spans="1:6" x14ac:dyDescent="0.25">
      <c r="A40" s="2" t="s">
        <v>12717</v>
      </c>
      <c r="B40" s="2" t="s">
        <v>13588</v>
      </c>
      <c r="C40" s="4" t="s">
        <v>14783</v>
      </c>
      <c r="D40" s="9">
        <v>43669</v>
      </c>
      <c r="E40" s="9">
        <v>43668</v>
      </c>
    </row>
    <row r="41" spans="1:6" x14ac:dyDescent="0.25">
      <c r="A41" s="2" t="s">
        <v>14784</v>
      </c>
      <c r="B41" s="2" t="s">
        <v>14785</v>
      </c>
      <c r="C41" s="4" t="s">
        <v>6969</v>
      </c>
      <c r="E41" s="9">
        <v>43673</v>
      </c>
    </row>
    <row r="42" spans="1:6" x14ac:dyDescent="0.25">
      <c r="A42" s="2" t="s">
        <v>14786</v>
      </c>
      <c r="B42" s="2" t="s">
        <v>14787</v>
      </c>
      <c r="C42" s="4" t="s">
        <v>14788</v>
      </c>
      <c r="E42" s="9">
        <v>43708</v>
      </c>
    </row>
    <row r="43" spans="1:6" x14ac:dyDescent="0.25">
      <c r="A43" s="2" t="s">
        <v>12717</v>
      </c>
      <c r="B43" s="2" t="s">
        <v>13588</v>
      </c>
      <c r="C43" s="4" t="s">
        <v>14789</v>
      </c>
      <c r="E43" s="9">
        <v>43678</v>
      </c>
    </row>
    <row r="44" spans="1:6" x14ac:dyDescent="0.25">
      <c r="A44" s="2" t="s">
        <v>3817</v>
      </c>
      <c r="B44" s="2" t="s">
        <v>14790</v>
      </c>
      <c r="C44" s="4" t="s">
        <v>13257</v>
      </c>
      <c r="E44" s="9">
        <v>43689</v>
      </c>
      <c r="F44" s="3">
        <v>4</v>
      </c>
    </row>
    <row r="45" spans="1:6" x14ac:dyDescent="0.25">
      <c r="A45" s="2" t="s">
        <v>12152</v>
      </c>
      <c r="B45" s="2" t="s">
        <v>14791</v>
      </c>
      <c r="C45" s="4" t="s">
        <v>14454</v>
      </c>
      <c r="E45" s="9">
        <v>43708</v>
      </c>
    </row>
    <row r="46" spans="1:6" x14ac:dyDescent="0.25">
      <c r="A46" s="2" t="s">
        <v>14792</v>
      </c>
      <c r="B46" s="2" t="s">
        <v>14793</v>
      </c>
      <c r="C46" s="4" t="s">
        <v>1212</v>
      </c>
      <c r="D46" s="9">
        <v>43722</v>
      </c>
      <c r="E46" s="9">
        <v>43720</v>
      </c>
    </row>
    <row r="47" spans="1:6" x14ac:dyDescent="0.25">
      <c r="A47" s="2" t="s">
        <v>14794</v>
      </c>
      <c r="B47" s="2" t="s">
        <v>14795</v>
      </c>
      <c r="C47" s="4" t="s">
        <v>14796</v>
      </c>
      <c r="E47" s="9">
        <v>43733</v>
      </c>
    </row>
    <row r="48" spans="1:6" x14ac:dyDescent="0.25">
      <c r="A48" s="2" t="s">
        <v>14797</v>
      </c>
      <c r="B48" s="2" t="s">
        <v>14798</v>
      </c>
      <c r="C48" s="4" t="s">
        <v>4856</v>
      </c>
      <c r="D48" s="9" t="s">
        <v>4861</v>
      </c>
      <c r="E48" s="9">
        <v>43757</v>
      </c>
    </row>
    <row r="49" spans="1:5" x14ac:dyDescent="0.25">
      <c r="A49" s="2" t="s">
        <v>14799</v>
      </c>
      <c r="B49" s="2" t="s">
        <v>14800</v>
      </c>
      <c r="C49" s="4" t="s">
        <v>14801</v>
      </c>
      <c r="E49" s="9">
        <v>43826</v>
      </c>
    </row>
    <row r="50" spans="1:5" x14ac:dyDescent="0.25">
      <c r="A50" s="2" t="s">
        <v>10485</v>
      </c>
      <c r="B50" s="2" t="s">
        <v>14802</v>
      </c>
      <c r="C50" s="4" t="s">
        <v>14801</v>
      </c>
      <c r="E50" s="9">
        <v>43826</v>
      </c>
    </row>
    <row r="51" spans="1:5" x14ac:dyDescent="0.25">
      <c r="A51" s="2" t="s">
        <v>14803</v>
      </c>
      <c r="B51" s="2" t="s">
        <v>14804</v>
      </c>
      <c r="C51" s="4" t="s">
        <v>14805</v>
      </c>
      <c r="D51" s="9">
        <v>43840</v>
      </c>
      <c r="E51" s="9">
        <v>43840</v>
      </c>
    </row>
    <row r="52" spans="1:5" x14ac:dyDescent="0.25">
      <c r="A52" s="2" t="s">
        <v>14806</v>
      </c>
      <c r="B52" s="2" t="s">
        <v>14807</v>
      </c>
      <c r="C52" s="4" t="s">
        <v>14805</v>
      </c>
      <c r="D52" s="9">
        <v>43840</v>
      </c>
      <c r="E52" s="9">
        <v>43840</v>
      </c>
    </row>
    <row r="53" spans="1:5" x14ac:dyDescent="0.25">
      <c r="A53" s="2" t="s">
        <v>14808</v>
      </c>
      <c r="B53" s="2" t="s">
        <v>14809</v>
      </c>
      <c r="C53" s="4" t="s">
        <v>4887</v>
      </c>
      <c r="D53" s="9">
        <v>43859</v>
      </c>
      <c r="E53" s="9">
        <v>43855</v>
      </c>
    </row>
    <row r="54" spans="1:5" x14ac:dyDescent="0.25">
      <c r="A54" s="2" t="s">
        <v>14810</v>
      </c>
      <c r="B54" s="2" t="s">
        <v>14811</v>
      </c>
      <c r="C54" s="4" t="s">
        <v>14812</v>
      </c>
      <c r="D54" s="9">
        <v>43869</v>
      </c>
      <c r="E54" s="9">
        <v>43869</v>
      </c>
    </row>
    <row r="55" spans="1:5" x14ac:dyDescent="0.25">
      <c r="A55" s="2" t="s">
        <v>14810</v>
      </c>
      <c r="B55" s="2" t="s">
        <v>14813</v>
      </c>
      <c r="C55" s="4" t="s">
        <v>14812</v>
      </c>
      <c r="E55" s="9">
        <v>43862</v>
      </c>
    </row>
    <row r="56" spans="1:5" x14ac:dyDescent="0.25">
      <c r="A56" s="2" t="s">
        <v>14814</v>
      </c>
      <c r="B56" s="2" t="s">
        <v>14815</v>
      </c>
      <c r="C56" s="4" t="s">
        <v>9070</v>
      </c>
      <c r="E56" s="9">
        <v>43869</v>
      </c>
    </row>
    <row r="57" spans="1:5" x14ac:dyDescent="0.25">
      <c r="A57" s="2" t="s">
        <v>14816</v>
      </c>
      <c r="B57" s="2" t="s">
        <v>14817</v>
      </c>
      <c r="C57" s="4" t="s">
        <v>9075</v>
      </c>
      <c r="D57" s="9">
        <v>43883</v>
      </c>
      <c r="E57" s="9">
        <v>43882</v>
      </c>
    </row>
    <row r="58" spans="1:5" x14ac:dyDescent="0.25">
      <c r="A58" s="2" t="s">
        <v>14818</v>
      </c>
      <c r="B58" s="2" t="s">
        <v>14819</v>
      </c>
      <c r="C58" s="4" t="s">
        <v>9075</v>
      </c>
      <c r="D58" s="9">
        <v>43883</v>
      </c>
      <c r="E58" s="9">
        <v>43882</v>
      </c>
    </row>
    <row r="59" spans="1:5" x14ac:dyDescent="0.25">
      <c r="A59" s="2" t="s">
        <v>14820</v>
      </c>
      <c r="B59" s="2" t="s">
        <v>14821</v>
      </c>
      <c r="C59" s="4" t="s">
        <v>14822</v>
      </c>
      <c r="E59" s="9">
        <v>43888</v>
      </c>
    </row>
    <row r="60" spans="1:5" x14ac:dyDescent="0.25">
      <c r="A60" s="2" t="s">
        <v>11132</v>
      </c>
      <c r="B60" s="2" t="s">
        <v>14823</v>
      </c>
      <c r="C60" s="4" t="s">
        <v>13284</v>
      </c>
      <c r="E60" s="9">
        <v>43893</v>
      </c>
    </row>
    <row r="61" spans="1:5" x14ac:dyDescent="0.25">
      <c r="A61" s="2" t="s">
        <v>6267</v>
      </c>
      <c r="B61" s="2" t="s">
        <v>14824</v>
      </c>
      <c r="C61" s="4" t="s">
        <v>4920</v>
      </c>
      <c r="E61" s="9">
        <v>43894</v>
      </c>
    </row>
    <row r="62" spans="1:5" x14ac:dyDescent="0.25">
      <c r="A62" s="2" t="s">
        <v>8270</v>
      </c>
      <c r="B62" s="2" t="s">
        <v>14825</v>
      </c>
      <c r="C62" s="4" t="s">
        <v>4920</v>
      </c>
      <c r="E62" s="9">
        <v>43900</v>
      </c>
    </row>
    <row r="63" spans="1:5" x14ac:dyDescent="0.25">
      <c r="A63" s="2" t="s">
        <v>14826</v>
      </c>
      <c r="B63" s="2" t="s">
        <v>14827</v>
      </c>
      <c r="C63" s="4" t="s">
        <v>13286</v>
      </c>
      <c r="E63" s="9">
        <v>43904</v>
      </c>
    </row>
    <row r="64" spans="1:5" x14ac:dyDescent="0.25">
      <c r="A64" s="2" t="s">
        <v>14797</v>
      </c>
      <c r="B64" s="2" t="s">
        <v>14828</v>
      </c>
      <c r="C64" s="4" t="s">
        <v>14829</v>
      </c>
      <c r="E64" s="9">
        <v>43904</v>
      </c>
    </row>
    <row r="65" spans="1:5" x14ac:dyDescent="0.25">
      <c r="A65" s="2" t="s">
        <v>3186</v>
      </c>
      <c r="B65" s="2" t="s">
        <v>14830</v>
      </c>
      <c r="C65" s="4" t="s">
        <v>2193</v>
      </c>
      <c r="E65" s="9" t="s">
        <v>13289</v>
      </c>
    </row>
    <row r="66" spans="1:5" x14ac:dyDescent="0.25">
      <c r="A66" s="2" t="s">
        <v>14797</v>
      </c>
      <c r="B66" s="2" t="s">
        <v>14831</v>
      </c>
      <c r="C66" s="4" t="s">
        <v>2193</v>
      </c>
      <c r="E66" s="9" t="s">
        <v>13289</v>
      </c>
    </row>
    <row r="67" spans="1:5" x14ac:dyDescent="0.25">
      <c r="A67" s="2" t="s">
        <v>14832</v>
      </c>
      <c r="B67" s="2" t="s">
        <v>14833</v>
      </c>
      <c r="C67" s="4" t="s">
        <v>11106</v>
      </c>
      <c r="E67" s="9">
        <v>44341</v>
      </c>
    </row>
    <row r="68" spans="1:5" x14ac:dyDescent="0.25">
      <c r="A68" s="2" t="s">
        <v>12152</v>
      </c>
      <c r="B68" s="2" t="s">
        <v>14834</v>
      </c>
      <c r="C68" s="4" t="s">
        <v>11106</v>
      </c>
      <c r="D68" s="9">
        <v>44345</v>
      </c>
      <c r="E68" s="9">
        <v>44345</v>
      </c>
    </row>
    <row r="69" spans="1:5" x14ac:dyDescent="0.25">
      <c r="A69" s="2" t="s">
        <v>14835</v>
      </c>
      <c r="B69" s="2" t="s">
        <v>14836</v>
      </c>
      <c r="C69" s="4" t="s">
        <v>14837</v>
      </c>
      <c r="E69" s="9">
        <v>44418</v>
      </c>
    </row>
    <row r="70" spans="1:5" x14ac:dyDescent="0.25">
      <c r="A70" s="2" t="s">
        <v>14838</v>
      </c>
      <c r="B70" s="2" t="s">
        <v>14839</v>
      </c>
      <c r="C70" s="4" t="s">
        <v>14840</v>
      </c>
      <c r="D70" s="9">
        <v>44436</v>
      </c>
      <c r="E70" s="9">
        <v>44436</v>
      </c>
    </row>
    <row r="71" spans="1:5" x14ac:dyDescent="0.25">
      <c r="A71" s="2" t="s">
        <v>14841</v>
      </c>
      <c r="B71" s="2" t="s">
        <v>14842</v>
      </c>
      <c r="C71" s="4" t="s">
        <v>14843</v>
      </c>
      <c r="D71" s="9">
        <v>44560</v>
      </c>
      <c r="E71" s="9">
        <v>44560</v>
      </c>
    </row>
    <row r="72" spans="1:5" x14ac:dyDescent="0.25">
      <c r="A72" s="2" t="s">
        <v>3408</v>
      </c>
      <c r="B72" s="2" t="s">
        <v>3409</v>
      </c>
      <c r="C72" s="4" t="s">
        <v>14843</v>
      </c>
      <c r="E72" s="9">
        <v>44551</v>
      </c>
    </row>
    <row r="73" spans="1:5" x14ac:dyDescent="0.25">
      <c r="A73" s="2" t="s">
        <v>13791</v>
      </c>
      <c r="B73" s="2" t="s">
        <v>14844</v>
      </c>
      <c r="C73" s="4" t="s">
        <v>14845</v>
      </c>
      <c r="E73" s="9">
        <v>44568</v>
      </c>
    </row>
    <row r="74" spans="1:5" x14ac:dyDescent="0.25">
      <c r="A74" s="2" t="s">
        <v>14838</v>
      </c>
      <c r="B74" s="2" t="s">
        <v>14846</v>
      </c>
      <c r="C74" s="4" t="s">
        <v>14845</v>
      </c>
      <c r="D74" s="9">
        <v>44575</v>
      </c>
      <c r="E74" s="9">
        <v>44575</v>
      </c>
    </row>
    <row r="75" spans="1:5" x14ac:dyDescent="0.25">
      <c r="A75" s="2" t="s">
        <v>14847</v>
      </c>
      <c r="B75" s="2" t="s">
        <v>10586</v>
      </c>
      <c r="C75" s="4" t="s">
        <v>14848</v>
      </c>
      <c r="D75" s="9">
        <v>44582</v>
      </c>
      <c r="E75" s="9">
        <v>44589</v>
      </c>
    </row>
    <row r="76" spans="1:5" x14ac:dyDescent="0.25">
      <c r="A76" s="2" t="s">
        <v>3312</v>
      </c>
      <c r="B76" s="2" t="s">
        <v>14849</v>
      </c>
      <c r="C76" s="4" t="s">
        <v>14848</v>
      </c>
      <c r="D76" s="9">
        <v>44582</v>
      </c>
      <c r="E76" s="9">
        <v>44589</v>
      </c>
    </row>
    <row r="77" spans="1:5" x14ac:dyDescent="0.25">
      <c r="A77" s="2" t="s">
        <v>14850</v>
      </c>
      <c r="B77" s="2" t="s">
        <v>14851</v>
      </c>
      <c r="C77" s="4" t="s">
        <v>14852</v>
      </c>
      <c r="E77" s="9">
        <v>44596</v>
      </c>
    </row>
    <row r="78" spans="1:5" x14ac:dyDescent="0.25">
      <c r="A78" s="2" t="s">
        <v>14853</v>
      </c>
      <c r="B78" s="2" t="s">
        <v>14854</v>
      </c>
      <c r="C78" s="4" t="s">
        <v>14852</v>
      </c>
      <c r="E78" s="9">
        <v>44596</v>
      </c>
    </row>
    <row r="79" spans="1:5" x14ac:dyDescent="0.25">
      <c r="A79" s="2" t="s">
        <v>14855</v>
      </c>
      <c r="B79" s="2" t="s">
        <v>14856</v>
      </c>
      <c r="C79" s="4" t="s">
        <v>14857</v>
      </c>
      <c r="E79" s="9">
        <v>44597</v>
      </c>
    </row>
    <row r="80" spans="1:5" x14ac:dyDescent="0.25">
      <c r="A80" s="2" t="s">
        <v>12839</v>
      </c>
      <c r="B80" s="2" t="s">
        <v>14858</v>
      </c>
      <c r="C80" s="4" t="s">
        <v>14857</v>
      </c>
      <c r="E80" s="9">
        <v>44597</v>
      </c>
    </row>
    <row r="81" spans="1:6" x14ac:dyDescent="0.25">
      <c r="A81" s="2" t="s">
        <v>14859</v>
      </c>
      <c r="B81" s="2" t="s">
        <v>14860</v>
      </c>
      <c r="C81" s="4" t="s">
        <v>14861</v>
      </c>
      <c r="E81" s="9">
        <v>44604</v>
      </c>
    </row>
    <row r="82" spans="1:6" x14ac:dyDescent="0.25">
      <c r="A82" s="2" t="s">
        <v>1128</v>
      </c>
      <c r="B82" s="2" t="s">
        <v>14862</v>
      </c>
      <c r="C82" s="4" t="s">
        <v>14861</v>
      </c>
      <c r="E82" s="9">
        <v>44604</v>
      </c>
    </row>
    <row r="83" spans="1:6" x14ac:dyDescent="0.25">
      <c r="A83" s="2" t="s">
        <v>14863</v>
      </c>
      <c r="B83" s="2" t="s">
        <v>14864</v>
      </c>
      <c r="C83" s="4" t="s">
        <v>14865</v>
      </c>
      <c r="E83" s="9">
        <v>44610</v>
      </c>
    </row>
    <row r="84" spans="1:6" x14ac:dyDescent="0.25">
      <c r="A84" s="2" t="s">
        <v>14866</v>
      </c>
      <c r="B84" s="2" t="s">
        <v>14867</v>
      </c>
      <c r="C84" s="4" t="s">
        <v>14868</v>
      </c>
      <c r="E84" s="9">
        <v>44610</v>
      </c>
    </row>
    <row r="85" spans="1:6" x14ac:dyDescent="0.25">
      <c r="A85" s="2" t="s">
        <v>14869</v>
      </c>
      <c r="B85" s="2" t="s">
        <v>14870</v>
      </c>
      <c r="C85" s="4" t="s">
        <v>14871</v>
      </c>
      <c r="E85" s="9">
        <v>44617</v>
      </c>
    </row>
    <row r="86" spans="1:6" x14ac:dyDescent="0.25">
      <c r="A86" s="2" t="s">
        <v>14872</v>
      </c>
      <c r="B86" s="2" t="s">
        <v>14873</v>
      </c>
      <c r="C86" s="4" t="s">
        <v>14871</v>
      </c>
      <c r="E86" s="9">
        <v>44617</v>
      </c>
    </row>
    <row r="87" spans="1:6" x14ac:dyDescent="0.25">
      <c r="A87" s="2" t="s">
        <v>13208</v>
      </c>
      <c r="B87" s="2" t="s">
        <v>14874</v>
      </c>
      <c r="C87" s="4" t="s">
        <v>14875</v>
      </c>
      <c r="E87" s="9">
        <v>44702</v>
      </c>
    </row>
    <row r="88" spans="1:6" x14ac:dyDescent="0.25">
      <c r="A88" s="2" t="s">
        <v>14876</v>
      </c>
      <c r="B88" s="2" t="s">
        <v>14877</v>
      </c>
      <c r="C88" s="4" t="s">
        <v>14875</v>
      </c>
      <c r="E88" s="9">
        <v>44702</v>
      </c>
    </row>
    <row r="89" spans="1:6" x14ac:dyDescent="0.25">
      <c r="A89" s="2" t="s">
        <v>13208</v>
      </c>
      <c r="B89" s="2" t="s">
        <v>14878</v>
      </c>
      <c r="C89" s="4" t="s">
        <v>14879</v>
      </c>
      <c r="E89" s="9">
        <v>44706</v>
      </c>
    </row>
    <row r="90" spans="1:6" x14ac:dyDescent="0.25">
      <c r="A90" s="2" t="s">
        <v>11114</v>
      </c>
      <c r="B90" s="2" t="s">
        <v>14880</v>
      </c>
      <c r="C90" s="4" t="s">
        <v>14879</v>
      </c>
      <c r="E90" s="9">
        <v>44706</v>
      </c>
    </row>
    <row r="91" spans="1:6" x14ac:dyDescent="0.25">
      <c r="A91" s="2" t="s">
        <v>13208</v>
      </c>
      <c r="B91" s="2" t="s">
        <v>14881</v>
      </c>
      <c r="C91" s="4" t="s">
        <v>14882</v>
      </c>
      <c r="E91" s="9">
        <v>44715</v>
      </c>
      <c r="F91" s="3">
        <v>2</v>
      </c>
    </row>
    <row r="92" spans="1:6" x14ac:dyDescent="0.25">
      <c r="A92" s="2" t="s">
        <v>14818</v>
      </c>
      <c r="B92" s="2" t="s">
        <v>14883</v>
      </c>
      <c r="C92" s="4" t="s">
        <v>14882</v>
      </c>
      <c r="E92" s="9">
        <v>44715</v>
      </c>
      <c r="F92" s="3">
        <v>2</v>
      </c>
    </row>
    <row r="93" spans="1:6" x14ac:dyDescent="0.25">
      <c r="A93" s="25"/>
      <c r="B93" s="25" t="s">
        <v>14884</v>
      </c>
      <c r="C93" s="25"/>
      <c r="D93" s="29"/>
      <c r="E93" s="29"/>
      <c r="F93" s="30"/>
    </row>
    <row r="94" spans="1:6" x14ac:dyDescent="0.25">
      <c r="A94" s="2" t="s">
        <v>13208</v>
      </c>
      <c r="B94" s="2" t="s">
        <v>14885</v>
      </c>
      <c r="C94" s="4" t="s">
        <v>14886</v>
      </c>
      <c r="E94" s="9">
        <v>44739</v>
      </c>
    </row>
    <row r="95" spans="1:6" x14ac:dyDescent="0.25">
      <c r="A95" s="2" t="s">
        <v>14887</v>
      </c>
      <c r="B95" s="2" t="s">
        <v>14888</v>
      </c>
      <c r="C95" s="4" t="s">
        <v>14886</v>
      </c>
      <c r="E95" s="9">
        <v>44739</v>
      </c>
    </row>
    <row r="96" spans="1:6" x14ac:dyDescent="0.25">
      <c r="A96" s="2" t="s">
        <v>13208</v>
      </c>
      <c r="B96" s="2" t="s">
        <v>14889</v>
      </c>
      <c r="C96" s="4" t="s">
        <v>4800</v>
      </c>
      <c r="D96" s="9">
        <v>44753</v>
      </c>
      <c r="E96" s="9">
        <v>44749</v>
      </c>
    </row>
    <row r="97" spans="1:5" x14ac:dyDescent="0.25">
      <c r="A97" s="2" t="s">
        <v>14887</v>
      </c>
      <c r="B97" s="2" t="s">
        <v>14890</v>
      </c>
      <c r="C97" s="4" t="s">
        <v>4800</v>
      </c>
      <c r="D97" s="9">
        <v>44753</v>
      </c>
      <c r="E97" s="9">
        <v>44751</v>
      </c>
    </row>
    <row r="98" spans="1:5" x14ac:dyDescent="0.25">
      <c r="A98" s="2" t="s">
        <v>3235</v>
      </c>
      <c r="B98" s="2" t="s">
        <v>14891</v>
      </c>
      <c r="C98" s="4" t="s">
        <v>14892</v>
      </c>
      <c r="E98" s="9">
        <v>44754</v>
      </c>
    </row>
    <row r="99" spans="1:5" x14ac:dyDescent="0.25">
      <c r="A99" s="2" t="s">
        <v>14887</v>
      </c>
      <c r="B99" s="2" t="s">
        <v>14893</v>
      </c>
      <c r="C99" s="4" t="s">
        <v>7120</v>
      </c>
      <c r="E99" s="9">
        <v>44754</v>
      </c>
    </row>
    <row r="100" spans="1:5" x14ac:dyDescent="0.25">
      <c r="A100" s="2" t="s">
        <v>3235</v>
      </c>
      <c r="B100" s="2" t="s">
        <v>14894</v>
      </c>
      <c r="C100" s="4" t="s">
        <v>9132</v>
      </c>
      <c r="E100" s="9">
        <v>44757</v>
      </c>
    </row>
    <row r="101" spans="1:5" x14ac:dyDescent="0.25">
      <c r="A101" s="2" t="s">
        <v>14895</v>
      </c>
      <c r="B101" s="2" t="s">
        <v>14896</v>
      </c>
      <c r="C101" s="4" t="s">
        <v>9132</v>
      </c>
      <c r="E101" s="9">
        <v>44757</v>
      </c>
    </row>
    <row r="102" spans="1:5" x14ac:dyDescent="0.25">
      <c r="A102" s="2" t="s">
        <v>14897</v>
      </c>
      <c r="B102" s="2" t="s">
        <v>14898</v>
      </c>
      <c r="C102" s="4" t="s">
        <v>14899</v>
      </c>
      <c r="E102" s="9">
        <v>44763</v>
      </c>
    </row>
    <row r="103" spans="1:5" x14ac:dyDescent="0.25">
      <c r="A103" s="2" t="s">
        <v>14887</v>
      </c>
      <c r="B103" s="2" t="s">
        <v>14900</v>
      </c>
      <c r="C103" s="4" t="s">
        <v>14899</v>
      </c>
      <c r="E103" s="9">
        <v>44763</v>
      </c>
    </row>
    <row r="104" spans="1:5" x14ac:dyDescent="0.25">
      <c r="A104" s="2" t="s">
        <v>14818</v>
      </c>
      <c r="B104" s="2" t="s">
        <v>14901</v>
      </c>
      <c r="C104" s="4" t="s">
        <v>14902</v>
      </c>
      <c r="D104" s="9" t="s">
        <v>14903</v>
      </c>
      <c r="E104" s="9">
        <v>44774</v>
      </c>
    </row>
    <row r="105" spans="1:5" x14ac:dyDescent="0.25">
      <c r="A105" s="2" t="s">
        <v>3235</v>
      </c>
      <c r="B105" s="2" t="s">
        <v>14904</v>
      </c>
      <c r="C105" s="4" t="s">
        <v>14905</v>
      </c>
      <c r="E105" s="9">
        <v>44770</v>
      </c>
    </row>
    <row r="106" spans="1:5" x14ac:dyDescent="0.25">
      <c r="A106" s="2" t="s">
        <v>3235</v>
      </c>
      <c r="B106" s="2" t="s">
        <v>14906</v>
      </c>
      <c r="C106" s="4" t="s">
        <v>10418</v>
      </c>
      <c r="D106" s="9" t="s">
        <v>14907</v>
      </c>
      <c r="E106" s="9">
        <v>44784</v>
      </c>
    </row>
    <row r="107" spans="1:5" x14ac:dyDescent="0.25">
      <c r="A107" s="2" t="s">
        <v>14818</v>
      </c>
      <c r="B107" s="2" t="s">
        <v>14908</v>
      </c>
      <c r="C107" s="4" t="s">
        <v>14909</v>
      </c>
      <c r="E107" s="9">
        <v>44784</v>
      </c>
    </row>
    <row r="108" spans="1:5" x14ac:dyDescent="0.25">
      <c r="A108" s="2" t="s">
        <v>14910</v>
      </c>
      <c r="B108" s="2" t="s">
        <v>14911</v>
      </c>
      <c r="C108" s="4" t="s">
        <v>14912</v>
      </c>
      <c r="E108" s="9">
        <v>44790</v>
      </c>
    </row>
    <row r="109" spans="1:5" x14ac:dyDescent="0.25">
      <c r="A109" s="2" t="s">
        <v>14818</v>
      </c>
      <c r="B109" s="2" t="s">
        <v>14913</v>
      </c>
      <c r="C109" s="4" t="s">
        <v>14912</v>
      </c>
      <c r="D109" s="9">
        <v>44797</v>
      </c>
      <c r="E109" s="9">
        <v>44793</v>
      </c>
    </row>
    <row r="110" spans="1:5" x14ac:dyDescent="0.25">
      <c r="A110" s="2" t="s">
        <v>13776</v>
      </c>
      <c r="B110" s="2" t="s">
        <v>14914</v>
      </c>
      <c r="C110" s="4" t="s">
        <v>14915</v>
      </c>
      <c r="D110" s="9">
        <v>44800</v>
      </c>
      <c r="E110" s="9">
        <v>44799</v>
      </c>
    </row>
    <row r="111" spans="1:5" x14ac:dyDescent="0.25">
      <c r="A111" s="2" t="s">
        <v>14818</v>
      </c>
      <c r="B111" s="2" t="s">
        <v>14916</v>
      </c>
      <c r="C111" s="4" t="s">
        <v>11149</v>
      </c>
      <c r="E111" s="9">
        <v>44799</v>
      </c>
    </row>
    <row r="112" spans="1:5" x14ac:dyDescent="0.25">
      <c r="A112" s="2" t="s">
        <v>13776</v>
      </c>
      <c r="B112" s="2" t="s">
        <v>14917</v>
      </c>
      <c r="C112" s="4" t="s">
        <v>14918</v>
      </c>
      <c r="E112" s="9">
        <v>44862</v>
      </c>
    </row>
    <row r="113" spans="1:5" x14ac:dyDescent="0.25">
      <c r="A113" s="2" t="s">
        <v>3235</v>
      </c>
      <c r="B113" s="2" t="s">
        <v>14919</v>
      </c>
      <c r="C113" s="4" t="s">
        <v>14920</v>
      </c>
      <c r="E113" s="9">
        <v>44869</v>
      </c>
    </row>
    <row r="114" spans="1:5" x14ac:dyDescent="0.25">
      <c r="A114" s="2" t="s">
        <v>14818</v>
      </c>
      <c r="B114" s="2" t="s">
        <v>14819</v>
      </c>
      <c r="C114" s="4" t="s">
        <v>14920</v>
      </c>
      <c r="E114" s="9">
        <v>44869</v>
      </c>
    </row>
    <row r="115" spans="1:5" x14ac:dyDescent="0.25">
      <c r="A115" s="2" t="s">
        <v>14724</v>
      </c>
      <c r="B115" s="2" t="s">
        <v>14921</v>
      </c>
      <c r="C115" s="4">
        <v>44869</v>
      </c>
      <c r="E115" s="9">
        <v>44869</v>
      </c>
    </row>
    <row r="116" spans="1:5" x14ac:dyDescent="0.25">
      <c r="A116" s="2" t="s">
        <v>14922</v>
      </c>
      <c r="B116" s="2" t="s">
        <v>14923</v>
      </c>
      <c r="C116" s="4" t="s">
        <v>14924</v>
      </c>
      <c r="E116" s="9">
        <v>44879</v>
      </c>
    </row>
    <row r="117" spans="1:5" x14ac:dyDescent="0.25">
      <c r="A117" s="2" t="s">
        <v>14922</v>
      </c>
      <c r="B117" s="2" t="s">
        <v>14925</v>
      </c>
      <c r="C117" s="4" t="s">
        <v>14926</v>
      </c>
      <c r="E117" s="9">
        <v>44879</v>
      </c>
    </row>
  </sheetData>
  <hyperlinks>
    <hyperlink ref="I1" location="'Inicio'!A1" tooltip="Regresa a la tabla del inicio" display="Ir al inicio" xr:uid="{F2E891B0-B1E1-4098-8609-490BAF876652}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1CE-4C55-43E9-9B84-0FFFC0625B65}">
  <sheetPr codeName="Hoja135"/>
  <dimension ref="A1:I18"/>
  <sheetViews>
    <sheetView workbookViewId="0">
      <pane ySplit="1" topLeftCell="A2" activePane="bottomLeft" state="frozenSplit"/>
      <selection pane="bottomLeft" activeCell="B20" sqref="B2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758</v>
      </c>
      <c r="H1" s="1" t="s">
        <v>28761</v>
      </c>
      <c r="I1" s="5" t="s">
        <v>14</v>
      </c>
    </row>
    <row r="2" spans="1:9" x14ac:dyDescent="0.25">
      <c r="A2" s="2" t="s">
        <v>14991</v>
      </c>
      <c r="B2" s="2" t="s">
        <v>14992</v>
      </c>
      <c r="C2" s="4" t="s">
        <v>1954</v>
      </c>
      <c r="E2" s="9">
        <v>42405</v>
      </c>
    </row>
    <row r="3" spans="1:9" x14ac:dyDescent="0.25">
      <c r="A3" s="2" t="s">
        <v>14993</v>
      </c>
      <c r="B3" s="2" t="s">
        <v>14994</v>
      </c>
      <c r="C3" s="4" t="s">
        <v>14995</v>
      </c>
      <c r="E3" s="9">
        <v>42759</v>
      </c>
    </row>
    <row r="4" spans="1:9" x14ac:dyDescent="0.25">
      <c r="A4" s="2" t="s">
        <v>2782</v>
      </c>
      <c r="B4" s="2" t="s">
        <v>14996</v>
      </c>
      <c r="C4" s="4" t="s">
        <v>14997</v>
      </c>
      <c r="E4" s="9">
        <v>42797</v>
      </c>
    </row>
    <row r="5" spans="1:9" x14ac:dyDescent="0.25">
      <c r="A5" s="2" t="s">
        <v>1171</v>
      </c>
      <c r="B5" s="2" t="s">
        <v>14998</v>
      </c>
      <c r="C5" s="4" t="s">
        <v>14999</v>
      </c>
      <c r="E5" s="9">
        <v>42901</v>
      </c>
    </row>
    <row r="6" spans="1:9" x14ac:dyDescent="0.25">
      <c r="A6" s="2" t="s">
        <v>15000</v>
      </c>
      <c r="B6" s="2" t="s">
        <v>15001</v>
      </c>
      <c r="C6" s="4" t="s">
        <v>15002</v>
      </c>
      <c r="E6" s="9">
        <v>42908</v>
      </c>
    </row>
    <row r="7" spans="1:9" x14ac:dyDescent="0.25">
      <c r="A7" s="2" t="s">
        <v>15003</v>
      </c>
      <c r="B7" s="2" t="s">
        <v>15004</v>
      </c>
      <c r="C7" s="4" t="s">
        <v>6719</v>
      </c>
      <c r="E7" s="9">
        <v>42915</v>
      </c>
    </row>
    <row r="8" spans="1:9" x14ac:dyDescent="0.25">
      <c r="A8" s="2" t="s">
        <v>15005</v>
      </c>
      <c r="B8" s="2" t="s">
        <v>15006</v>
      </c>
      <c r="C8" s="4" t="s">
        <v>15007</v>
      </c>
      <c r="E8" s="9">
        <v>42921</v>
      </c>
    </row>
    <row r="9" spans="1:9" x14ac:dyDescent="0.25">
      <c r="A9" s="2" t="s">
        <v>15008</v>
      </c>
      <c r="B9" s="2" t="s">
        <v>15009</v>
      </c>
      <c r="C9" s="4" t="s">
        <v>15010</v>
      </c>
      <c r="E9" s="9">
        <v>42929</v>
      </c>
    </row>
    <row r="10" spans="1:9" x14ac:dyDescent="0.25">
      <c r="A10" s="2" t="s">
        <v>15011</v>
      </c>
      <c r="B10" s="2" t="s">
        <v>15012</v>
      </c>
      <c r="C10" s="4" t="s">
        <v>6752</v>
      </c>
      <c r="E10" s="9">
        <v>42942</v>
      </c>
    </row>
    <row r="11" spans="1:9" x14ac:dyDescent="0.25">
      <c r="A11" s="2" t="s">
        <v>3881</v>
      </c>
      <c r="B11" s="2" t="s">
        <v>15013</v>
      </c>
      <c r="C11" s="4" t="s">
        <v>10004</v>
      </c>
      <c r="E11" s="9">
        <v>42952</v>
      </c>
    </row>
    <row r="12" spans="1:9" x14ac:dyDescent="0.25">
      <c r="A12" s="2" t="s">
        <v>15014</v>
      </c>
      <c r="B12" s="2" t="s">
        <v>15015</v>
      </c>
      <c r="C12" s="4" t="s">
        <v>15016</v>
      </c>
      <c r="E12" s="9">
        <v>42957</v>
      </c>
    </row>
    <row r="13" spans="1:9" x14ac:dyDescent="0.25">
      <c r="A13" s="2" t="s">
        <v>1466</v>
      </c>
      <c r="B13" s="2" t="s">
        <v>15017</v>
      </c>
      <c r="C13" s="4" t="s">
        <v>6990</v>
      </c>
      <c r="E13" s="9">
        <v>43021</v>
      </c>
    </row>
    <row r="14" spans="1:9" x14ac:dyDescent="0.25">
      <c r="A14" s="2" t="s">
        <v>1342</v>
      </c>
      <c r="B14" s="2" t="s">
        <v>15018</v>
      </c>
      <c r="C14" s="4" t="s">
        <v>15019</v>
      </c>
      <c r="E14" s="9">
        <v>43027</v>
      </c>
    </row>
    <row r="15" spans="1:9" x14ac:dyDescent="0.25">
      <c r="A15" s="2" t="s">
        <v>1466</v>
      </c>
      <c r="B15" s="2" t="s">
        <v>15020</v>
      </c>
      <c r="C15" s="4" t="s">
        <v>15021</v>
      </c>
      <c r="E15" s="9">
        <v>43029</v>
      </c>
    </row>
    <row r="16" spans="1:9" x14ac:dyDescent="0.25">
      <c r="A16" s="2" t="s">
        <v>1466</v>
      </c>
      <c r="B16" s="2" t="s">
        <v>15022</v>
      </c>
      <c r="C16" s="4" t="s">
        <v>15023</v>
      </c>
      <c r="E16" s="9">
        <v>43036</v>
      </c>
    </row>
    <row r="17" spans="1:5" x14ac:dyDescent="0.25">
      <c r="A17" s="2" t="s">
        <v>3645</v>
      </c>
      <c r="B17" s="2" t="s">
        <v>15024</v>
      </c>
      <c r="C17" s="4" t="s">
        <v>2015</v>
      </c>
      <c r="E17" s="9">
        <v>43075</v>
      </c>
    </row>
    <row r="18" spans="1:5" x14ac:dyDescent="0.25">
      <c r="A18" s="2" t="s">
        <v>3025</v>
      </c>
      <c r="B18" s="2" t="s">
        <v>15025</v>
      </c>
      <c r="C18" s="4" t="s">
        <v>15026</v>
      </c>
      <c r="E18" s="9">
        <v>43108</v>
      </c>
    </row>
  </sheetData>
  <hyperlinks>
    <hyperlink ref="I1" location="'Inicio'!A1" tooltip="Regresa a la tabla del inicio" display="Ir al inicio" xr:uid="{CE6162FB-BCAB-477A-A688-F49D22D842EA}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DE60-8F09-421E-9D2C-B31E797D1B85}">
  <sheetPr codeName="Hoja136"/>
  <dimension ref="A1:I37"/>
  <sheetViews>
    <sheetView workbookViewId="0">
      <pane ySplit="1" topLeftCell="A11" activePane="bottomLeft" state="frozenSplit"/>
      <selection pane="bottomLeft" activeCell="C36" sqref="C3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759</v>
      </c>
      <c r="H1" s="1" t="s">
        <v>28761</v>
      </c>
      <c r="I1" s="5" t="s">
        <v>14</v>
      </c>
    </row>
    <row r="2" spans="1:9" x14ac:dyDescent="0.25">
      <c r="A2" s="2" t="s">
        <v>3846</v>
      </c>
      <c r="B2" s="2" t="s">
        <v>14932</v>
      </c>
      <c r="C2" s="4" t="s">
        <v>14933</v>
      </c>
      <c r="D2" s="9" t="s">
        <v>14934</v>
      </c>
      <c r="E2" s="9">
        <v>41271</v>
      </c>
    </row>
    <row r="3" spans="1:9" x14ac:dyDescent="0.25">
      <c r="A3" s="2" t="s">
        <v>3846</v>
      </c>
      <c r="B3" s="2" t="s">
        <v>14932</v>
      </c>
      <c r="C3" s="4" t="s">
        <v>14935</v>
      </c>
      <c r="E3" s="9">
        <v>41289</v>
      </c>
    </row>
    <row r="4" spans="1:9" x14ac:dyDescent="0.25">
      <c r="B4" s="2" t="s">
        <v>14936</v>
      </c>
      <c r="C4" s="4">
        <v>41520</v>
      </c>
      <c r="E4" s="9">
        <v>41590</v>
      </c>
    </row>
    <row r="5" spans="1:9" x14ac:dyDescent="0.25">
      <c r="B5" s="2" t="s">
        <v>14937</v>
      </c>
      <c r="C5" s="4">
        <v>41550</v>
      </c>
      <c r="E5" s="9">
        <v>41554</v>
      </c>
    </row>
    <row r="6" spans="1:9" x14ac:dyDescent="0.25">
      <c r="A6" s="2" t="s">
        <v>14938</v>
      </c>
      <c r="B6" s="2" t="s">
        <v>14939</v>
      </c>
      <c r="C6" s="4">
        <v>41557</v>
      </c>
      <c r="E6" s="9">
        <v>41557</v>
      </c>
    </row>
    <row r="7" spans="1:9" x14ac:dyDescent="0.25">
      <c r="A7" s="2" t="s">
        <v>5902</v>
      </c>
      <c r="B7" s="2" t="s">
        <v>2273</v>
      </c>
      <c r="C7" s="4" t="s">
        <v>8368</v>
      </c>
      <c r="E7" s="9">
        <v>41717</v>
      </c>
    </row>
    <row r="8" spans="1:9" x14ac:dyDescent="0.25">
      <c r="B8" s="2" t="s">
        <v>14940</v>
      </c>
      <c r="C8" s="4">
        <v>41565</v>
      </c>
    </row>
    <row r="9" spans="1:9" x14ac:dyDescent="0.25">
      <c r="A9" s="2" t="s">
        <v>14938</v>
      </c>
      <c r="B9" s="2" t="s">
        <v>14939</v>
      </c>
      <c r="C9" s="4" t="s">
        <v>4056</v>
      </c>
      <c r="E9" s="9" t="s">
        <v>13289</v>
      </c>
    </row>
    <row r="10" spans="1:9" x14ac:dyDescent="0.25">
      <c r="A10" s="2" t="s">
        <v>14941</v>
      </c>
      <c r="B10" s="2" t="s">
        <v>14942</v>
      </c>
      <c r="C10" s="4" t="s">
        <v>14943</v>
      </c>
      <c r="E10" s="9">
        <v>41631</v>
      </c>
    </row>
    <row r="11" spans="1:9" x14ac:dyDescent="0.25">
      <c r="A11" s="2" t="s">
        <v>14944</v>
      </c>
      <c r="B11" s="2" t="s">
        <v>14945</v>
      </c>
      <c r="C11" s="4" t="s">
        <v>4135</v>
      </c>
    </row>
    <row r="12" spans="1:9" x14ac:dyDescent="0.25">
      <c r="A12" s="2" t="s">
        <v>4074</v>
      </c>
      <c r="B12" s="2" t="s">
        <v>14946</v>
      </c>
      <c r="C12" s="4">
        <v>41740</v>
      </c>
      <c r="D12" s="9" t="s">
        <v>14947</v>
      </c>
    </row>
    <row r="13" spans="1:9" x14ac:dyDescent="0.25">
      <c r="A13" s="2" t="s">
        <v>14948</v>
      </c>
      <c r="B13" s="2" t="s">
        <v>14949</v>
      </c>
      <c r="C13" s="4" t="s">
        <v>1274</v>
      </c>
      <c r="D13" s="9">
        <v>42260</v>
      </c>
      <c r="E13" s="9">
        <v>42257</v>
      </c>
    </row>
    <row r="14" spans="1:9" x14ac:dyDescent="0.25">
      <c r="A14" s="2" t="s">
        <v>14950</v>
      </c>
      <c r="B14" s="2" t="s">
        <v>14951</v>
      </c>
      <c r="C14" s="4" t="s">
        <v>14952</v>
      </c>
      <c r="D14" s="9">
        <v>43732</v>
      </c>
      <c r="E14" s="9">
        <v>43732</v>
      </c>
    </row>
    <row r="15" spans="1:9" x14ac:dyDescent="0.25">
      <c r="A15" s="2" t="s">
        <v>10853</v>
      </c>
      <c r="B15" s="2" t="s">
        <v>14953</v>
      </c>
      <c r="C15" s="4" t="s">
        <v>14952</v>
      </c>
      <c r="D15" s="9">
        <v>43732</v>
      </c>
      <c r="E15" s="9">
        <v>43733</v>
      </c>
    </row>
    <row r="16" spans="1:9" x14ac:dyDescent="0.25">
      <c r="A16" s="2" t="s">
        <v>3506</v>
      </c>
      <c r="B16" s="2" t="s">
        <v>14954</v>
      </c>
      <c r="C16" s="4" t="s">
        <v>14955</v>
      </c>
      <c r="D16" s="9" t="s">
        <v>7147</v>
      </c>
      <c r="E16" s="9">
        <v>43745</v>
      </c>
    </row>
    <row r="17" spans="1:6" x14ac:dyDescent="0.25">
      <c r="A17" s="25"/>
      <c r="B17" s="25" t="s">
        <v>14956</v>
      </c>
      <c r="C17" s="25"/>
      <c r="D17" s="29"/>
      <c r="E17" s="29"/>
      <c r="F17" s="30"/>
    </row>
    <row r="18" spans="1:6" x14ac:dyDescent="0.25">
      <c r="A18" s="2" t="s">
        <v>14957</v>
      </c>
      <c r="B18" s="2" t="s">
        <v>14958</v>
      </c>
      <c r="C18" s="4" t="s">
        <v>14959</v>
      </c>
      <c r="E18" s="9">
        <v>43742</v>
      </c>
      <c r="F18" s="3">
        <v>1</v>
      </c>
    </row>
    <row r="19" spans="1:6" x14ac:dyDescent="0.25">
      <c r="A19" s="2" t="s">
        <v>6201</v>
      </c>
      <c r="B19" s="2" t="s">
        <v>14960</v>
      </c>
      <c r="C19" s="4" t="s">
        <v>14961</v>
      </c>
      <c r="D19" s="9">
        <v>43767</v>
      </c>
      <c r="E19" s="9">
        <v>43763</v>
      </c>
    </row>
    <row r="20" spans="1:6" x14ac:dyDescent="0.25">
      <c r="A20" s="2" t="s">
        <v>9098</v>
      </c>
      <c r="B20" s="2" t="s">
        <v>14962</v>
      </c>
      <c r="C20" s="4" t="s">
        <v>4871</v>
      </c>
      <c r="E20" s="9">
        <v>43774</v>
      </c>
    </row>
    <row r="21" spans="1:6" x14ac:dyDescent="0.25">
      <c r="A21" s="2" t="s">
        <v>14963</v>
      </c>
      <c r="B21" s="2" t="s">
        <v>14964</v>
      </c>
      <c r="C21" s="4" t="s">
        <v>4871</v>
      </c>
      <c r="E21" s="9">
        <v>43774</v>
      </c>
    </row>
    <row r="22" spans="1:6" x14ac:dyDescent="0.25">
      <c r="A22" s="2" t="s">
        <v>14965</v>
      </c>
      <c r="B22" s="2" t="s">
        <v>14966</v>
      </c>
      <c r="C22" s="4" t="s">
        <v>14967</v>
      </c>
      <c r="D22" s="9">
        <v>43788</v>
      </c>
      <c r="E22" s="9">
        <v>43785</v>
      </c>
    </row>
    <row r="23" spans="1:6" x14ac:dyDescent="0.25">
      <c r="A23" s="2" t="s">
        <v>14968</v>
      </c>
      <c r="B23" s="2" t="s">
        <v>14969</v>
      </c>
      <c r="C23" s="4" t="s">
        <v>14967</v>
      </c>
      <c r="D23" s="9">
        <v>43788</v>
      </c>
      <c r="E23" s="9">
        <v>43785</v>
      </c>
    </row>
    <row r="24" spans="1:6" x14ac:dyDescent="0.25">
      <c r="A24" s="2" t="s">
        <v>14970</v>
      </c>
      <c r="B24" s="2" t="s">
        <v>14971</v>
      </c>
      <c r="C24" s="4" t="s">
        <v>13836</v>
      </c>
      <c r="D24" s="9">
        <v>43803</v>
      </c>
      <c r="E24" s="9">
        <v>43797</v>
      </c>
    </row>
    <row r="25" spans="1:6" x14ac:dyDescent="0.25">
      <c r="A25" s="2" t="s">
        <v>14972</v>
      </c>
      <c r="B25" s="2" t="s">
        <v>14973</v>
      </c>
      <c r="C25" s="4" t="s">
        <v>13836</v>
      </c>
      <c r="D25" s="9">
        <v>43803</v>
      </c>
      <c r="E25" s="9">
        <v>43797</v>
      </c>
    </row>
    <row r="26" spans="1:6" x14ac:dyDescent="0.25">
      <c r="A26" s="2" t="s">
        <v>3433</v>
      </c>
      <c r="B26" s="2" t="s">
        <v>14974</v>
      </c>
      <c r="C26" s="4" t="s">
        <v>14628</v>
      </c>
      <c r="E26" s="9">
        <v>43798</v>
      </c>
    </row>
    <row r="27" spans="1:6" x14ac:dyDescent="0.25">
      <c r="A27" s="2" t="s">
        <v>14975</v>
      </c>
      <c r="B27" s="2" t="s">
        <v>14976</v>
      </c>
      <c r="C27" s="4" t="s">
        <v>10286</v>
      </c>
      <c r="E27" s="9">
        <v>43815</v>
      </c>
    </row>
    <row r="28" spans="1:6" x14ac:dyDescent="0.25">
      <c r="A28" s="2" t="s">
        <v>14977</v>
      </c>
      <c r="B28" s="2" t="s">
        <v>10383</v>
      </c>
      <c r="C28" s="4" t="s">
        <v>14978</v>
      </c>
      <c r="E28" s="9">
        <v>43817</v>
      </c>
    </row>
    <row r="29" spans="1:6" x14ac:dyDescent="0.25">
      <c r="A29" s="2" t="s">
        <v>13875</v>
      </c>
      <c r="B29" s="2" t="s">
        <v>14979</v>
      </c>
      <c r="C29" s="4" t="s">
        <v>13274</v>
      </c>
      <c r="D29" s="9">
        <v>43830</v>
      </c>
      <c r="E29" s="9">
        <v>43829</v>
      </c>
    </row>
    <row r="30" spans="1:6" x14ac:dyDescent="0.25">
      <c r="A30" s="2" t="s">
        <v>14471</v>
      </c>
      <c r="B30" s="2" t="s">
        <v>14980</v>
      </c>
      <c r="C30" s="4" t="s">
        <v>10958</v>
      </c>
      <c r="E30" s="9">
        <v>43838</v>
      </c>
    </row>
    <row r="31" spans="1:6" x14ac:dyDescent="0.25">
      <c r="A31" s="2" t="s">
        <v>4741</v>
      </c>
      <c r="B31" s="2" t="s">
        <v>14981</v>
      </c>
      <c r="C31" s="4" t="s">
        <v>14982</v>
      </c>
      <c r="E31" s="9">
        <v>43865</v>
      </c>
    </row>
    <row r="32" spans="1:6" x14ac:dyDescent="0.25">
      <c r="A32" s="2" t="s">
        <v>14983</v>
      </c>
      <c r="B32" s="2" t="s">
        <v>14984</v>
      </c>
      <c r="C32" s="4" t="s">
        <v>14985</v>
      </c>
      <c r="D32" s="9">
        <v>43914</v>
      </c>
      <c r="E32" s="9" t="s">
        <v>2194</v>
      </c>
    </row>
    <row r="33" spans="1:5" x14ac:dyDescent="0.25">
      <c r="A33" s="2" t="s">
        <v>14986</v>
      </c>
      <c r="B33" s="2" t="s">
        <v>14987</v>
      </c>
      <c r="C33" s="4" t="s">
        <v>13291</v>
      </c>
      <c r="E33" s="9" t="s">
        <v>13289</v>
      </c>
    </row>
    <row r="34" spans="1:5" x14ac:dyDescent="0.25">
      <c r="A34" s="2" t="s">
        <v>14797</v>
      </c>
      <c r="B34" s="2" t="s">
        <v>14988</v>
      </c>
      <c r="C34" s="4" t="s">
        <v>13291</v>
      </c>
      <c r="E34" s="9" t="s">
        <v>13289</v>
      </c>
    </row>
    <row r="35" spans="1:5" x14ac:dyDescent="0.25">
      <c r="A35" s="2" t="s">
        <v>3186</v>
      </c>
      <c r="B35" s="2" t="s">
        <v>14989</v>
      </c>
      <c r="C35" s="4" t="s">
        <v>13291</v>
      </c>
      <c r="E35" s="9" t="s">
        <v>13289</v>
      </c>
    </row>
    <row r="36" spans="1:5" x14ac:dyDescent="0.25">
      <c r="A36" s="2" t="s">
        <v>3186</v>
      </c>
      <c r="B36" s="2" t="s">
        <v>4639</v>
      </c>
      <c r="C36" s="4" t="s">
        <v>13291</v>
      </c>
    </row>
    <row r="37" spans="1:5" x14ac:dyDescent="0.25">
      <c r="A37" s="2" t="s">
        <v>3186</v>
      </c>
      <c r="B37" s="2" t="s">
        <v>14990</v>
      </c>
      <c r="C37" s="4" t="s">
        <v>13291</v>
      </c>
      <c r="E37" s="9" t="s">
        <v>13289</v>
      </c>
    </row>
  </sheetData>
  <hyperlinks>
    <hyperlink ref="I1" location="'Inicio'!A1" tooltip="Regresa a la tabla del inicio" display="Ir al inicio" xr:uid="{1048C0D3-0013-4C1C-B1D2-4D48E922D5B6}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EFF5-B478-41EE-AE66-5D29157664ED}">
  <sheetPr codeName="Hoja137"/>
  <dimension ref="A1:I11"/>
  <sheetViews>
    <sheetView workbookViewId="0">
      <pane ySplit="1" topLeftCell="A2" activePane="bottomLeft" state="frozenSplit"/>
      <selection pane="bottomLeft" activeCell="B12" sqref="B1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760</v>
      </c>
      <c r="H1" s="1" t="s">
        <v>28761</v>
      </c>
      <c r="I1" s="5" t="s">
        <v>14</v>
      </c>
    </row>
    <row r="2" spans="1:9" x14ac:dyDescent="0.25">
      <c r="A2" s="2" t="s">
        <v>15027</v>
      </c>
      <c r="B2" s="2" t="s">
        <v>15028</v>
      </c>
      <c r="C2" s="4" t="s">
        <v>2794</v>
      </c>
      <c r="E2" s="9">
        <v>41443</v>
      </c>
    </row>
    <row r="3" spans="1:9" x14ac:dyDescent="0.25">
      <c r="A3" s="2" t="s">
        <v>15029</v>
      </c>
      <c r="B3" s="2" t="s">
        <v>15030</v>
      </c>
      <c r="C3" s="4" t="s">
        <v>2801</v>
      </c>
      <c r="E3" s="9">
        <v>41464</v>
      </c>
    </row>
    <row r="4" spans="1:9" x14ac:dyDescent="0.25">
      <c r="A4" s="2" t="s">
        <v>15029</v>
      </c>
      <c r="B4" s="2" t="s">
        <v>15030</v>
      </c>
      <c r="C4" s="4" t="s">
        <v>980</v>
      </c>
      <c r="E4" s="9">
        <v>41470</v>
      </c>
    </row>
    <row r="5" spans="1:9" x14ac:dyDescent="0.25">
      <c r="A5" s="2" t="s">
        <v>15031</v>
      </c>
      <c r="B5" s="2" t="s">
        <v>15032</v>
      </c>
      <c r="C5" s="4" t="s">
        <v>5208</v>
      </c>
      <c r="E5" s="9">
        <v>41881</v>
      </c>
    </row>
    <row r="6" spans="1:9" x14ac:dyDescent="0.25">
      <c r="A6" s="2" t="s">
        <v>15033</v>
      </c>
      <c r="B6" s="2" t="s">
        <v>15034</v>
      </c>
      <c r="C6" s="4" t="s">
        <v>5208</v>
      </c>
      <c r="E6" s="9">
        <v>41881</v>
      </c>
    </row>
    <row r="7" spans="1:9" x14ac:dyDescent="0.25">
      <c r="A7" s="2" t="s">
        <v>15035</v>
      </c>
      <c r="B7" s="2" t="s">
        <v>15036</v>
      </c>
      <c r="C7" s="4" t="s">
        <v>8500</v>
      </c>
      <c r="E7" s="9">
        <v>41895</v>
      </c>
    </row>
    <row r="8" spans="1:9" x14ac:dyDescent="0.25">
      <c r="A8" s="2" t="s">
        <v>15037</v>
      </c>
      <c r="B8" s="2" t="s">
        <v>15038</v>
      </c>
      <c r="C8" s="4" t="s">
        <v>8500</v>
      </c>
      <c r="E8" s="9">
        <v>41895</v>
      </c>
    </row>
    <row r="9" spans="1:9" x14ac:dyDescent="0.25">
      <c r="A9" s="2" t="s">
        <v>2695</v>
      </c>
      <c r="B9" s="2" t="s">
        <v>15039</v>
      </c>
      <c r="C9" s="4" t="s">
        <v>8770</v>
      </c>
      <c r="E9" s="9">
        <v>42755</v>
      </c>
    </row>
    <row r="10" spans="1:9" x14ac:dyDescent="0.25">
      <c r="A10" s="2" t="s">
        <v>1784</v>
      </c>
      <c r="B10" s="2" t="s">
        <v>11626</v>
      </c>
      <c r="C10" s="4" t="s">
        <v>15040</v>
      </c>
      <c r="E10" s="9">
        <v>42762</v>
      </c>
    </row>
    <row r="11" spans="1:9" x14ac:dyDescent="0.25">
      <c r="A11" s="2" t="s">
        <v>15041</v>
      </c>
      <c r="B11" s="2" t="s">
        <v>15042</v>
      </c>
      <c r="C11" s="4" t="s">
        <v>15043</v>
      </c>
      <c r="E11" s="9">
        <v>43505</v>
      </c>
    </row>
  </sheetData>
  <hyperlinks>
    <hyperlink ref="I1" location="'Inicio'!A1" tooltip="Regresa a la tabla del inicio" display="Ir al inicio" xr:uid="{D6988578-7D6E-415F-9E0B-114458355A07}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A1C5-F800-4B43-86E6-8815A59298FD}">
  <sheetPr codeName="Hoja138"/>
  <dimension ref="A1:I51"/>
  <sheetViews>
    <sheetView workbookViewId="0">
      <pane ySplit="1" topLeftCell="A29" activePane="bottomLeft" state="frozenSplit"/>
      <selection pane="bottomLeft" activeCell="E51" sqref="E5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761</v>
      </c>
      <c r="H1" s="1" t="s">
        <v>28761</v>
      </c>
      <c r="I1" s="5" t="s">
        <v>14</v>
      </c>
    </row>
    <row r="2" spans="1:9" x14ac:dyDescent="0.25">
      <c r="A2" s="2" t="s">
        <v>1236</v>
      </c>
      <c r="B2" s="2" t="s">
        <v>6784</v>
      </c>
      <c r="C2" s="4" t="s">
        <v>15044</v>
      </c>
      <c r="E2" s="9" t="s">
        <v>15045</v>
      </c>
    </row>
    <row r="3" spans="1:9" x14ac:dyDescent="0.25">
      <c r="A3" s="2" t="s">
        <v>3411</v>
      </c>
      <c r="B3" s="2" t="s">
        <v>15046</v>
      </c>
      <c r="C3" s="4" t="s">
        <v>15044</v>
      </c>
      <c r="E3" s="9" t="s">
        <v>15045</v>
      </c>
    </row>
    <row r="4" spans="1:9" x14ac:dyDescent="0.25">
      <c r="A4" s="2" t="s">
        <v>1383</v>
      </c>
      <c r="B4" s="2" t="s">
        <v>15047</v>
      </c>
      <c r="C4" s="4" t="s">
        <v>13677</v>
      </c>
      <c r="E4" s="9">
        <v>41386</v>
      </c>
    </row>
    <row r="5" spans="1:9" x14ac:dyDescent="0.25">
      <c r="A5" s="2" t="s">
        <v>4486</v>
      </c>
      <c r="B5" s="2" t="s">
        <v>15048</v>
      </c>
      <c r="C5" s="4" t="s">
        <v>15049</v>
      </c>
      <c r="D5" s="9" t="s">
        <v>15050</v>
      </c>
      <c r="E5" s="9">
        <v>41468</v>
      </c>
    </row>
    <row r="6" spans="1:9" x14ac:dyDescent="0.25">
      <c r="A6" s="2" t="s">
        <v>15051</v>
      </c>
      <c r="B6" s="2" t="s">
        <v>15052</v>
      </c>
      <c r="C6" s="4" t="s">
        <v>2353</v>
      </c>
      <c r="D6" s="9" t="s">
        <v>15053</v>
      </c>
      <c r="E6" s="9">
        <v>41492</v>
      </c>
    </row>
    <row r="7" spans="1:9" x14ac:dyDescent="0.25">
      <c r="A7" s="2" t="s">
        <v>1439</v>
      </c>
      <c r="B7" s="2" t="s">
        <v>15054</v>
      </c>
      <c r="C7" s="4" t="s">
        <v>5129</v>
      </c>
      <c r="E7" s="9">
        <v>41738</v>
      </c>
    </row>
    <row r="8" spans="1:9" x14ac:dyDescent="0.25">
      <c r="A8" s="2" t="s">
        <v>2795</v>
      </c>
      <c r="B8" s="2" t="s">
        <v>15055</v>
      </c>
      <c r="C8" s="4" t="s">
        <v>5129</v>
      </c>
      <c r="E8" s="9">
        <v>41738</v>
      </c>
    </row>
    <row r="9" spans="1:9" x14ac:dyDescent="0.25">
      <c r="A9" s="2" t="s">
        <v>15056</v>
      </c>
      <c r="B9" s="2" t="s">
        <v>10196</v>
      </c>
      <c r="C9" s="4" t="s">
        <v>4146</v>
      </c>
      <c r="E9" s="9">
        <v>41714</v>
      </c>
    </row>
    <row r="10" spans="1:9" x14ac:dyDescent="0.25">
      <c r="A10" s="2" t="s">
        <v>15057</v>
      </c>
      <c r="B10" s="2" t="s">
        <v>15058</v>
      </c>
      <c r="C10" s="4" t="s">
        <v>4146</v>
      </c>
      <c r="E10" s="9">
        <v>41761</v>
      </c>
    </row>
    <row r="11" spans="1:9" x14ac:dyDescent="0.25">
      <c r="A11" s="2" t="s">
        <v>15059</v>
      </c>
      <c r="B11" s="2" t="s">
        <v>15060</v>
      </c>
      <c r="C11" s="4" t="s">
        <v>15061</v>
      </c>
      <c r="D11" s="9">
        <v>41779</v>
      </c>
      <c r="E11" s="9">
        <v>41778</v>
      </c>
    </row>
    <row r="12" spans="1:9" x14ac:dyDescent="0.25">
      <c r="A12" s="2" t="s">
        <v>10891</v>
      </c>
      <c r="B12" s="2" t="s">
        <v>15062</v>
      </c>
      <c r="C12" s="4" t="s">
        <v>998</v>
      </c>
      <c r="E12" s="9">
        <v>41785</v>
      </c>
    </row>
    <row r="13" spans="1:9" x14ac:dyDescent="0.25">
      <c r="A13" s="2" t="s">
        <v>5233</v>
      </c>
      <c r="B13" s="2" t="s">
        <v>15063</v>
      </c>
      <c r="C13" s="4" t="s">
        <v>14019</v>
      </c>
      <c r="E13" s="9">
        <v>41866</v>
      </c>
    </row>
    <row r="14" spans="1:9" x14ac:dyDescent="0.25">
      <c r="A14" s="2" t="s">
        <v>10364</v>
      </c>
      <c r="B14" s="2" t="s">
        <v>15064</v>
      </c>
      <c r="C14" s="4" t="s">
        <v>15065</v>
      </c>
      <c r="E14" s="9">
        <v>41874</v>
      </c>
    </row>
    <row r="15" spans="1:9" x14ac:dyDescent="0.25">
      <c r="A15" s="2" t="s">
        <v>15066</v>
      </c>
      <c r="B15" s="2" t="s">
        <v>15067</v>
      </c>
      <c r="C15" s="4" t="s">
        <v>5208</v>
      </c>
      <c r="E15" s="9">
        <v>41892</v>
      </c>
    </row>
    <row r="16" spans="1:9" x14ac:dyDescent="0.25">
      <c r="A16" s="2" t="s">
        <v>15068</v>
      </c>
      <c r="B16" s="2" t="s">
        <v>15069</v>
      </c>
      <c r="C16" s="4" t="s">
        <v>5208</v>
      </c>
      <c r="E16" s="9">
        <v>41892</v>
      </c>
    </row>
    <row r="17" spans="1:5" x14ac:dyDescent="0.25">
      <c r="A17" s="2" t="s">
        <v>15066</v>
      </c>
      <c r="B17" s="2" t="s">
        <v>15067</v>
      </c>
      <c r="C17" s="4" t="s">
        <v>15070</v>
      </c>
      <c r="E17" s="9">
        <v>41906</v>
      </c>
    </row>
    <row r="18" spans="1:5" x14ac:dyDescent="0.25">
      <c r="A18" s="2" t="s">
        <v>15068</v>
      </c>
      <c r="B18" s="2" t="s">
        <v>15069</v>
      </c>
      <c r="C18" s="4" t="s">
        <v>15070</v>
      </c>
      <c r="D18" s="9" t="s">
        <v>15071</v>
      </c>
      <c r="E18" s="9">
        <v>41913</v>
      </c>
    </row>
    <row r="19" spans="1:5" x14ac:dyDescent="0.25">
      <c r="A19" s="2" t="s">
        <v>5745</v>
      </c>
      <c r="B19" s="2" t="s">
        <v>15072</v>
      </c>
      <c r="C19" s="4" t="s">
        <v>15073</v>
      </c>
      <c r="E19" s="9">
        <v>41913</v>
      </c>
    </row>
    <row r="20" spans="1:5" x14ac:dyDescent="0.25">
      <c r="A20" s="2" t="s">
        <v>15074</v>
      </c>
      <c r="B20" s="2" t="s">
        <v>15075</v>
      </c>
      <c r="C20" s="4" t="s">
        <v>15076</v>
      </c>
      <c r="D20" s="9" t="s">
        <v>15077</v>
      </c>
      <c r="E20" s="9">
        <v>41927</v>
      </c>
    </row>
    <row r="21" spans="1:5" x14ac:dyDescent="0.25">
      <c r="A21" s="2" t="s">
        <v>15078</v>
      </c>
      <c r="B21" s="2" t="s">
        <v>15079</v>
      </c>
      <c r="C21" s="4" t="s">
        <v>15076</v>
      </c>
      <c r="D21" s="9" t="s">
        <v>15077</v>
      </c>
      <c r="E21" s="9">
        <v>41927</v>
      </c>
    </row>
    <row r="22" spans="1:5" x14ac:dyDescent="0.25">
      <c r="A22" s="2" t="s">
        <v>2365</v>
      </c>
      <c r="B22" s="2" t="s">
        <v>15080</v>
      </c>
      <c r="C22" s="4" t="s">
        <v>15081</v>
      </c>
      <c r="E22" s="9">
        <v>41981</v>
      </c>
    </row>
    <row r="23" spans="1:5" x14ac:dyDescent="0.25">
      <c r="A23" s="2" t="s">
        <v>10984</v>
      </c>
      <c r="B23" s="2" t="s">
        <v>15082</v>
      </c>
      <c r="C23" s="4" t="s">
        <v>15081</v>
      </c>
      <c r="E23" s="9">
        <v>41981</v>
      </c>
    </row>
    <row r="24" spans="1:5" x14ac:dyDescent="0.25">
      <c r="A24" s="2" t="s">
        <v>15083</v>
      </c>
      <c r="B24" s="2" t="s">
        <v>15084</v>
      </c>
      <c r="C24" s="4" t="s">
        <v>15081</v>
      </c>
      <c r="E24" s="9">
        <v>41981</v>
      </c>
    </row>
    <row r="25" spans="1:5" x14ac:dyDescent="0.25">
      <c r="A25" s="2" t="s">
        <v>3201</v>
      </c>
      <c r="B25" s="2" t="s">
        <v>15085</v>
      </c>
      <c r="C25" s="4" t="s">
        <v>12445</v>
      </c>
      <c r="E25" s="9">
        <v>42011</v>
      </c>
    </row>
    <row r="26" spans="1:5" x14ac:dyDescent="0.25">
      <c r="B26" s="2" t="s">
        <v>15086</v>
      </c>
      <c r="C26" s="4" t="s">
        <v>12445</v>
      </c>
      <c r="E26" s="9">
        <v>42011</v>
      </c>
    </row>
    <row r="27" spans="1:5" x14ac:dyDescent="0.25">
      <c r="A27" s="2" t="s">
        <v>5282</v>
      </c>
      <c r="B27" s="2" t="s">
        <v>15087</v>
      </c>
      <c r="C27" s="4" t="s">
        <v>15088</v>
      </c>
      <c r="E27" s="9">
        <v>42032</v>
      </c>
    </row>
    <row r="28" spans="1:5" x14ac:dyDescent="0.25">
      <c r="A28" s="2" t="s">
        <v>15089</v>
      </c>
      <c r="B28" s="2" t="s">
        <v>15090</v>
      </c>
      <c r="C28" s="4" t="s">
        <v>15091</v>
      </c>
      <c r="E28" s="9">
        <v>42234</v>
      </c>
    </row>
    <row r="29" spans="1:5" x14ac:dyDescent="0.25">
      <c r="B29" s="2" t="s">
        <v>15092</v>
      </c>
      <c r="C29" s="4" t="s">
        <v>15091</v>
      </c>
      <c r="E29" s="9">
        <v>42234</v>
      </c>
    </row>
    <row r="30" spans="1:5" x14ac:dyDescent="0.25">
      <c r="A30" s="2" t="s">
        <v>5172</v>
      </c>
      <c r="B30" s="2" t="s">
        <v>15093</v>
      </c>
      <c r="C30" s="4" t="s">
        <v>15094</v>
      </c>
      <c r="E30" s="9">
        <v>42254</v>
      </c>
    </row>
    <row r="31" spans="1:5" x14ac:dyDescent="0.25">
      <c r="A31" s="2" t="s">
        <v>15095</v>
      </c>
      <c r="B31" s="2" t="s">
        <v>15096</v>
      </c>
      <c r="C31" s="4" t="s">
        <v>1344</v>
      </c>
      <c r="E31" s="9">
        <v>42497</v>
      </c>
    </row>
    <row r="32" spans="1:5" x14ac:dyDescent="0.25">
      <c r="A32" s="2" t="s">
        <v>1475</v>
      </c>
      <c r="B32" s="2" t="s">
        <v>15097</v>
      </c>
      <c r="C32" s="4" t="s">
        <v>5444</v>
      </c>
      <c r="E32" s="9">
        <v>42536</v>
      </c>
    </row>
    <row r="33" spans="1:6" x14ac:dyDescent="0.25">
      <c r="A33" s="2" t="s">
        <v>15098</v>
      </c>
      <c r="B33" s="2" t="s">
        <v>15099</v>
      </c>
      <c r="C33" s="4" t="s">
        <v>10894</v>
      </c>
      <c r="D33" s="9">
        <v>43214</v>
      </c>
      <c r="E33" s="9">
        <v>43213</v>
      </c>
    </row>
    <row r="34" spans="1:6" x14ac:dyDescent="0.25">
      <c r="A34" s="2" t="s">
        <v>6436</v>
      </c>
      <c r="B34" s="2" t="s">
        <v>15100</v>
      </c>
      <c r="C34" s="4" t="s">
        <v>15101</v>
      </c>
      <c r="D34" s="9">
        <v>43191</v>
      </c>
      <c r="E34" s="9">
        <v>43222</v>
      </c>
    </row>
    <row r="35" spans="1:6" x14ac:dyDescent="0.25">
      <c r="A35" s="2" t="s">
        <v>15102</v>
      </c>
      <c r="B35" s="2" t="s">
        <v>15103</v>
      </c>
      <c r="C35" s="4" t="s">
        <v>4695</v>
      </c>
      <c r="D35" s="9">
        <v>43236</v>
      </c>
      <c r="E35" s="9">
        <v>43235</v>
      </c>
    </row>
    <row r="36" spans="1:6" x14ac:dyDescent="0.25">
      <c r="A36" s="2" t="s">
        <v>15104</v>
      </c>
      <c r="B36" s="2" t="s">
        <v>15105</v>
      </c>
      <c r="C36" s="4" t="s">
        <v>11329</v>
      </c>
      <c r="E36" s="9">
        <v>43272</v>
      </c>
    </row>
    <row r="37" spans="1:6" x14ac:dyDescent="0.25">
      <c r="A37" s="2" t="s">
        <v>15106</v>
      </c>
      <c r="B37" s="2" t="s">
        <v>15107</v>
      </c>
      <c r="C37" s="4" t="s">
        <v>15108</v>
      </c>
      <c r="E37" s="9">
        <v>43272</v>
      </c>
    </row>
    <row r="38" spans="1:6" x14ac:dyDescent="0.25">
      <c r="A38" s="2" t="s">
        <v>15109</v>
      </c>
      <c r="B38" s="2" t="s">
        <v>15110</v>
      </c>
      <c r="C38" s="4" t="s">
        <v>10275</v>
      </c>
      <c r="E38" s="9">
        <v>43652</v>
      </c>
    </row>
    <row r="39" spans="1:6" x14ac:dyDescent="0.25">
      <c r="A39" s="2" t="s">
        <v>15111</v>
      </c>
      <c r="B39" s="2" t="s">
        <v>15112</v>
      </c>
      <c r="C39" s="4" t="s">
        <v>10275</v>
      </c>
      <c r="E39" s="9">
        <v>43652</v>
      </c>
    </row>
    <row r="40" spans="1:6" x14ac:dyDescent="0.25">
      <c r="A40" s="2" t="s">
        <v>15113</v>
      </c>
      <c r="B40" s="2" t="s">
        <v>15114</v>
      </c>
      <c r="C40" s="4" t="s">
        <v>8995</v>
      </c>
      <c r="D40" s="9">
        <v>43694</v>
      </c>
      <c r="E40" s="9">
        <v>43692</v>
      </c>
    </row>
    <row r="41" spans="1:6" x14ac:dyDescent="0.25">
      <c r="A41" s="2" t="s">
        <v>15115</v>
      </c>
      <c r="B41" s="2" t="s">
        <v>15116</v>
      </c>
      <c r="C41" s="4" t="s">
        <v>8995</v>
      </c>
      <c r="D41" s="9">
        <v>43694</v>
      </c>
      <c r="E41" s="9">
        <v>43692</v>
      </c>
    </row>
    <row r="42" spans="1:6" x14ac:dyDescent="0.25">
      <c r="A42" s="2" t="s">
        <v>15117</v>
      </c>
      <c r="B42" s="2" t="s">
        <v>15118</v>
      </c>
      <c r="C42" s="4" t="s">
        <v>2145</v>
      </c>
      <c r="E42" s="9">
        <v>43699</v>
      </c>
    </row>
    <row r="43" spans="1:6" x14ac:dyDescent="0.25">
      <c r="A43" s="2" t="s">
        <v>15119</v>
      </c>
      <c r="B43" s="2" t="s">
        <v>15120</v>
      </c>
      <c r="C43" s="4" t="s">
        <v>2145</v>
      </c>
      <c r="D43" s="9" t="s">
        <v>3833</v>
      </c>
      <c r="E43" s="9">
        <v>43699</v>
      </c>
    </row>
    <row r="44" spans="1:6" x14ac:dyDescent="0.25">
      <c r="A44" s="2" t="s">
        <v>15115</v>
      </c>
      <c r="B44" s="2" t="s">
        <v>15116</v>
      </c>
      <c r="C44" s="4" t="s">
        <v>15121</v>
      </c>
      <c r="E44" s="9">
        <v>43708</v>
      </c>
    </row>
    <row r="45" spans="1:6" x14ac:dyDescent="0.25">
      <c r="A45" s="2" t="s">
        <v>3403</v>
      </c>
      <c r="B45" s="2" t="s">
        <v>15122</v>
      </c>
      <c r="C45" s="4" t="s">
        <v>15121</v>
      </c>
      <c r="D45" s="9">
        <v>43715</v>
      </c>
      <c r="E45" s="9">
        <v>43717</v>
      </c>
      <c r="F45" s="3">
        <v>1</v>
      </c>
    </row>
    <row r="46" spans="1:6" x14ac:dyDescent="0.25">
      <c r="A46" s="2" t="s">
        <v>15123</v>
      </c>
      <c r="B46" s="2" t="s">
        <v>15124</v>
      </c>
      <c r="C46" s="4" t="s">
        <v>15125</v>
      </c>
      <c r="E46" s="9">
        <v>43745</v>
      </c>
    </row>
    <row r="47" spans="1:6" x14ac:dyDescent="0.25">
      <c r="A47" s="2" t="s">
        <v>15126</v>
      </c>
      <c r="B47" s="2" t="s">
        <v>15110</v>
      </c>
      <c r="C47" s="4" t="s">
        <v>2157</v>
      </c>
      <c r="E47" s="9">
        <v>43750</v>
      </c>
    </row>
    <row r="48" spans="1:6" x14ac:dyDescent="0.25">
      <c r="A48" s="2" t="s">
        <v>15127</v>
      </c>
      <c r="B48" s="2" t="s">
        <v>15112</v>
      </c>
      <c r="C48" s="4" t="s">
        <v>2157</v>
      </c>
      <c r="E48" s="9">
        <v>43750</v>
      </c>
    </row>
    <row r="49" spans="1:6" x14ac:dyDescent="0.25">
      <c r="A49" s="2" t="s">
        <v>15128</v>
      </c>
      <c r="B49" s="2" t="s">
        <v>15129</v>
      </c>
      <c r="C49" s="4" t="s">
        <v>1597</v>
      </c>
      <c r="E49" s="9">
        <v>43759</v>
      </c>
      <c r="F49" s="3">
        <v>2</v>
      </c>
    </row>
    <row r="50" spans="1:6" x14ac:dyDescent="0.25">
      <c r="A50" s="2" t="s">
        <v>10258</v>
      </c>
      <c r="B50" s="2" t="s">
        <v>15130</v>
      </c>
      <c r="C50" s="4" t="s">
        <v>1597</v>
      </c>
      <c r="E50" s="9">
        <v>43759</v>
      </c>
      <c r="F50" s="3">
        <v>2</v>
      </c>
    </row>
    <row r="51" spans="1:6" x14ac:dyDescent="0.25">
      <c r="A51" s="2" t="s">
        <v>15131</v>
      </c>
      <c r="B51" s="2" t="s">
        <v>15132</v>
      </c>
      <c r="C51" s="4" t="s">
        <v>15133</v>
      </c>
      <c r="E51" s="9">
        <v>43783</v>
      </c>
      <c r="F51" s="3">
        <v>1</v>
      </c>
    </row>
  </sheetData>
  <hyperlinks>
    <hyperlink ref="I1" location="'Inicio'!A1" tooltip="Regresa a la tabla del inicio" display="Ir al inicio" xr:uid="{CF1E2F93-C889-46B9-ADC9-D6D0AC921766}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62B0-7D37-4709-8801-1BE780C25B35}">
  <sheetPr codeName="Hoja143"/>
  <dimension ref="A1:I6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762</v>
      </c>
      <c r="H1" s="1" t="s">
        <v>28761</v>
      </c>
      <c r="I1" s="5" t="s">
        <v>14</v>
      </c>
    </row>
    <row r="2" spans="1:9" x14ac:dyDescent="0.25">
      <c r="A2" s="2" t="s">
        <v>15134</v>
      </c>
      <c r="B2" s="2" t="s">
        <v>15135</v>
      </c>
      <c r="C2" s="4" t="s">
        <v>5370</v>
      </c>
      <c r="E2" s="9">
        <v>42374</v>
      </c>
    </row>
    <row r="3" spans="1:9" x14ac:dyDescent="0.25">
      <c r="A3" s="2" t="s">
        <v>15134</v>
      </c>
      <c r="B3" s="2" t="s">
        <v>15136</v>
      </c>
      <c r="C3" s="4" t="s">
        <v>6588</v>
      </c>
      <c r="E3" s="9">
        <v>42381</v>
      </c>
    </row>
    <row r="4" spans="1:9" x14ac:dyDescent="0.25">
      <c r="A4" s="2" t="s">
        <v>10344</v>
      </c>
      <c r="B4" s="2" t="s">
        <v>15137</v>
      </c>
      <c r="C4" s="4" t="s">
        <v>15138</v>
      </c>
      <c r="E4" s="9">
        <v>42389</v>
      </c>
    </row>
    <row r="5" spans="1:9" x14ac:dyDescent="0.25">
      <c r="A5" s="2" t="s">
        <v>4334</v>
      </c>
      <c r="B5" s="2" t="s">
        <v>15139</v>
      </c>
      <c r="C5" s="4" t="s">
        <v>15140</v>
      </c>
      <c r="E5" s="9">
        <v>42986</v>
      </c>
    </row>
    <row r="6" spans="1:9" x14ac:dyDescent="0.25">
      <c r="A6" s="2" t="s">
        <v>15141</v>
      </c>
      <c r="B6" s="2" t="s">
        <v>15142</v>
      </c>
      <c r="C6" s="4" t="s">
        <v>15140</v>
      </c>
      <c r="E6" s="9">
        <v>42986</v>
      </c>
    </row>
  </sheetData>
  <hyperlinks>
    <hyperlink ref="I1" location="'Inicio'!A1" tooltip="Regresa a la tabla del inicio" display="Ir al inicio" xr:uid="{54182A00-839E-49C0-B896-75344607990D}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FD634-9E55-476B-92B8-F201D73BD096}">
  <sheetPr codeName="Hoja145"/>
  <dimension ref="A1:I215"/>
  <sheetViews>
    <sheetView workbookViewId="0">
      <pane ySplit="1" topLeftCell="A191" activePane="bottomLeft" state="frozenSplit"/>
      <selection pane="bottomLeft" activeCell="E211" sqref="E21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763</v>
      </c>
      <c r="H1" s="1" t="s">
        <v>28761</v>
      </c>
      <c r="I1" s="5" t="s">
        <v>14</v>
      </c>
    </row>
    <row r="2" spans="1:9" x14ac:dyDescent="0.25">
      <c r="A2" s="2" t="s">
        <v>5337</v>
      </c>
      <c r="B2" s="2" t="s">
        <v>15239</v>
      </c>
      <c r="C2" s="4" t="s">
        <v>15240</v>
      </c>
      <c r="E2" s="9">
        <v>41467</v>
      </c>
    </row>
    <row r="3" spans="1:9" x14ac:dyDescent="0.25">
      <c r="A3" s="2" t="s">
        <v>15241</v>
      </c>
      <c r="B3" s="2" t="s">
        <v>15242</v>
      </c>
      <c r="C3" s="4" t="s">
        <v>15243</v>
      </c>
      <c r="E3" s="9">
        <v>41474</v>
      </c>
    </row>
    <row r="4" spans="1:9" x14ac:dyDescent="0.25">
      <c r="A4" s="2" t="s">
        <v>15241</v>
      </c>
      <c r="B4" s="2" t="s">
        <v>15242</v>
      </c>
      <c r="C4" s="4" t="s">
        <v>2804</v>
      </c>
      <c r="E4" s="9">
        <v>41485</v>
      </c>
    </row>
    <row r="5" spans="1:9" x14ac:dyDescent="0.25">
      <c r="A5" s="2" t="s">
        <v>15244</v>
      </c>
      <c r="B5" s="2" t="s">
        <v>15245</v>
      </c>
      <c r="C5" s="4" t="s">
        <v>10652</v>
      </c>
      <c r="E5" s="9">
        <v>41491</v>
      </c>
    </row>
    <row r="6" spans="1:9" x14ac:dyDescent="0.25">
      <c r="A6" s="2" t="s">
        <v>15246</v>
      </c>
      <c r="B6" s="2" t="s">
        <v>15247</v>
      </c>
      <c r="C6" s="4" t="s">
        <v>2801</v>
      </c>
      <c r="E6" s="9">
        <v>41499</v>
      </c>
    </row>
    <row r="7" spans="1:9" x14ac:dyDescent="0.25">
      <c r="A7" s="2" t="s">
        <v>15248</v>
      </c>
      <c r="B7" s="2" t="s">
        <v>15249</v>
      </c>
      <c r="C7" s="4" t="s">
        <v>13996</v>
      </c>
      <c r="D7" s="9">
        <v>41520</v>
      </c>
      <c r="E7" s="9">
        <v>41520</v>
      </c>
    </row>
    <row r="8" spans="1:9" x14ac:dyDescent="0.25">
      <c r="A8" s="2" t="s">
        <v>15250</v>
      </c>
      <c r="B8" s="2" t="s">
        <v>15251</v>
      </c>
      <c r="C8" s="4" t="s">
        <v>15252</v>
      </c>
      <c r="D8" s="9">
        <v>41541</v>
      </c>
      <c r="E8" s="9">
        <v>41540</v>
      </c>
    </row>
    <row r="9" spans="1:9" x14ac:dyDescent="0.25">
      <c r="A9" s="2" t="s">
        <v>15250</v>
      </c>
      <c r="B9" s="2" t="s">
        <v>15253</v>
      </c>
      <c r="C9" s="4" t="s">
        <v>15252</v>
      </c>
      <c r="E9" s="9">
        <v>41527</v>
      </c>
    </row>
    <row r="10" spans="1:9" x14ac:dyDescent="0.25">
      <c r="A10" s="2" t="s">
        <v>10676</v>
      </c>
      <c r="B10" s="2" t="s">
        <v>15254</v>
      </c>
      <c r="C10" s="4" t="s">
        <v>4041</v>
      </c>
      <c r="D10" s="9">
        <v>41554</v>
      </c>
      <c r="E10" s="9">
        <v>41555</v>
      </c>
    </row>
    <row r="11" spans="1:9" x14ac:dyDescent="0.25">
      <c r="A11" s="2" t="s">
        <v>2240</v>
      </c>
      <c r="B11" s="2" t="s">
        <v>15255</v>
      </c>
      <c r="C11" s="4" t="s">
        <v>4048</v>
      </c>
      <c r="E11" s="9">
        <v>41556</v>
      </c>
    </row>
    <row r="12" spans="1:9" x14ac:dyDescent="0.25">
      <c r="A12" s="2" t="s">
        <v>15256</v>
      </c>
      <c r="B12" s="2" t="s">
        <v>15257</v>
      </c>
      <c r="C12" s="4" t="s">
        <v>15258</v>
      </c>
      <c r="E12" s="9">
        <v>41571</v>
      </c>
    </row>
    <row r="13" spans="1:9" x14ac:dyDescent="0.25">
      <c r="A13" s="2" t="s">
        <v>2235</v>
      </c>
      <c r="B13" s="2" t="s">
        <v>15259</v>
      </c>
      <c r="C13" s="4" t="s">
        <v>15260</v>
      </c>
      <c r="E13" s="9">
        <v>41585</v>
      </c>
    </row>
    <row r="14" spans="1:9" x14ac:dyDescent="0.25">
      <c r="A14" s="2" t="s">
        <v>15261</v>
      </c>
      <c r="B14" s="2" t="s">
        <v>15262</v>
      </c>
      <c r="C14" s="4" t="s">
        <v>15263</v>
      </c>
      <c r="E14" s="9">
        <v>41592</v>
      </c>
    </row>
    <row r="15" spans="1:9" x14ac:dyDescent="0.25">
      <c r="A15" s="2" t="s">
        <v>3955</v>
      </c>
      <c r="B15" s="2" t="s">
        <v>15264</v>
      </c>
      <c r="C15" s="4" t="s">
        <v>15265</v>
      </c>
      <c r="E15" s="9">
        <v>41590</v>
      </c>
    </row>
    <row r="16" spans="1:9" x14ac:dyDescent="0.25">
      <c r="A16" s="2" t="s">
        <v>15261</v>
      </c>
      <c r="B16" s="2" t="s">
        <v>15262</v>
      </c>
      <c r="C16" s="4" t="s">
        <v>4065</v>
      </c>
      <c r="E16" s="9">
        <v>41597</v>
      </c>
    </row>
    <row r="17" spans="1:5" x14ac:dyDescent="0.25">
      <c r="A17" s="2" t="s">
        <v>4028</v>
      </c>
      <c r="B17" s="2" t="s">
        <v>15266</v>
      </c>
      <c r="C17" s="4" t="s">
        <v>15267</v>
      </c>
      <c r="E17" s="9">
        <v>41617</v>
      </c>
    </row>
    <row r="18" spans="1:5" x14ac:dyDescent="0.25">
      <c r="A18" s="2" t="s">
        <v>15250</v>
      </c>
      <c r="B18" s="2" t="s">
        <v>15251</v>
      </c>
      <c r="C18" s="4" t="s">
        <v>15268</v>
      </c>
      <c r="E18" s="9">
        <v>41621</v>
      </c>
    </row>
    <row r="19" spans="1:5" x14ac:dyDescent="0.25">
      <c r="A19" s="2" t="s">
        <v>15269</v>
      </c>
      <c r="B19" s="2" t="s">
        <v>6530</v>
      </c>
      <c r="C19" s="4" t="s">
        <v>14279</v>
      </c>
      <c r="E19" s="9">
        <v>41638</v>
      </c>
    </row>
    <row r="20" spans="1:5" x14ac:dyDescent="0.25">
      <c r="A20" s="2" t="s">
        <v>3662</v>
      </c>
      <c r="B20" s="2" t="s">
        <v>15270</v>
      </c>
      <c r="C20" s="4" t="s">
        <v>15271</v>
      </c>
      <c r="E20" s="9">
        <v>41626</v>
      </c>
    </row>
    <row r="21" spans="1:5" x14ac:dyDescent="0.25">
      <c r="A21" s="2" t="s">
        <v>4063</v>
      </c>
      <c r="B21" s="2" t="s">
        <v>15272</v>
      </c>
      <c r="C21" s="4" t="s">
        <v>6012</v>
      </c>
      <c r="E21" s="9">
        <v>41649</v>
      </c>
    </row>
    <row r="22" spans="1:5" x14ac:dyDescent="0.25">
      <c r="A22" s="2" t="s">
        <v>4063</v>
      </c>
      <c r="B22" s="2" t="s">
        <v>4064</v>
      </c>
      <c r="C22" s="4" t="s">
        <v>15273</v>
      </c>
      <c r="E22" s="9">
        <v>41660</v>
      </c>
    </row>
    <row r="23" spans="1:5" x14ac:dyDescent="0.25">
      <c r="A23" s="2" t="s">
        <v>15274</v>
      </c>
      <c r="B23" s="2" t="s">
        <v>15275</v>
      </c>
      <c r="C23" s="4" t="s">
        <v>4083</v>
      </c>
      <c r="D23" s="9">
        <v>41575</v>
      </c>
      <c r="E23" s="9">
        <v>41664</v>
      </c>
    </row>
    <row r="24" spans="1:5" x14ac:dyDescent="0.25">
      <c r="A24" s="2" t="s">
        <v>10785</v>
      </c>
      <c r="B24" s="2" t="s">
        <v>15276</v>
      </c>
      <c r="C24" s="4" t="s">
        <v>9785</v>
      </c>
      <c r="E24" s="9">
        <v>41683</v>
      </c>
    </row>
    <row r="25" spans="1:5" x14ac:dyDescent="0.25">
      <c r="A25" s="2" t="s">
        <v>3662</v>
      </c>
      <c r="B25" s="2" t="s">
        <v>15270</v>
      </c>
      <c r="C25" s="4" t="s">
        <v>5073</v>
      </c>
      <c r="E25" s="9">
        <v>41699</v>
      </c>
    </row>
    <row r="26" spans="1:5" x14ac:dyDescent="0.25">
      <c r="B26" s="2" t="s">
        <v>15277</v>
      </c>
      <c r="C26" s="4" t="s">
        <v>15278</v>
      </c>
      <c r="E26" s="9">
        <v>41678</v>
      </c>
    </row>
    <row r="27" spans="1:5" x14ac:dyDescent="0.25">
      <c r="A27" s="2" t="s">
        <v>15279</v>
      </c>
      <c r="B27" s="2" t="s">
        <v>15280</v>
      </c>
      <c r="C27" s="4" t="s">
        <v>5092</v>
      </c>
      <c r="E27" s="9">
        <v>41706</v>
      </c>
    </row>
    <row r="28" spans="1:5" x14ac:dyDescent="0.25">
      <c r="A28" s="2" t="s">
        <v>1874</v>
      </c>
      <c r="B28" s="2" t="s">
        <v>15281</v>
      </c>
      <c r="C28" s="4" t="s">
        <v>13733</v>
      </c>
      <c r="E28" s="9">
        <v>41724</v>
      </c>
    </row>
    <row r="29" spans="1:5" x14ac:dyDescent="0.25">
      <c r="A29" s="2" t="s">
        <v>15282</v>
      </c>
      <c r="B29" s="2" t="s">
        <v>15283</v>
      </c>
      <c r="C29" s="4" t="s">
        <v>10339</v>
      </c>
      <c r="E29" s="9">
        <v>41716</v>
      </c>
    </row>
    <row r="30" spans="1:5" x14ac:dyDescent="0.25">
      <c r="A30" s="2" t="s">
        <v>15284</v>
      </c>
      <c r="B30" s="2" t="s">
        <v>15285</v>
      </c>
      <c r="C30" s="4" t="s">
        <v>15286</v>
      </c>
      <c r="E30" s="9">
        <v>41723</v>
      </c>
    </row>
    <row r="31" spans="1:5" x14ac:dyDescent="0.25">
      <c r="A31" s="2" t="s">
        <v>15287</v>
      </c>
      <c r="B31" s="2" t="s">
        <v>15288</v>
      </c>
      <c r="C31" s="4" t="s">
        <v>4135</v>
      </c>
      <c r="E31" s="9">
        <v>41734</v>
      </c>
    </row>
    <row r="32" spans="1:5" x14ac:dyDescent="0.25">
      <c r="A32" s="2" t="s">
        <v>968</v>
      </c>
      <c r="B32" s="2" t="s">
        <v>15289</v>
      </c>
      <c r="C32" s="4" t="s">
        <v>2381</v>
      </c>
      <c r="E32" s="9">
        <v>41726</v>
      </c>
    </row>
    <row r="33" spans="1:5" x14ac:dyDescent="0.25">
      <c r="A33" s="2" t="s">
        <v>4131</v>
      </c>
      <c r="B33" s="2" t="s">
        <v>15290</v>
      </c>
      <c r="C33" s="4" t="s">
        <v>8421</v>
      </c>
      <c r="E33" s="9">
        <v>41705</v>
      </c>
    </row>
    <row r="34" spans="1:5" x14ac:dyDescent="0.25">
      <c r="A34" s="2" t="s">
        <v>15269</v>
      </c>
      <c r="B34" s="2" t="s">
        <v>6530</v>
      </c>
      <c r="C34" s="4" t="s">
        <v>5129</v>
      </c>
      <c r="D34" s="9">
        <v>41757</v>
      </c>
      <c r="E34" s="9">
        <v>41764</v>
      </c>
    </row>
    <row r="35" spans="1:5" x14ac:dyDescent="0.25">
      <c r="A35" s="2" t="s">
        <v>10727</v>
      </c>
      <c r="B35" s="2" t="s">
        <v>15291</v>
      </c>
      <c r="C35" s="4" t="s">
        <v>5129</v>
      </c>
      <c r="E35" s="9">
        <v>41714</v>
      </c>
    </row>
    <row r="36" spans="1:5" x14ac:dyDescent="0.25">
      <c r="A36" s="2" t="s">
        <v>4131</v>
      </c>
      <c r="B36" s="2" t="s">
        <v>15290</v>
      </c>
      <c r="C36" s="4" t="s">
        <v>15292</v>
      </c>
      <c r="E36" s="9">
        <v>41751</v>
      </c>
    </row>
    <row r="37" spans="1:5" x14ac:dyDescent="0.25">
      <c r="A37" s="2" t="s">
        <v>10727</v>
      </c>
      <c r="B37" s="2" t="s">
        <v>15291</v>
      </c>
      <c r="C37" s="4" t="s">
        <v>2846</v>
      </c>
      <c r="E37" s="9">
        <v>41759</v>
      </c>
    </row>
    <row r="38" spans="1:5" x14ac:dyDescent="0.25">
      <c r="A38" s="2" t="s">
        <v>15293</v>
      </c>
      <c r="B38" s="2" t="s">
        <v>15294</v>
      </c>
      <c r="C38" s="4" t="s">
        <v>15295</v>
      </c>
      <c r="E38" s="9">
        <v>41779</v>
      </c>
    </row>
    <row r="39" spans="1:5" x14ac:dyDescent="0.25">
      <c r="A39" s="2" t="s">
        <v>15293</v>
      </c>
      <c r="B39" s="2" t="s">
        <v>15296</v>
      </c>
      <c r="C39" s="4" t="s">
        <v>7572</v>
      </c>
      <c r="E39" s="9">
        <v>41785</v>
      </c>
    </row>
    <row r="40" spans="1:5" x14ac:dyDescent="0.25">
      <c r="A40" s="2" t="s">
        <v>15297</v>
      </c>
      <c r="B40" s="2" t="s">
        <v>15298</v>
      </c>
      <c r="C40" s="4" t="s">
        <v>13758</v>
      </c>
      <c r="E40" s="9">
        <v>41781</v>
      </c>
    </row>
    <row r="41" spans="1:5" x14ac:dyDescent="0.25">
      <c r="A41" s="2" t="s">
        <v>15299</v>
      </c>
      <c r="B41" s="2" t="s">
        <v>15300</v>
      </c>
      <c r="C41" s="4" t="s">
        <v>15301</v>
      </c>
      <c r="D41" s="9">
        <v>41806</v>
      </c>
      <c r="E41" s="9">
        <v>41806</v>
      </c>
    </row>
    <row r="42" spans="1:5" x14ac:dyDescent="0.25">
      <c r="A42" s="2" t="s">
        <v>15302</v>
      </c>
      <c r="B42" s="2" t="s">
        <v>15303</v>
      </c>
      <c r="C42" s="4" t="s">
        <v>13761</v>
      </c>
      <c r="E42" s="9">
        <v>41800</v>
      </c>
    </row>
    <row r="43" spans="1:5" x14ac:dyDescent="0.25">
      <c r="A43" s="2" t="s">
        <v>5846</v>
      </c>
      <c r="B43" s="2" t="s">
        <v>15304</v>
      </c>
      <c r="C43" s="4" t="s">
        <v>4169</v>
      </c>
      <c r="E43" s="9">
        <v>41822</v>
      </c>
    </row>
    <row r="44" spans="1:5" x14ac:dyDescent="0.25">
      <c r="A44" s="2" t="s">
        <v>8272</v>
      </c>
      <c r="B44" s="2" t="s">
        <v>15305</v>
      </c>
      <c r="C44" s="4" t="s">
        <v>8463</v>
      </c>
      <c r="E44" s="9">
        <v>41813</v>
      </c>
    </row>
    <row r="45" spans="1:5" x14ac:dyDescent="0.25">
      <c r="A45" s="2" t="s">
        <v>15302</v>
      </c>
      <c r="B45" s="2" t="s">
        <v>15306</v>
      </c>
      <c r="C45" s="4" t="s">
        <v>15307</v>
      </c>
      <c r="E45" s="9">
        <v>41829</v>
      </c>
    </row>
    <row r="46" spans="1:5" x14ac:dyDescent="0.25">
      <c r="A46" s="2" t="s">
        <v>1013</v>
      </c>
      <c r="B46" s="2" t="s">
        <v>15308</v>
      </c>
      <c r="C46" s="4" t="s">
        <v>2858</v>
      </c>
      <c r="E46" s="9">
        <v>41839</v>
      </c>
    </row>
    <row r="47" spans="1:5" x14ac:dyDescent="0.25">
      <c r="A47" s="2" t="s">
        <v>15309</v>
      </c>
      <c r="B47" s="2" t="s">
        <v>15310</v>
      </c>
      <c r="C47" s="4" t="s">
        <v>2864</v>
      </c>
      <c r="E47" s="9">
        <v>41843</v>
      </c>
    </row>
    <row r="48" spans="1:5" x14ac:dyDescent="0.25">
      <c r="A48" s="2" t="s">
        <v>1433</v>
      </c>
      <c r="B48" s="2" t="s">
        <v>15311</v>
      </c>
      <c r="C48" s="4" t="s">
        <v>15312</v>
      </c>
      <c r="E48" s="9">
        <v>41862</v>
      </c>
    </row>
    <row r="49" spans="1:5" x14ac:dyDescent="0.25">
      <c r="A49" s="2" t="s">
        <v>1824</v>
      </c>
      <c r="B49" s="2" t="s">
        <v>15313</v>
      </c>
      <c r="C49" s="4" t="s">
        <v>8496</v>
      </c>
      <c r="E49" s="9">
        <v>41885</v>
      </c>
    </row>
    <row r="50" spans="1:5" x14ac:dyDescent="0.25">
      <c r="A50" s="2" t="s">
        <v>4227</v>
      </c>
      <c r="B50" s="2" t="s">
        <v>15314</v>
      </c>
      <c r="C50" s="4" t="s">
        <v>8500</v>
      </c>
      <c r="E50" s="9">
        <v>41897</v>
      </c>
    </row>
    <row r="51" spans="1:5" x14ac:dyDescent="0.25">
      <c r="A51" s="2" t="s">
        <v>1013</v>
      </c>
      <c r="B51" s="2" t="s">
        <v>15315</v>
      </c>
      <c r="C51" s="4" t="s">
        <v>15316</v>
      </c>
      <c r="E51" s="9">
        <v>41927</v>
      </c>
    </row>
    <row r="52" spans="1:5" x14ac:dyDescent="0.25">
      <c r="A52" s="2" t="s">
        <v>4131</v>
      </c>
      <c r="B52" s="2" t="s">
        <v>15290</v>
      </c>
      <c r="C52" s="4" t="s">
        <v>15317</v>
      </c>
      <c r="E52" s="9">
        <v>41933</v>
      </c>
    </row>
    <row r="53" spans="1:5" x14ac:dyDescent="0.25">
      <c r="A53" s="2" t="s">
        <v>15318</v>
      </c>
      <c r="B53" s="2" t="s">
        <v>15319</v>
      </c>
      <c r="C53" s="4" t="s">
        <v>8525</v>
      </c>
      <c r="E53" s="9">
        <v>41946</v>
      </c>
    </row>
    <row r="54" spans="1:5" x14ac:dyDescent="0.25">
      <c r="A54" s="2" t="s">
        <v>1013</v>
      </c>
      <c r="B54" s="2" t="s">
        <v>15320</v>
      </c>
      <c r="C54" s="4" t="s">
        <v>9498</v>
      </c>
      <c r="E54" s="9">
        <v>41943</v>
      </c>
    </row>
    <row r="55" spans="1:5" x14ac:dyDescent="0.25">
      <c r="A55" s="2" t="s">
        <v>1013</v>
      </c>
      <c r="B55" s="2" t="s">
        <v>15321</v>
      </c>
      <c r="C55" s="4" t="s">
        <v>5238</v>
      </c>
      <c r="E55" s="9">
        <v>41962</v>
      </c>
    </row>
    <row r="56" spans="1:5" x14ac:dyDescent="0.25">
      <c r="A56" s="2" t="s">
        <v>1013</v>
      </c>
      <c r="B56" s="2" t="s">
        <v>15321</v>
      </c>
      <c r="C56" s="4" t="s">
        <v>6510</v>
      </c>
      <c r="E56" s="9">
        <v>41970</v>
      </c>
    </row>
    <row r="57" spans="1:5" x14ac:dyDescent="0.25">
      <c r="A57" s="2" t="s">
        <v>7806</v>
      </c>
      <c r="B57" s="2" t="s">
        <v>8388</v>
      </c>
      <c r="C57" s="4" t="s">
        <v>15081</v>
      </c>
      <c r="E57" s="9">
        <v>41982</v>
      </c>
    </row>
    <row r="58" spans="1:5" x14ac:dyDescent="0.25">
      <c r="A58" s="2" t="s">
        <v>15322</v>
      </c>
      <c r="B58" s="2" t="s">
        <v>15323</v>
      </c>
      <c r="C58" s="4" t="s">
        <v>6855</v>
      </c>
      <c r="E58" s="9">
        <v>41988</v>
      </c>
    </row>
    <row r="59" spans="1:5" x14ac:dyDescent="0.25">
      <c r="A59" s="2" t="s">
        <v>15324</v>
      </c>
      <c r="B59" s="2" t="s">
        <v>15325</v>
      </c>
      <c r="C59" s="4" t="s">
        <v>8548</v>
      </c>
      <c r="E59" s="9">
        <v>42000</v>
      </c>
    </row>
    <row r="60" spans="1:5" x14ac:dyDescent="0.25">
      <c r="A60" s="2" t="s">
        <v>15326</v>
      </c>
      <c r="B60" s="2" t="s">
        <v>15327</v>
      </c>
      <c r="C60" s="4" t="s">
        <v>15328</v>
      </c>
      <c r="E60" s="9">
        <v>42006</v>
      </c>
    </row>
    <row r="61" spans="1:5" x14ac:dyDescent="0.25">
      <c r="A61" s="2" t="s">
        <v>3716</v>
      </c>
      <c r="B61" s="2" t="s">
        <v>15329</v>
      </c>
      <c r="C61" s="4" t="s">
        <v>15330</v>
      </c>
      <c r="E61" s="9">
        <v>42014</v>
      </c>
    </row>
    <row r="62" spans="1:5" x14ac:dyDescent="0.25">
      <c r="A62" s="2" t="s">
        <v>15331</v>
      </c>
      <c r="B62" s="2" t="s">
        <v>15332</v>
      </c>
      <c r="C62" s="4" t="s">
        <v>5267</v>
      </c>
      <c r="E62" s="9">
        <v>42016</v>
      </c>
    </row>
    <row r="63" spans="1:5" x14ac:dyDescent="0.25">
      <c r="A63" s="2" t="s">
        <v>9454</v>
      </c>
      <c r="B63" s="2" t="s">
        <v>15333</v>
      </c>
      <c r="C63" s="4" t="s">
        <v>5267</v>
      </c>
      <c r="E63" s="9">
        <v>42016</v>
      </c>
    </row>
    <row r="64" spans="1:5" x14ac:dyDescent="0.25">
      <c r="A64" s="2" t="s">
        <v>3716</v>
      </c>
      <c r="B64" s="2" t="s">
        <v>15334</v>
      </c>
      <c r="C64" s="4" t="s">
        <v>14286</v>
      </c>
      <c r="E64" s="9">
        <v>42024</v>
      </c>
    </row>
    <row r="65" spans="1:5" x14ac:dyDescent="0.25">
      <c r="A65" s="2" t="s">
        <v>3716</v>
      </c>
      <c r="B65" s="2" t="s">
        <v>15335</v>
      </c>
      <c r="C65" s="4" t="s">
        <v>15336</v>
      </c>
      <c r="E65" s="9">
        <v>42030</v>
      </c>
    </row>
    <row r="66" spans="1:5" x14ac:dyDescent="0.25">
      <c r="A66" s="2" t="s">
        <v>13990</v>
      </c>
      <c r="B66" s="2" t="s">
        <v>15337</v>
      </c>
      <c r="C66" s="4" t="s">
        <v>15338</v>
      </c>
      <c r="E66" s="9">
        <v>42039</v>
      </c>
    </row>
    <row r="67" spans="1:5" x14ac:dyDescent="0.25">
      <c r="A67" s="2" t="s">
        <v>3662</v>
      </c>
      <c r="B67" s="2" t="s">
        <v>15339</v>
      </c>
      <c r="C67" s="4" t="s">
        <v>14643</v>
      </c>
      <c r="E67" s="9">
        <v>42067</v>
      </c>
    </row>
    <row r="68" spans="1:5" x14ac:dyDescent="0.25">
      <c r="A68" s="2" t="s">
        <v>999</v>
      </c>
      <c r="B68" s="2" t="s">
        <v>15340</v>
      </c>
      <c r="C68" s="4" t="s">
        <v>15341</v>
      </c>
      <c r="E68" s="9">
        <v>42065</v>
      </c>
    </row>
    <row r="69" spans="1:5" x14ac:dyDescent="0.25">
      <c r="A69" s="2" t="s">
        <v>8582</v>
      </c>
      <c r="B69" s="2" t="s">
        <v>15342</v>
      </c>
      <c r="C69" s="4" t="s">
        <v>15343</v>
      </c>
      <c r="E69" s="9">
        <v>42070</v>
      </c>
    </row>
    <row r="70" spans="1:5" x14ac:dyDescent="0.25">
      <c r="A70" s="2" t="s">
        <v>15344</v>
      </c>
      <c r="B70" s="2" t="s">
        <v>15345</v>
      </c>
      <c r="C70" s="4" t="s">
        <v>15346</v>
      </c>
      <c r="E70" s="9">
        <v>42072</v>
      </c>
    </row>
    <row r="71" spans="1:5" x14ac:dyDescent="0.25">
      <c r="A71" s="2" t="s">
        <v>15347</v>
      </c>
      <c r="B71" s="2" t="s">
        <v>15348</v>
      </c>
      <c r="C71" s="4" t="s">
        <v>7605</v>
      </c>
      <c r="E71" s="9">
        <v>42086</v>
      </c>
    </row>
    <row r="72" spans="1:5" x14ac:dyDescent="0.25">
      <c r="A72" s="2" t="s">
        <v>15347</v>
      </c>
      <c r="B72" s="2" t="s">
        <v>15348</v>
      </c>
      <c r="C72" s="4" t="s">
        <v>12458</v>
      </c>
      <c r="E72" s="9">
        <v>42101</v>
      </c>
    </row>
    <row r="73" spans="1:5" x14ac:dyDescent="0.25">
      <c r="A73" s="2" t="s">
        <v>15302</v>
      </c>
      <c r="B73" s="2" t="s">
        <v>15349</v>
      </c>
      <c r="C73" s="4" t="s">
        <v>15350</v>
      </c>
      <c r="E73" s="9">
        <v>41740</v>
      </c>
    </row>
    <row r="74" spans="1:5" x14ac:dyDescent="0.25">
      <c r="A74" s="2" t="s">
        <v>3944</v>
      </c>
      <c r="B74" s="2" t="s">
        <v>15351</v>
      </c>
      <c r="C74" s="4" t="s">
        <v>9540</v>
      </c>
      <c r="E74" s="9">
        <v>41752</v>
      </c>
    </row>
    <row r="75" spans="1:5" x14ac:dyDescent="0.25">
      <c r="A75" s="2" t="s">
        <v>4229</v>
      </c>
      <c r="B75" s="2" t="s">
        <v>15352</v>
      </c>
      <c r="C75" s="4" t="s">
        <v>10767</v>
      </c>
      <c r="E75" s="9">
        <v>41761</v>
      </c>
    </row>
    <row r="76" spans="1:5" x14ac:dyDescent="0.25">
      <c r="A76" s="2" t="s">
        <v>2488</v>
      </c>
      <c r="B76" s="2" t="s">
        <v>15353</v>
      </c>
      <c r="C76" s="4" t="s">
        <v>4285</v>
      </c>
      <c r="E76" s="9">
        <v>42133</v>
      </c>
    </row>
    <row r="77" spans="1:5" x14ac:dyDescent="0.25">
      <c r="A77" s="2" t="s">
        <v>4229</v>
      </c>
      <c r="B77" s="2" t="s">
        <v>15354</v>
      </c>
      <c r="C77" s="4" t="s">
        <v>4290</v>
      </c>
      <c r="E77" s="9">
        <v>42146</v>
      </c>
    </row>
    <row r="78" spans="1:5" x14ac:dyDescent="0.25">
      <c r="A78" s="2" t="s">
        <v>4229</v>
      </c>
      <c r="B78" s="2" t="s">
        <v>15355</v>
      </c>
      <c r="C78" s="4" t="s">
        <v>8624</v>
      </c>
      <c r="E78" s="9">
        <v>42166</v>
      </c>
    </row>
    <row r="79" spans="1:5" x14ac:dyDescent="0.25">
      <c r="A79" s="2" t="s">
        <v>4229</v>
      </c>
      <c r="B79" s="2" t="s">
        <v>15356</v>
      </c>
      <c r="C79" s="4" t="s">
        <v>15357</v>
      </c>
      <c r="E79" s="9">
        <v>42174</v>
      </c>
    </row>
    <row r="80" spans="1:5" x14ac:dyDescent="0.25">
      <c r="A80" s="2" t="s">
        <v>4229</v>
      </c>
      <c r="B80" s="2" t="s">
        <v>15356</v>
      </c>
      <c r="C80" s="4" t="s">
        <v>2902</v>
      </c>
      <c r="E80" s="9">
        <v>42186</v>
      </c>
    </row>
    <row r="81" spans="1:5" x14ac:dyDescent="0.25">
      <c r="A81" s="2" t="s">
        <v>8025</v>
      </c>
      <c r="B81" s="2" t="s">
        <v>15358</v>
      </c>
      <c r="C81" s="4" t="s">
        <v>1160</v>
      </c>
      <c r="E81" s="9">
        <v>42189</v>
      </c>
    </row>
    <row r="82" spans="1:5" x14ac:dyDescent="0.25">
      <c r="A82" s="2" t="s">
        <v>1669</v>
      </c>
      <c r="B82" s="2" t="s">
        <v>15359</v>
      </c>
      <c r="C82" s="4" t="s">
        <v>8644</v>
      </c>
      <c r="E82" s="9">
        <v>42189</v>
      </c>
    </row>
    <row r="83" spans="1:5" x14ac:dyDescent="0.25">
      <c r="A83" s="2" t="s">
        <v>1669</v>
      </c>
      <c r="B83" s="2" t="s">
        <v>15359</v>
      </c>
      <c r="C83" s="4" t="s">
        <v>1921</v>
      </c>
      <c r="E83" s="9">
        <v>42193</v>
      </c>
    </row>
    <row r="84" spans="1:5" x14ac:dyDescent="0.25">
      <c r="A84" s="2" t="s">
        <v>5117</v>
      </c>
      <c r="B84" s="2" t="s">
        <v>15360</v>
      </c>
      <c r="C84" s="4" t="s">
        <v>1921</v>
      </c>
      <c r="E84" s="9">
        <v>42199</v>
      </c>
    </row>
    <row r="85" spans="1:5" x14ac:dyDescent="0.25">
      <c r="A85" s="2" t="s">
        <v>4229</v>
      </c>
      <c r="B85" s="2" t="s">
        <v>15361</v>
      </c>
      <c r="C85" s="4" t="s">
        <v>2906</v>
      </c>
      <c r="E85" s="9">
        <v>42212</v>
      </c>
    </row>
    <row r="86" spans="1:5" x14ac:dyDescent="0.25">
      <c r="A86" s="2" t="s">
        <v>15293</v>
      </c>
      <c r="B86" s="2" t="s">
        <v>15362</v>
      </c>
      <c r="C86" s="4" t="s">
        <v>15363</v>
      </c>
      <c r="E86" s="9">
        <v>42220</v>
      </c>
    </row>
    <row r="87" spans="1:5" x14ac:dyDescent="0.25">
      <c r="A87" s="2" t="s">
        <v>2389</v>
      </c>
      <c r="B87" s="2" t="s">
        <v>15364</v>
      </c>
      <c r="C87" s="4" t="s">
        <v>15365</v>
      </c>
      <c r="E87" s="9">
        <v>42231</v>
      </c>
    </row>
    <row r="88" spans="1:5" x14ac:dyDescent="0.25">
      <c r="A88" s="2" t="s">
        <v>15366</v>
      </c>
      <c r="B88" s="2" t="s">
        <v>15367</v>
      </c>
      <c r="C88" s="4" t="s">
        <v>15368</v>
      </c>
      <c r="D88" s="9">
        <v>42266</v>
      </c>
      <c r="E88" s="9">
        <v>42265</v>
      </c>
    </row>
    <row r="89" spans="1:5" x14ac:dyDescent="0.25">
      <c r="A89" s="2" t="s">
        <v>8892</v>
      </c>
      <c r="B89" s="2" t="s">
        <v>15369</v>
      </c>
      <c r="C89" s="4" t="s">
        <v>15370</v>
      </c>
      <c r="D89" s="9">
        <v>42287</v>
      </c>
      <c r="E89" s="9">
        <v>42289</v>
      </c>
    </row>
    <row r="90" spans="1:5" x14ac:dyDescent="0.25">
      <c r="A90" s="2" t="s">
        <v>15371</v>
      </c>
      <c r="B90" s="2" t="s">
        <v>15372</v>
      </c>
      <c r="C90" s="4" t="s">
        <v>3212</v>
      </c>
      <c r="D90" s="9">
        <v>42280</v>
      </c>
      <c r="E90" s="9">
        <v>42277</v>
      </c>
    </row>
    <row r="91" spans="1:5" x14ac:dyDescent="0.25">
      <c r="A91" s="2" t="s">
        <v>3662</v>
      </c>
      <c r="B91" s="2" t="s">
        <v>15373</v>
      </c>
      <c r="C91" s="4" t="s">
        <v>5329</v>
      </c>
      <c r="D91" s="9" t="s">
        <v>15374</v>
      </c>
      <c r="E91" s="9">
        <v>42298</v>
      </c>
    </row>
    <row r="92" spans="1:5" x14ac:dyDescent="0.25">
      <c r="A92" s="2" t="s">
        <v>4042</v>
      </c>
      <c r="B92" s="2" t="s">
        <v>15375</v>
      </c>
      <c r="C92" s="4" t="s">
        <v>15376</v>
      </c>
      <c r="D92" s="9">
        <v>42301</v>
      </c>
      <c r="E92" s="9">
        <v>42311</v>
      </c>
    </row>
    <row r="93" spans="1:5" x14ac:dyDescent="0.25">
      <c r="A93" s="2" t="s">
        <v>15377</v>
      </c>
      <c r="B93" s="2" t="s">
        <v>15378</v>
      </c>
      <c r="C93" s="4" t="s">
        <v>15379</v>
      </c>
      <c r="E93" s="9">
        <v>42313</v>
      </c>
    </row>
    <row r="94" spans="1:5" x14ac:dyDescent="0.25">
      <c r="A94" s="2" t="s">
        <v>1433</v>
      </c>
      <c r="B94" s="2" t="s">
        <v>15380</v>
      </c>
      <c r="C94" s="4" t="s">
        <v>15381</v>
      </c>
      <c r="E94" s="9">
        <v>42321</v>
      </c>
    </row>
    <row r="95" spans="1:5" x14ac:dyDescent="0.25">
      <c r="A95" s="2" t="s">
        <v>15382</v>
      </c>
      <c r="B95" s="2" t="s">
        <v>15383</v>
      </c>
      <c r="C95" s="4" t="s">
        <v>15384</v>
      </c>
      <c r="E95" s="9">
        <v>42325</v>
      </c>
    </row>
    <row r="96" spans="1:5" x14ac:dyDescent="0.25">
      <c r="A96" s="2" t="s">
        <v>4229</v>
      </c>
      <c r="B96" s="2" t="s">
        <v>15385</v>
      </c>
      <c r="C96" s="4" t="s">
        <v>15386</v>
      </c>
      <c r="D96" s="9">
        <v>42339</v>
      </c>
      <c r="E96" s="9">
        <v>42340</v>
      </c>
    </row>
    <row r="97" spans="1:5" x14ac:dyDescent="0.25">
      <c r="A97" s="2" t="s">
        <v>4229</v>
      </c>
      <c r="B97" s="2" t="s">
        <v>15385</v>
      </c>
      <c r="C97" s="4" t="s">
        <v>9813</v>
      </c>
      <c r="E97" s="9">
        <v>42361</v>
      </c>
    </row>
    <row r="98" spans="1:5" x14ac:dyDescent="0.25">
      <c r="A98" s="2" t="s">
        <v>4229</v>
      </c>
      <c r="B98" s="2" t="s">
        <v>15385</v>
      </c>
      <c r="C98" s="4" t="s">
        <v>15387</v>
      </c>
      <c r="E98" s="9">
        <v>42375</v>
      </c>
    </row>
    <row r="99" spans="1:5" x14ac:dyDescent="0.25">
      <c r="A99" s="2" t="s">
        <v>15388</v>
      </c>
      <c r="B99" s="2" t="s">
        <v>15389</v>
      </c>
      <c r="C99" s="4" t="s">
        <v>15390</v>
      </c>
      <c r="D99" s="9">
        <v>42025</v>
      </c>
      <c r="E99" s="9">
        <v>42389</v>
      </c>
    </row>
    <row r="100" spans="1:5" x14ac:dyDescent="0.25">
      <c r="A100" s="2" t="s">
        <v>3645</v>
      </c>
      <c r="B100" s="2" t="s">
        <v>15391</v>
      </c>
      <c r="C100" s="4" t="s">
        <v>15392</v>
      </c>
      <c r="E100" s="9">
        <v>42395</v>
      </c>
    </row>
    <row r="101" spans="1:5" x14ac:dyDescent="0.25">
      <c r="A101" s="2" t="s">
        <v>15393</v>
      </c>
      <c r="B101" s="2" t="s">
        <v>15394</v>
      </c>
      <c r="C101" s="4" t="s">
        <v>1306</v>
      </c>
      <c r="D101" s="9">
        <v>42413</v>
      </c>
      <c r="E101" s="9">
        <v>42415</v>
      </c>
    </row>
    <row r="102" spans="1:5" x14ac:dyDescent="0.25">
      <c r="A102" s="2" t="s">
        <v>15382</v>
      </c>
      <c r="B102" s="2" t="s">
        <v>15395</v>
      </c>
      <c r="C102" s="4" t="s">
        <v>15396</v>
      </c>
      <c r="D102" s="9">
        <v>42417</v>
      </c>
      <c r="E102" s="9">
        <v>42417</v>
      </c>
    </row>
    <row r="103" spans="1:5" x14ac:dyDescent="0.25">
      <c r="A103" s="2" t="s">
        <v>4042</v>
      </c>
      <c r="B103" s="2" t="s">
        <v>15397</v>
      </c>
      <c r="C103" s="4" t="s">
        <v>8701</v>
      </c>
      <c r="E103" s="9">
        <v>42441</v>
      </c>
    </row>
    <row r="104" spans="1:5" x14ac:dyDescent="0.25">
      <c r="A104" s="2" t="s">
        <v>1194</v>
      </c>
      <c r="B104" s="2" t="s">
        <v>15398</v>
      </c>
      <c r="C104" s="4" t="s">
        <v>4393</v>
      </c>
      <c r="D104" s="9">
        <v>42464</v>
      </c>
      <c r="E104" s="9">
        <v>42462</v>
      </c>
    </row>
    <row r="105" spans="1:5" x14ac:dyDescent="0.25">
      <c r="A105" s="2" t="s">
        <v>8069</v>
      </c>
      <c r="B105" s="2" t="s">
        <v>15399</v>
      </c>
      <c r="C105" s="4" t="s">
        <v>4393</v>
      </c>
      <c r="E105" s="9">
        <v>42457</v>
      </c>
    </row>
    <row r="106" spans="1:5" x14ac:dyDescent="0.25">
      <c r="A106" s="2" t="s">
        <v>8069</v>
      </c>
      <c r="B106" s="2" t="s">
        <v>15400</v>
      </c>
      <c r="C106" s="4" t="s">
        <v>1327</v>
      </c>
      <c r="D106" s="9">
        <v>42474</v>
      </c>
      <c r="E106" s="9">
        <v>42473</v>
      </c>
    </row>
    <row r="107" spans="1:5" x14ac:dyDescent="0.25">
      <c r="A107" s="2" t="s">
        <v>6620</v>
      </c>
      <c r="B107" s="2" t="s">
        <v>15401</v>
      </c>
      <c r="C107" s="4" t="s">
        <v>15402</v>
      </c>
      <c r="D107" s="9">
        <v>42507</v>
      </c>
      <c r="E107" s="9">
        <v>42506</v>
      </c>
    </row>
    <row r="108" spans="1:5" x14ac:dyDescent="0.25">
      <c r="A108" s="2" t="s">
        <v>6652</v>
      </c>
      <c r="B108" s="2" t="s">
        <v>15385</v>
      </c>
      <c r="C108" s="4" t="s">
        <v>3303</v>
      </c>
      <c r="D108" s="9">
        <v>42541</v>
      </c>
      <c r="E108" s="9">
        <v>42537</v>
      </c>
    </row>
    <row r="109" spans="1:5" x14ac:dyDescent="0.25">
      <c r="A109" s="2" t="s">
        <v>1171</v>
      </c>
      <c r="B109" s="2" t="s">
        <v>15403</v>
      </c>
      <c r="C109" s="4" t="s">
        <v>6377</v>
      </c>
      <c r="E109" s="9">
        <v>42542</v>
      </c>
    </row>
    <row r="110" spans="1:5" x14ac:dyDescent="0.25">
      <c r="A110" s="2" t="s">
        <v>1171</v>
      </c>
      <c r="B110" s="2" t="s">
        <v>15404</v>
      </c>
      <c r="C110" s="4" t="s">
        <v>6381</v>
      </c>
      <c r="E110" s="9">
        <v>42543</v>
      </c>
    </row>
    <row r="111" spans="1:5" x14ac:dyDescent="0.25">
      <c r="A111" s="2" t="s">
        <v>1171</v>
      </c>
      <c r="B111" s="2" t="s">
        <v>15405</v>
      </c>
      <c r="C111" s="4" t="s">
        <v>15406</v>
      </c>
      <c r="E111" s="9">
        <v>42545</v>
      </c>
    </row>
    <row r="112" spans="1:5" x14ac:dyDescent="0.25">
      <c r="A112" s="2" t="s">
        <v>1171</v>
      </c>
      <c r="B112" s="2" t="s">
        <v>15407</v>
      </c>
      <c r="C112" s="4" t="s">
        <v>15408</v>
      </c>
      <c r="E112" s="9">
        <v>42546</v>
      </c>
    </row>
    <row r="113" spans="1:5" x14ac:dyDescent="0.25">
      <c r="A113" s="2" t="s">
        <v>1171</v>
      </c>
      <c r="B113" s="2" t="s">
        <v>15409</v>
      </c>
      <c r="C113" s="4" t="s">
        <v>15410</v>
      </c>
      <c r="E113" s="9">
        <v>42548</v>
      </c>
    </row>
    <row r="114" spans="1:5" x14ac:dyDescent="0.25">
      <c r="A114" s="2" t="s">
        <v>1171</v>
      </c>
      <c r="B114" s="2" t="s">
        <v>15411</v>
      </c>
      <c r="C114" s="4" t="s">
        <v>15412</v>
      </c>
      <c r="E114" s="9">
        <v>42549</v>
      </c>
    </row>
    <row r="115" spans="1:5" x14ac:dyDescent="0.25">
      <c r="A115" s="2" t="s">
        <v>1171</v>
      </c>
      <c r="B115" s="2" t="s">
        <v>15413</v>
      </c>
      <c r="C115" s="4" t="s">
        <v>15414</v>
      </c>
      <c r="E115" s="9">
        <v>42553</v>
      </c>
    </row>
    <row r="116" spans="1:5" x14ac:dyDescent="0.25">
      <c r="A116" s="2" t="s">
        <v>1171</v>
      </c>
      <c r="B116" s="2" t="s">
        <v>15415</v>
      </c>
      <c r="C116" s="4" t="s">
        <v>15416</v>
      </c>
      <c r="E116" s="9">
        <v>42558</v>
      </c>
    </row>
    <row r="117" spans="1:5" x14ac:dyDescent="0.25">
      <c r="A117" s="2" t="s">
        <v>1171</v>
      </c>
      <c r="B117" s="2" t="s">
        <v>15417</v>
      </c>
      <c r="C117" s="4" t="s">
        <v>15418</v>
      </c>
      <c r="E117" s="9">
        <v>42570</v>
      </c>
    </row>
    <row r="118" spans="1:5" x14ac:dyDescent="0.25">
      <c r="A118" s="2" t="s">
        <v>15419</v>
      </c>
      <c r="B118" s="2" t="s">
        <v>15420</v>
      </c>
      <c r="C118" s="4" t="s">
        <v>1378</v>
      </c>
      <c r="E118" s="9">
        <v>42587</v>
      </c>
    </row>
    <row r="119" spans="1:5" x14ac:dyDescent="0.25">
      <c r="A119" s="2" t="s">
        <v>3506</v>
      </c>
      <c r="B119" s="2" t="s">
        <v>15421</v>
      </c>
      <c r="C119" s="4" t="s">
        <v>15422</v>
      </c>
      <c r="E119" s="9">
        <v>42594</v>
      </c>
    </row>
    <row r="120" spans="1:5" x14ac:dyDescent="0.25">
      <c r="A120" s="2" t="s">
        <v>6717</v>
      </c>
      <c r="B120" s="2" t="s">
        <v>15423</v>
      </c>
      <c r="C120" s="4" t="s">
        <v>15424</v>
      </c>
      <c r="D120" s="9">
        <v>42616</v>
      </c>
      <c r="E120" s="9">
        <v>42611</v>
      </c>
    </row>
    <row r="121" spans="1:5" x14ac:dyDescent="0.25">
      <c r="A121" s="2" t="s">
        <v>1993</v>
      </c>
      <c r="B121" s="2" t="s">
        <v>6928</v>
      </c>
      <c r="C121" s="4" t="s">
        <v>15425</v>
      </c>
      <c r="D121" s="9">
        <v>42629</v>
      </c>
      <c r="E121" s="9">
        <v>42630</v>
      </c>
    </row>
    <row r="122" spans="1:5" x14ac:dyDescent="0.25">
      <c r="A122" s="2" t="s">
        <v>1171</v>
      </c>
      <c r="B122" s="2" t="s">
        <v>15426</v>
      </c>
      <c r="C122" s="4" t="s">
        <v>9847</v>
      </c>
      <c r="E122" s="9">
        <v>42619</v>
      </c>
    </row>
    <row r="123" spans="1:5" x14ac:dyDescent="0.25">
      <c r="A123" s="2" t="s">
        <v>4486</v>
      </c>
      <c r="B123" s="2" t="s">
        <v>15427</v>
      </c>
      <c r="C123" s="4" t="s">
        <v>5885</v>
      </c>
      <c r="D123" s="9">
        <v>42637</v>
      </c>
      <c r="E123" s="9">
        <v>42636</v>
      </c>
    </row>
    <row r="124" spans="1:5" x14ac:dyDescent="0.25">
      <c r="A124" s="2" t="s">
        <v>3205</v>
      </c>
      <c r="B124" s="2" t="s">
        <v>15428</v>
      </c>
      <c r="C124" s="4" t="s">
        <v>14519</v>
      </c>
      <c r="E124" s="9">
        <v>42636</v>
      </c>
    </row>
    <row r="125" spans="1:5" x14ac:dyDescent="0.25">
      <c r="A125" s="2" t="s">
        <v>1171</v>
      </c>
      <c r="B125" s="2" t="s">
        <v>15429</v>
      </c>
      <c r="C125" s="4" t="s">
        <v>15430</v>
      </c>
      <c r="E125" s="9">
        <v>42636</v>
      </c>
    </row>
    <row r="126" spans="1:5" x14ac:dyDescent="0.25">
      <c r="A126" s="2" t="s">
        <v>1171</v>
      </c>
      <c r="B126" s="2" t="s">
        <v>15431</v>
      </c>
      <c r="C126" s="4" t="s">
        <v>15432</v>
      </c>
      <c r="E126" s="9">
        <v>42646</v>
      </c>
    </row>
    <row r="127" spans="1:5" x14ac:dyDescent="0.25">
      <c r="A127" s="2" t="s">
        <v>3205</v>
      </c>
      <c r="B127" s="2" t="s">
        <v>15433</v>
      </c>
      <c r="C127" s="4" t="s">
        <v>12930</v>
      </c>
      <c r="E127" s="9">
        <v>42654</v>
      </c>
    </row>
    <row r="128" spans="1:5" x14ac:dyDescent="0.25">
      <c r="A128" s="2" t="s">
        <v>4229</v>
      </c>
      <c r="B128" s="2" t="s">
        <v>15434</v>
      </c>
      <c r="C128" s="4" t="s">
        <v>8752</v>
      </c>
      <c r="E128" s="9">
        <v>42672</v>
      </c>
    </row>
    <row r="129" spans="1:5" x14ac:dyDescent="0.25">
      <c r="A129" s="2" t="s">
        <v>2167</v>
      </c>
      <c r="B129" s="2" t="s">
        <v>15435</v>
      </c>
      <c r="C129" s="4" t="s">
        <v>8757</v>
      </c>
      <c r="E129" s="9">
        <v>42685</v>
      </c>
    </row>
    <row r="130" spans="1:5" x14ac:dyDescent="0.25">
      <c r="A130" s="2" t="s">
        <v>3506</v>
      </c>
      <c r="B130" s="2" t="s">
        <v>15436</v>
      </c>
      <c r="C130" s="4" t="s">
        <v>5540</v>
      </c>
      <c r="E130" s="9">
        <v>42710</v>
      </c>
    </row>
    <row r="131" spans="1:5" x14ac:dyDescent="0.25">
      <c r="A131" s="2" t="s">
        <v>2052</v>
      </c>
      <c r="B131" s="2" t="s">
        <v>15437</v>
      </c>
      <c r="C131" s="4" t="s">
        <v>15438</v>
      </c>
      <c r="D131" s="9">
        <v>42751</v>
      </c>
      <c r="E131" s="9">
        <v>42748</v>
      </c>
    </row>
    <row r="132" spans="1:5" x14ac:dyDescent="0.25">
      <c r="A132" s="2" t="s">
        <v>15439</v>
      </c>
      <c r="B132" s="2" t="s">
        <v>15440</v>
      </c>
      <c r="C132" s="4" t="s">
        <v>7715</v>
      </c>
      <c r="E132" s="9">
        <v>42826</v>
      </c>
    </row>
    <row r="133" spans="1:5" x14ac:dyDescent="0.25">
      <c r="A133" s="2" t="s">
        <v>6702</v>
      </c>
      <c r="B133" s="2" t="s">
        <v>15441</v>
      </c>
      <c r="C133" s="4" t="s">
        <v>12940</v>
      </c>
      <c r="E133" s="9">
        <v>42861</v>
      </c>
    </row>
    <row r="134" spans="1:5" x14ac:dyDescent="0.25">
      <c r="A134" s="2" t="s">
        <v>3645</v>
      </c>
      <c r="B134" s="2" t="s">
        <v>15442</v>
      </c>
      <c r="C134" s="4" t="s">
        <v>1438</v>
      </c>
      <c r="E134" s="9">
        <v>42884</v>
      </c>
    </row>
    <row r="135" spans="1:5" x14ac:dyDescent="0.25">
      <c r="A135" s="2" t="s">
        <v>7685</v>
      </c>
      <c r="B135" s="2" t="s">
        <v>15443</v>
      </c>
      <c r="C135" s="4" t="s">
        <v>5598</v>
      </c>
      <c r="E135" s="9">
        <v>42895</v>
      </c>
    </row>
    <row r="136" spans="1:5" x14ac:dyDescent="0.25">
      <c r="A136" s="2" t="s">
        <v>4406</v>
      </c>
      <c r="B136" s="2" t="s">
        <v>14974</v>
      </c>
      <c r="C136" s="4" t="s">
        <v>5601</v>
      </c>
      <c r="D136" s="9">
        <v>42909</v>
      </c>
      <c r="E136" s="9">
        <v>42907</v>
      </c>
    </row>
    <row r="137" spans="1:5" x14ac:dyDescent="0.25">
      <c r="A137" s="2" t="s">
        <v>15444</v>
      </c>
      <c r="B137" s="2" t="s">
        <v>15445</v>
      </c>
      <c r="C137" s="4" t="s">
        <v>9967</v>
      </c>
      <c r="D137" s="9">
        <v>42922</v>
      </c>
      <c r="E137" s="9">
        <v>42919</v>
      </c>
    </row>
    <row r="138" spans="1:5" x14ac:dyDescent="0.25">
      <c r="A138" s="2" t="s">
        <v>15446</v>
      </c>
      <c r="B138" s="2" t="s">
        <v>15447</v>
      </c>
      <c r="C138" s="4" t="s">
        <v>15448</v>
      </c>
      <c r="E138" s="9">
        <v>42928</v>
      </c>
    </row>
    <row r="139" spans="1:5" x14ac:dyDescent="0.25">
      <c r="A139" s="2" t="s">
        <v>15449</v>
      </c>
      <c r="B139" s="2" t="s">
        <v>15450</v>
      </c>
      <c r="C139" s="4" t="s">
        <v>15448</v>
      </c>
      <c r="E139" s="9">
        <v>42924</v>
      </c>
    </row>
    <row r="140" spans="1:5" x14ac:dyDescent="0.25">
      <c r="A140" s="2" t="s">
        <v>4227</v>
      </c>
      <c r="B140" s="2" t="s">
        <v>15314</v>
      </c>
      <c r="C140" s="4" t="s">
        <v>15451</v>
      </c>
      <c r="E140" s="9">
        <v>42930</v>
      </c>
    </row>
    <row r="141" spans="1:5" x14ac:dyDescent="0.25">
      <c r="A141" s="2" t="s">
        <v>2235</v>
      </c>
      <c r="B141" s="2" t="s">
        <v>15452</v>
      </c>
      <c r="C141" s="4" t="s">
        <v>15453</v>
      </c>
      <c r="E141" s="9">
        <v>42930</v>
      </c>
    </row>
    <row r="142" spans="1:5" x14ac:dyDescent="0.25">
      <c r="A142" s="2" t="s">
        <v>15454</v>
      </c>
      <c r="B142" s="2" t="s">
        <v>15455</v>
      </c>
      <c r="C142" s="4" t="s">
        <v>15456</v>
      </c>
      <c r="D142" s="9">
        <v>42947</v>
      </c>
      <c r="E142" s="9">
        <v>42948</v>
      </c>
    </row>
    <row r="143" spans="1:5" x14ac:dyDescent="0.25">
      <c r="A143" s="2" t="s">
        <v>15457</v>
      </c>
      <c r="B143" s="2" t="s">
        <v>15458</v>
      </c>
      <c r="C143" s="4" t="s">
        <v>15459</v>
      </c>
      <c r="D143" s="9">
        <v>42958</v>
      </c>
      <c r="E143" s="9">
        <v>42956</v>
      </c>
    </row>
    <row r="144" spans="1:5" x14ac:dyDescent="0.25">
      <c r="A144" s="2" t="s">
        <v>15460</v>
      </c>
      <c r="B144" s="2" t="s">
        <v>15461</v>
      </c>
      <c r="C144" s="4" t="s">
        <v>15462</v>
      </c>
      <c r="D144" s="9">
        <v>42964</v>
      </c>
      <c r="E144" s="9">
        <v>42964</v>
      </c>
    </row>
    <row r="145" spans="1:5" x14ac:dyDescent="0.25">
      <c r="A145" s="2" t="s">
        <v>15463</v>
      </c>
      <c r="B145" s="2" t="s">
        <v>15464</v>
      </c>
      <c r="C145" s="4" t="s">
        <v>15465</v>
      </c>
      <c r="E145" s="9">
        <v>42964</v>
      </c>
    </row>
    <row r="146" spans="1:5" x14ac:dyDescent="0.25">
      <c r="A146" s="2" t="s">
        <v>15460</v>
      </c>
      <c r="B146" s="2" t="s">
        <v>15461</v>
      </c>
      <c r="C146" s="4" t="s">
        <v>10034</v>
      </c>
      <c r="D146" s="9">
        <v>42987</v>
      </c>
      <c r="E146" s="9">
        <v>42987</v>
      </c>
    </row>
    <row r="147" spans="1:5" x14ac:dyDescent="0.25">
      <c r="A147" s="2" t="s">
        <v>971</v>
      </c>
      <c r="B147" s="2" t="s">
        <v>15466</v>
      </c>
      <c r="C147" s="4" t="s">
        <v>10038</v>
      </c>
      <c r="E147" s="9">
        <v>42993</v>
      </c>
    </row>
    <row r="148" spans="1:5" x14ac:dyDescent="0.25">
      <c r="A148" s="2" t="s">
        <v>15467</v>
      </c>
      <c r="B148" s="2" t="s">
        <v>15468</v>
      </c>
      <c r="C148" s="4" t="s">
        <v>15469</v>
      </c>
      <c r="D148" s="9">
        <v>43007</v>
      </c>
      <c r="E148" s="9">
        <v>43008</v>
      </c>
    </row>
    <row r="149" spans="1:5" x14ac:dyDescent="0.25">
      <c r="A149" s="2" t="s">
        <v>13453</v>
      </c>
      <c r="B149" s="2" t="s">
        <v>15470</v>
      </c>
      <c r="C149" s="4" t="s">
        <v>15213</v>
      </c>
      <c r="E149" s="9">
        <v>43019</v>
      </c>
    </row>
    <row r="150" spans="1:5" x14ac:dyDescent="0.25">
      <c r="A150" s="2" t="s">
        <v>15471</v>
      </c>
      <c r="B150" s="2" t="s">
        <v>15472</v>
      </c>
      <c r="C150" s="4" t="s">
        <v>15473</v>
      </c>
      <c r="E150" s="9">
        <v>43031</v>
      </c>
    </row>
    <row r="151" spans="1:5" x14ac:dyDescent="0.25">
      <c r="A151" s="2" t="s">
        <v>1669</v>
      </c>
      <c r="B151" s="2" t="s">
        <v>15359</v>
      </c>
      <c r="C151" s="4" t="s">
        <v>10056</v>
      </c>
      <c r="E151" s="9">
        <v>43035</v>
      </c>
    </row>
    <row r="152" spans="1:5" x14ac:dyDescent="0.25">
      <c r="A152" s="2" t="s">
        <v>15474</v>
      </c>
      <c r="B152" s="2" t="s">
        <v>15475</v>
      </c>
      <c r="C152" s="4" t="s">
        <v>15476</v>
      </c>
      <c r="E152" s="9">
        <v>43052</v>
      </c>
    </row>
    <row r="153" spans="1:5" x14ac:dyDescent="0.25">
      <c r="A153" s="2" t="s">
        <v>5114</v>
      </c>
      <c r="B153" s="2" t="s">
        <v>15477</v>
      </c>
      <c r="C153" s="4" t="s">
        <v>15478</v>
      </c>
      <c r="D153" s="9">
        <v>43067</v>
      </c>
      <c r="E153" s="9">
        <v>43063</v>
      </c>
    </row>
    <row r="154" spans="1:5" x14ac:dyDescent="0.25">
      <c r="A154" s="2" t="s">
        <v>996</v>
      </c>
      <c r="B154" s="2" t="s">
        <v>15479</v>
      </c>
      <c r="C154" s="4" t="s">
        <v>15480</v>
      </c>
      <c r="E154" s="9">
        <v>43078</v>
      </c>
    </row>
    <row r="155" spans="1:5" x14ac:dyDescent="0.25">
      <c r="A155" s="2" t="s">
        <v>8192</v>
      </c>
      <c r="B155" s="2" t="s">
        <v>15481</v>
      </c>
      <c r="C155" s="4" t="s">
        <v>15026</v>
      </c>
      <c r="E155" s="9">
        <v>43085</v>
      </c>
    </row>
    <row r="156" spans="1:5" x14ac:dyDescent="0.25">
      <c r="A156" s="2" t="s">
        <v>15482</v>
      </c>
      <c r="B156" s="2" t="s">
        <v>15483</v>
      </c>
      <c r="C156" s="4" t="s">
        <v>15484</v>
      </c>
      <c r="D156" s="9">
        <v>43098</v>
      </c>
      <c r="E156" s="9">
        <v>43098</v>
      </c>
    </row>
    <row r="157" spans="1:5" x14ac:dyDescent="0.25">
      <c r="A157" s="2" t="s">
        <v>996</v>
      </c>
      <c r="B157" s="2" t="s">
        <v>15479</v>
      </c>
      <c r="C157" s="4" t="s">
        <v>2016</v>
      </c>
      <c r="E157" s="9">
        <v>43106</v>
      </c>
    </row>
    <row r="158" spans="1:5" x14ac:dyDescent="0.25">
      <c r="A158" s="2" t="s">
        <v>15485</v>
      </c>
      <c r="B158" s="2" t="s">
        <v>15486</v>
      </c>
      <c r="C158" s="4" t="s">
        <v>5904</v>
      </c>
      <c r="E158" s="9">
        <v>43129</v>
      </c>
    </row>
    <row r="159" spans="1:5" x14ac:dyDescent="0.25">
      <c r="A159" s="2" t="s">
        <v>10126</v>
      </c>
      <c r="B159" s="2" t="s">
        <v>15487</v>
      </c>
      <c r="C159" s="4" t="s">
        <v>6051</v>
      </c>
      <c r="E159" s="9">
        <v>43147</v>
      </c>
    </row>
    <row r="160" spans="1:5" x14ac:dyDescent="0.25">
      <c r="A160" s="2" t="s">
        <v>1013</v>
      </c>
      <c r="B160" s="2" t="s">
        <v>15488</v>
      </c>
      <c r="C160" s="4" t="s">
        <v>15489</v>
      </c>
      <c r="E160" s="9">
        <v>43162</v>
      </c>
    </row>
    <row r="161" spans="1:5" x14ac:dyDescent="0.25">
      <c r="A161" s="2" t="s">
        <v>1013</v>
      </c>
      <c r="B161" s="2" t="s">
        <v>15490</v>
      </c>
      <c r="C161" s="4" t="s">
        <v>3096</v>
      </c>
      <c r="D161" s="9">
        <v>43176</v>
      </c>
      <c r="E161" s="9">
        <v>43176</v>
      </c>
    </row>
    <row r="162" spans="1:5" x14ac:dyDescent="0.25">
      <c r="A162" s="2" t="s">
        <v>1013</v>
      </c>
      <c r="B162" s="2" t="s">
        <v>15491</v>
      </c>
      <c r="C162" s="4" t="s">
        <v>15492</v>
      </c>
      <c r="E162" s="9">
        <v>43175</v>
      </c>
    </row>
    <row r="163" spans="1:5" x14ac:dyDescent="0.25">
      <c r="A163" s="2" t="s">
        <v>15493</v>
      </c>
      <c r="B163" s="2" t="s">
        <v>15464</v>
      </c>
      <c r="C163" s="4" t="s">
        <v>15494</v>
      </c>
      <c r="E163" s="9">
        <v>43188</v>
      </c>
    </row>
    <row r="164" spans="1:5" x14ac:dyDescent="0.25">
      <c r="A164" s="2" t="s">
        <v>5167</v>
      </c>
      <c r="B164" s="2" t="s">
        <v>15495</v>
      </c>
      <c r="C164" s="4" t="s">
        <v>15496</v>
      </c>
      <c r="D164" s="9">
        <v>43202</v>
      </c>
      <c r="E164" s="9">
        <v>43204</v>
      </c>
    </row>
    <row r="165" spans="1:5" x14ac:dyDescent="0.25">
      <c r="A165" s="2" t="s">
        <v>15497</v>
      </c>
      <c r="B165" s="2" t="s">
        <v>15498</v>
      </c>
      <c r="C165" s="4" t="s">
        <v>15499</v>
      </c>
      <c r="E165" s="9">
        <v>43208</v>
      </c>
    </row>
    <row r="166" spans="1:5" x14ac:dyDescent="0.25">
      <c r="A166" s="2" t="s">
        <v>4131</v>
      </c>
      <c r="B166" s="2" t="s">
        <v>15500</v>
      </c>
      <c r="C166" s="4" t="s">
        <v>5675</v>
      </c>
      <c r="E166" s="9">
        <v>43218</v>
      </c>
    </row>
    <row r="167" spans="1:5" x14ac:dyDescent="0.25">
      <c r="A167" s="2" t="s">
        <v>12944</v>
      </c>
      <c r="B167" s="2" t="s">
        <v>12945</v>
      </c>
      <c r="C167" s="4" t="s">
        <v>15501</v>
      </c>
      <c r="D167" s="9">
        <v>43232</v>
      </c>
      <c r="E167" s="9">
        <v>43232</v>
      </c>
    </row>
    <row r="168" spans="1:5" x14ac:dyDescent="0.25">
      <c r="A168" s="2" t="s">
        <v>15460</v>
      </c>
      <c r="B168" s="2" t="s">
        <v>15502</v>
      </c>
      <c r="C168" s="4" t="s">
        <v>13796</v>
      </c>
      <c r="E168" s="9">
        <v>43229</v>
      </c>
    </row>
    <row r="169" spans="1:5" x14ac:dyDescent="0.25">
      <c r="A169" s="2" t="s">
        <v>15287</v>
      </c>
      <c r="B169" s="2" t="s">
        <v>15503</v>
      </c>
      <c r="C169" s="4" t="s">
        <v>2031</v>
      </c>
      <c r="E169" s="9">
        <v>43238</v>
      </c>
    </row>
    <row r="170" spans="1:5" x14ac:dyDescent="0.25">
      <c r="A170" s="2" t="s">
        <v>2235</v>
      </c>
      <c r="B170" s="2" t="s">
        <v>15259</v>
      </c>
      <c r="C170" s="4" t="s">
        <v>15504</v>
      </c>
      <c r="D170" s="9">
        <v>43253</v>
      </c>
      <c r="E170" s="9">
        <v>43252</v>
      </c>
    </row>
    <row r="171" spans="1:5" x14ac:dyDescent="0.25">
      <c r="A171" s="2" t="s">
        <v>15505</v>
      </c>
      <c r="B171" s="2" t="s">
        <v>15506</v>
      </c>
      <c r="C171" s="4" t="s">
        <v>15507</v>
      </c>
      <c r="E171" s="9">
        <v>43248</v>
      </c>
    </row>
    <row r="172" spans="1:5" x14ac:dyDescent="0.25">
      <c r="A172" s="2" t="s">
        <v>4042</v>
      </c>
      <c r="B172" s="2" t="s">
        <v>15508</v>
      </c>
      <c r="C172" s="4" t="s">
        <v>15509</v>
      </c>
      <c r="E172" s="9">
        <v>43250</v>
      </c>
    </row>
    <row r="173" spans="1:5" x14ac:dyDescent="0.25">
      <c r="A173" s="2" t="s">
        <v>15510</v>
      </c>
      <c r="B173" s="2" t="s">
        <v>15511</v>
      </c>
      <c r="C173" s="4" t="s">
        <v>15512</v>
      </c>
      <c r="D173" s="9">
        <v>43266</v>
      </c>
      <c r="E173" s="9">
        <v>43267</v>
      </c>
    </row>
    <row r="174" spans="1:5" x14ac:dyDescent="0.25">
      <c r="A174" s="2" t="s">
        <v>4715</v>
      </c>
      <c r="B174" s="2" t="s">
        <v>15352</v>
      </c>
      <c r="C174" s="4" t="s">
        <v>15513</v>
      </c>
      <c r="E174" s="9">
        <v>43272</v>
      </c>
    </row>
    <row r="175" spans="1:5" x14ac:dyDescent="0.25">
      <c r="A175" s="2" t="s">
        <v>3427</v>
      </c>
      <c r="B175" s="2" t="s">
        <v>15514</v>
      </c>
      <c r="C175" s="4" t="s">
        <v>1509</v>
      </c>
      <c r="D175" s="9">
        <v>43281</v>
      </c>
      <c r="E175" s="9">
        <v>43280</v>
      </c>
    </row>
    <row r="176" spans="1:5" x14ac:dyDescent="0.25">
      <c r="A176" s="2" t="s">
        <v>3232</v>
      </c>
      <c r="B176" s="2" t="s">
        <v>15515</v>
      </c>
      <c r="C176" s="4" t="s">
        <v>15516</v>
      </c>
      <c r="D176" s="9">
        <v>43291</v>
      </c>
      <c r="E176" s="9">
        <v>43263</v>
      </c>
    </row>
    <row r="177" spans="1:5" x14ac:dyDescent="0.25">
      <c r="A177" s="2" t="s">
        <v>15517</v>
      </c>
      <c r="B177" s="2" t="s">
        <v>15518</v>
      </c>
      <c r="C177" s="4" t="s">
        <v>4714</v>
      </c>
      <c r="D177" s="9">
        <v>43294</v>
      </c>
      <c r="E177" s="9">
        <v>43295</v>
      </c>
    </row>
    <row r="178" spans="1:5" x14ac:dyDescent="0.25">
      <c r="A178" s="2" t="s">
        <v>8919</v>
      </c>
      <c r="B178" s="2" t="s">
        <v>15519</v>
      </c>
      <c r="C178" s="4" t="s">
        <v>5714</v>
      </c>
      <c r="D178" s="9">
        <v>43309</v>
      </c>
      <c r="E178" s="9">
        <v>43309</v>
      </c>
    </row>
    <row r="179" spans="1:5" x14ac:dyDescent="0.25">
      <c r="A179" s="2" t="s">
        <v>15520</v>
      </c>
      <c r="B179" s="2" t="s">
        <v>15521</v>
      </c>
      <c r="C179" s="4" t="s">
        <v>5714</v>
      </c>
      <c r="E179" s="9">
        <v>43297</v>
      </c>
    </row>
    <row r="180" spans="1:5" x14ac:dyDescent="0.25">
      <c r="A180" s="2" t="s">
        <v>15522</v>
      </c>
      <c r="B180" s="2" t="s">
        <v>15523</v>
      </c>
      <c r="C180" s="4" t="s">
        <v>1522</v>
      </c>
      <c r="D180" s="9">
        <v>43323</v>
      </c>
      <c r="E180" s="9">
        <v>43323</v>
      </c>
    </row>
    <row r="181" spans="1:5" x14ac:dyDescent="0.25">
      <c r="A181" s="2" t="s">
        <v>7990</v>
      </c>
      <c r="B181" s="2" t="s">
        <v>15524</v>
      </c>
      <c r="C181" s="4" t="s">
        <v>3111</v>
      </c>
      <c r="E181" s="9">
        <v>43337</v>
      </c>
    </row>
    <row r="182" spans="1:5" x14ac:dyDescent="0.25">
      <c r="A182" s="2" t="s">
        <v>6201</v>
      </c>
      <c r="B182" s="2" t="s">
        <v>15525</v>
      </c>
      <c r="C182" s="4" t="s">
        <v>15526</v>
      </c>
      <c r="E182" s="9">
        <v>43351</v>
      </c>
    </row>
    <row r="183" spans="1:5" x14ac:dyDescent="0.25">
      <c r="A183" s="2" t="s">
        <v>15527</v>
      </c>
      <c r="B183" s="2" t="s">
        <v>15528</v>
      </c>
      <c r="C183" s="4" t="s">
        <v>11348</v>
      </c>
      <c r="E183" s="9">
        <v>43365</v>
      </c>
    </row>
    <row r="184" spans="1:5" x14ac:dyDescent="0.25">
      <c r="A184" s="2" t="s">
        <v>15529</v>
      </c>
      <c r="B184" s="2" t="s">
        <v>15530</v>
      </c>
      <c r="C184" s="4" t="s">
        <v>11353</v>
      </c>
      <c r="E184" s="9">
        <v>43379</v>
      </c>
    </row>
    <row r="185" spans="1:5" x14ac:dyDescent="0.25">
      <c r="A185" s="2" t="s">
        <v>15457</v>
      </c>
      <c r="B185" s="2" t="s">
        <v>15531</v>
      </c>
      <c r="C185" s="4" t="s">
        <v>11358</v>
      </c>
      <c r="E185" s="9">
        <v>43379</v>
      </c>
    </row>
    <row r="186" spans="1:5" x14ac:dyDescent="0.25">
      <c r="A186" s="2" t="s">
        <v>15532</v>
      </c>
      <c r="B186" s="2" t="s">
        <v>15533</v>
      </c>
      <c r="C186" s="4" t="s">
        <v>11363</v>
      </c>
      <c r="E186" s="9">
        <v>43391</v>
      </c>
    </row>
    <row r="187" spans="1:5" x14ac:dyDescent="0.25">
      <c r="A187" s="2" t="s">
        <v>15534</v>
      </c>
      <c r="B187" s="2" t="s">
        <v>15535</v>
      </c>
      <c r="C187" s="4" t="s">
        <v>15536</v>
      </c>
      <c r="D187" s="9">
        <v>43405</v>
      </c>
      <c r="E187" s="9">
        <v>43404</v>
      </c>
    </row>
    <row r="188" spans="1:5" x14ac:dyDescent="0.25">
      <c r="A188" s="2" t="s">
        <v>15537</v>
      </c>
      <c r="B188" s="2" t="s">
        <v>15538</v>
      </c>
      <c r="C188" s="4" t="s">
        <v>15539</v>
      </c>
      <c r="E188" s="9">
        <v>43421</v>
      </c>
    </row>
    <row r="189" spans="1:5" x14ac:dyDescent="0.25">
      <c r="A189" s="2" t="s">
        <v>6552</v>
      </c>
      <c r="B189" s="2" t="s">
        <v>15540</v>
      </c>
      <c r="C189" s="4" t="s">
        <v>3117</v>
      </c>
      <c r="D189" s="9">
        <v>43442</v>
      </c>
      <c r="E189" s="9">
        <v>43442</v>
      </c>
    </row>
    <row r="190" spans="1:5" x14ac:dyDescent="0.25">
      <c r="A190" s="2" t="s">
        <v>8748</v>
      </c>
      <c r="B190" s="2" t="s">
        <v>15541</v>
      </c>
      <c r="C190" s="4" t="s">
        <v>3124</v>
      </c>
      <c r="E190" s="9">
        <v>43461</v>
      </c>
    </row>
    <row r="191" spans="1:5" x14ac:dyDescent="0.25">
      <c r="A191" s="2" t="s">
        <v>15542</v>
      </c>
      <c r="B191" s="2" t="s">
        <v>15543</v>
      </c>
      <c r="C191" s="4" t="s">
        <v>15544</v>
      </c>
      <c r="D191" s="9">
        <v>43119</v>
      </c>
      <c r="E191" s="9">
        <v>43119</v>
      </c>
    </row>
    <row r="192" spans="1:5" x14ac:dyDescent="0.25">
      <c r="A192" s="2" t="s">
        <v>8748</v>
      </c>
      <c r="B192" s="2" t="s">
        <v>15545</v>
      </c>
      <c r="C192" s="4" t="s">
        <v>15546</v>
      </c>
      <c r="D192" s="9">
        <v>43498</v>
      </c>
      <c r="E192" s="9">
        <v>43498</v>
      </c>
    </row>
    <row r="193" spans="1:5" x14ac:dyDescent="0.25">
      <c r="A193" s="2" t="s">
        <v>4828</v>
      </c>
      <c r="B193" s="2" t="s">
        <v>15547</v>
      </c>
      <c r="C193" s="4" t="s">
        <v>14434</v>
      </c>
      <c r="D193" s="9">
        <v>43511</v>
      </c>
      <c r="E193" s="9">
        <v>43512</v>
      </c>
    </row>
    <row r="194" spans="1:5" x14ac:dyDescent="0.25">
      <c r="A194" s="2" t="s">
        <v>15548</v>
      </c>
      <c r="B194" s="2" t="s">
        <v>15549</v>
      </c>
      <c r="C194" s="4" t="s">
        <v>15550</v>
      </c>
      <c r="D194" s="9">
        <v>43526</v>
      </c>
      <c r="E194" s="9">
        <v>43526</v>
      </c>
    </row>
    <row r="195" spans="1:5" x14ac:dyDescent="0.25">
      <c r="A195" s="2" t="s">
        <v>15551</v>
      </c>
      <c r="B195" s="2" t="s">
        <v>15552</v>
      </c>
      <c r="C195" s="4" t="s">
        <v>15553</v>
      </c>
      <c r="D195" s="9">
        <v>43540</v>
      </c>
      <c r="E195" s="9">
        <v>43540</v>
      </c>
    </row>
    <row r="196" spans="1:5" x14ac:dyDescent="0.25">
      <c r="A196" s="2" t="s">
        <v>1600</v>
      </c>
      <c r="B196" s="2" t="s">
        <v>15554</v>
      </c>
      <c r="C196" s="4" t="s">
        <v>15555</v>
      </c>
      <c r="D196" s="9">
        <v>43554</v>
      </c>
      <c r="E196" s="9">
        <v>43554</v>
      </c>
    </row>
    <row r="197" spans="1:5" x14ac:dyDescent="0.25">
      <c r="A197" s="2" t="s">
        <v>12839</v>
      </c>
      <c r="B197" s="2" t="s">
        <v>15556</v>
      </c>
      <c r="C197" s="4" t="s">
        <v>15557</v>
      </c>
      <c r="D197" s="9">
        <v>43568</v>
      </c>
      <c r="E197" s="9">
        <v>43567</v>
      </c>
    </row>
    <row r="198" spans="1:5" x14ac:dyDescent="0.25">
      <c r="A198" s="2" t="s">
        <v>4715</v>
      </c>
      <c r="B198" s="2" t="s">
        <v>6663</v>
      </c>
      <c r="C198" s="4" t="s">
        <v>15557</v>
      </c>
      <c r="D198" s="9">
        <v>43568</v>
      </c>
      <c r="E198" s="9">
        <v>43567</v>
      </c>
    </row>
    <row r="199" spans="1:5" x14ac:dyDescent="0.25">
      <c r="A199" s="2" t="s">
        <v>5287</v>
      </c>
      <c r="B199" s="2" t="s">
        <v>15558</v>
      </c>
      <c r="C199" s="4" t="s">
        <v>11412</v>
      </c>
      <c r="D199" s="9">
        <v>43581</v>
      </c>
      <c r="E199" s="9">
        <v>43582</v>
      </c>
    </row>
    <row r="200" spans="1:5" x14ac:dyDescent="0.25">
      <c r="A200" s="2" t="s">
        <v>15559</v>
      </c>
      <c r="B200" s="2" t="s">
        <v>15560</v>
      </c>
      <c r="C200" s="4" t="s">
        <v>3132</v>
      </c>
      <c r="D200" s="9">
        <v>43596</v>
      </c>
      <c r="E200" s="9">
        <v>43596</v>
      </c>
    </row>
    <row r="201" spans="1:5" x14ac:dyDescent="0.25">
      <c r="A201" s="2" t="s">
        <v>2283</v>
      </c>
      <c r="B201" s="2" t="s">
        <v>15561</v>
      </c>
      <c r="C201" s="4" t="s">
        <v>1565</v>
      </c>
      <c r="D201" s="9">
        <v>43610</v>
      </c>
      <c r="E201" s="9">
        <v>43609</v>
      </c>
    </row>
    <row r="202" spans="1:5" x14ac:dyDescent="0.25">
      <c r="A202" s="2" t="s">
        <v>15562</v>
      </c>
      <c r="B202" s="2" t="s">
        <v>15563</v>
      </c>
      <c r="C202" s="4" t="s">
        <v>2127</v>
      </c>
      <c r="D202" s="9">
        <v>43623</v>
      </c>
      <c r="E202" s="9">
        <v>43623</v>
      </c>
    </row>
    <row r="203" spans="1:5" x14ac:dyDescent="0.25">
      <c r="A203" s="2" t="s">
        <v>15564</v>
      </c>
      <c r="B203" s="2" t="s">
        <v>15565</v>
      </c>
      <c r="C203" s="4" t="s">
        <v>15566</v>
      </c>
      <c r="E203" s="9">
        <v>43640</v>
      </c>
    </row>
    <row r="204" spans="1:5" x14ac:dyDescent="0.25">
      <c r="A204" s="2" t="s">
        <v>15567</v>
      </c>
      <c r="B204" s="2" t="s">
        <v>2027</v>
      </c>
      <c r="C204" s="4" t="s">
        <v>15568</v>
      </c>
      <c r="D204" s="9">
        <v>43652</v>
      </c>
      <c r="E204" s="9">
        <v>43659</v>
      </c>
    </row>
    <row r="205" spans="1:5" x14ac:dyDescent="0.25">
      <c r="A205" s="2" t="s">
        <v>15569</v>
      </c>
      <c r="B205" s="2" t="s">
        <v>15570</v>
      </c>
      <c r="C205" s="4" t="s">
        <v>1574</v>
      </c>
      <c r="E205" s="9">
        <v>43673</v>
      </c>
    </row>
    <row r="206" spans="1:5" x14ac:dyDescent="0.25">
      <c r="A206" s="2" t="s">
        <v>3025</v>
      </c>
      <c r="B206" s="2" t="s">
        <v>15571</v>
      </c>
      <c r="C206" s="4" t="s">
        <v>11430</v>
      </c>
      <c r="D206" s="9">
        <v>43705</v>
      </c>
      <c r="E206" s="9">
        <v>43704</v>
      </c>
    </row>
    <row r="207" spans="1:5" x14ac:dyDescent="0.25">
      <c r="A207" s="2" t="s">
        <v>15572</v>
      </c>
      <c r="B207" s="2" t="s">
        <v>15573</v>
      </c>
      <c r="C207" s="4" t="s">
        <v>4830</v>
      </c>
      <c r="D207" s="9">
        <v>43719</v>
      </c>
      <c r="E207" s="9">
        <v>43718</v>
      </c>
    </row>
    <row r="208" spans="1:5" x14ac:dyDescent="0.25">
      <c r="A208" s="2" t="s">
        <v>6201</v>
      </c>
      <c r="B208" s="2" t="s">
        <v>15574</v>
      </c>
      <c r="C208" s="4" t="s">
        <v>4830</v>
      </c>
      <c r="D208" s="9">
        <v>43719</v>
      </c>
      <c r="E208" s="9">
        <v>43718</v>
      </c>
    </row>
    <row r="209" spans="1:5" x14ac:dyDescent="0.25">
      <c r="A209" s="2" t="s">
        <v>6671</v>
      </c>
      <c r="B209" s="2" t="s">
        <v>15575</v>
      </c>
      <c r="C209" s="4" t="s">
        <v>15576</v>
      </c>
      <c r="E209" s="9">
        <v>43761</v>
      </c>
    </row>
    <row r="210" spans="1:5" x14ac:dyDescent="0.25">
      <c r="A210" s="2" t="s">
        <v>15577</v>
      </c>
      <c r="B210" s="2" t="s">
        <v>15458</v>
      </c>
      <c r="C210" s="4" t="s">
        <v>2193</v>
      </c>
      <c r="E210" s="9">
        <v>43911</v>
      </c>
    </row>
    <row r="211" spans="1:5" x14ac:dyDescent="0.25">
      <c r="A211" s="2" t="s">
        <v>15578</v>
      </c>
      <c r="B211" s="2" t="s">
        <v>15579</v>
      </c>
      <c r="C211" s="4" t="s">
        <v>13291</v>
      </c>
    </row>
    <row r="212" spans="1:5" x14ac:dyDescent="0.25">
      <c r="A212" s="2" t="s">
        <v>15580</v>
      </c>
      <c r="B212" s="2" t="s">
        <v>15581</v>
      </c>
      <c r="C212" s="4" t="s">
        <v>13291</v>
      </c>
    </row>
    <row r="213" spans="1:5" x14ac:dyDescent="0.25">
      <c r="A213" s="2" t="s">
        <v>15582</v>
      </c>
      <c r="B213" s="2" t="s">
        <v>15583</v>
      </c>
      <c r="C213" s="4" t="s">
        <v>13291</v>
      </c>
    </row>
    <row r="214" spans="1:5" x14ac:dyDescent="0.25">
      <c r="A214" s="2" t="s">
        <v>15584</v>
      </c>
      <c r="B214" s="2" t="s">
        <v>15585</v>
      </c>
      <c r="C214" s="4" t="s">
        <v>13291</v>
      </c>
    </row>
    <row r="215" spans="1:5" x14ac:dyDescent="0.25">
      <c r="A215" s="2" t="s">
        <v>3242</v>
      </c>
      <c r="B215" s="2" t="s">
        <v>15586</v>
      </c>
      <c r="C215" s="4" t="s">
        <v>13291</v>
      </c>
    </row>
  </sheetData>
  <hyperlinks>
    <hyperlink ref="I1" location="'Inicio'!A1" tooltip="Regresa a la tabla del inicio" display="Ir al inicio" xr:uid="{50F43101-2913-42B8-BBD4-1DB588596A50}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421-E39A-4302-B745-2BD27622A4F4}">
  <sheetPr codeName="Hoja185"/>
  <dimension ref="A1:I28"/>
  <sheetViews>
    <sheetView workbookViewId="0">
      <pane ySplit="1" topLeftCell="A2" activePane="bottomLeft" state="frozenSplit"/>
      <selection pane="bottomLeft" activeCell="D23" sqref="D2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764</v>
      </c>
      <c r="H1" s="1" t="s">
        <v>28761</v>
      </c>
      <c r="I1" s="5" t="s">
        <v>14</v>
      </c>
    </row>
    <row r="2" spans="1:9" x14ac:dyDescent="0.25">
      <c r="A2" s="2" t="s">
        <v>15587</v>
      </c>
      <c r="B2" s="2" t="s">
        <v>15588</v>
      </c>
      <c r="C2" s="4" t="s">
        <v>15589</v>
      </c>
      <c r="E2" s="9">
        <v>41149</v>
      </c>
      <c r="F2" s="3">
        <v>11</v>
      </c>
    </row>
    <row r="3" spans="1:9" x14ac:dyDescent="0.25">
      <c r="A3" s="2" t="s">
        <v>3616</v>
      </c>
      <c r="B3" s="2" t="s">
        <v>15590</v>
      </c>
      <c r="C3" s="4" t="s">
        <v>15591</v>
      </c>
      <c r="E3" s="9">
        <v>41255</v>
      </c>
    </row>
    <row r="4" spans="1:9" x14ac:dyDescent="0.25">
      <c r="A4" s="2" t="s">
        <v>15592</v>
      </c>
      <c r="B4" s="2" t="s">
        <v>15593</v>
      </c>
      <c r="C4" s="4" t="s">
        <v>15591</v>
      </c>
      <c r="E4" s="9">
        <v>41255</v>
      </c>
    </row>
    <row r="5" spans="1:9" x14ac:dyDescent="0.25">
      <c r="A5" s="2" t="s">
        <v>15594</v>
      </c>
      <c r="B5" s="2" t="s">
        <v>15595</v>
      </c>
      <c r="C5" s="4" t="s">
        <v>15596</v>
      </c>
      <c r="D5" s="9">
        <v>41933</v>
      </c>
      <c r="E5" s="9">
        <v>41932</v>
      </c>
    </row>
    <row r="6" spans="1:9" x14ac:dyDescent="0.25">
      <c r="A6" s="2" t="s">
        <v>15597</v>
      </c>
      <c r="B6" s="2" t="s">
        <v>15598</v>
      </c>
      <c r="C6" s="4" t="s">
        <v>15596</v>
      </c>
      <c r="D6" s="9">
        <v>41933</v>
      </c>
      <c r="E6" s="9">
        <v>41932</v>
      </c>
    </row>
    <row r="7" spans="1:9" x14ac:dyDescent="0.25">
      <c r="A7" s="2" t="s">
        <v>15599</v>
      </c>
      <c r="B7" s="2" t="s">
        <v>15600</v>
      </c>
      <c r="C7" s="4" t="s">
        <v>15601</v>
      </c>
      <c r="E7" s="9">
        <v>41979</v>
      </c>
    </row>
    <row r="8" spans="1:9" x14ac:dyDescent="0.25">
      <c r="A8" s="2" t="s">
        <v>15602</v>
      </c>
      <c r="B8" s="2" t="s">
        <v>15603</v>
      </c>
      <c r="C8" s="4" t="s">
        <v>15604</v>
      </c>
      <c r="E8" s="9">
        <v>42007</v>
      </c>
    </row>
    <row r="9" spans="1:9" x14ac:dyDescent="0.25">
      <c r="A9" s="2" t="s">
        <v>15605</v>
      </c>
      <c r="B9" s="2" t="s">
        <v>15606</v>
      </c>
      <c r="C9" s="4" t="s">
        <v>1002</v>
      </c>
      <c r="E9" s="9">
        <v>42161</v>
      </c>
    </row>
    <row r="10" spans="1:9" x14ac:dyDescent="0.25">
      <c r="A10" s="2" t="s">
        <v>3616</v>
      </c>
      <c r="B10" s="2" t="s">
        <v>15607</v>
      </c>
      <c r="C10" s="4" t="s">
        <v>12066</v>
      </c>
      <c r="E10" s="9">
        <v>42319</v>
      </c>
    </row>
    <row r="11" spans="1:9" x14ac:dyDescent="0.25">
      <c r="A11" s="2" t="s">
        <v>3616</v>
      </c>
      <c r="B11" s="2" t="s">
        <v>15608</v>
      </c>
      <c r="C11" s="4" t="s">
        <v>5339</v>
      </c>
      <c r="D11" s="9" t="s">
        <v>15609</v>
      </c>
      <c r="E11" s="9">
        <v>42353</v>
      </c>
    </row>
    <row r="12" spans="1:9" x14ac:dyDescent="0.25">
      <c r="A12" s="2" t="s">
        <v>4826</v>
      </c>
      <c r="B12" s="2" t="s">
        <v>15610</v>
      </c>
      <c r="C12" s="4" t="s">
        <v>15611</v>
      </c>
      <c r="D12" s="9">
        <v>43721</v>
      </c>
      <c r="E12" s="9">
        <v>43721</v>
      </c>
    </row>
    <row r="13" spans="1:9" x14ac:dyDescent="0.25">
      <c r="A13" s="2" t="s">
        <v>15612</v>
      </c>
      <c r="B13" s="2" t="s">
        <v>15613</v>
      </c>
      <c r="C13" s="4" t="s">
        <v>4843</v>
      </c>
      <c r="E13" s="9">
        <v>43727</v>
      </c>
    </row>
    <row r="14" spans="1:9" x14ac:dyDescent="0.25">
      <c r="A14" s="2" t="s">
        <v>4584</v>
      </c>
      <c r="B14" s="2" t="s">
        <v>15614</v>
      </c>
      <c r="C14" s="4" t="s">
        <v>15615</v>
      </c>
      <c r="D14" s="9">
        <v>43740</v>
      </c>
      <c r="E14" s="9">
        <v>43739</v>
      </c>
    </row>
    <row r="15" spans="1:9" x14ac:dyDescent="0.25">
      <c r="A15" s="2" t="s">
        <v>15616</v>
      </c>
      <c r="B15" s="2" t="s">
        <v>15617</v>
      </c>
      <c r="C15" s="4" t="s">
        <v>15618</v>
      </c>
      <c r="D15" s="9" t="s">
        <v>12725</v>
      </c>
      <c r="E15" s="9">
        <v>43753</v>
      </c>
    </row>
    <row r="16" spans="1:9" x14ac:dyDescent="0.25">
      <c r="A16" s="2" t="s">
        <v>15619</v>
      </c>
      <c r="B16" s="2" t="s">
        <v>15620</v>
      </c>
      <c r="C16" s="4" t="s">
        <v>4865</v>
      </c>
      <c r="E16" s="9">
        <v>43759</v>
      </c>
    </row>
    <row r="17" spans="1:5" x14ac:dyDescent="0.25">
      <c r="A17" s="2" t="s">
        <v>15621</v>
      </c>
      <c r="B17" s="2" t="s">
        <v>15622</v>
      </c>
      <c r="C17" s="4" t="s">
        <v>13268</v>
      </c>
      <c r="D17" s="9">
        <v>43773</v>
      </c>
      <c r="E17" s="9">
        <v>43769</v>
      </c>
    </row>
    <row r="18" spans="1:5" x14ac:dyDescent="0.25">
      <c r="A18" s="2" t="s">
        <v>13813</v>
      </c>
      <c r="B18" s="2" t="s">
        <v>15623</v>
      </c>
      <c r="C18" s="4" t="s">
        <v>15624</v>
      </c>
      <c r="D18" s="9">
        <v>43783</v>
      </c>
      <c r="E18" s="9">
        <v>43777</v>
      </c>
    </row>
    <row r="19" spans="1:5" x14ac:dyDescent="0.25">
      <c r="A19" s="2" t="s">
        <v>15625</v>
      </c>
      <c r="B19" s="2" t="s">
        <v>15626</v>
      </c>
      <c r="C19" s="4" t="s">
        <v>15627</v>
      </c>
      <c r="E19" s="9">
        <v>43783</v>
      </c>
    </row>
    <row r="20" spans="1:5" x14ac:dyDescent="0.25">
      <c r="A20" s="2" t="s">
        <v>15628</v>
      </c>
      <c r="B20" s="2" t="s">
        <v>15629</v>
      </c>
      <c r="C20" s="4" t="s">
        <v>15630</v>
      </c>
      <c r="D20" s="9">
        <v>43797</v>
      </c>
      <c r="E20" s="9">
        <v>43795</v>
      </c>
    </row>
    <row r="21" spans="1:5" x14ac:dyDescent="0.25">
      <c r="A21" s="2" t="s">
        <v>15631</v>
      </c>
      <c r="B21" s="2" t="s">
        <v>15632</v>
      </c>
      <c r="C21" s="4" t="s">
        <v>12743</v>
      </c>
      <c r="D21" s="9">
        <v>43819</v>
      </c>
      <c r="E21" s="9">
        <v>43817</v>
      </c>
    </row>
    <row r="22" spans="1:5" x14ac:dyDescent="0.25">
      <c r="A22" s="2" t="s">
        <v>15633</v>
      </c>
      <c r="B22" s="2" t="s">
        <v>15634</v>
      </c>
      <c r="C22" s="4" t="s">
        <v>15635</v>
      </c>
      <c r="D22" s="9">
        <v>43832</v>
      </c>
      <c r="E22" s="9">
        <v>43832</v>
      </c>
    </row>
    <row r="23" spans="1:5" x14ac:dyDescent="0.25">
      <c r="A23" s="2" t="s">
        <v>7405</v>
      </c>
      <c r="B23" s="2" t="s">
        <v>15636</v>
      </c>
      <c r="C23" s="4" t="s">
        <v>15637</v>
      </c>
      <c r="D23" s="9">
        <v>43846</v>
      </c>
      <c r="E23" s="9">
        <v>43845</v>
      </c>
    </row>
    <row r="24" spans="1:5" x14ac:dyDescent="0.25">
      <c r="A24" s="2" t="s">
        <v>15638</v>
      </c>
      <c r="B24" s="2" t="s">
        <v>15639</v>
      </c>
      <c r="C24" s="4" t="s">
        <v>1097</v>
      </c>
      <c r="D24" s="9">
        <v>43859</v>
      </c>
      <c r="E24" s="9">
        <v>43857</v>
      </c>
    </row>
    <row r="25" spans="1:5" x14ac:dyDescent="0.25">
      <c r="A25" s="2" t="s">
        <v>15640</v>
      </c>
      <c r="B25" s="2" t="s">
        <v>15641</v>
      </c>
      <c r="C25" s="4" t="s">
        <v>15642</v>
      </c>
      <c r="D25" s="9">
        <v>43872</v>
      </c>
      <c r="E25" s="9">
        <v>43871</v>
      </c>
    </row>
    <row r="26" spans="1:5" x14ac:dyDescent="0.25">
      <c r="A26" s="2" t="s">
        <v>15643</v>
      </c>
      <c r="B26" s="2" t="s">
        <v>15644</v>
      </c>
      <c r="C26" s="4" t="s">
        <v>4904</v>
      </c>
      <c r="D26" s="9">
        <v>43885</v>
      </c>
      <c r="E26" s="9">
        <v>43885</v>
      </c>
    </row>
    <row r="27" spans="1:5" x14ac:dyDescent="0.25">
      <c r="A27" s="2" t="s">
        <v>7405</v>
      </c>
      <c r="B27" s="2" t="s">
        <v>15645</v>
      </c>
      <c r="C27" s="4" t="s">
        <v>15646</v>
      </c>
      <c r="D27" s="9">
        <v>43899</v>
      </c>
      <c r="E27" s="9">
        <v>43897</v>
      </c>
    </row>
    <row r="28" spans="1:5" x14ac:dyDescent="0.25">
      <c r="A28" s="2" t="s">
        <v>7405</v>
      </c>
      <c r="B28" s="2" t="s">
        <v>15636</v>
      </c>
      <c r="C28" s="4" t="s">
        <v>3169</v>
      </c>
      <c r="D28" s="9">
        <v>43911</v>
      </c>
      <c r="E28" s="9" t="s">
        <v>2194</v>
      </c>
    </row>
  </sheetData>
  <hyperlinks>
    <hyperlink ref="I1" location="'Inicio'!A1" tooltip="Regresa a la tabla del inicio" display="Ir al inicio" xr:uid="{3404FAA2-B046-4A79-ABBD-2F34FE3B36D8}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32C33-804B-4104-849A-BCAC395C5D1C}">
  <sheetPr codeName="Hoja186"/>
  <dimension ref="A1:I49"/>
  <sheetViews>
    <sheetView workbookViewId="0">
      <pane ySplit="1" topLeftCell="A23" activePane="bottomLeft" state="frozenSplit"/>
      <selection pane="bottomLeft" activeCell="E49" sqref="E4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765</v>
      </c>
      <c r="H1" s="1" t="s">
        <v>28761</v>
      </c>
      <c r="I1" s="5" t="s">
        <v>14</v>
      </c>
    </row>
    <row r="2" spans="1:9" x14ac:dyDescent="0.25">
      <c r="A2" s="2" t="s">
        <v>15143</v>
      </c>
      <c r="B2" s="2" t="s">
        <v>15144</v>
      </c>
      <c r="C2" s="4" t="s">
        <v>15145</v>
      </c>
      <c r="E2" s="9">
        <v>42431</v>
      </c>
    </row>
    <row r="3" spans="1:9" x14ac:dyDescent="0.25">
      <c r="A3" s="2" t="s">
        <v>15146</v>
      </c>
      <c r="B3" s="2" t="s">
        <v>15147</v>
      </c>
      <c r="C3" s="4" t="s">
        <v>15148</v>
      </c>
      <c r="E3" s="9">
        <v>42438</v>
      </c>
    </row>
    <row r="4" spans="1:9" x14ac:dyDescent="0.25">
      <c r="A4" s="2" t="s">
        <v>15149</v>
      </c>
      <c r="B4" s="2" t="s">
        <v>15150</v>
      </c>
      <c r="C4" s="4" t="s">
        <v>15151</v>
      </c>
      <c r="E4" s="9">
        <v>42447</v>
      </c>
    </row>
    <row r="5" spans="1:9" x14ac:dyDescent="0.25">
      <c r="A5" s="2" t="s">
        <v>2339</v>
      </c>
      <c r="B5" s="2" t="s">
        <v>15152</v>
      </c>
      <c r="C5" s="4" t="s">
        <v>15153</v>
      </c>
      <c r="E5" s="9">
        <v>42451</v>
      </c>
    </row>
    <row r="6" spans="1:9" x14ac:dyDescent="0.25">
      <c r="A6" s="2" t="s">
        <v>15154</v>
      </c>
      <c r="B6" s="2" t="s">
        <v>15155</v>
      </c>
      <c r="C6" s="4" t="s">
        <v>15156</v>
      </c>
      <c r="D6" s="9" t="s">
        <v>15157</v>
      </c>
      <c r="E6" s="9">
        <v>42496</v>
      </c>
    </row>
    <row r="7" spans="1:9" x14ac:dyDescent="0.25">
      <c r="A7" s="2" t="s">
        <v>4334</v>
      </c>
      <c r="B7" s="2" t="s">
        <v>15158</v>
      </c>
      <c r="C7" s="4" t="s">
        <v>15159</v>
      </c>
      <c r="E7" s="9">
        <v>42509</v>
      </c>
    </row>
    <row r="8" spans="1:9" x14ac:dyDescent="0.25">
      <c r="A8" s="2" t="s">
        <v>15160</v>
      </c>
      <c r="B8" s="2" t="s">
        <v>15161</v>
      </c>
      <c r="C8" s="4" t="s">
        <v>5442</v>
      </c>
      <c r="E8" s="9">
        <v>42528</v>
      </c>
    </row>
    <row r="9" spans="1:9" x14ac:dyDescent="0.25">
      <c r="A9" s="2" t="s">
        <v>15162</v>
      </c>
      <c r="B9" s="2" t="s">
        <v>15163</v>
      </c>
      <c r="C9" s="4" t="s">
        <v>15164</v>
      </c>
      <c r="E9" s="9">
        <v>42551</v>
      </c>
    </row>
    <row r="10" spans="1:9" x14ac:dyDescent="0.25">
      <c r="A10" s="2" t="s">
        <v>15165</v>
      </c>
      <c r="B10" s="2" t="s">
        <v>15166</v>
      </c>
      <c r="C10" s="4" t="s">
        <v>15167</v>
      </c>
      <c r="D10" s="9" t="s">
        <v>15168</v>
      </c>
      <c r="E10" s="9">
        <v>42584</v>
      </c>
    </row>
    <row r="11" spans="1:9" x14ac:dyDescent="0.25">
      <c r="A11" s="2" t="s">
        <v>3015</v>
      </c>
      <c r="B11" s="2" t="s">
        <v>15169</v>
      </c>
      <c r="C11" s="4" t="s">
        <v>15167</v>
      </c>
      <c r="E11" s="9">
        <v>42576</v>
      </c>
    </row>
    <row r="12" spans="1:9" x14ac:dyDescent="0.25">
      <c r="A12" s="2" t="s">
        <v>15170</v>
      </c>
      <c r="B12" s="2" t="s">
        <v>15171</v>
      </c>
      <c r="C12" s="4" t="s">
        <v>9845</v>
      </c>
      <c r="E12" s="9">
        <v>42611</v>
      </c>
    </row>
    <row r="13" spans="1:9" x14ac:dyDescent="0.25">
      <c r="A13" s="2" t="s">
        <v>2897</v>
      </c>
      <c r="B13" s="2" t="s">
        <v>15172</v>
      </c>
      <c r="C13" s="4" t="s">
        <v>9845</v>
      </c>
      <c r="E13" s="9">
        <v>42611</v>
      </c>
    </row>
    <row r="14" spans="1:9" x14ac:dyDescent="0.25">
      <c r="A14" s="2" t="s">
        <v>15173</v>
      </c>
      <c r="B14" s="2" t="s">
        <v>15174</v>
      </c>
      <c r="C14" s="4" t="s">
        <v>5489</v>
      </c>
      <c r="E14" s="9">
        <v>42619</v>
      </c>
    </row>
    <row r="15" spans="1:9" x14ac:dyDescent="0.25">
      <c r="A15" s="2" t="s">
        <v>2930</v>
      </c>
      <c r="B15" s="2" t="s">
        <v>15175</v>
      </c>
      <c r="C15" s="4" t="s">
        <v>15176</v>
      </c>
      <c r="E15" s="9">
        <v>42632</v>
      </c>
    </row>
    <row r="16" spans="1:9" x14ac:dyDescent="0.25">
      <c r="A16" s="2" t="s">
        <v>15177</v>
      </c>
      <c r="B16" s="2" t="s">
        <v>15178</v>
      </c>
      <c r="C16" s="4" t="s">
        <v>2304</v>
      </c>
      <c r="E16" s="9">
        <v>42648</v>
      </c>
    </row>
    <row r="17" spans="1:5" x14ac:dyDescent="0.25">
      <c r="A17" s="2" t="s">
        <v>15179</v>
      </c>
      <c r="B17" s="2" t="s">
        <v>15180</v>
      </c>
      <c r="C17" s="4" t="s">
        <v>4497</v>
      </c>
      <c r="E17" s="9">
        <v>42678</v>
      </c>
    </row>
    <row r="18" spans="1:5" x14ac:dyDescent="0.25">
      <c r="A18" s="2" t="s">
        <v>15181</v>
      </c>
      <c r="B18" s="2" t="s">
        <v>15182</v>
      </c>
      <c r="C18" s="4" t="s">
        <v>15183</v>
      </c>
      <c r="D18" s="9" t="s">
        <v>15184</v>
      </c>
      <c r="E18" s="9">
        <v>42696</v>
      </c>
    </row>
    <row r="19" spans="1:5" x14ac:dyDescent="0.25">
      <c r="A19" s="2" t="s">
        <v>1171</v>
      </c>
      <c r="B19" s="2" t="s">
        <v>15185</v>
      </c>
      <c r="C19" s="4" t="s">
        <v>15186</v>
      </c>
      <c r="E19" s="9">
        <v>42685</v>
      </c>
    </row>
    <row r="20" spans="1:5" x14ac:dyDescent="0.25">
      <c r="A20" s="2" t="s">
        <v>1171</v>
      </c>
      <c r="B20" s="2" t="s">
        <v>15187</v>
      </c>
      <c r="C20" s="4" t="s">
        <v>6669</v>
      </c>
      <c r="E20" s="9">
        <v>42712</v>
      </c>
    </row>
    <row r="21" spans="1:5" x14ac:dyDescent="0.25">
      <c r="A21" s="2" t="s">
        <v>15188</v>
      </c>
      <c r="B21" s="2" t="s">
        <v>15189</v>
      </c>
      <c r="C21" s="4" t="s">
        <v>6669</v>
      </c>
      <c r="D21" s="9" t="s">
        <v>15190</v>
      </c>
      <c r="E21" s="9">
        <v>42719</v>
      </c>
    </row>
    <row r="22" spans="1:5" x14ac:dyDescent="0.25">
      <c r="A22" s="2" t="s">
        <v>15191</v>
      </c>
      <c r="B22" s="2" t="s">
        <v>15192</v>
      </c>
      <c r="C22" s="4" t="s">
        <v>6669</v>
      </c>
      <c r="D22" s="9" t="s">
        <v>15190</v>
      </c>
      <c r="E22" s="9">
        <v>42719</v>
      </c>
    </row>
    <row r="23" spans="1:5" x14ac:dyDescent="0.25">
      <c r="A23" s="2" t="s">
        <v>15191</v>
      </c>
      <c r="B23" s="2" t="s">
        <v>15192</v>
      </c>
      <c r="C23" s="4" t="s">
        <v>13786</v>
      </c>
      <c r="D23" s="9">
        <v>42375</v>
      </c>
      <c r="E23" s="9">
        <v>42375</v>
      </c>
    </row>
    <row r="24" spans="1:5" x14ac:dyDescent="0.25">
      <c r="A24" s="2" t="s">
        <v>15193</v>
      </c>
      <c r="B24" s="2" t="s">
        <v>15194</v>
      </c>
      <c r="C24" s="4" t="s">
        <v>13786</v>
      </c>
      <c r="D24" s="9">
        <v>42375</v>
      </c>
      <c r="E24" s="9">
        <v>42375</v>
      </c>
    </row>
    <row r="25" spans="1:5" x14ac:dyDescent="0.25">
      <c r="A25" s="2" t="s">
        <v>1171</v>
      </c>
      <c r="B25" s="2" t="s">
        <v>15195</v>
      </c>
      <c r="C25" s="4" t="s">
        <v>13483</v>
      </c>
      <c r="E25" s="9" t="s">
        <v>5565</v>
      </c>
    </row>
    <row r="26" spans="1:5" x14ac:dyDescent="0.25">
      <c r="A26" s="2" t="s">
        <v>1398</v>
      </c>
      <c r="B26" s="2" t="s">
        <v>15196</v>
      </c>
      <c r="C26" s="4" t="s">
        <v>8778</v>
      </c>
      <c r="E26" s="9" t="s">
        <v>5565</v>
      </c>
    </row>
    <row r="27" spans="1:5" x14ac:dyDescent="0.25">
      <c r="A27" s="2" t="s">
        <v>1171</v>
      </c>
      <c r="B27" s="2" t="s">
        <v>15197</v>
      </c>
      <c r="C27" s="4" t="s">
        <v>10606</v>
      </c>
      <c r="E27" s="9">
        <v>42803</v>
      </c>
    </row>
    <row r="28" spans="1:5" x14ac:dyDescent="0.25">
      <c r="A28" s="2" t="s">
        <v>15198</v>
      </c>
      <c r="B28" s="2" t="s">
        <v>15199</v>
      </c>
      <c r="C28" s="4" t="s">
        <v>10606</v>
      </c>
      <c r="D28" s="9">
        <v>42812</v>
      </c>
      <c r="E28" s="9">
        <v>42818</v>
      </c>
    </row>
    <row r="29" spans="1:5" x14ac:dyDescent="0.25">
      <c r="A29" s="2" t="s">
        <v>9861</v>
      </c>
      <c r="B29" s="2" t="s">
        <v>15200</v>
      </c>
      <c r="C29" s="4" t="s">
        <v>15201</v>
      </c>
      <c r="E29" s="9">
        <v>42818</v>
      </c>
    </row>
    <row r="30" spans="1:5" x14ac:dyDescent="0.25">
      <c r="A30" s="2" t="s">
        <v>1171</v>
      </c>
      <c r="B30" s="2" t="s">
        <v>15202</v>
      </c>
      <c r="C30" s="4" t="s">
        <v>15203</v>
      </c>
      <c r="E30" s="9">
        <v>42831</v>
      </c>
    </row>
    <row r="31" spans="1:5" x14ac:dyDescent="0.25">
      <c r="A31" s="2" t="s">
        <v>15204</v>
      </c>
      <c r="B31" s="2" t="s">
        <v>15205</v>
      </c>
      <c r="C31" s="4" t="s">
        <v>15206</v>
      </c>
      <c r="E31" s="9">
        <v>42954</v>
      </c>
    </row>
    <row r="32" spans="1:5" x14ac:dyDescent="0.25">
      <c r="A32" s="2" t="s">
        <v>7465</v>
      </c>
      <c r="B32" s="2" t="s">
        <v>15207</v>
      </c>
      <c r="C32" s="4" t="s">
        <v>15208</v>
      </c>
      <c r="E32" s="9">
        <v>42964</v>
      </c>
    </row>
    <row r="33" spans="1:6" x14ac:dyDescent="0.25">
      <c r="A33" s="2" t="s">
        <v>15209</v>
      </c>
      <c r="B33" s="2" t="s">
        <v>15210</v>
      </c>
      <c r="C33" s="4" t="s">
        <v>15211</v>
      </c>
      <c r="E33" s="9">
        <v>42975</v>
      </c>
    </row>
    <row r="34" spans="1:6" x14ac:dyDescent="0.25">
      <c r="A34" s="2" t="s">
        <v>15209</v>
      </c>
      <c r="B34" s="2" t="s">
        <v>15210</v>
      </c>
      <c r="C34" s="4" t="s">
        <v>15212</v>
      </c>
      <c r="E34" s="9">
        <v>42996</v>
      </c>
    </row>
    <row r="35" spans="1:6" x14ac:dyDescent="0.25">
      <c r="A35" s="2" t="s">
        <v>15209</v>
      </c>
      <c r="B35" s="2" t="s">
        <v>15210</v>
      </c>
      <c r="C35" s="4" t="s">
        <v>15213</v>
      </c>
      <c r="E35" s="9">
        <v>43018</v>
      </c>
    </row>
    <row r="36" spans="1:6" x14ac:dyDescent="0.25">
      <c r="A36" s="2" t="s">
        <v>15209</v>
      </c>
      <c r="B36" s="2" t="s">
        <v>15210</v>
      </c>
      <c r="C36" s="4" t="s">
        <v>15214</v>
      </c>
      <c r="E36" s="9">
        <v>43042</v>
      </c>
    </row>
    <row r="37" spans="1:6" x14ac:dyDescent="0.25">
      <c r="A37" s="2" t="s">
        <v>15198</v>
      </c>
      <c r="B37" s="2" t="s">
        <v>15215</v>
      </c>
      <c r="C37" s="4" t="s">
        <v>15216</v>
      </c>
      <c r="E37" s="9">
        <v>43056</v>
      </c>
    </row>
    <row r="38" spans="1:6" x14ac:dyDescent="0.25">
      <c r="A38" s="2" t="s">
        <v>15209</v>
      </c>
      <c r="B38" s="2" t="s">
        <v>15210</v>
      </c>
      <c r="C38" s="4" t="s">
        <v>15217</v>
      </c>
      <c r="E38" s="9">
        <v>43078</v>
      </c>
    </row>
    <row r="39" spans="1:6" x14ac:dyDescent="0.25">
      <c r="A39" s="2" t="s">
        <v>15218</v>
      </c>
      <c r="B39" s="2" t="s">
        <v>15219</v>
      </c>
      <c r="C39" s="4" t="s">
        <v>15220</v>
      </c>
      <c r="D39" s="9">
        <v>43127</v>
      </c>
      <c r="E39" s="9">
        <v>43127</v>
      </c>
    </row>
    <row r="40" spans="1:6" x14ac:dyDescent="0.25">
      <c r="A40" s="2" t="s">
        <v>15209</v>
      </c>
      <c r="B40" s="2" t="s">
        <v>15210</v>
      </c>
      <c r="C40" s="4" t="s">
        <v>15221</v>
      </c>
      <c r="E40" s="9">
        <v>43138</v>
      </c>
    </row>
    <row r="41" spans="1:6" x14ac:dyDescent="0.25">
      <c r="A41" s="2" t="s">
        <v>15218</v>
      </c>
      <c r="B41" s="2" t="s">
        <v>15219</v>
      </c>
      <c r="C41" s="4" t="s">
        <v>15222</v>
      </c>
      <c r="E41" s="9">
        <v>43154</v>
      </c>
    </row>
    <row r="42" spans="1:6" x14ac:dyDescent="0.25">
      <c r="A42" s="2" t="s">
        <v>15223</v>
      </c>
      <c r="B42" s="2" t="s">
        <v>15224</v>
      </c>
      <c r="C42" s="4" t="s">
        <v>15225</v>
      </c>
      <c r="E42" s="9">
        <v>43211</v>
      </c>
    </row>
    <row r="43" spans="1:6" x14ac:dyDescent="0.25">
      <c r="A43" s="2" t="s">
        <v>15223</v>
      </c>
      <c r="B43" s="2" t="s">
        <v>15224</v>
      </c>
      <c r="C43" s="4" t="s">
        <v>14582</v>
      </c>
      <c r="E43" s="9">
        <v>43231</v>
      </c>
    </row>
    <row r="44" spans="1:6" x14ac:dyDescent="0.25">
      <c r="A44" s="2" t="s">
        <v>15218</v>
      </c>
      <c r="B44" s="2" t="s">
        <v>15226</v>
      </c>
      <c r="C44" s="4" t="s">
        <v>10814</v>
      </c>
      <c r="E44" s="9">
        <v>43251</v>
      </c>
    </row>
    <row r="45" spans="1:6" x14ac:dyDescent="0.25">
      <c r="A45" s="2" t="s">
        <v>15173</v>
      </c>
      <c r="B45" s="2" t="s">
        <v>15227</v>
      </c>
      <c r="C45" s="4" t="s">
        <v>15228</v>
      </c>
      <c r="E45" s="9" t="s">
        <v>15238</v>
      </c>
    </row>
    <row r="46" spans="1:6" x14ac:dyDescent="0.25">
      <c r="A46" s="2" t="s">
        <v>3833</v>
      </c>
      <c r="B46" s="2" t="s">
        <v>15229</v>
      </c>
      <c r="C46" s="4" t="s">
        <v>15230</v>
      </c>
    </row>
    <row r="47" spans="1:6" x14ac:dyDescent="0.25">
      <c r="A47" s="2" t="s">
        <v>15231</v>
      </c>
      <c r="B47" s="2" t="s">
        <v>15232</v>
      </c>
      <c r="C47" s="4" t="s">
        <v>15233</v>
      </c>
      <c r="E47" s="9">
        <v>43360</v>
      </c>
      <c r="F47" s="3">
        <v>2</v>
      </c>
    </row>
    <row r="48" spans="1:6" x14ac:dyDescent="0.25">
      <c r="A48" s="2" t="s">
        <v>15234</v>
      </c>
      <c r="B48" s="2" t="s">
        <v>15235</v>
      </c>
      <c r="C48" s="4" t="s">
        <v>15236</v>
      </c>
      <c r="E48" s="9">
        <v>43403</v>
      </c>
    </row>
    <row r="49" spans="2:2" x14ac:dyDescent="0.25">
      <c r="B49" s="2" t="s">
        <v>15237</v>
      </c>
    </row>
  </sheetData>
  <hyperlinks>
    <hyperlink ref="I1" location="'Inicio'!A1" tooltip="Regresa a la tabla del inicio" display="Ir al inicio" xr:uid="{9FBEE079-DCBE-4E73-94B6-30FC82537B0D}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2EBC7-D49C-4E54-B483-BE2B8F5DBB32}">
  <sheetPr codeName="Hoja187"/>
  <dimension ref="A1:I113"/>
  <sheetViews>
    <sheetView workbookViewId="0">
      <pane ySplit="1" topLeftCell="A92" activePane="bottomLeft" state="frozenSplit"/>
      <selection pane="bottomLeft" activeCell="E114" sqref="E11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766</v>
      </c>
      <c r="H1" s="1" t="s">
        <v>28761</v>
      </c>
      <c r="I1" s="5" t="s">
        <v>14</v>
      </c>
    </row>
    <row r="2" spans="1:9" x14ac:dyDescent="0.25">
      <c r="A2" s="2" t="s">
        <v>1847</v>
      </c>
      <c r="B2" s="2" t="s">
        <v>13331</v>
      </c>
      <c r="C2" s="4" t="s">
        <v>12254</v>
      </c>
      <c r="E2" s="9">
        <v>40479</v>
      </c>
      <c r="F2" s="3">
        <v>19</v>
      </c>
    </row>
    <row r="3" spans="1:9" x14ac:dyDescent="0.25">
      <c r="A3" s="2" t="s">
        <v>9430</v>
      </c>
      <c r="B3" s="2" t="s">
        <v>15647</v>
      </c>
      <c r="C3" s="4" t="s">
        <v>15648</v>
      </c>
      <c r="E3" s="9">
        <v>40520</v>
      </c>
      <c r="F3" s="3" t="s">
        <v>1671</v>
      </c>
    </row>
    <row r="4" spans="1:9" x14ac:dyDescent="0.25">
      <c r="A4" s="2" t="s">
        <v>15649</v>
      </c>
      <c r="B4" s="2" t="s">
        <v>15650</v>
      </c>
      <c r="C4" s="4" t="s">
        <v>943</v>
      </c>
      <c r="E4" s="9">
        <v>40618</v>
      </c>
    </row>
    <row r="5" spans="1:9" x14ac:dyDescent="0.25">
      <c r="A5" s="2" t="s">
        <v>15651</v>
      </c>
      <c r="B5" s="2" t="s">
        <v>15652</v>
      </c>
      <c r="C5" s="4" t="s">
        <v>943</v>
      </c>
      <c r="E5" s="9">
        <v>40618</v>
      </c>
    </row>
    <row r="6" spans="1:9" x14ac:dyDescent="0.25">
      <c r="A6" s="2" t="s">
        <v>8345</v>
      </c>
      <c r="B6" s="2" t="s">
        <v>15653</v>
      </c>
      <c r="C6" s="4" t="s">
        <v>1722</v>
      </c>
      <c r="E6" s="9">
        <v>40652</v>
      </c>
    </row>
    <row r="7" spans="1:9" x14ac:dyDescent="0.25">
      <c r="A7" s="2" t="s">
        <v>15651</v>
      </c>
      <c r="B7" s="2" t="s">
        <v>15654</v>
      </c>
      <c r="C7" s="4" t="s">
        <v>1722</v>
      </c>
      <c r="E7" s="9">
        <v>40652</v>
      </c>
    </row>
    <row r="8" spans="1:9" x14ac:dyDescent="0.25">
      <c r="A8" s="2" t="s">
        <v>15655</v>
      </c>
      <c r="B8" s="2" t="s">
        <v>15656</v>
      </c>
      <c r="C8" s="4" t="s">
        <v>15657</v>
      </c>
      <c r="E8" s="9">
        <v>40733</v>
      </c>
    </row>
    <row r="9" spans="1:9" x14ac:dyDescent="0.25">
      <c r="A9" s="2" t="s">
        <v>15655</v>
      </c>
      <c r="B9" s="2" t="s">
        <v>15658</v>
      </c>
      <c r="C9" s="4" t="s">
        <v>15657</v>
      </c>
      <c r="E9" s="9">
        <v>40705</v>
      </c>
    </row>
    <row r="10" spans="1:9" x14ac:dyDescent="0.25">
      <c r="A10" s="2" t="s">
        <v>7803</v>
      </c>
      <c r="B10" s="2" t="s">
        <v>15659</v>
      </c>
      <c r="C10" s="4" t="s">
        <v>15660</v>
      </c>
      <c r="E10" s="9">
        <v>40719</v>
      </c>
    </row>
    <row r="11" spans="1:9" x14ac:dyDescent="0.25">
      <c r="A11" s="2" t="s">
        <v>15661</v>
      </c>
      <c r="B11" s="2" t="s">
        <v>15662</v>
      </c>
      <c r="C11" s="4" t="s">
        <v>15663</v>
      </c>
      <c r="E11" s="9">
        <v>40733</v>
      </c>
    </row>
    <row r="12" spans="1:9" x14ac:dyDescent="0.25">
      <c r="A12" s="2" t="s">
        <v>1870</v>
      </c>
      <c r="B12" s="2" t="s">
        <v>15664</v>
      </c>
      <c r="C12" s="4" t="s">
        <v>2237</v>
      </c>
      <c r="E12" s="9">
        <v>40768</v>
      </c>
    </row>
    <row r="13" spans="1:9" x14ac:dyDescent="0.25">
      <c r="A13" s="2" t="s">
        <v>15665</v>
      </c>
      <c r="B13" s="2" t="s">
        <v>15666</v>
      </c>
      <c r="C13" s="4" t="s">
        <v>2237</v>
      </c>
      <c r="E13" s="9" t="s">
        <v>7206</v>
      </c>
    </row>
    <row r="14" spans="1:9" x14ac:dyDescent="0.25">
      <c r="A14" s="2" t="s">
        <v>4443</v>
      </c>
      <c r="B14" s="2" t="s">
        <v>15667</v>
      </c>
      <c r="C14" s="4" t="s">
        <v>3490</v>
      </c>
      <c r="E14" s="9">
        <v>40768</v>
      </c>
    </row>
    <row r="15" spans="1:9" x14ac:dyDescent="0.25">
      <c r="A15" s="2" t="s">
        <v>4443</v>
      </c>
      <c r="B15" s="2" t="s">
        <v>15668</v>
      </c>
      <c r="C15" s="4" t="s">
        <v>15669</v>
      </c>
      <c r="E15" s="9" t="s">
        <v>956</v>
      </c>
    </row>
    <row r="16" spans="1:9" x14ac:dyDescent="0.25">
      <c r="A16" s="2" t="s">
        <v>15670</v>
      </c>
      <c r="B16" s="2" t="s">
        <v>15671</v>
      </c>
      <c r="C16" s="4" t="s">
        <v>15669</v>
      </c>
      <c r="E16" s="9" t="s">
        <v>956</v>
      </c>
    </row>
    <row r="17" spans="1:6" x14ac:dyDescent="0.25">
      <c r="A17" s="2" t="s">
        <v>15672</v>
      </c>
      <c r="B17" s="2" t="s">
        <v>15673</v>
      </c>
      <c r="C17" s="4" t="s">
        <v>15674</v>
      </c>
      <c r="E17" s="9">
        <v>40837</v>
      </c>
    </row>
    <row r="18" spans="1:6" x14ac:dyDescent="0.25">
      <c r="A18" s="2" t="s">
        <v>15675</v>
      </c>
      <c r="B18" s="2" t="s">
        <v>15676</v>
      </c>
      <c r="C18" s="4" t="s">
        <v>11257</v>
      </c>
      <c r="E18" s="9">
        <v>40866</v>
      </c>
    </row>
    <row r="19" spans="1:6" x14ac:dyDescent="0.25">
      <c r="A19" s="2" t="s">
        <v>8301</v>
      </c>
      <c r="B19" s="2" t="s">
        <v>15677</v>
      </c>
      <c r="C19" s="4" t="s">
        <v>15678</v>
      </c>
      <c r="E19" s="9">
        <v>40866</v>
      </c>
    </row>
    <row r="20" spans="1:6" x14ac:dyDescent="0.25">
      <c r="A20" s="2" t="s">
        <v>15679</v>
      </c>
      <c r="B20" s="2" t="s">
        <v>15680</v>
      </c>
      <c r="C20" s="4" t="s">
        <v>3829</v>
      </c>
      <c r="E20" s="9">
        <v>40978</v>
      </c>
    </row>
    <row r="21" spans="1:6" x14ac:dyDescent="0.25">
      <c r="A21" s="2" t="s">
        <v>15681</v>
      </c>
      <c r="B21" s="2" t="s">
        <v>15682</v>
      </c>
      <c r="C21" s="4" t="s">
        <v>15683</v>
      </c>
      <c r="E21" s="9">
        <v>41022</v>
      </c>
    </row>
    <row r="22" spans="1:6" x14ac:dyDescent="0.25">
      <c r="A22" s="2" t="s">
        <v>5852</v>
      </c>
      <c r="B22" s="2" t="s">
        <v>15684</v>
      </c>
      <c r="C22" s="4" t="s">
        <v>15683</v>
      </c>
      <c r="E22" s="9">
        <v>41022</v>
      </c>
    </row>
    <row r="23" spans="1:6" x14ac:dyDescent="0.25">
      <c r="A23" s="2" t="s">
        <v>15685</v>
      </c>
      <c r="B23" s="2" t="s">
        <v>15686</v>
      </c>
      <c r="C23" s="4" t="s">
        <v>11265</v>
      </c>
      <c r="E23" s="9">
        <v>41056</v>
      </c>
    </row>
    <row r="24" spans="1:6" x14ac:dyDescent="0.25">
      <c r="A24" s="2" t="s">
        <v>8301</v>
      </c>
      <c r="B24" s="2" t="s">
        <v>15687</v>
      </c>
      <c r="C24" s="4" t="s">
        <v>11265</v>
      </c>
      <c r="E24" s="9">
        <v>41052</v>
      </c>
      <c r="F24" s="3">
        <v>2</v>
      </c>
    </row>
    <row r="25" spans="1:6" x14ac:dyDescent="0.25">
      <c r="A25" s="2" t="s">
        <v>15688</v>
      </c>
      <c r="B25" s="2" t="s">
        <v>15689</v>
      </c>
      <c r="C25" s="4" t="s">
        <v>15690</v>
      </c>
      <c r="E25" s="9">
        <v>41066</v>
      </c>
      <c r="F25" s="3">
        <v>7</v>
      </c>
    </row>
    <row r="26" spans="1:6" x14ac:dyDescent="0.25">
      <c r="B26" s="2" t="s">
        <v>15691</v>
      </c>
      <c r="C26" s="4" t="s">
        <v>3851</v>
      </c>
      <c r="E26" s="9">
        <v>41079</v>
      </c>
      <c r="F26" s="3">
        <v>7</v>
      </c>
    </row>
    <row r="27" spans="1:6" x14ac:dyDescent="0.25">
      <c r="A27" s="2" t="s">
        <v>8285</v>
      </c>
      <c r="B27" s="2" t="s">
        <v>15692</v>
      </c>
      <c r="C27" s="4" t="s">
        <v>7266</v>
      </c>
      <c r="E27" s="9">
        <v>41096</v>
      </c>
      <c r="F27" s="3">
        <v>10</v>
      </c>
    </row>
    <row r="28" spans="1:6" x14ac:dyDescent="0.25">
      <c r="A28" s="2" t="s">
        <v>8285</v>
      </c>
      <c r="B28" s="2" t="s">
        <v>15693</v>
      </c>
      <c r="C28" s="4" t="s">
        <v>15690</v>
      </c>
      <c r="E28" s="9">
        <v>41124</v>
      </c>
      <c r="F28" s="3">
        <v>52</v>
      </c>
    </row>
    <row r="29" spans="1:6" x14ac:dyDescent="0.25">
      <c r="A29" s="2" t="s">
        <v>8375</v>
      </c>
      <c r="B29" s="2" t="s">
        <v>15694</v>
      </c>
      <c r="C29" s="4" t="s">
        <v>15695</v>
      </c>
      <c r="E29" s="9">
        <v>41148</v>
      </c>
      <c r="F29" s="3">
        <v>44</v>
      </c>
    </row>
    <row r="30" spans="1:6" x14ac:dyDescent="0.25">
      <c r="A30" s="2" t="s">
        <v>1870</v>
      </c>
      <c r="B30" s="2" t="s">
        <v>15696</v>
      </c>
      <c r="C30" s="4" t="s">
        <v>15697</v>
      </c>
      <c r="E30" s="9">
        <v>41158</v>
      </c>
      <c r="F30" s="3">
        <v>3</v>
      </c>
    </row>
    <row r="31" spans="1:6" x14ac:dyDescent="0.25">
      <c r="A31" s="2" t="s">
        <v>10091</v>
      </c>
      <c r="B31" s="2" t="s">
        <v>15698</v>
      </c>
      <c r="C31" s="4" t="s">
        <v>15697</v>
      </c>
      <c r="E31" s="9">
        <v>41158</v>
      </c>
      <c r="F31" s="3">
        <v>3</v>
      </c>
    </row>
    <row r="32" spans="1:6" x14ac:dyDescent="0.25">
      <c r="A32" s="2" t="s">
        <v>7337</v>
      </c>
      <c r="B32" s="2" t="s">
        <v>15699</v>
      </c>
      <c r="C32" s="4" t="s">
        <v>8267</v>
      </c>
      <c r="E32" s="9">
        <v>41207</v>
      </c>
      <c r="F32" s="3">
        <v>7</v>
      </c>
    </row>
    <row r="33" spans="1:6" x14ac:dyDescent="0.25">
      <c r="A33" s="2" t="s">
        <v>1993</v>
      </c>
      <c r="B33" s="2" t="s">
        <v>15700</v>
      </c>
      <c r="C33" s="4" t="s">
        <v>8267</v>
      </c>
      <c r="E33" s="9">
        <v>41207</v>
      </c>
      <c r="F33" s="3">
        <v>7</v>
      </c>
    </row>
    <row r="34" spans="1:6" x14ac:dyDescent="0.25">
      <c r="A34" s="2" t="s">
        <v>11500</v>
      </c>
      <c r="B34" s="2" t="s">
        <v>15701</v>
      </c>
      <c r="C34" s="4" t="s">
        <v>2747</v>
      </c>
      <c r="E34" s="9">
        <v>41284</v>
      </c>
      <c r="F34" s="3">
        <v>30</v>
      </c>
    </row>
    <row r="35" spans="1:6" x14ac:dyDescent="0.25">
      <c r="A35" s="2" t="s">
        <v>8285</v>
      </c>
      <c r="B35" s="2" t="s">
        <v>15702</v>
      </c>
      <c r="C35" s="4" t="s">
        <v>15703</v>
      </c>
      <c r="E35" s="9">
        <v>41290</v>
      </c>
    </row>
    <row r="36" spans="1:6" x14ac:dyDescent="0.25">
      <c r="A36" s="2" t="s">
        <v>3952</v>
      </c>
      <c r="B36" s="2" t="s">
        <v>3953</v>
      </c>
      <c r="C36" s="4" t="s">
        <v>15703</v>
      </c>
      <c r="E36" s="9">
        <v>41290</v>
      </c>
    </row>
    <row r="37" spans="1:6" x14ac:dyDescent="0.25">
      <c r="A37" s="2" t="s">
        <v>15704</v>
      </c>
      <c r="B37" s="2" t="s">
        <v>15705</v>
      </c>
      <c r="C37" s="4" t="s">
        <v>15706</v>
      </c>
      <c r="E37" s="9">
        <v>41297</v>
      </c>
    </row>
    <row r="38" spans="1:6" x14ac:dyDescent="0.25">
      <c r="A38" s="2" t="s">
        <v>15665</v>
      </c>
      <c r="B38" s="2" t="s">
        <v>15707</v>
      </c>
      <c r="C38" s="4" t="s">
        <v>15706</v>
      </c>
      <c r="D38" s="9" t="s">
        <v>15708</v>
      </c>
      <c r="E38" s="9">
        <v>41306</v>
      </c>
      <c r="F38" s="3">
        <v>2</v>
      </c>
    </row>
    <row r="39" spans="1:6" x14ac:dyDescent="0.25">
      <c r="A39" s="2" t="s">
        <v>884</v>
      </c>
      <c r="B39" s="2" t="s">
        <v>15709</v>
      </c>
      <c r="C39" s="4" t="s">
        <v>6004</v>
      </c>
      <c r="E39" s="9">
        <v>41414</v>
      </c>
    </row>
    <row r="40" spans="1:6" x14ac:dyDescent="0.25">
      <c r="A40" s="2" t="s">
        <v>15710</v>
      </c>
      <c r="B40" s="2" t="s">
        <v>15711</v>
      </c>
      <c r="C40" s="4" t="s">
        <v>6004</v>
      </c>
      <c r="E40" s="9">
        <v>41414</v>
      </c>
    </row>
    <row r="41" spans="1:6" x14ac:dyDescent="0.25">
      <c r="A41" s="2" t="s">
        <v>1802</v>
      </c>
      <c r="B41" s="2" t="s">
        <v>15712</v>
      </c>
      <c r="C41" s="4" t="s">
        <v>3976</v>
      </c>
      <c r="D41" s="9">
        <v>41429</v>
      </c>
      <c r="E41" s="9">
        <v>41425</v>
      </c>
    </row>
    <row r="42" spans="1:6" x14ac:dyDescent="0.25">
      <c r="A42" s="2" t="s">
        <v>6281</v>
      </c>
      <c r="B42" s="2" t="s">
        <v>15713</v>
      </c>
      <c r="C42" s="4" t="s">
        <v>3976</v>
      </c>
      <c r="E42" s="9">
        <v>41422</v>
      </c>
    </row>
    <row r="43" spans="1:6" x14ac:dyDescent="0.25">
      <c r="A43" s="2" t="s">
        <v>1802</v>
      </c>
      <c r="B43" s="2" t="s">
        <v>15714</v>
      </c>
      <c r="C43" s="4" t="s">
        <v>15715</v>
      </c>
      <c r="E43" s="9">
        <v>41425</v>
      </c>
    </row>
    <row r="44" spans="1:6" x14ac:dyDescent="0.25">
      <c r="A44" s="2" t="s">
        <v>1774</v>
      </c>
      <c r="B44" s="2" t="s">
        <v>15716</v>
      </c>
      <c r="C44" s="4" t="s">
        <v>15717</v>
      </c>
      <c r="E44" s="9">
        <v>41431</v>
      </c>
    </row>
    <row r="45" spans="1:6" x14ac:dyDescent="0.25">
      <c r="A45" s="2" t="s">
        <v>15655</v>
      </c>
      <c r="B45" s="2" t="s">
        <v>15718</v>
      </c>
      <c r="C45" s="4" t="s">
        <v>15717</v>
      </c>
      <c r="E45" s="9">
        <v>41431</v>
      </c>
    </row>
    <row r="46" spans="1:6" x14ac:dyDescent="0.25">
      <c r="A46" s="2" t="s">
        <v>8301</v>
      </c>
      <c r="B46" s="2" t="s">
        <v>15719</v>
      </c>
      <c r="C46" s="4" t="s">
        <v>13692</v>
      </c>
      <c r="D46" s="9">
        <v>41460</v>
      </c>
      <c r="E46" s="9">
        <v>41457</v>
      </c>
    </row>
    <row r="47" spans="1:6" x14ac:dyDescent="0.25">
      <c r="A47" s="2" t="s">
        <v>9430</v>
      </c>
      <c r="B47" s="2" t="s">
        <v>15720</v>
      </c>
      <c r="C47" s="4" t="s">
        <v>13692</v>
      </c>
      <c r="D47" s="9">
        <v>41460</v>
      </c>
      <c r="E47" s="9">
        <v>41457</v>
      </c>
    </row>
    <row r="48" spans="1:6" x14ac:dyDescent="0.25">
      <c r="A48" s="2" t="s">
        <v>15721</v>
      </c>
      <c r="B48" s="2" t="s">
        <v>15722</v>
      </c>
      <c r="C48" s="4" t="s">
        <v>12378</v>
      </c>
      <c r="E48" s="9">
        <v>41464</v>
      </c>
    </row>
    <row r="49" spans="1:6" x14ac:dyDescent="0.25">
      <c r="A49" s="2" t="s">
        <v>9430</v>
      </c>
      <c r="B49" s="2" t="s">
        <v>15723</v>
      </c>
      <c r="C49" s="4" t="s">
        <v>12378</v>
      </c>
      <c r="E49" s="9">
        <v>41464</v>
      </c>
    </row>
    <row r="50" spans="1:6" x14ac:dyDescent="0.25">
      <c r="A50" s="2" t="s">
        <v>2039</v>
      </c>
      <c r="B50" s="2" t="s">
        <v>15724</v>
      </c>
      <c r="C50" s="4" t="s">
        <v>10322</v>
      </c>
      <c r="E50" s="9">
        <v>41466</v>
      </c>
    </row>
    <row r="51" spans="1:6" x14ac:dyDescent="0.25">
      <c r="A51" s="2" t="s">
        <v>15721</v>
      </c>
      <c r="B51" s="2" t="s">
        <v>15725</v>
      </c>
      <c r="C51" s="4" t="s">
        <v>10322</v>
      </c>
      <c r="E51" s="9">
        <v>41466</v>
      </c>
    </row>
    <row r="52" spans="1:6" x14ac:dyDescent="0.25">
      <c r="A52" s="2" t="s">
        <v>2897</v>
      </c>
      <c r="B52" s="2" t="s">
        <v>15726</v>
      </c>
      <c r="C52" s="4" t="s">
        <v>12380</v>
      </c>
      <c r="E52" s="9">
        <v>41471</v>
      </c>
    </row>
    <row r="53" spans="1:6" x14ac:dyDescent="0.25">
      <c r="A53" s="2" t="s">
        <v>15721</v>
      </c>
      <c r="B53" s="2" t="s">
        <v>15727</v>
      </c>
      <c r="C53" s="4" t="s">
        <v>12380</v>
      </c>
      <c r="E53" s="9">
        <v>41471</v>
      </c>
    </row>
    <row r="54" spans="1:6" x14ac:dyDescent="0.25">
      <c r="A54" s="2" t="s">
        <v>9430</v>
      </c>
      <c r="B54" s="2" t="s">
        <v>15728</v>
      </c>
      <c r="C54" s="4" t="s">
        <v>4001</v>
      </c>
      <c r="E54" s="9">
        <v>41477</v>
      </c>
    </row>
    <row r="55" spans="1:6" x14ac:dyDescent="0.25">
      <c r="A55" s="2" t="s">
        <v>11590</v>
      </c>
      <c r="B55" s="2" t="s">
        <v>15729</v>
      </c>
      <c r="C55" s="4" t="s">
        <v>4001</v>
      </c>
      <c r="E55" s="9">
        <v>41477</v>
      </c>
    </row>
    <row r="56" spans="1:6" x14ac:dyDescent="0.25">
      <c r="A56" s="2" t="s">
        <v>15730</v>
      </c>
      <c r="B56" s="2" t="s">
        <v>15731</v>
      </c>
      <c r="C56" s="4" t="s">
        <v>2804</v>
      </c>
      <c r="E56" s="9">
        <v>41485</v>
      </c>
    </row>
    <row r="57" spans="1:6" x14ac:dyDescent="0.25">
      <c r="A57" s="2" t="s">
        <v>11936</v>
      </c>
      <c r="B57" s="2" t="s">
        <v>15732</v>
      </c>
      <c r="C57" s="4" t="s">
        <v>2804</v>
      </c>
      <c r="E57" s="9">
        <v>41485</v>
      </c>
    </row>
    <row r="58" spans="1:6" x14ac:dyDescent="0.25">
      <c r="A58" s="2" t="s">
        <v>2197</v>
      </c>
      <c r="B58" s="2" t="s">
        <v>15733</v>
      </c>
      <c r="C58" s="4" t="s">
        <v>10652</v>
      </c>
      <c r="D58" s="9">
        <v>41508</v>
      </c>
      <c r="E58" s="9">
        <v>41519</v>
      </c>
      <c r="F58" s="3">
        <v>11</v>
      </c>
    </row>
    <row r="59" spans="1:6" x14ac:dyDescent="0.25">
      <c r="A59" s="2" t="s">
        <v>2197</v>
      </c>
      <c r="B59" s="2" t="s">
        <v>15734</v>
      </c>
      <c r="C59" s="4" t="s">
        <v>10652</v>
      </c>
      <c r="D59" s="9" t="s">
        <v>15735</v>
      </c>
      <c r="E59" s="9">
        <v>41500</v>
      </c>
    </row>
    <row r="60" spans="1:6" x14ac:dyDescent="0.25">
      <c r="A60" s="2" t="s">
        <v>1233</v>
      </c>
      <c r="B60" s="2" t="s">
        <v>15736</v>
      </c>
      <c r="C60" s="4" t="s">
        <v>15737</v>
      </c>
      <c r="E60" s="9">
        <v>41509</v>
      </c>
    </row>
    <row r="61" spans="1:6" x14ac:dyDescent="0.25">
      <c r="A61" s="2" t="s">
        <v>910</v>
      </c>
      <c r="B61" s="2" t="s">
        <v>15738</v>
      </c>
      <c r="C61" s="4" t="s">
        <v>4048</v>
      </c>
      <c r="E61" s="9">
        <v>41503</v>
      </c>
    </row>
    <row r="62" spans="1:6" x14ac:dyDescent="0.25">
      <c r="A62" s="2" t="s">
        <v>5180</v>
      </c>
      <c r="B62" s="2" t="s">
        <v>15739</v>
      </c>
      <c r="C62" s="4" t="s">
        <v>4048</v>
      </c>
      <c r="D62" s="9">
        <v>41576</v>
      </c>
      <c r="E62" s="9">
        <v>41586</v>
      </c>
    </row>
    <row r="63" spans="1:6" x14ac:dyDescent="0.25">
      <c r="A63" s="2" t="s">
        <v>15740</v>
      </c>
      <c r="B63" s="2" t="s">
        <v>15741</v>
      </c>
      <c r="C63" s="4" t="s">
        <v>15742</v>
      </c>
      <c r="E63" s="9">
        <v>41569</v>
      </c>
    </row>
    <row r="64" spans="1:6" x14ac:dyDescent="0.25">
      <c r="A64" s="2" t="s">
        <v>15743</v>
      </c>
      <c r="B64" s="2" t="s">
        <v>15744</v>
      </c>
      <c r="C64" s="4" t="s">
        <v>4051</v>
      </c>
      <c r="D64" s="9" t="s">
        <v>15745</v>
      </c>
      <c r="E64" s="9">
        <v>41613</v>
      </c>
    </row>
    <row r="65" spans="1:6" x14ac:dyDescent="0.25">
      <c r="A65" s="2" t="s">
        <v>2197</v>
      </c>
      <c r="B65" s="2" t="s">
        <v>15746</v>
      </c>
      <c r="C65" s="4" t="s">
        <v>15747</v>
      </c>
      <c r="E65" s="9">
        <v>41597</v>
      </c>
    </row>
    <row r="66" spans="1:6" x14ac:dyDescent="0.25">
      <c r="A66" s="2" t="s">
        <v>15743</v>
      </c>
      <c r="B66" s="2" t="s">
        <v>15748</v>
      </c>
      <c r="C66" s="4" t="s">
        <v>15749</v>
      </c>
      <c r="E66" s="9">
        <v>41613</v>
      </c>
    </row>
    <row r="67" spans="1:6" x14ac:dyDescent="0.25">
      <c r="A67" s="2" t="s">
        <v>5180</v>
      </c>
      <c r="B67" s="2" t="s">
        <v>15739</v>
      </c>
      <c r="C67" s="4" t="s">
        <v>15750</v>
      </c>
      <c r="D67" s="9" t="s">
        <v>15751</v>
      </c>
      <c r="E67" s="9">
        <v>41652</v>
      </c>
    </row>
    <row r="68" spans="1:6" x14ac:dyDescent="0.25">
      <c r="A68" s="2" t="s">
        <v>1860</v>
      </c>
      <c r="B68" s="2" t="s">
        <v>15752</v>
      </c>
      <c r="C68" s="4" t="s">
        <v>15750</v>
      </c>
      <c r="E68" s="9">
        <v>41631</v>
      </c>
    </row>
    <row r="69" spans="1:6" x14ac:dyDescent="0.25">
      <c r="A69" s="2" t="s">
        <v>12339</v>
      </c>
      <c r="B69" s="2" t="s">
        <v>15753</v>
      </c>
      <c r="C69" s="4" t="s">
        <v>6012</v>
      </c>
      <c r="E69" s="9">
        <v>41641</v>
      </c>
    </row>
    <row r="70" spans="1:6" x14ac:dyDescent="0.25">
      <c r="A70" s="2" t="s">
        <v>1860</v>
      </c>
      <c r="B70" s="2" t="s">
        <v>15754</v>
      </c>
      <c r="C70" s="4" t="s">
        <v>14286</v>
      </c>
      <c r="E70" s="9">
        <v>41681</v>
      </c>
      <c r="F70" s="3">
        <v>28</v>
      </c>
    </row>
    <row r="71" spans="1:6" x14ac:dyDescent="0.25">
      <c r="A71" s="2" t="s">
        <v>15755</v>
      </c>
      <c r="B71" s="2" t="s">
        <v>15756</v>
      </c>
      <c r="C71" s="4" t="s">
        <v>14286</v>
      </c>
      <c r="E71" s="9">
        <v>41656</v>
      </c>
    </row>
    <row r="72" spans="1:6" x14ac:dyDescent="0.25">
      <c r="A72" s="2" t="s">
        <v>8285</v>
      </c>
      <c r="B72" s="2" t="s">
        <v>15757</v>
      </c>
      <c r="C72" s="4" t="s">
        <v>15278</v>
      </c>
      <c r="E72" s="9">
        <v>41698</v>
      </c>
    </row>
    <row r="73" spans="1:6" x14ac:dyDescent="0.25">
      <c r="A73" s="2" t="s">
        <v>15758</v>
      </c>
      <c r="B73" s="2" t="s">
        <v>15759</v>
      </c>
      <c r="C73" s="4" t="s">
        <v>15278</v>
      </c>
      <c r="E73" s="9">
        <v>41698</v>
      </c>
    </row>
    <row r="74" spans="1:6" x14ac:dyDescent="0.25">
      <c r="A74" s="2" t="s">
        <v>12870</v>
      </c>
      <c r="B74" s="2" t="s">
        <v>15760</v>
      </c>
      <c r="C74" s="4" t="s">
        <v>2372</v>
      </c>
      <c r="E74" s="9">
        <v>41705</v>
      </c>
    </row>
    <row r="75" spans="1:6" x14ac:dyDescent="0.25">
      <c r="A75" s="2" t="s">
        <v>15444</v>
      </c>
      <c r="B75" s="2" t="s">
        <v>15761</v>
      </c>
      <c r="C75" s="4" t="s">
        <v>2372</v>
      </c>
      <c r="E75" s="9">
        <v>41705</v>
      </c>
    </row>
    <row r="76" spans="1:6" x14ac:dyDescent="0.25">
      <c r="A76" s="2" t="s">
        <v>15762</v>
      </c>
      <c r="B76" s="2" t="s">
        <v>15763</v>
      </c>
      <c r="C76" s="4" t="s">
        <v>2839</v>
      </c>
      <c r="E76" s="9">
        <v>41744</v>
      </c>
    </row>
    <row r="77" spans="1:6" x14ac:dyDescent="0.25">
      <c r="A77" s="2" t="s">
        <v>10633</v>
      </c>
      <c r="B77" s="2" t="s">
        <v>15764</v>
      </c>
      <c r="C77" s="4" t="s">
        <v>15765</v>
      </c>
      <c r="D77" s="9">
        <v>41759</v>
      </c>
      <c r="E77" s="9">
        <v>41759</v>
      </c>
    </row>
    <row r="78" spans="1:6" x14ac:dyDescent="0.25">
      <c r="A78" s="2" t="s">
        <v>10633</v>
      </c>
      <c r="B78" s="2" t="s">
        <v>15766</v>
      </c>
      <c r="C78" s="4" t="s">
        <v>15765</v>
      </c>
      <c r="D78" s="9">
        <v>41759</v>
      </c>
      <c r="E78" s="9">
        <v>41759</v>
      </c>
    </row>
    <row r="79" spans="1:6" x14ac:dyDescent="0.25">
      <c r="A79" s="2" t="s">
        <v>10633</v>
      </c>
      <c r="B79" s="2" t="s">
        <v>15767</v>
      </c>
      <c r="C79" s="4" t="s">
        <v>2861</v>
      </c>
      <c r="E79" s="9">
        <v>41849</v>
      </c>
    </row>
    <row r="80" spans="1:6" x14ac:dyDescent="0.25">
      <c r="A80" s="2" t="s">
        <v>10803</v>
      </c>
      <c r="B80" s="2" t="s">
        <v>15768</v>
      </c>
      <c r="C80" s="4" t="s">
        <v>2861</v>
      </c>
      <c r="E80" s="9">
        <v>41849</v>
      </c>
    </row>
    <row r="81" spans="1:5" x14ac:dyDescent="0.25">
      <c r="A81" s="2" t="s">
        <v>10091</v>
      </c>
      <c r="B81" s="2" t="s">
        <v>15769</v>
      </c>
      <c r="C81" s="4" t="s">
        <v>15312</v>
      </c>
      <c r="E81" s="9">
        <v>41857</v>
      </c>
    </row>
    <row r="82" spans="1:5" x14ac:dyDescent="0.25">
      <c r="A82" s="2" t="s">
        <v>10091</v>
      </c>
      <c r="B82" s="2" t="s">
        <v>15770</v>
      </c>
      <c r="C82" s="4" t="s">
        <v>15312</v>
      </c>
      <c r="E82" s="9">
        <v>41857</v>
      </c>
    </row>
    <row r="83" spans="1:5" x14ac:dyDescent="0.25">
      <c r="A83" s="2" t="s">
        <v>10862</v>
      </c>
      <c r="B83" s="2" t="s">
        <v>15771</v>
      </c>
      <c r="C83" s="4" t="s">
        <v>14019</v>
      </c>
      <c r="E83" s="9">
        <v>41874</v>
      </c>
    </row>
    <row r="84" spans="1:5" x14ac:dyDescent="0.25">
      <c r="A84" s="2" t="s">
        <v>1870</v>
      </c>
      <c r="B84" s="2" t="s">
        <v>15772</v>
      </c>
      <c r="C84" s="4" t="s">
        <v>14019</v>
      </c>
      <c r="E84" s="9">
        <v>41874</v>
      </c>
    </row>
    <row r="85" spans="1:5" x14ac:dyDescent="0.25">
      <c r="A85" s="2" t="s">
        <v>8025</v>
      </c>
      <c r="B85" s="2" t="s">
        <v>15773</v>
      </c>
      <c r="C85" s="4" t="s">
        <v>1225</v>
      </c>
      <c r="E85" s="9">
        <v>41932</v>
      </c>
    </row>
    <row r="86" spans="1:5" x14ac:dyDescent="0.25">
      <c r="A86" s="2" t="s">
        <v>15774</v>
      </c>
      <c r="B86" s="2" t="s">
        <v>15775</v>
      </c>
      <c r="C86" s="4" t="s">
        <v>1225</v>
      </c>
      <c r="E86" s="9">
        <v>41932</v>
      </c>
    </row>
    <row r="87" spans="1:5" x14ac:dyDescent="0.25">
      <c r="A87" s="2" t="s">
        <v>10633</v>
      </c>
      <c r="B87" s="2" t="s">
        <v>15776</v>
      </c>
      <c r="C87" s="4" t="s">
        <v>11985</v>
      </c>
      <c r="E87" s="9">
        <v>42020</v>
      </c>
    </row>
    <row r="88" spans="1:5" x14ac:dyDescent="0.25">
      <c r="A88" s="2" t="s">
        <v>15777</v>
      </c>
      <c r="B88" s="2" t="s">
        <v>15778</v>
      </c>
      <c r="C88" s="4" t="s">
        <v>11985</v>
      </c>
      <c r="E88" s="9">
        <v>42020</v>
      </c>
    </row>
    <row r="89" spans="1:5" x14ac:dyDescent="0.25">
      <c r="A89" s="2" t="s">
        <v>2443</v>
      </c>
      <c r="B89" s="2" t="s">
        <v>15779</v>
      </c>
      <c r="C89" s="4" t="s">
        <v>15379</v>
      </c>
      <c r="D89" s="9">
        <v>42319</v>
      </c>
      <c r="E89" s="9">
        <v>42315</v>
      </c>
    </row>
    <row r="90" spans="1:5" x14ac:dyDescent="0.25">
      <c r="A90" s="2" t="s">
        <v>15780</v>
      </c>
      <c r="B90" s="2" t="s">
        <v>15781</v>
      </c>
      <c r="C90" s="4" t="s">
        <v>15782</v>
      </c>
      <c r="E90" s="9">
        <v>42500</v>
      </c>
    </row>
    <row r="91" spans="1:5" x14ac:dyDescent="0.25">
      <c r="A91" s="2" t="s">
        <v>15780</v>
      </c>
      <c r="B91" s="2" t="s">
        <v>15783</v>
      </c>
      <c r="C91" s="4" t="s">
        <v>15782</v>
      </c>
      <c r="E91" s="9">
        <v>42500</v>
      </c>
    </row>
    <row r="92" spans="1:5" x14ac:dyDescent="0.25">
      <c r="A92" s="2" t="s">
        <v>2443</v>
      </c>
      <c r="B92" s="2" t="s">
        <v>15784</v>
      </c>
      <c r="C92" s="4" t="s">
        <v>15785</v>
      </c>
      <c r="D92" s="9">
        <v>42516</v>
      </c>
      <c r="E92" s="9">
        <v>42516</v>
      </c>
    </row>
    <row r="93" spans="1:5" x14ac:dyDescent="0.25">
      <c r="A93" s="2" t="s">
        <v>1860</v>
      </c>
      <c r="B93" s="2" t="s">
        <v>15786</v>
      </c>
      <c r="C93" s="4" t="s">
        <v>15785</v>
      </c>
      <c r="E93" s="9">
        <v>42509</v>
      </c>
    </row>
    <row r="94" spans="1:5" x14ac:dyDescent="0.25">
      <c r="A94" s="2" t="s">
        <v>5087</v>
      </c>
      <c r="B94" s="2" t="s">
        <v>15787</v>
      </c>
      <c r="C94" s="4" t="s">
        <v>15788</v>
      </c>
      <c r="E94" s="9">
        <v>42516</v>
      </c>
    </row>
    <row r="95" spans="1:5" x14ac:dyDescent="0.25">
      <c r="A95" s="2" t="s">
        <v>15789</v>
      </c>
      <c r="B95" s="2" t="s">
        <v>15790</v>
      </c>
      <c r="C95" s="4" t="s">
        <v>15791</v>
      </c>
      <c r="E95" s="9">
        <v>42522</v>
      </c>
    </row>
    <row r="96" spans="1:5" x14ac:dyDescent="0.25">
      <c r="A96" s="2" t="s">
        <v>15789</v>
      </c>
      <c r="B96" s="2" t="s">
        <v>15792</v>
      </c>
      <c r="C96" s="4" t="s">
        <v>15791</v>
      </c>
      <c r="E96" s="9">
        <v>42522</v>
      </c>
    </row>
    <row r="97" spans="1:6" x14ac:dyDescent="0.25">
      <c r="A97" s="2" t="s">
        <v>15793</v>
      </c>
      <c r="B97" s="2" t="s">
        <v>15794</v>
      </c>
      <c r="C97" s="4" t="s">
        <v>5471</v>
      </c>
      <c r="E97" s="9">
        <v>42572</v>
      </c>
    </row>
    <row r="98" spans="1:6" x14ac:dyDescent="0.25">
      <c r="A98" s="2" t="s">
        <v>2443</v>
      </c>
      <c r="B98" s="2" t="s">
        <v>15795</v>
      </c>
      <c r="C98" s="4" t="s">
        <v>5471</v>
      </c>
      <c r="E98" s="9">
        <v>42572</v>
      </c>
    </row>
    <row r="99" spans="1:6" x14ac:dyDescent="0.25">
      <c r="A99" s="2" t="s">
        <v>1870</v>
      </c>
      <c r="B99" s="2" t="s">
        <v>15796</v>
      </c>
      <c r="C99" s="4" t="s">
        <v>15797</v>
      </c>
      <c r="E99" s="9">
        <v>42598</v>
      </c>
    </row>
    <row r="100" spans="1:6" x14ac:dyDescent="0.25">
      <c r="A100" s="2" t="s">
        <v>1870</v>
      </c>
      <c r="B100" s="2" t="s">
        <v>15798</v>
      </c>
      <c r="C100" s="4" t="s">
        <v>15797</v>
      </c>
      <c r="E100" s="9">
        <v>42598</v>
      </c>
    </row>
    <row r="101" spans="1:6" x14ac:dyDescent="0.25">
      <c r="A101" s="2" t="s">
        <v>8285</v>
      </c>
      <c r="B101" s="2" t="s">
        <v>15799</v>
      </c>
      <c r="C101" s="4" t="s">
        <v>4488</v>
      </c>
      <c r="E101" s="9">
        <v>42654</v>
      </c>
    </row>
    <row r="102" spans="1:6" x14ac:dyDescent="0.25">
      <c r="A102" s="2" t="s">
        <v>5340</v>
      </c>
      <c r="B102" s="2" t="s">
        <v>15800</v>
      </c>
      <c r="C102" s="4" t="s">
        <v>4488</v>
      </c>
      <c r="E102" s="9">
        <v>42654</v>
      </c>
    </row>
    <row r="103" spans="1:6" x14ac:dyDescent="0.25">
      <c r="A103" s="2" t="s">
        <v>15801</v>
      </c>
      <c r="B103" s="2" t="s">
        <v>15802</v>
      </c>
      <c r="C103" s="4" t="s">
        <v>12153</v>
      </c>
      <c r="D103" s="9">
        <v>42668</v>
      </c>
      <c r="E103" s="9">
        <v>42683</v>
      </c>
    </row>
    <row r="104" spans="1:6" x14ac:dyDescent="0.25">
      <c r="A104" s="2" t="s">
        <v>5438</v>
      </c>
      <c r="B104" s="2" t="s">
        <v>15803</v>
      </c>
      <c r="C104" s="4" t="s">
        <v>15804</v>
      </c>
      <c r="E104" s="9" t="s">
        <v>15805</v>
      </c>
    </row>
    <row r="105" spans="1:6" x14ac:dyDescent="0.25">
      <c r="A105" s="2" t="s">
        <v>15806</v>
      </c>
      <c r="B105" s="2" t="s">
        <v>15807</v>
      </c>
      <c r="C105" s="4" t="s">
        <v>3647</v>
      </c>
      <c r="E105" s="9" t="s">
        <v>15808</v>
      </c>
    </row>
    <row r="106" spans="1:6" x14ac:dyDescent="0.25">
      <c r="A106" s="2" t="s">
        <v>15809</v>
      </c>
      <c r="B106" s="2" t="s">
        <v>15810</v>
      </c>
      <c r="C106" s="4" t="s">
        <v>15811</v>
      </c>
      <c r="E106" s="9">
        <v>42931</v>
      </c>
    </row>
    <row r="107" spans="1:6" x14ac:dyDescent="0.25">
      <c r="A107" s="2" t="s">
        <v>2443</v>
      </c>
      <c r="B107" s="2" t="s">
        <v>15812</v>
      </c>
      <c r="C107" s="4" t="s">
        <v>15813</v>
      </c>
      <c r="E107" s="9">
        <v>42952</v>
      </c>
    </row>
    <row r="108" spans="1:6" x14ac:dyDescent="0.25">
      <c r="A108" s="2" t="s">
        <v>1860</v>
      </c>
      <c r="B108" s="2" t="s">
        <v>15814</v>
      </c>
      <c r="C108" s="4" t="s">
        <v>15815</v>
      </c>
      <c r="E108" s="9">
        <v>43017</v>
      </c>
    </row>
    <row r="109" spans="1:6" x14ac:dyDescent="0.25">
      <c r="A109" s="2" t="s">
        <v>15670</v>
      </c>
      <c r="B109" s="2" t="s">
        <v>15671</v>
      </c>
      <c r="C109" s="4" t="s">
        <v>15815</v>
      </c>
      <c r="E109" s="9">
        <v>43017</v>
      </c>
    </row>
    <row r="110" spans="1:6" x14ac:dyDescent="0.25">
      <c r="A110" s="2" t="s">
        <v>8285</v>
      </c>
      <c r="B110" s="2" t="s">
        <v>15693</v>
      </c>
      <c r="C110" s="4" t="s">
        <v>13540</v>
      </c>
      <c r="E110" s="9">
        <v>43045</v>
      </c>
    </row>
    <row r="111" spans="1:6" x14ac:dyDescent="0.25">
      <c r="A111" s="2" t="s">
        <v>9430</v>
      </c>
      <c r="B111" s="2" t="s">
        <v>15816</v>
      </c>
      <c r="C111" s="4" t="s">
        <v>15817</v>
      </c>
      <c r="E111" s="9">
        <v>43452</v>
      </c>
    </row>
    <row r="112" spans="1:6" x14ac:dyDescent="0.25">
      <c r="A112" s="25"/>
      <c r="B112" s="25" t="s">
        <v>15818</v>
      </c>
      <c r="C112" s="25"/>
      <c r="D112" s="29"/>
      <c r="E112" s="29"/>
      <c r="F112" s="30"/>
    </row>
    <row r="113" spans="1:5" x14ac:dyDescent="0.25">
      <c r="A113" s="2" t="s">
        <v>15819</v>
      </c>
      <c r="B113" s="2" t="s">
        <v>15820</v>
      </c>
      <c r="C113" s="4" t="s">
        <v>15821</v>
      </c>
      <c r="D113" s="9">
        <v>43854</v>
      </c>
      <c r="E113" s="9">
        <v>43854</v>
      </c>
    </row>
  </sheetData>
  <hyperlinks>
    <hyperlink ref="I1" location="'Inicio'!A1" tooltip="Regresa a la tabla del inicio" display="Ir al inicio" xr:uid="{34C3F416-BAD6-405D-AD90-AD8A5EDD586A}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3163-0903-45D9-B9CB-68AA1F11A460}">
  <sheetPr codeName="Hoja188"/>
  <dimension ref="A1:I88"/>
  <sheetViews>
    <sheetView workbookViewId="0">
      <pane ySplit="1" topLeftCell="A68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767</v>
      </c>
      <c r="H1" s="1" t="s">
        <v>28761</v>
      </c>
      <c r="I1" s="5" t="s">
        <v>14</v>
      </c>
    </row>
    <row r="2" spans="1:9" x14ac:dyDescent="0.25">
      <c r="A2" s="2" t="s">
        <v>2024</v>
      </c>
      <c r="B2" s="2" t="s">
        <v>15822</v>
      </c>
      <c r="C2" s="4" t="s">
        <v>15823</v>
      </c>
      <c r="E2" s="9">
        <v>40184</v>
      </c>
    </row>
    <row r="3" spans="1:9" x14ac:dyDescent="0.25">
      <c r="A3" s="2" t="s">
        <v>14533</v>
      </c>
      <c r="B3" s="2" t="s">
        <v>15824</v>
      </c>
      <c r="C3" s="4" t="s">
        <v>15825</v>
      </c>
      <c r="E3" s="9" t="s">
        <v>15826</v>
      </c>
      <c r="F3" s="3" t="s">
        <v>15827</v>
      </c>
    </row>
    <row r="4" spans="1:9" x14ac:dyDescent="0.25">
      <c r="A4" s="2" t="s">
        <v>4622</v>
      </c>
      <c r="B4" s="2" t="s">
        <v>15828</v>
      </c>
      <c r="C4" s="4" t="s">
        <v>15825</v>
      </c>
      <c r="E4" s="9">
        <v>40588</v>
      </c>
      <c r="F4" s="3" t="s">
        <v>15827</v>
      </c>
    </row>
    <row r="5" spans="1:9" x14ac:dyDescent="0.25">
      <c r="A5" s="2" t="s">
        <v>15829</v>
      </c>
      <c r="B5" s="2" t="s">
        <v>15830</v>
      </c>
      <c r="C5" s="4" t="s">
        <v>15831</v>
      </c>
      <c r="E5" s="9">
        <v>40621</v>
      </c>
    </row>
    <row r="6" spans="1:9" x14ac:dyDescent="0.25">
      <c r="A6" s="2" t="s">
        <v>15832</v>
      </c>
      <c r="B6" s="2" t="s">
        <v>15833</v>
      </c>
      <c r="C6" s="4" t="s">
        <v>2635</v>
      </c>
    </row>
    <row r="7" spans="1:9" x14ac:dyDescent="0.25">
      <c r="A7" s="2" t="s">
        <v>15832</v>
      </c>
      <c r="B7" s="2" t="s">
        <v>15834</v>
      </c>
      <c r="C7" s="4" t="s">
        <v>12306</v>
      </c>
      <c r="E7" s="9">
        <v>40761</v>
      </c>
    </row>
    <row r="8" spans="1:9" x14ac:dyDescent="0.25">
      <c r="A8" s="2" t="s">
        <v>15835</v>
      </c>
      <c r="B8" s="2" t="s">
        <v>15836</v>
      </c>
      <c r="C8" s="4" t="s">
        <v>15837</v>
      </c>
      <c r="E8" s="9" t="s">
        <v>956</v>
      </c>
    </row>
    <row r="9" spans="1:9" x14ac:dyDescent="0.25">
      <c r="A9" s="2" t="s">
        <v>15838</v>
      </c>
      <c r="B9" s="2" t="s">
        <v>15839</v>
      </c>
      <c r="C9" s="4" t="s">
        <v>15840</v>
      </c>
      <c r="E9" s="9" t="s">
        <v>15841</v>
      </c>
      <c r="F9" s="3">
        <v>22</v>
      </c>
    </row>
    <row r="10" spans="1:9" x14ac:dyDescent="0.25">
      <c r="A10" s="2" t="s">
        <v>941</v>
      </c>
      <c r="B10" s="2" t="s">
        <v>15842</v>
      </c>
      <c r="C10" s="4" t="s">
        <v>15840</v>
      </c>
      <c r="E10" s="9" t="s">
        <v>15841</v>
      </c>
      <c r="F10" s="3">
        <v>22</v>
      </c>
    </row>
    <row r="11" spans="1:9" x14ac:dyDescent="0.25">
      <c r="A11" s="2" t="s">
        <v>15838</v>
      </c>
      <c r="B11" s="2" t="s">
        <v>15839</v>
      </c>
      <c r="C11" s="4" t="s">
        <v>15843</v>
      </c>
      <c r="E11" s="9">
        <v>41375</v>
      </c>
      <c r="F11" s="3">
        <v>31</v>
      </c>
    </row>
    <row r="12" spans="1:9" x14ac:dyDescent="0.25">
      <c r="A12" s="2" t="s">
        <v>941</v>
      </c>
      <c r="B12" s="2" t="s">
        <v>15842</v>
      </c>
      <c r="C12" s="4" t="s">
        <v>15843</v>
      </c>
      <c r="D12" s="9" t="s">
        <v>15844</v>
      </c>
      <c r="E12" s="9">
        <v>41444</v>
      </c>
      <c r="F12" s="3">
        <v>47</v>
      </c>
    </row>
    <row r="13" spans="1:9" x14ac:dyDescent="0.25">
      <c r="A13" s="2" t="s">
        <v>15845</v>
      </c>
      <c r="B13" s="2" t="s">
        <v>15846</v>
      </c>
      <c r="C13" s="4" t="s">
        <v>15843</v>
      </c>
      <c r="E13" s="9">
        <v>41375</v>
      </c>
      <c r="F13" s="3">
        <v>31</v>
      </c>
    </row>
    <row r="14" spans="1:9" x14ac:dyDescent="0.25">
      <c r="A14" s="2" t="s">
        <v>15847</v>
      </c>
      <c r="B14" s="2" t="s">
        <v>15848</v>
      </c>
      <c r="C14" s="4" t="s">
        <v>6772</v>
      </c>
      <c r="E14" s="9">
        <v>41498</v>
      </c>
    </row>
    <row r="15" spans="1:9" x14ac:dyDescent="0.25">
      <c r="A15" s="2" t="s">
        <v>4053</v>
      </c>
      <c r="B15" s="2" t="s">
        <v>10774</v>
      </c>
      <c r="C15" s="4" t="s">
        <v>14122</v>
      </c>
      <c r="E15" s="9">
        <v>41526</v>
      </c>
    </row>
    <row r="16" spans="1:9" x14ac:dyDescent="0.25">
      <c r="A16" s="2" t="s">
        <v>4053</v>
      </c>
      <c r="B16" s="2" t="s">
        <v>10774</v>
      </c>
      <c r="C16" s="4" t="s">
        <v>9442</v>
      </c>
      <c r="D16" s="9">
        <v>41540</v>
      </c>
      <c r="E16" s="9">
        <v>41543</v>
      </c>
    </row>
    <row r="17" spans="1:5" x14ac:dyDescent="0.25">
      <c r="B17" s="2" t="s">
        <v>15849</v>
      </c>
      <c r="C17" s="4" t="s">
        <v>15850</v>
      </c>
      <c r="D17" s="9">
        <v>41599</v>
      </c>
      <c r="E17" s="9">
        <v>41600</v>
      </c>
    </row>
    <row r="18" spans="1:5" x14ac:dyDescent="0.25">
      <c r="A18" s="2" t="s">
        <v>971</v>
      </c>
      <c r="B18" s="2" t="s">
        <v>15851</v>
      </c>
      <c r="C18" s="4" t="s">
        <v>15850</v>
      </c>
      <c r="D18" s="9">
        <v>41607</v>
      </c>
      <c r="E18" s="9">
        <v>41608</v>
      </c>
    </row>
    <row r="19" spans="1:5" x14ac:dyDescent="0.25">
      <c r="A19" s="2" t="s">
        <v>9789</v>
      </c>
      <c r="B19" s="2" t="s">
        <v>15852</v>
      </c>
      <c r="C19" s="4" t="s">
        <v>3561</v>
      </c>
      <c r="E19" s="9">
        <v>41608</v>
      </c>
    </row>
    <row r="20" spans="1:5" x14ac:dyDescent="0.25">
      <c r="A20" s="2" t="s">
        <v>15853</v>
      </c>
      <c r="B20" s="2" t="s">
        <v>15854</v>
      </c>
      <c r="C20" s="4" t="s">
        <v>8392</v>
      </c>
      <c r="D20" s="9" t="s">
        <v>15855</v>
      </c>
      <c r="E20" s="9">
        <v>41641</v>
      </c>
    </row>
    <row r="21" spans="1:5" x14ac:dyDescent="0.25">
      <c r="A21" s="2" t="s">
        <v>971</v>
      </c>
      <c r="B21" s="2" t="s">
        <v>15851</v>
      </c>
      <c r="C21" s="4" t="s">
        <v>8392</v>
      </c>
      <c r="E21" s="9">
        <v>41618</v>
      </c>
    </row>
    <row r="22" spans="1:5" x14ac:dyDescent="0.25">
      <c r="A22" s="2" t="s">
        <v>4053</v>
      </c>
      <c r="B22" s="2" t="s">
        <v>10774</v>
      </c>
      <c r="C22" s="4" t="s">
        <v>13708</v>
      </c>
      <c r="E22" s="9">
        <v>41621</v>
      </c>
    </row>
    <row r="23" spans="1:5" x14ac:dyDescent="0.25">
      <c r="A23" s="2" t="s">
        <v>4053</v>
      </c>
      <c r="B23" s="2" t="s">
        <v>15856</v>
      </c>
      <c r="C23" s="4" t="s">
        <v>15857</v>
      </c>
      <c r="E23" s="9">
        <v>41641</v>
      </c>
    </row>
    <row r="24" spans="1:5" x14ac:dyDescent="0.25">
      <c r="A24" s="2" t="s">
        <v>15858</v>
      </c>
      <c r="B24" s="2" t="s">
        <v>15859</v>
      </c>
      <c r="C24" s="4" t="s">
        <v>15860</v>
      </c>
      <c r="D24" s="9" t="s">
        <v>15861</v>
      </c>
      <c r="E24" s="9">
        <v>41669</v>
      </c>
    </row>
    <row r="25" spans="1:5" x14ac:dyDescent="0.25">
      <c r="A25" s="2" t="s">
        <v>15862</v>
      </c>
      <c r="B25" s="2" t="s">
        <v>15863</v>
      </c>
      <c r="C25" s="4" t="s">
        <v>15860</v>
      </c>
      <c r="E25" s="9">
        <v>41654</v>
      </c>
    </row>
    <row r="26" spans="1:5" x14ac:dyDescent="0.25">
      <c r="B26" s="2" t="s">
        <v>15864</v>
      </c>
      <c r="C26" s="4" t="s">
        <v>15865</v>
      </c>
      <c r="E26" s="9">
        <v>41669</v>
      </c>
    </row>
    <row r="27" spans="1:5" x14ac:dyDescent="0.25">
      <c r="A27" s="2" t="s">
        <v>9789</v>
      </c>
      <c r="B27" s="2" t="s">
        <v>15866</v>
      </c>
      <c r="C27" s="4" t="s">
        <v>2836</v>
      </c>
      <c r="D27" s="9" t="s">
        <v>15867</v>
      </c>
      <c r="E27" s="9">
        <v>41722</v>
      </c>
    </row>
    <row r="28" spans="1:5" x14ac:dyDescent="0.25">
      <c r="A28" s="2" t="s">
        <v>1924</v>
      </c>
      <c r="B28" s="2" t="s">
        <v>15868</v>
      </c>
      <c r="C28" s="4" t="s">
        <v>2836</v>
      </c>
      <c r="D28" s="9" t="s">
        <v>15869</v>
      </c>
      <c r="E28" s="9">
        <v>41778</v>
      </c>
    </row>
    <row r="29" spans="1:5" x14ac:dyDescent="0.25">
      <c r="A29" s="2" t="s">
        <v>15870</v>
      </c>
      <c r="B29" s="2" t="s">
        <v>15871</v>
      </c>
      <c r="C29" s="4" t="s">
        <v>2375</v>
      </c>
      <c r="E29" s="9">
        <v>41710</v>
      </c>
    </row>
    <row r="30" spans="1:5" x14ac:dyDescent="0.25">
      <c r="A30" s="2" t="s">
        <v>1383</v>
      </c>
      <c r="B30" s="2" t="s">
        <v>15872</v>
      </c>
      <c r="C30" s="4" t="s">
        <v>15873</v>
      </c>
      <c r="E30" s="9">
        <v>41736</v>
      </c>
    </row>
    <row r="31" spans="1:5" x14ac:dyDescent="0.25">
      <c r="A31" s="2" t="s">
        <v>9789</v>
      </c>
      <c r="B31" s="2" t="s">
        <v>15874</v>
      </c>
      <c r="C31" s="4" t="s">
        <v>15875</v>
      </c>
      <c r="D31" s="9">
        <v>41834</v>
      </c>
      <c r="E31" s="9">
        <v>41851</v>
      </c>
    </row>
    <row r="32" spans="1:5" x14ac:dyDescent="0.25">
      <c r="A32" s="2" t="s">
        <v>9789</v>
      </c>
      <c r="B32" s="2" t="s">
        <v>15876</v>
      </c>
      <c r="C32" s="4" t="s">
        <v>15875</v>
      </c>
      <c r="D32" s="9">
        <v>41834</v>
      </c>
      <c r="E32" s="9">
        <v>41851</v>
      </c>
    </row>
    <row r="33" spans="1:6" x14ac:dyDescent="0.25">
      <c r="A33" s="2" t="s">
        <v>13778</v>
      </c>
      <c r="B33" s="2" t="s">
        <v>15877</v>
      </c>
      <c r="C33" s="4" t="s">
        <v>15875</v>
      </c>
      <c r="D33" s="9">
        <v>41806</v>
      </c>
      <c r="E33" s="9">
        <v>41827</v>
      </c>
    </row>
    <row r="34" spans="1:6" x14ac:dyDescent="0.25">
      <c r="A34" s="2" t="s">
        <v>15878</v>
      </c>
      <c r="B34" s="2" t="s">
        <v>15879</v>
      </c>
      <c r="C34" s="4" t="s">
        <v>15880</v>
      </c>
      <c r="E34" s="9">
        <v>42087</v>
      </c>
    </row>
    <row r="35" spans="1:6" x14ac:dyDescent="0.25">
      <c r="A35" s="2" t="s">
        <v>4053</v>
      </c>
      <c r="B35" s="2" t="s">
        <v>15881</v>
      </c>
      <c r="C35" s="4" t="s">
        <v>15880</v>
      </c>
      <c r="E35" s="9">
        <v>42087</v>
      </c>
    </row>
    <row r="36" spans="1:6" x14ac:dyDescent="0.25">
      <c r="A36" s="2" t="s">
        <v>4053</v>
      </c>
      <c r="B36" s="2" t="s">
        <v>15882</v>
      </c>
      <c r="C36" s="4" t="s">
        <v>15880</v>
      </c>
      <c r="E36" s="9">
        <v>42087</v>
      </c>
    </row>
    <row r="37" spans="1:6" x14ac:dyDescent="0.25">
      <c r="A37" s="2" t="s">
        <v>2363</v>
      </c>
      <c r="B37" s="2" t="s">
        <v>15883</v>
      </c>
      <c r="C37" s="4" t="s">
        <v>15884</v>
      </c>
      <c r="E37" s="9">
        <v>42129</v>
      </c>
    </row>
    <row r="38" spans="1:6" x14ac:dyDescent="0.25">
      <c r="A38" s="2" t="s">
        <v>1802</v>
      </c>
      <c r="B38" s="2" t="s">
        <v>15885</v>
      </c>
      <c r="C38" s="4" t="s">
        <v>4287</v>
      </c>
      <c r="E38" s="9">
        <v>42161</v>
      </c>
    </row>
    <row r="39" spans="1:6" x14ac:dyDescent="0.25">
      <c r="A39" s="2" t="s">
        <v>1802</v>
      </c>
      <c r="B39" s="2" t="s">
        <v>15886</v>
      </c>
      <c r="C39" s="4" t="s">
        <v>4287</v>
      </c>
      <c r="E39" s="9">
        <v>42161</v>
      </c>
    </row>
    <row r="40" spans="1:6" x14ac:dyDescent="0.25">
      <c r="A40" s="2" t="s">
        <v>1802</v>
      </c>
      <c r="B40" s="2" t="s">
        <v>15886</v>
      </c>
      <c r="C40" s="4" t="s">
        <v>15887</v>
      </c>
      <c r="E40" s="9">
        <v>42187</v>
      </c>
    </row>
    <row r="41" spans="1:6" x14ac:dyDescent="0.25">
      <c r="A41" s="2" t="s">
        <v>3546</v>
      </c>
      <c r="B41" s="2" t="s">
        <v>15888</v>
      </c>
      <c r="C41" s="4" t="s">
        <v>15887</v>
      </c>
      <c r="E41" s="9">
        <v>42243</v>
      </c>
    </row>
    <row r="42" spans="1:6" x14ac:dyDescent="0.25">
      <c r="A42" s="2" t="s">
        <v>1802</v>
      </c>
      <c r="B42" s="2" t="s">
        <v>15889</v>
      </c>
      <c r="C42" s="4" t="s">
        <v>8644</v>
      </c>
      <c r="E42" s="9">
        <v>42243</v>
      </c>
    </row>
    <row r="43" spans="1:6" x14ac:dyDescent="0.25">
      <c r="A43" s="2" t="s">
        <v>1802</v>
      </c>
      <c r="B43" s="2" t="s">
        <v>7267</v>
      </c>
      <c r="C43" s="4" t="s">
        <v>15890</v>
      </c>
      <c r="E43" s="9">
        <v>42265</v>
      </c>
    </row>
    <row r="44" spans="1:6" x14ac:dyDescent="0.25">
      <c r="A44" s="2" t="s">
        <v>1802</v>
      </c>
      <c r="B44" s="2" t="s">
        <v>7254</v>
      </c>
      <c r="C44" s="4" t="s">
        <v>15370</v>
      </c>
      <c r="E44" s="9">
        <v>42328</v>
      </c>
    </row>
    <row r="45" spans="1:6" x14ac:dyDescent="0.25">
      <c r="A45" s="2" t="s">
        <v>1802</v>
      </c>
      <c r="B45" s="2" t="s">
        <v>7254</v>
      </c>
      <c r="C45" s="4" t="s">
        <v>15891</v>
      </c>
      <c r="E45" s="9">
        <v>42360</v>
      </c>
    </row>
    <row r="46" spans="1:6" x14ac:dyDescent="0.25">
      <c r="A46" s="2" t="s">
        <v>15892</v>
      </c>
      <c r="B46" s="2" t="s">
        <v>15893</v>
      </c>
      <c r="C46" s="4" t="s">
        <v>15894</v>
      </c>
      <c r="D46" s="9">
        <v>42380</v>
      </c>
      <c r="E46" s="9">
        <v>42382</v>
      </c>
      <c r="F46" s="3">
        <v>2</v>
      </c>
    </row>
    <row r="47" spans="1:6" x14ac:dyDescent="0.25">
      <c r="A47" s="2" t="s">
        <v>1369</v>
      </c>
      <c r="B47" s="2" t="s">
        <v>15895</v>
      </c>
      <c r="C47" s="4" t="s">
        <v>6685</v>
      </c>
      <c r="E47" s="9">
        <v>42382</v>
      </c>
      <c r="F47" s="3">
        <v>2</v>
      </c>
    </row>
    <row r="48" spans="1:6" x14ac:dyDescent="0.25">
      <c r="A48" s="2" t="s">
        <v>15892</v>
      </c>
      <c r="B48" s="2" t="s">
        <v>15893</v>
      </c>
      <c r="C48" s="4" t="s">
        <v>12098</v>
      </c>
      <c r="E48" s="9">
        <v>42391</v>
      </c>
    </row>
    <row r="49" spans="1:6" x14ac:dyDescent="0.25">
      <c r="A49" s="2" t="s">
        <v>1369</v>
      </c>
      <c r="B49" s="2" t="s">
        <v>15895</v>
      </c>
      <c r="C49" s="4" t="s">
        <v>12098</v>
      </c>
      <c r="D49" s="9">
        <v>42429</v>
      </c>
      <c r="E49" s="9">
        <v>42402</v>
      </c>
    </row>
    <row r="50" spans="1:6" x14ac:dyDescent="0.25">
      <c r="A50" s="2" t="s">
        <v>2152</v>
      </c>
      <c r="B50" s="2" t="s">
        <v>15896</v>
      </c>
      <c r="C50" s="4" t="s">
        <v>6877</v>
      </c>
      <c r="E50" s="9">
        <v>42402</v>
      </c>
    </row>
    <row r="51" spans="1:6" x14ac:dyDescent="0.25">
      <c r="A51" s="2" t="s">
        <v>15897</v>
      </c>
      <c r="B51" s="2" t="s">
        <v>15898</v>
      </c>
      <c r="C51" s="4" t="s">
        <v>15899</v>
      </c>
      <c r="D51" s="9">
        <v>42416</v>
      </c>
      <c r="E51" s="9">
        <v>42440</v>
      </c>
      <c r="F51" s="3">
        <v>24</v>
      </c>
    </row>
    <row r="52" spans="1:6" x14ac:dyDescent="0.25">
      <c r="A52" s="2" t="s">
        <v>15900</v>
      </c>
      <c r="B52" s="2" t="s">
        <v>15901</v>
      </c>
      <c r="C52" s="4" t="s">
        <v>15899</v>
      </c>
      <c r="E52" s="9">
        <v>42420</v>
      </c>
    </row>
    <row r="53" spans="1:6" x14ac:dyDescent="0.25">
      <c r="A53" s="2" t="s">
        <v>15900</v>
      </c>
      <c r="B53" s="2" t="s">
        <v>15902</v>
      </c>
      <c r="C53" s="4" t="s">
        <v>6604</v>
      </c>
      <c r="D53" s="9">
        <v>42434</v>
      </c>
      <c r="E53" s="9">
        <v>42440</v>
      </c>
      <c r="F53" s="3">
        <v>6</v>
      </c>
    </row>
    <row r="54" spans="1:6" x14ac:dyDescent="0.25">
      <c r="A54" s="2" t="s">
        <v>15903</v>
      </c>
      <c r="B54" s="2" t="s">
        <v>15904</v>
      </c>
      <c r="C54" s="4" t="s">
        <v>15905</v>
      </c>
      <c r="E54" s="9">
        <v>42453</v>
      </c>
    </row>
    <row r="55" spans="1:6" x14ac:dyDescent="0.25">
      <c r="A55" s="2" t="s">
        <v>15906</v>
      </c>
      <c r="B55" s="2" t="s">
        <v>15907</v>
      </c>
      <c r="C55" s="4" t="s">
        <v>15905</v>
      </c>
      <c r="E55" s="9">
        <v>42453</v>
      </c>
    </row>
    <row r="56" spans="1:6" x14ac:dyDescent="0.25">
      <c r="A56" s="2" t="s">
        <v>9789</v>
      </c>
      <c r="B56" s="2" t="s">
        <v>15908</v>
      </c>
      <c r="C56" s="4" t="s">
        <v>15788</v>
      </c>
      <c r="E56" s="9">
        <v>42524</v>
      </c>
    </row>
    <row r="57" spans="1:6" x14ac:dyDescent="0.25">
      <c r="A57" s="2" t="s">
        <v>15909</v>
      </c>
      <c r="B57" s="2" t="s">
        <v>15910</v>
      </c>
      <c r="C57" s="4" t="s">
        <v>15911</v>
      </c>
      <c r="E57" s="9">
        <v>42538</v>
      </c>
    </row>
    <row r="58" spans="1:6" x14ac:dyDescent="0.25">
      <c r="A58" s="2" t="s">
        <v>10382</v>
      </c>
      <c r="B58" s="2" t="s">
        <v>15912</v>
      </c>
      <c r="C58" s="4" t="s">
        <v>15913</v>
      </c>
      <c r="E58" s="9">
        <v>42566</v>
      </c>
    </row>
    <row r="59" spans="1:6" x14ac:dyDescent="0.25">
      <c r="B59" s="2" t="s">
        <v>15914</v>
      </c>
      <c r="C59" s="4" t="s">
        <v>15915</v>
      </c>
      <c r="E59" s="9">
        <v>42560</v>
      </c>
    </row>
    <row r="60" spans="1:6" x14ac:dyDescent="0.25">
      <c r="A60" s="2" t="s">
        <v>2798</v>
      </c>
      <c r="B60" s="2" t="s">
        <v>15916</v>
      </c>
      <c r="C60" s="4" t="s">
        <v>8733</v>
      </c>
      <c r="E60" s="9">
        <v>42597</v>
      </c>
    </row>
    <row r="61" spans="1:6" x14ac:dyDescent="0.25">
      <c r="A61" s="2" t="s">
        <v>8781</v>
      </c>
      <c r="B61" s="2" t="s">
        <v>15917</v>
      </c>
      <c r="C61" s="4" t="s">
        <v>15918</v>
      </c>
      <c r="E61" s="9">
        <v>42725</v>
      </c>
    </row>
    <row r="62" spans="1:6" x14ac:dyDescent="0.25">
      <c r="A62" s="2" t="s">
        <v>15919</v>
      </c>
      <c r="B62" s="2" t="s">
        <v>15920</v>
      </c>
      <c r="C62" s="4" t="s">
        <v>15921</v>
      </c>
      <c r="E62" s="9">
        <v>42825</v>
      </c>
    </row>
    <row r="63" spans="1:6" x14ac:dyDescent="0.25">
      <c r="A63" s="2" t="s">
        <v>15919</v>
      </c>
      <c r="B63" s="2" t="s">
        <v>15922</v>
      </c>
      <c r="C63" s="4" t="s">
        <v>15921</v>
      </c>
      <c r="E63" s="9">
        <v>42825</v>
      </c>
    </row>
    <row r="64" spans="1:6" x14ac:dyDescent="0.25">
      <c r="A64" s="2" t="s">
        <v>15923</v>
      </c>
      <c r="B64" s="2" t="s">
        <v>15924</v>
      </c>
      <c r="C64" s="4" t="s">
        <v>5618</v>
      </c>
      <c r="E64" s="9">
        <v>42956</v>
      </c>
    </row>
    <row r="65" spans="1:6" x14ac:dyDescent="0.25">
      <c r="A65" s="2" t="s">
        <v>15925</v>
      </c>
      <c r="B65" s="2" t="s">
        <v>15926</v>
      </c>
      <c r="C65" s="4" t="s">
        <v>13592</v>
      </c>
      <c r="E65" s="9">
        <v>43192</v>
      </c>
    </row>
    <row r="66" spans="1:6" x14ac:dyDescent="0.25">
      <c r="A66" s="2" t="s">
        <v>15927</v>
      </c>
      <c r="B66" s="2" t="s">
        <v>15928</v>
      </c>
      <c r="C66" s="4" t="s">
        <v>14578</v>
      </c>
      <c r="E66" s="9">
        <v>43220</v>
      </c>
    </row>
    <row r="67" spans="1:6" x14ac:dyDescent="0.25">
      <c r="A67" s="2" t="s">
        <v>15929</v>
      </c>
      <c r="B67" s="2" t="s">
        <v>15930</v>
      </c>
      <c r="C67" s="4" t="s">
        <v>14578</v>
      </c>
      <c r="E67" s="9">
        <v>43238</v>
      </c>
    </row>
    <row r="68" spans="1:6" x14ac:dyDescent="0.25">
      <c r="A68" s="2" t="s">
        <v>15878</v>
      </c>
      <c r="B68" s="2" t="s">
        <v>15931</v>
      </c>
      <c r="C68" s="4" t="s">
        <v>15932</v>
      </c>
      <c r="E68" s="9">
        <v>43238</v>
      </c>
    </row>
    <row r="69" spans="1:6" x14ac:dyDescent="0.25">
      <c r="A69" s="2" t="s">
        <v>10870</v>
      </c>
      <c r="B69" s="2" t="s">
        <v>15933</v>
      </c>
      <c r="C69" s="4" t="s">
        <v>15934</v>
      </c>
      <c r="D69" s="9" t="s">
        <v>15935</v>
      </c>
      <c r="E69" s="9">
        <v>43323</v>
      </c>
    </row>
    <row r="70" spans="1:6" x14ac:dyDescent="0.25">
      <c r="A70" s="2" t="s">
        <v>15936</v>
      </c>
      <c r="B70" s="2" t="s">
        <v>15937</v>
      </c>
      <c r="C70" s="4" t="s">
        <v>15934</v>
      </c>
      <c r="D70" s="9" t="s">
        <v>15935</v>
      </c>
      <c r="E70" s="9">
        <v>43323</v>
      </c>
    </row>
    <row r="71" spans="1:6" x14ac:dyDescent="0.25">
      <c r="A71" s="25"/>
      <c r="B71" s="25" t="s">
        <v>15938</v>
      </c>
      <c r="C71" s="25"/>
      <c r="D71" s="29"/>
      <c r="E71" s="29"/>
      <c r="F71" s="30"/>
    </row>
    <row r="72" spans="1:6" x14ac:dyDescent="0.25">
      <c r="A72" s="2" t="s">
        <v>15939</v>
      </c>
      <c r="B72" s="2" t="s">
        <v>15940</v>
      </c>
      <c r="C72" s="4" t="s">
        <v>15941</v>
      </c>
      <c r="E72" s="9">
        <v>43369</v>
      </c>
    </row>
    <row r="73" spans="1:6" x14ac:dyDescent="0.25">
      <c r="A73" s="2" t="s">
        <v>15919</v>
      </c>
      <c r="B73" s="2" t="s">
        <v>15942</v>
      </c>
      <c r="C73" s="4" t="s">
        <v>15943</v>
      </c>
      <c r="E73" s="9">
        <v>43437</v>
      </c>
    </row>
    <row r="74" spans="1:6" x14ac:dyDescent="0.25">
      <c r="A74" s="2" t="s">
        <v>15944</v>
      </c>
      <c r="B74" s="2" t="s">
        <v>15945</v>
      </c>
      <c r="C74" s="4" t="s">
        <v>15946</v>
      </c>
      <c r="E74" s="9">
        <v>43455</v>
      </c>
    </row>
    <row r="75" spans="1:6" x14ac:dyDescent="0.25">
      <c r="A75" s="25"/>
      <c r="B75" s="25" t="s">
        <v>15947</v>
      </c>
      <c r="C75" s="25"/>
      <c r="D75" s="29"/>
      <c r="E75" s="29"/>
      <c r="F75" s="30"/>
    </row>
    <row r="76" spans="1:6" x14ac:dyDescent="0.25">
      <c r="A76" s="2" t="s">
        <v>15919</v>
      </c>
      <c r="B76" s="2" t="s">
        <v>15942</v>
      </c>
      <c r="C76" s="4" t="s">
        <v>15948</v>
      </c>
      <c r="D76" s="9">
        <v>43607</v>
      </c>
      <c r="E76" s="9">
        <v>43614</v>
      </c>
    </row>
    <row r="77" spans="1:6" x14ac:dyDescent="0.25">
      <c r="A77" s="2" t="s">
        <v>15919</v>
      </c>
      <c r="B77" s="2" t="s">
        <v>15949</v>
      </c>
      <c r="C77" s="4" t="s">
        <v>15948</v>
      </c>
      <c r="D77" s="9">
        <v>43607</v>
      </c>
      <c r="E77" s="9">
        <v>43602</v>
      </c>
    </row>
    <row r="78" spans="1:6" x14ac:dyDescent="0.25">
      <c r="A78" s="2" t="s">
        <v>15919</v>
      </c>
      <c r="B78" s="2" t="s">
        <v>15950</v>
      </c>
      <c r="C78" s="4" t="s">
        <v>10917</v>
      </c>
      <c r="E78" s="9">
        <v>43614</v>
      </c>
    </row>
    <row r="79" spans="1:6" x14ac:dyDescent="0.25">
      <c r="A79" s="2" t="s">
        <v>15919</v>
      </c>
      <c r="B79" s="2" t="s">
        <v>15951</v>
      </c>
      <c r="C79" s="4" t="s">
        <v>15952</v>
      </c>
      <c r="D79" s="9">
        <v>43616</v>
      </c>
      <c r="E79" s="9">
        <v>43616</v>
      </c>
    </row>
    <row r="80" spans="1:6" x14ac:dyDescent="0.25">
      <c r="A80" s="2" t="s">
        <v>15919</v>
      </c>
      <c r="B80" s="2" t="s">
        <v>15950</v>
      </c>
      <c r="C80" s="4" t="s">
        <v>15953</v>
      </c>
      <c r="E80" s="9">
        <v>43628</v>
      </c>
    </row>
    <row r="81" spans="1:6" x14ac:dyDescent="0.25">
      <c r="A81" s="2" t="s">
        <v>6073</v>
      </c>
      <c r="B81" s="2" t="s">
        <v>15954</v>
      </c>
      <c r="C81" s="4" t="s">
        <v>15955</v>
      </c>
      <c r="D81" s="9">
        <v>43669</v>
      </c>
      <c r="E81" s="9">
        <v>43670</v>
      </c>
    </row>
    <row r="82" spans="1:6" x14ac:dyDescent="0.25">
      <c r="A82" s="2" t="s">
        <v>15956</v>
      </c>
      <c r="B82" s="2" t="s">
        <v>15957</v>
      </c>
      <c r="C82" s="4" t="s">
        <v>15958</v>
      </c>
      <c r="D82" s="9">
        <v>43669</v>
      </c>
      <c r="E82" s="9">
        <v>43670</v>
      </c>
    </row>
    <row r="83" spans="1:6" x14ac:dyDescent="0.25">
      <c r="A83" s="2" t="s">
        <v>15959</v>
      </c>
      <c r="B83" s="2" t="s">
        <v>15960</v>
      </c>
      <c r="C83" s="4" t="s">
        <v>15961</v>
      </c>
      <c r="E83" s="9">
        <v>43662</v>
      </c>
    </row>
    <row r="84" spans="1:6" x14ac:dyDescent="0.25">
      <c r="A84" s="2" t="s">
        <v>15962</v>
      </c>
      <c r="B84" s="2" t="s">
        <v>15963</v>
      </c>
      <c r="C84" s="4" t="s">
        <v>6969</v>
      </c>
      <c r="E84" s="9">
        <v>43689</v>
      </c>
      <c r="F84" s="3">
        <v>12</v>
      </c>
    </row>
    <row r="85" spans="1:6" x14ac:dyDescent="0.25">
      <c r="A85" s="25"/>
      <c r="B85" s="25" t="s">
        <v>15964</v>
      </c>
      <c r="C85" s="25"/>
      <c r="D85" s="29"/>
      <c r="E85" s="29"/>
      <c r="F85" s="30"/>
    </row>
    <row r="86" spans="1:6" x14ac:dyDescent="0.25">
      <c r="A86" s="2" t="s">
        <v>3186</v>
      </c>
      <c r="B86" s="2" t="s">
        <v>15902</v>
      </c>
      <c r="C86" s="4" t="s">
        <v>4865</v>
      </c>
      <c r="E86" s="9">
        <v>43761</v>
      </c>
      <c r="F86" s="3">
        <v>1</v>
      </c>
    </row>
    <row r="87" spans="1:6" x14ac:dyDescent="0.25">
      <c r="A87" s="2" t="s">
        <v>15965</v>
      </c>
      <c r="B87" s="2" t="s">
        <v>15966</v>
      </c>
      <c r="C87" s="4" t="s">
        <v>15967</v>
      </c>
      <c r="D87" s="9">
        <v>43872</v>
      </c>
      <c r="E87" s="9">
        <v>43872</v>
      </c>
    </row>
    <row r="88" spans="1:6" x14ac:dyDescent="0.25">
      <c r="A88" s="2" t="s">
        <v>3186</v>
      </c>
      <c r="B88" s="2" t="s">
        <v>15968</v>
      </c>
      <c r="C88" s="4" t="s">
        <v>15969</v>
      </c>
      <c r="E88" s="9">
        <v>45106</v>
      </c>
    </row>
  </sheetData>
  <hyperlinks>
    <hyperlink ref="I1" location="'Inicio'!A1" tooltip="Regresa a la tabla del inicio" display="Ir al inicio" xr:uid="{7E866916-41D6-4434-AC1B-D1E2D1502E0F}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7117E-6E57-4392-B40A-9BE7E83890F2}">
  <sheetPr codeName="Hoja200"/>
  <dimension ref="A1:I30"/>
  <sheetViews>
    <sheetView workbookViewId="0">
      <pane ySplit="1" topLeftCell="A2" activePane="bottomLeft" state="frozenSplit"/>
      <selection pane="bottomLeft" activeCell="F14" sqref="F1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768</v>
      </c>
      <c r="H1" s="1" t="s">
        <v>28761</v>
      </c>
      <c r="I1" s="5" t="s">
        <v>14</v>
      </c>
    </row>
    <row r="2" spans="1:9" x14ac:dyDescent="0.25">
      <c r="A2" s="2" t="s">
        <v>15970</v>
      </c>
      <c r="B2" s="2" t="s">
        <v>15971</v>
      </c>
      <c r="C2" s="4" t="s">
        <v>15972</v>
      </c>
      <c r="E2" s="9">
        <v>42319</v>
      </c>
    </row>
    <row r="3" spans="1:9" x14ac:dyDescent="0.25">
      <c r="A3" s="2" t="s">
        <v>15973</v>
      </c>
      <c r="B3" s="2" t="s">
        <v>15974</v>
      </c>
      <c r="C3" s="4" t="s">
        <v>5339</v>
      </c>
      <c r="D3" s="9" t="s">
        <v>15975</v>
      </c>
      <c r="E3" s="9">
        <v>42339</v>
      </c>
    </row>
    <row r="4" spans="1:9" x14ac:dyDescent="0.25">
      <c r="A4" s="2" t="s">
        <v>15976</v>
      </c>
      <c r="B4" s="2" t="s">
        <v>15977</v>
      </c>
      <c r="C4" s="4" t="s">
        <v>15978</v>
      </c>
      <c r="D4" s="9" t="s">
        <v>15979</v>
      </c>
      <c r="E4" s="9">
        <v>42354</v>
      </c>
    </row>
    <row r="5" spans="1:9" x14ac:dyDescent="0.25">
      <c r="A5" s="2" t="s">
        <v>15976</v>
      </c>
      <c r="B5" s="2" t="s">
        <v>15977</v>
      </c>
      <c r="C5" s="4" t="s">
        <v>15980</v>
      </c>
      <c r="E5" s="9">
        <v>42367</v>
      </c>
    </row>
    <row r="6" spans="1:9" x14ac:dyDescent="0.25">
      <c r="A6" s="2" t="s">
        <v>15981</v>
      </c>
      <c r="B6" s="2" t="s">
        <v>15982</v>
      </c>
      <c r="C6" s="4" t="s">
        <v>15980</v>
      </c>
      <c r="D6" s="9" t="s">
        <v>15983</v>
      </c>
      <c r="E6" s="9">
        <v>42374</v>
      </c>
    </row>
    <row r="7" spans="1:9" x14ac:dyDescent="0.25">
      <c r="A7" s="2" t="s">
        <v>15981</v>
      </c>
      <c r="B7" s="2" t="s">
        <v>15982</v>
      </c>
      <c r="C7" s="4" t="s">
        <v>12927</v>
      </c>
      <c r="D7" s="9" t="s">
        <v>15984</v>
      </c>
      <c r="E7" s="9">
        <v>42387</v>
      </c>
    </row>
    <row r="8" spans="1:9" x14ac:dyDescent="0.25">
      <c r="A8" s="2" t="s">
        <v>15985</v>
      </c>
      <c r="B8" s="2" t="s">
        <v>15986</v>
      </c>
      <c r="C8" s="4" t="s">
        <v>12510</v>
      </c>
      <c r="E8" s="9">
        <v>42395</v>
      </c>
    </row>
    <row r="9" spans="1:9" x14ac:dyDescent="0.25">
      <c r="A9" s="2" t="s">
        <v>7750</v>
      </c>
      <c r="B9" s="2" t="s">
        <v>15987</v>
      </c>
      <c r="C9" s="4" t="s">
        <v>15988</v>
      </c>
      <c r="D9" s="9">
        <v>42409</v>
      </c>
      <c r="E9" s="9">
        <v>42410</v>
      </c>
    </row>
    <row r="10" spans="1:9" x14ac:dyDescent="0.25">
      <c r="A10" s="2" t="s">
        <v>1696</v>
      </c>
      <c r="B10" s="2" t="s">
        <v>15989</v>
      </c>
      <c r="C10" s="4" t="s">
        <v>15990</v>
      </c>
      <c r="E10" s="9">
        <v>42475</v>
      </c>
    </row>
    <row r="11" spans="1:9" x14ac:dyDescent="0.25">
      <c r="A11" s="2" t="s">
        <v>8487</v>
      </c>
      <c r="B11" s="2" t="s">
        <v>15991</v>
      </c>
      <c r="C11" s="4" t="s">
        <v>5419</v>
      </c>
      <c r="D11" s="9">
        <v>42489</v>
      </c>
      <c r="E11" s="9">
        <v>42493</v>
      </c>
    </row>
    <row r="12" spans="1:9" x14ac:dyDescent="0.25">
      <c r="A12" s="2" t="s">
        <v>15992</v>
      </c>
      <c r="B12" s="2" t="s">
        <v>15993</v>
      </c>
      <c r="C12" s="4" t="s">
        <v>5419</v>
      </c>
      <c r="D12" s="9">
        <v>42489</v>
      </c>
      <c r="E12" s="9">
        <v>42493</v>
      </c>
    </row>
    <row r="13" spans="1:9" x14ac:dyDescent="0.25">
      <c r="A13" s="2" t="s">
        <v>15994</v>
      </c>
      <c r="B13" s="2" t="s">
        <v>15995</v>
      </c>
      <c r="C13" s="4" t="s">
        <v>5474</v>
      </c>
      <c r="D13" s="9">
        <v>42592</v>
      </c>
      <c r="E13" s="9">
        <v>42599</v>
      </c>
    </row>
    <row r="14" spans="1:9" x14ac:dyDescent="0.25">
      <c r="A14" s="25"/>
      <c r="B14" s="25" t="s">
        <v>15996</v>
      </c>
      <c r="C14" s="25"/>
      <c r="D14" s="29"/>
      <c r="E14" s="29"/>
      <c r="F14" s="30"/>
    </row>
    <row r="15" spans="1:9" x14ac:dyDescent="0.25">
      <c r="A15" s="2" t="s">
        <v>15997</v>
      </c>
      <c r="B15" s="2" t="s">
        <v>15998</v>
      </c>
      <c r="C15" s="4" t="s">
        <v>4467</v>
      </c>
      <c r="D15" s="9">
        <v>42632</v>
      </c>
      <c r="E15" s="9">
        <v>42630</v>
      </c>
    </row>
    <row r="16" spans="1:9" x14ac:dyDescent="0.25">
      <c r="A16" s="2" t="s">
        <v>15997</v>
      </c>
      <c r="B16" s="2" t="s">
        <v>15999</v>
      </c>
      <c r="C16" s="4" t="s">
        <v>4467</v>
      </c>
      <c r="E16" s="9">
        <v>42625</v>
      </c>
    </row>
    <row r="17" spans="1:5" x14ac:dyDescent="0.25">
      <c r="A17" s="2" t="s">
        <v>16000</v>
      </c>
      <c r="B17" s="2" t="s">
        <v>16001</v>
      </c>
      <c r="C17" s="4" t="s">
        <v>5494</v>
      </c>
      <c r="E17" s="9">
        <v>42630</v>
      </c>
    </row>
    <row r="18" spans="1:5" x14ac:dyDescent="0.25">
      <c r="A18" s="2" t="s">
        <v>16000</v>
      </c>
      <c r="B18" s="2" t="s">
        <v>16002</v>
      </c>
      <c r="C18" s="4" t="s">
        <v>12537</v>
      </c>
      <c r="D18" s="9">
        <v>42665</v>
      </c>
      <c r="E18" s="9">
        <v>42664</v>
      </c>
    </row>
    <row r="19" spans="1:5" x14ac:dyDescent="0.25">
      <c r="A19" s="2" t="s">
        <v>16003</v>
      </c>
      <c r="B19" s="2" t="s">
        <v>16004</v>
      </c>
      <c r="C19" s="4" t="s">
        <v>16005</v>
      </c>
      <c r="E19" s="9">
        <v>42929</v>
      </c>
    </row>
    <row r="20" spans="1:5" x14ac:dyDescent="0.25">
      <c r="A20" s="2" t="s">
        <v>16006</v>
      </c>
      <c r="B20" s="2" t="s">
        <v>16007</v>
      </c>
      <c r="C20" s="4" t="s">
        <v>16008</v>
      </c>
      <c r="E20" s="9">
        <v>42929</v>
      </c>
    </row>
    <row r="21" spans="1:5" x14ac:dyDescent="0.25">
      <c r="A21" s="2" t="s">
        <v>16006</v>
      </c>
      <c r="B21" s="2" t="s">
        <v>16009</v>
      </c>
      <c r="C21" s="4" t="s">
        <v>16010</v>
      </c>
      <c r="E21" s="9">
        <v>42929</v>
      </c>
    </row>
    <row r="22" spans="1:5" x14ac:dyDescent="0.25">
      <c r="A22" s="2" t="s">
        <v>16011</v>
      </c>
      <c r="B22" s="2" t="s">
        <v>16012</v>
      </c>
      <c r="C22" s="4" t="s">
        <v>10635</v>
      </c>
      <c r="E22" s="9">
        <v>42936</v>
      </c>
    </row>
    <row r="23" spans="1:5" x14ac:dyDescent="0.25">
      <c r="A23" s="2" t="s">
        <v>16013</v>
      </c>
      <c r="B23" s="2" t="s">
        <v>16014</v>
      </c>
      <c r="C23" s="4" t="s">
        <v>10635</v>
      </c>
      <c r="E23" s="9">
        <v>42936</v>
      </c>
    </row>
    <row r="24" spans="1:5" x14ac:dyDescent="0.25">
      <c r="A24" s="2" t="s">
        <v>16015</v>
      </c>
      <c r="B24" s="2" t="s">
        <v>16016</v>
      </c>
      <c r="C24" s="4" t="s">
        <v>10635</v>
      </c>
      <c r="E24" s="9">
        <v>42936</v>
      </c>
    </row>
    <row r="25" spans="1:5" x14ac:dyDescent="0.25">
      <c r="A25" s="2" t="s">
        <v>16017</v>
      </c>
      <c r="B25" s="2" t="s">
        <v>16018</v>
      </c>
      <c r="C25" s="4" t="s">
        <v>3440</v>
      </c>
      <c r="E25" s="9">
        <v>42942</v>
      </c>
    </row>
    <row r="26" spans="1:5" x14ac:dyDescent="0.25">
      <c r="A26" s="2" t="s">
        <v>2711</v>
      </c>
      <c r="B26" s="2" t="s">
        <v>16019</v>
      </c>
      <c r="C26" s="4" t="s">
        <v>16020</v>
      </c>
      <c r="E26" s="9">
        <v>42956</v>
      </c>
    </row>
    <row r="27" spans="1:5" x14ac:dyDescent="0.25">
      <c r="A27" s="2" t="s">
        <v>3830</v>
      </c>
      <c r="B27" s="2" t="s">
        <v>16021</v>
      </c>
      <c r="C27" s="4" t="s">
        <v>16022</v>
      </c>
      <c r="D27" s="9">
        <v>43013</v>
      </c>
      <c r="E27" s="9">
        <v>43017</v>
      </c>
    </row>
    <row r="28" spans="1:5" x14ac:dyDescent="0.25">
      <c r="A28" s="2" t="s">
        <v>10577</v>
      </c>
      <c r="B28" s="2" t="s">
        <v>16023</v>
      </c>
      <c r="C28" s="4" t="s">
        <v>16022</v>
      </c>
      <c r="E28" s="9">
        <v>43006</v>
      </c>
    </row>
    <row r="29" spans="1:5" x14ac:dyDescent="0.25">
      <c r="A29" s="2" t="s">
        <v>16003</v>
      </c>
      <c r="B29" s="2" t="s">
        <v>16004</v>
      </c>
      <c r="C29" s="4" t="s">
        <v>13540</v>
      </c>
      <c r="E29" s="9">
        <v>43027</v>
      </c>
    </row>
    <row r="30" spans="1:5" x14ac:dyDescent="0.25">
      <c r="A30" s="2" t="s">
        <v>16006</v>
      </c>
      <c r="B30" s="2" t="s">
        <v>16007</v>
      </c>
      <c r="C30" s="4" t="s">
        <v>13540</v>
      </c>
      <c r="E30" s="9">
        <v>43033</v>
      </c>
    </row>
  </sheetData>
  <hyperlinks>
    <hyperlink ref="I1" location="'Inicio'!A1" tooltip="Regresa a la tabla del inicio" display="Ir al inicio" xr:uid="{8BA9A885-7FA9-40A7-8929-12FDCF14883F}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AAFD-B5C0-4477-B7C4-8D851162D074}">
  <sheetPr codeName="Hoja203"/>
  <dimension ref="A1:I301"/>
  <sheetViews>
    <sheetView workbookViewId="0">
      <pane ySplit="1" topLeftCell="A272" activePane="bottomLeft" state="frozenSplit"/>
      <selection pane="bottomLeft" activeCell="E302" sqref="E30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28847</v>
      </c>
      <c r="H1" s="1" t="s">
        <v>28778</v>
      </c>
      <c r="I1" s="5" t="s">
        <v>14</v>
      </c>
    </row>
    <row r="2" spans="1:9" x14ac:dyDescent="0.25">
      <c r="A2" s="2" t="s">
        <v>10710</v>
      </c>
      <c r="B2" s="2" t="s">
        <v>16024</v>
      </c>
      <c r="C2" s="4" t="s">
        <v>13511</v>
      </c>
      <c r="E2" s="9">
        <v>42870</v>
      </c>
    </row>
    <row r="3" spans="1:9" x14ac:dyDescent="0.25">
      <c r="A3" s="2" t="s">
        <v>6602</v>
      </c>
      <c r="B3" s="2" t="s">
        <v>16025</v>
      </c>
      <c r="C3" s="4" t="s">
        <v>10625</v>
      </c>
      <c r="E3" s="9">
        <v>42875</v>
      </c>
    </row>
    <row r="4" spans="1:9" x14ac:dyDescent="0.25">
      <c r="A4" s="2" t="s">
        <v>11843</v>
      </c>
      <c r="B4" s="2" t="s">
        <v>16026</v>
      </c>
      <c r="C4" s="4" t="s">
        <v>1441</v>
      </c>
      <c r="E4" s="9">
        <v>42877</v>
      </c>
    </row>
    <row r="5" spans="1:9" x14ac:dyDescent="0.25">
      <c r="A5" s="2" t="s">
        <v>3941</v>
      </c>
      <c r="B5" s="2" t="s">
        <v>16027</v>
      </c>
      <c r="C5" s="4" t="s">
        <v>4594</v>
      </c>
      <c r="E5" s="9">
        <v>42878</v>
      </c>
    </row>
    <row r="6" spans="1:9" x14ac:dyDescent="0.25">
      <c r="A6" s="2" t="s">
        <v>16028</v>
      </c>
      <c r="B6" s="2" t="s">
        <v>13506</v>
      </c>
      <c r="C6" s="4" t="s">
        <v>16029</v>
      </c>
      <c r="E6" s="9">
        <v>42880</v>
      </c>
    </row>
    <row r="7" spans="1:9" x14ac:dyDescent="0.25">
      <c r="A7" s="2" t="s">
        <v>14617</v>
      </c>
      <c r="B7" s="2" t="s">
        <v>16030</v>
      </c>
      <c r="C7" s="4" t="s">
        <v>3438</v>
      </c>
      <c r="E7" s="9">
        <v>42884</v>
      </c>
    </row>
    <row r="8" spans="1:9" x14ac:dyDescent="0.25">
      <c r="A8" s="2" t="s">
        <v>5114</v>
      </c>
      <c r="B8" s="2" t="s">
        <v>16031</v>
      </c>
      <c r="C8" s="4" t="s">
        <v>5598</v>
      </c>
      <c r="D8" s="9">
        <v>42898</v>
      </c>
      <c r="E8" s="9">
        <v>42899</v>
      </c>
    </row>
    <row r="9" spans="1:9" x14ac:dyDescent="0.25">
      <c r="A9" s="2" t="s">
        <v>5420</v>
      </c>
      <c r="B9" s="2" t="s">
        <v>16032</v>
      </c>
      <c r="C9" s="4" t="s">
        <v>10684</v>
      </c>
      <c r="E9" s="9">
        <v>42892</v>
      </c>
    </row>
    <row r="10" spans="1:9" x14ac:dyDescent="0.25">
      <c r="A10" s="2" t="s">
        <v>2782</v>
      </c>
      <c r="B10" s="2" t="s">
        <v>16033</v>
      </c>
      <c r="C10" s="4" t="s">
        <v>9953</v>
      </c>
      <c r="E10" s="9">
        <v>42899</v>
      </c>
    </row>
    <row r="11" spans="1:9" x14ac:dyDescent="0.25">
      <c r="A11" s="2" t="s">
        <v>884</v>
      </c>
      <c r="B11" s="2" t="s">
        <v>16034</v>
      </c>
      <c r="C11" s="4" t="s">
        <v>4603</v>
      </c>
      <c r="E11" s="9">
        <v>42903</v>
      </c>
    </row>
    <row r="12" spans="1:9" x14ac:dyDescent="0.25">
      <c r="A12" s="2" t="s">
        <v>10571</v>
      </c>
      <c r="B12" s="2" t="s">
        <v>16035</v>
      </c>
      <c r="C12" s="4" t="s">
        <v>4603</v>
      </c>
      <c r="D12" s="9">
        <v>42914</v>
      </c>
      <c r="E12" s="9">
        <v>42910</v>
      </c>
    </row>
    <row r="13" spans="1:9" x14ac:dyDescent="0.25">
      <c r="A13" s="2" t="s">
        <v>2438</v>
      </c>
      <c r="B13" s="2" t="s">
        <v>16036</v>
      </c>
      <c r="C13" s="4" t="s">
        <v>16037</v>
      </c>
      <c r="E13" s="9">
        <v>42910</v>
      </c>
    </row>
    <row r="14" spans="1:9" x14ac:dyDescent="0.25">
      <c r="A14" s="2" t="s">
        <v>10710</v>
      </c>
      <c r="B14" s="2" t="s">
        <v>16038</v>
      </c>
      <c r="C14" s="4" t="s">
        <v>3032</v>
      </c>
      <c r="E14" s="9">
        <v>42917</v>
      </c>
    </row>
    <row r="15" spans="1:9" x14ac:dyDescent="0.25">
      <c r="A15" s="2" t="s">
        <v>999</v>
      </c>
      <c r="B15" s="2" t="s">
        <v>16039</v>
      </c>
      <c r="C15" s="4" t="s">
        <v>3032</v>
      </c>
      <c r="E15" s="9">
        <v>42917</v>
      </c>
    </row>
    <row r="16" spans="1:9" x14ac:dyDescent="0.25">
      <c r="A16" s="2" t="s">
        <v>16040</v>
      </c>
      <c r="B16" s="2" t="s">
        <v>16041</v>
      </c>
      <c r="C16" s="4" t="s">
        <v>16042</v>
      </c>
      <c r="E16" s="9">
        <v>42924</v>
      </c>
    </row>
    <row r="17" spans="1:5" x14ac:dyDescent="0.25">
      <c r="A17" s="2" t="s">
        <v>16043</v>
      </c>
      <c r="B17" s="2" t="s">
        <v>16044</v>
      </c>
      <c r="C17" s="4" t="s">
        <v>16042</v>
      </c>
      <c r="E17" s="9">
        <v>42924</v>
      </c>
    </row>
    <row r="18" spans="1:5" x14ac:dyDescent="0.25">
      <c r="A18" s="2" t="s">
        <v>16045</v>
      </c>
      <c r="B18" s="2" t="s">
        <v>16046</v>
      </c>
      <c r="C18" s="4" t="s">
        <v>15451</v>
      </c>
      <c r="E18" s="9">
        <v>42931</v>
      </c>
    </row>
    <row r="19" spans="1:5" x14ac:dyDescent="0.25">
      <c r="A19" s="2" t="s">
        <v>3869</v>
      </c>
      <c r="B19" s="2" t="s">
        <v>16047</v>
      </c>
      <c r="C19" s="4" t="s">
        <v>15451</v>
      </c>
      <c r="E19" s="9">
        <v>42931</v>
      </c>
    </row>
    <row r="20" spans="1:5" x14ac:dyDescent="0.25">
      <c r="A20" s="2" t="s">
        <v>16048</v>
      </c>
      <c r="B20" s="2" t="s">
        <v>16049</v>
      </c>
      <c r="C20" s="4" t="s">
        <v>15451</v>
      </c>
      <c r="E20" s="9">
        <v>42931</v>
      </c>
    </row>
    <row r="21" spans="1:5" x14ac:dyDescent="0.25">
      <c r="A21" s="2" t="s">
        <v>16050</v>
      </c>
      <c r="B21" s="2" t="s">
        <v>16051</v>
      </c>
      <c r="C21" s="4" t="s">
        <v>16052</v>
      </c>
      <c r="D21" s="9">
        <v>42938</v>
      </c>
      <c r="E21" s="9">
        <v>42945</v>
      </c>
    </row>
    <row r="22" spans="1:5" x14ac:dyDescent="0.25">
      <c r="A22" s="2" t="s">
        <v>16050</v>
      </c>
      <c r="B22" s="2" t="s">
        <v>16053</v>
      </c>
      <c r="C22" s="4" t="s">
        <v>16052</v>
      </c>
      <c r="E22" s="9">
        <v>42938</v>
      </c>
    </row>
    <row r="23" spans="1:5" x14ac:dyDescent="0.25">
      <c r="A23" s="2" t="s">
        <v>16050</v>
      </c>
      <c r="B23" s="2" t="s">
        <v>16054</v>
      </c>
      <c r="C23" s="4" t="s">
        <v>16052</v>
      </c>
      <c r="E23" s="9">
        <v>42938</v>
      </c>
    </row>
    <row r="24" spans="1:5" x14ac:dyDescent="0.25">
      <c r="A24" s="2" t="s">
        <v>1258</v>
      </c>
      <c r="B24" s="2" t="s">
        <v>16055</v>
      </c>
      <c r="C24" s="4">
        <v>42938</v>
      </c>
      <c r="E24" s="9">
        <v>42945</v>
      </c>
    </row>
    <row r="25" spans="1:5" x14ac:dyDescent="0.25">
      <c r="A25" s="2" t="s">
        <v>16056</v>
      </c>
      <c r="B25" s="2" t="s">
        <v>16057</v>
      </c>
      <c r="C25" s="4">
        <v>42938</v>
      </c>
      <c r="E25" s="9">
        <v>42945</v>
      </c>
    </row>
    <row r="26" spans="1:5" x14ac:dyDescent="0.25">
      <c r="A26" s="2" t="s">
        <v>2422</v>
      </c>
      <c r="B26" s="2" t="s">
        <v>16058</v>
      </c>
      <c r="C26" s="4" t="s">
        <v>10004</v>
      </c>
      <c r="E26" s="9">
        <v>42952</v>
      </c>
    </row>
    <row r="27" spans="1:5" x14ac:dyDescent="0.25">
      <c r="A27" s="2" t="s">
        <v>3721</v>
      </c>
      <c r="B27" s="2" t="s">
        <v>16059</v>
      </c>
      <c r="C27" s="4" t="s">
        <v>10004</v>
      </c>
      <c r="E27" s="9">
        <v>42952</v>
      </c>
    </row>
    <row r="28" spans="1:5" x14ac:dyDescent="0.25">
      <c r="A28" s="2" t="s">
        <v>3970</v>
      </c>
      <c r="B28" s="2" t="s">
        <v>16060</v>
      </c>
      <c r="C28" s="4" t="s">
        <v>10004</v>
      </c>
      <c r="E28" s="9">
        <v>42952</v>
      </c>
    </row>
    <row r="29" spans="1:5" x14ac:dyDescent="0.25">
      <c r="A29" s="2" t="s">
        <v>16061</v>
      </c>
      <c r="B29" s="2" t="s">
        <v>16062</v>
      </c>
      <c r="C29" s="4" t="s">
        <v>15016</v>
      </c>
      <c r="E29" s="9">
        <v>42959</v>
      </c>
    </row>
    <row r="30" spans="1:5" x14ac:dyDescent="0.25">
      <c r="A30" s="2" t="s">
        <v>16063</v>
      </c>
      <c r="B30" s="2" t="s">
        <v>16064</v>
      </c>
      <c r="C30" s="4" t="s">
        <v>15016</v>
      </c>
      <c r="E30" s="9">
        <v>42959</v>
      </c>
    </row>
    <row r="31" spans="1:5" x14ac:dyDescent="0.25">
      <c r="A31" s="2" t="s">
        <v>16065</v>
      </c>
      <c r="B31" s="2" t="s">
        <v>16066</v>
      </c>
      <c r="C31" s="4" t="s">
        <v>15016</v>
      </c>
      <c r="E31" s="9">
        <v>42959</v>
      </c>
    </row>
    <row r="32" spans="1:5" x14ac:dyDescent="0.25">
      <c r="A32" s="2" t="s">
        <v>16067</v>
      </c>
      <c r="B32" s="2" t="s">
        <v>16068</v>
      </c>
      <c r="C32" s="4" t="s">
        <v>3047</v>
      </c>
      <c r="E32" s="9">
        <v>42966</v>
      </c>
    </row>
    <row r="33" spans="1:5" x14ac:dyDescent="0.25">
      <c r="A33" s="2" t="s">
        <v>16069</v>
      </c>
      <c r="B33" s="2" t="s">
        <v>16070</v>
      </c>
      <c r="C33" s="4" t="s">
        <v>3047</v>
      </c>
      <c r="E33" s="9">
        <v>42966</v>
      </c>
    </row>
    <row r="34" spans="1:5" x14ac:dyDescent="0.25">
      <c r="A34" s="2" t="s">
        <v>6138</v>
      </c>
      <c r="B34" s="2" t="s">
        <v>16071</v>
      </c>
      <c r="C34" s="4" t="s">
        <v>3047</v>
      </c>
      <c r="E34" s="9">
        <v>42966</v>
      </c>
    </row>
    <row r="35" spans="1:5" x14ac:dyDescent="0.25">
      <c r="A35" s="2" t="s">
        <v>16072</v>
      </c>
      <c r="B35" s="2" t="s">
        <v>16073</v>
      </c>
      <c r="C35" s="4" t="s">
        <v>6903</v>
      </c>
      <c r="E35" s="9">
        <v>42973</v>
      </c>
    </row>
    <row r="36" spans="1:5" x14ac:dyDescent="0.25">
      <c r="A36" s="2" t="s">
        <v>16074</v>
      </c>
      <c r="B36" s="2" t="s">
        <v>16075</v>
      </c>
      <c r="C36" s="4" t="s">
        <v>6903</v>
      </c>
      <c r="E36" s="9">
        <v>42973</v>
      </c>
    </row>
    <row r="37" spans="1:5" x14ac:dyDescent="0.25">
      <c r="A37" s="2" t="s">
        <v>16076</v>
      </c>
      <c r="B37" s="2" t="s">
        <v>16077</v>
      </c>
      <c r="C37" s="4" t="s">
        <v>6903</v>
      </c>
      <c r="E37" s="9">
        <v>42973</v>
      </c>
    </row>
    <row r="38" spans="1:5" x14ac:dyDescent="0.25">
      <c r="A38" s="2" t="s">
        <v>16078</v>
      </c>
      <c r="B38" s="2" t="s">
        <v>16079</v>
      </c>
      <c r="C38" s="4" t="s">
        <v>10034</v>
      </c>
      <c r="E38" s="9">
        <v>42980</v>
      </c>
    </row>
    <row r="39" spans="1:5" x14ac:dyDescent="0.25">
      <c r="A39" s="2" t="s">
        <v>16080</v>
      </c>
      <c r="B39" s="2" t="s">
        <v>16081</v>
      </c>
      <c r="C39" s="4" t="s">
        <v>10034</v>
      </c>
      <c r="E39" s="9">
        <v>42980</v>
      </c>
    </row>
    <row r="40" spans="1:5" x14ac:dyDescent="0.25">
      <c r="A40" s="2" t="s">
        <v>16082</v>
      </c>
      <c r="B40" s="2" t="s">
        <v>16083</v>
      </c>
      <c r="C40" s="4" t="s">
        <v>10034</v>
      </c>
      <c r="E40" s="9">
        <v>42980</v>
      </c>
    </row>
    <row r="41" spans="1:5" x14ac:dyDescent="0.25">
      <c r="A41" s="2" t="s">
        <v>13661</v>
      </c>
      <c r="B41" s="2" t="s">
        <v>16084</v>
      </c>
      <c r="C41" s="4" t="s">
        <v>16085</v>
      </c>
      <c r="D41" s="9">
        <v>42994</v>
      </c>
      <c r="E41" s="9">
        <v>42996</v>
      </c>
    </row>
    <row r="42" spans="1:5" x14ac:dyDescent="0.25">
      <c r="A42" s="2" t="s">
        <v>9972</v>
      </c>
      <c r="B42" s="2" t="s">
        <v>16086</v>
      </c>
      <c r="C42" s="4" t="s">
        <v>16085</v>
      </c>
      <c r="E42" s="9">
        <v>42987</v>
      </c>
    </row>
    <row r="43" spans="1:5" x14ac:dyDescent="0.25">
      <c r="A43" s="2" t="s">
        <v>16065</v>
      </c>
      <c r="B43" s="2" t="s">
        <v>16087</v>
      </c>
      <c r="C43" s="4" t="s">
        <v>16085</v>
      </c>
      <c r="E43" s="9">
        <v>42987</v>
      </c>
    </row>
    <row r="44" spans="1:5" x14ac:dyDescent="0.25">
      <c r="A44" s="2" t="s">
        <v>16088</v>
      </c>
      <c r="B44" s="2" t="s">
        <v>16089</v>
      </c>
      <c r="C44" s="4" t="s">
        <v>10038</v>
      </c>
      <c r="E44" s="9">
        <v>42996</v>
      </c>
    </row>
    <row r="45" spans="1:5" x14ac:dyDescent="0.25">
      <c r="A45" s="2" t="s">
        <v>16090</v>
      </c>
      <c r="B45" s="2" t="s">
        <v>16091</v>
      </c>
      <c r="C45" s="4" t="s">
        <v>10038</v>
      </c>
      <c r="E45" s="9">
        <v>42996</v>
      </c>
    </row>
    <row r="46" spans="1:5" x14ac:dyDescent="0.25">
      <c r="A46" s="2" t="s">
        <v>16092</v>
      </c>
      <c r="B46" s="2" t="s">
        <v>16093</v>
      </c>
      <c r="C46" s="4" t="s">
        <v>10041</v>
      </c>
      <c r="E46" s="9">
        <v>43001</v>
      </c>
    </row>
    <row r="47" spans="1:5" x14ac:dyDescent="0.25">
      <c r="A47" s="2" t="s">
        <v>16094</v>
      </c>
      <c r="B47" s="2" t="s">
        <v>16095</v>
      </c>
      <c r="C47" s="4" t="s">
        <v>10041</v>
      </c>
      <c r="E47" s="9">
        <v>43001</v>
      </c>
    </row>
    <row r="48" spans="1:5" x14ac:dyDescent="0.25">
      <c r="A48" s="2" t="s">
        <v>5655</v>
      </c>
      <c r="B48" s="2" t="s">
        <v>16096</v>
      </c>
      <c r="C48" s="4" t="s">
        <v>10041</v>
      </c>
      <c r="D48" s="9">
        <v>39358</v>
      </c>
      <c r="E48" s="9">
        <v>43008</v>
      </c>
    </row>
    <row r="49" spans="1:5" x14ac:dyDescent="0.25">
      <c r="A49" s="2" t="s">
        <v>16097</v>
      </c>
      <c r="B49" s="2" t="s">
        <v>16098</v>
      </c>
      <c r="C49" s="4" t="s">
        <v>16099</v>
      </c>
      <c r="E49" s="9">
        <v>43008</v>
      </c>
    </row>
    <row r="50" spans="1:5" x14ac:dyDescent="0.25">
      <c r="A50" s="2" t="s">
        <v>16100</v>
      </c>
      <c r="B50" s="2" t="s">
        <v>16101</v>
      </c>
      <c r="C50" s="4" t="s">
        <v>16099</v>
      </c>
      <c r="E50" s="9">
        <v>43008</v>
      </c>
    </row>
    <row r="51" spans="1:5" x14ac:dyDescent="0.25">
      <c r="A51" s="2" t="s">
        <v>16102</v>
      </c>
      <c r="B51" s="2" t="s">
        <v>16103</v>
      </c>
      <c r="C51" s="4" t="s">
        <v>15213</v>
      </c>
      <c r="D51" s="9">
        <v>43022</v>
      </c>
      <c r="E51" s="9">
        <v>43022</v>
      </c>
    </row>
    <row r="52" spans="1:5" x14ac:dyDescent="0.25">
      <c r="A52" s="2" t="s">
        <v>11480</v>
      </c>
      <c r="B52" s="2" t="s">
        <v>16104</v>
      </c>
      <c r="C52" s="4" t="s">
        <v>15213</v>
      </c>
      <c r="D52" s="9">
        <v>43022</v>
      </c>
      <c r="E52" s="9">
        <v>43022</v>
      </c>
    </row>
    <row r="53" spans="1:5" x14ac:dyDescent="0.25">
      <c r="A53" s="2" t="s">
        <v>12016</v>
      </c>
      <c r="B53" s="2" t="s">
        <v>16105</v>
      </c>
      <c r="C53" s="4" t="s">
        <v>15213</v>
      </c>
      <c r="D53" s="9">
        <v>43022</v>
      </c>
      <c r="E53" s="9">
        <v>43022</v>
      </c>
    </row>
    <row r="54" spans="1:5" x14ac:dyDescent="0.25">
      <c r="A54" s="2" t="s">
        <v>16106</v>
      </c>
      <c r="B54" s="2" t="s">
        <v>16107</v>
      </c>
      <c r="C54" s="4" t="s">
        <v>16108</v>
      </c>
      <c r="E54" s="9">
        <v>43029</v>
      </c>
    </row>
    <row r="55" spans="1:5" x14ac:dyDescent="0.25">
      <c r="A55" s="2" t="s">
        <v>16109</v>
      </c>
      <c r="B55" s="2" t="s">
        <v>16110</v>
      </c>
      <c r="C55" s="4" t="s">
        <v>16108</v>
      </c>
      <c r="E55" s="9">
        <v>43029</v>
      </c>
    </row>
    <row r="56" spans="1:5" x14ac:dyDescent="0.25">
      <c r="A56" s="2" t="s">
        <v>16111</v>
      </c>
      <c r="B56" s="2" t="s">
        <v>1380</v>
      </c>
      <c r="C56" s="4" t="s">
        <v>16108</v>
      </c>
      <c r="E56" s="9">
        <v>43029</v>
      </c>
    </row>
    <row r="57" spans="1:5" x14ac:dyDescent="0.25">
      <c r="A57" s="2" t="s">
        <v>16112</v>
      </c>
      <c r="B57" s="2" t="s">
        <v>16113</v>
      </c>
      <c r="C57" s="4" t="s">
        <v>10056</v>
      </c>
      <c r="E57" s="9">
        <v>43035</v>
      </c>
    </row>
    <row r="58" spans="1:5" x14ac:dyDescent="0.25">
      <c r="A58" s="2" t="s">
        <v>16114</v>
      </c>
      <c r="B58" s="2" t="s">
        <v>16115</v>
      </c>
      <c r="C58" s="4" t="s">
        <v>10056</v>
      </c>
      <c r="E58" s="9">
        <v>43035</v>
      </c>
    </row>
    <row r="59" spans="1:5" x14ac:dyDescent="0.25">
      <c r="A59" s="2" t="s">
        <v>1466</v>
      </c>
      <c r="B59" s="2" t="s">
        <v>16116</v>
      </c>
      <c r="C59" s="4" t="s">
        <v>16117</v>
      </c>
      <c r="E59" s="9">
        <v>43035</v>
      </c>
    </row>
    <row r="60" spans="1:5" x14ac:dyDescent="0.25">
      <c r="A60" s="2" t="s">
        <v>16118</v>
      </c>
      <c r="B60" s="2" t="s">
        <v>16119</v>
      </c>
      <c r="C60" s="4" t="s">
        <v>10066</v>
      </c>
      <c r="D60" s="9">
        <v>43050</v>
      </c>
      <c r="E60" s="9">
        <v>43050</v>
      </c>
    </row>
    <row r="61" spans="1:5" x14ac:dyDescent="0.25">
      <c r="A61" s="2" t="s">
        <v>16120</v>
      </c>
      <c r="B61" s="2" t="s">
        <v>16121</v>
      </c>
      <c r="C61" s="4" t="s">
        <v>10066</v>
      </c>
      <c r="E61" s="9">
        <v>43043</v>
      </c>
    </row>
    <row r="62" spans="1:5" x14ac:dyDescent="0.25">
      <c r="A62" s="2" t="s">
        <v>16122</v>
      </c>
      <c r="B62" s="2" t="s">
        <v>16123</v>
      </c>
      <c r="C62" s="4" t="s">
        <v>16124</v>
      </c>
      <c r="E62" s="9">
        <v>43043</v>
      </c>
    </row>
    <row r="63" spans="1:5" x14ac:dyDescent="0.25">
      <c r="A63" s="2" t="s">
        <v>999</v>
      </c>
      <c r="B63" s="2" t="s">
        <v>16125</v>
      </c>
      <c r="C63" s="4" t="s">
        <v>16124</v>
      </c>
      <c r="E63" s="9">
        <v>43050</v>
      </c>
    </row>
    <row r="64" spans="1:5" x14ac:dyDescent="0.25">
      <c r="A64" s="2" t="s">
        <v>16126</v>
      </c>
      <c r="B64" s="2" t="s">
        <v>16127</v>
      </c>
      <c r="C64" s="4" t="s">
        <v>16128</v>
      </c>
      <c r="E64" s="9">
        <v>43050</v>
      </c>
    </row>
    <row r="65" spans="1:5" x14ac:dyDescent="0.25">
      <c r="A65" s="2" t="s">
        <v>10126</v>
      </c>
      <c r="B65" s="2" t="s">
        <v>16129</v>
      </c>
      <c r="C65" s="4" t="s">
        <v>14033</v>
      </c>
      <c r="E65" s="9">
        <v>43054</v>
      </c>
    </row>
    <row r="66" spans="1:5" x14ac:dyDescent="0.25">
      <c r="A66" s="2" t="s">
        <v>16130</v>
      </c>
      <c r="B66" s="2" t="s">
        <v>16131</v>
      </c>
      <c r="C66" s="4" t="s">
        <v>14033</v>
      </c>
      <c r="E66" s="9">
        <v>43064</v>
      </c>
    </row>
    <row r="67" spans="1:5" x14ac:dyDescent="0.25">
      <c r="A67" s="2" t="s">
        <v>16132</v>
      </c>
      <c r="B67" s="2" t="s">
        <v>16133</v>
      </c>
      <c r="C67" s="4" t="s">
        <v>14033</v>
      </c>
      <c r="E67" s="9">
        <v>43064</v>
      </c>
    </row>
    <row r="68" spans="1:5" x14ac:dyDescent="0.25">
      <c r="A68" s="2" t="s">
        <v>16134</v>
      </c>
      <c r="B68" s="2" t="s">
        <v>16135</v>
      </c>
      <c r="C68" s="4" t="s">
        <v>16136</v>
      </c>
      <c r="E68" s="9">
        <v>43064</v>
      </c>
    </row>
    <row r="69" spans="1:5" x14ac:dyDescent="0.25">
      <c r="A69" s="2" t="s">
        <v>16112</v>
      </c>
      <c r="B69" s="2" t="s">
        <v>4716</v>
      </c>
      <c r="C69" s="4" t="s">
        <v>10084</v>
      </c>
      <c r="D69" s="9">
        <v>43078</v>
      </c>
      <c r="E69" s="9">
        <v>43078</v>
      </c>
    </row>
    <row r="70" spans="1:5" x14ac:dyDescent="0.25">
      <c r="A70" s="2" t="s">
        <v>16137</v>
      </c>
      <c r="B70" s="2" t="s">
        <v>16138</v>
      </c>
      <c r="C70" s="4" t="s">
        <v>10084</v>
      </c>
      <c r="D70" s="9">
        <v>43078</v>
      </c>
      <c r="E70" s="9">
        <v>43078</v>
      </c>
    </row>
    <row r="71" spans="1:5" x14ac:dyDescent="0.25">
      <c r="A71" s="2" t="s">
        <v>16139</v>
      </c>
      <c r="B71" s="2" t="s">
        <v>16140</v>
      </c>
      <c r="C71" s="4" t="s">
        <v>10084</v>
      </c>
      <c r="D71" s="9">
        <v>43078</v>
      </c>
      <c r="E71" s="9">
        <v>43078</v>
      </c>
    </row>
    <row r="72" spans="1:5" x14ac:dyDescent="0.25">
      <c r="A72" s="2" t="s">
        <v>4551</v>
      </c>
      <c r="B72" s="2" t="s">
        <v>16141</v>
      </c>
      <c r="C72" s="4" t="s">
        <v>16142</v>
      </c>
      <c r="E72" s="9">
        <v>43085</v>
      </c>
    </row>
    <row r="73" spans="1:5" x14ac:dyDescent="0.25">
      <c r="A73" s="2" t="s">
        <v>16143</v>
      </c>
      <c r="B73" s="2" t="s">
        <v>16144</v>
      </c>
      <c r="C73" s="4" t="s">
        <v>16142</v>
      </c>
      <c r="E73" s="9">
        <v>43085</v>
      </c>
    </row>
    <row r="74" spans="1:5" x14ac:dyDescent="0.25">
      <c r="A74" s="2" t="s">
        <v>16145</v>
      </c>
      <c r="B74" s="2" t="s">
        <v>6694</v>
      </c>
      <c r="C74" s="4" t="s">
        <v>16142</v>
      </c>
      <c r="D74" s="9">
        <v>43092</v>
      </c>
      <c r="E74" s="9">
        <v>43092</v>
      </c>
    </row>
    <row r="75" spans="1:5" x14ac:dyDescent="0.25">
      <c r="A75" s="2" t="s">
        <v>16146</v>
      </c>
      <c r="B75" s="2" t="s">
        <v>16147</v>
      </c>
      <c r="C75" s="4" t="s">
        <v>15484</v>
      </c>
      <c r="E75" s="9">
        <v>43092</v>
      </c>
    </row>
    <row r="76" spans="1:5" x14ac:dyDescent="0.25">
      <c r="A76" s="2" t="s">
        <v>16148</v>
      </c>
      <c r="B76" s="2" t="s">
        <v>16149</v>
      </c>
      <c r="C76" s="4" t="s">
        <v>15484</v>
      </c>
      <c r="E76" s="9">
        <v>43092</v>
      </c>
    </row>
    <row r="77" spans="1:5" x14ac:dyDescent="0.25">
      <c r="A77" s="2" t="s">
        <v>16150</v>
      </c>
      <c r="B77" s="2" t="s">
        <v>16151</v>
      </c>
      <c r="C77" s="4" t="s">
        <v>3072</v>
      </c>
      <c r="E77" s="9">
        <v>43099</v>
      </c>
    </row>
    <row r="78" spans="1:5" x14ac:dyDescent="0.25">
      <c r="A78" s="2" t="s">
        <v>16152</v>
      </c>
      <c r="B78" s="2" t="s">
        <v>16153</v>
      </c>
      <c r="C78" s="4" t="s">
        <v>3072</v>
      </c>
      <c r="E78" s="9">
        <v>43099</v>
      </c>
    </row>
    <row r="79" spans="1:5" x14ac:dyDescent="0.25">
      <c r="A79" s="2" t="s">
        <v>4529</v>
      </c>
      <c r="B79" s="2" t="s">
        <v>16154</v>
      </c>
      <c r="C79" s="4" t="s">
        <v>3072</v>
      </c>
      <c r="E79" s="9">
        <v>43099</v>
      </c>
    </row>
    <row r="80" spans="1:5" x14ac:dyDescent="0.25">
      <c r="A80" s="2" t="s">
        <v>8449</v>
      </c>
      <c r="B80" s="2" t="s">
        <v>16155</v>
      </c>
      <c r="C80" s="4" t="s">
        <v>1477</v>
      </c>
      <c r="E80" s="9">
        <v>43106</v>
      </c>
    </row>
    <row r="81" spans="1:5" x14ac:dyDescent="0.25">
      <c r="A81" s="2" t="s">
        <v>16152</v>
      </c>
      <c r="B81" s="2" t="s">
        <v>16156</v>
      </c>
      <c r="C81" s="4" t="s">
        <v>1477</v>
      </c>
      <c r="E81" s="9">
        <v>43106</v>
      </c>
    </row>
    <row r="82" spans="1:5" x14ac:dyDescent="0.25">
      <c r="A82" s="2" t="s">
        <v>16157</v>
      </c>
      <c r="B82" s="2" t="s">
        <v>16158</v>
      </c>
      <c r="C82" s="4" t="s">
        <v>1477</v>
      </c>
      <c r="E82" s="9">
        <v>43106</v>
      </c>
    </row>
    <row r="83" spans="1:5" x14ac:dyDescent="0.25">
      <c r="A83" s="2" t="s">
        <v>16159</v>
      </c>
      <c r="B83" s="2" t="s">
        <v>6190</v>
      </c>
      <c r="C83" s="4" t="s">
        <v>16160</v>
      </c>
      <c r="E83" s="9">
        <v>43113</v>
      </c>
    </row>
    <row r="84" spans="1:5" x14ac:dyDescent="0.25">
      <c r="A84" s="2" t="s">
        <v>1241</v>
      </c>
      <c r="B84" s="2" t="s">
        <v>16161</v>
      </c>
      <c r="C84" s="4" t="s">
        <v>16160</v>
      </c>
      <c r="E84" s="9">
        <v>43113</v>
      </c>
    </row>
    <row r="85" spans="1:5" x14ac:dyDescent="0.25">
      <c r="A85" s="2" t="s">
        <v>11731</v>
      </c>
      <c r="B85" s="2" t="s">
        <v>16162</v>
      </c>
      <c r="C85" s="4" t="s">
        <v>16160</v>
      </c>
      <c r="E85" s="9">
        <v>43113</v>
      </c>
    </row>
    <row r="86" spans="1:5" x14ac:dyDescent="0.25">
      <c r="A86" s="2" t="s">
        <v>16163</v>
      </c>
      <c r="B86" s="2" t="s">
        <v>16164</v>
      </c>
      <c r="C86" s="4" t="s">
        <v>5904</v>
      </c>
      <c r="E86" s="9">
        <v>43127</v>
      </c>
    </row>
    <row r="87" spans="1:5" x14ac:dyDescent="0.25">
      <c r="A87" s="2" t="s">
        <v>13880</v>
      </c>
      <c r="B87" s="2" t="s">
        <v>16165</v>
      </c>
      <c r="C87" s="4" t="s">
        <v>5904</v>
      </c>
      <c r="E87" s="9">
        <v>43115</v>
      </c>
    </row>
    <row r="88" spans="1:5" x14ac:dyDescent="0.25">
      <c r="A88" s="2" t="s">
        <v>16166</v>
      </c>
      <c r="B88" s="2" t="s">
        <v>16167</v>
      </c>
      <c r="C88" s="4" t="s">
        <v>5904</v>
      </c>
      <c r="E88" s="9">
        <v>43127</v>
      </c>
    </row>
    <row r="89" spans="1:5" x14ac:dyDescent="0.25">
      <c r="A89" s="2" t="s">
        <v>8103</v>
      </c>
      <c r="B89" s="2" t="s">
        <v>16168</v>
      </c>
      <c r="C89" s="4" t="s">
        <v>16169</v>
      </c>
      <c r="E89" s="9">
        <v>43116</v>
      </c>
    </row>
    <row r="90" spans="1:5" x14ac:dyDescent="0.25">
      <c r="A90" s="2" t="s">
        <v>16170</v>
      </c>
      <c r="B90" s="2" t="s">
        <v>16171</v>
      </c>
      <c r="C90" s="4" t="s">
        <v>16172</v>
      </c>
      <c r="E90" s="9">
        <v>43127</v>
      </c>
    </row>
    <row r="91" spans="1:5" x14ac:dyDescent="0.25">
      <c r="A91" s="2" t="s">
        <v>16173</v>
      </c>
      <c r="B91" s="2" t="s">
        <v>16174</v>
      </c>
      <c r="C91" s="4" t="s">
        <v>6215</v>
      </c>
      <c r="D91" s="9">
        <v>43141</v>
      </c>
      <c r="E91" s="9">
        <v>43141</v>
      </c>
    </row>
    <row r="92" spans="1:5" x14ac:dyDescent="0.25">
      <c r="A92" s="2" t="s">
        <v>16175</v>
      </c>
      <c r="B92" s="2" t="s">
        <v>16176</v>
      </c>
      <c r="C92" s="4" t="s">
        <v>6215</v>
      </c>
      <c r="E92" s="9">
        <v>43134</v>
      </c>
    </row>
    <row r="93" spans="1:5" x14ac:dyDescent="0.25">
      <c r="A93" s="2" t="s">
        <v>16177</v>
      </c>
      <c r="B93" s="2" t="s">
        <v>16178</v>
      </c>
      <c r="C93" s="4" t="s">
        <v>6215</v>
      </c>
      <c r="D93" s="9">
        <v>43141</v>
      </c>
      <c r="E93" s="9">
        <v>43141</v>
      </c>
    </row>
    <row r="94" spans="1:5" x14ac:dyDescent="0.25">
      <c r="A94" s="2" t="s">
        <v>6501</v>
      </c>
      <c r="B94" s="2" t="s">
        <v>16179</v>
      </c>
      <c r="C94" s="4" t="s">
        <v>6051</v>
      </c>
      <c r="E94" s="9">
        <v>43141</v>
      </c>
    </row>
    <row r="95" spans="1:5" x14ac:dyDescent="0.25">
      <c r="A95" s="2" t="s">
        <v>16180</v>
      </c>
      <c r="B95" s="2" t="s">
        <v>16181</v>
      </c>
      <c r="C95" s="4" t="s">
        <v>4666</v>
      </c>
      <c r="E95" s="9">
        <v>43148</v>
      </c>
    </row>
    <row r="96" spans="1:5" x14ac:dyDescent="0.25">
      <c r="A96" s="2" t="s">
        <v>16069</v>
      </c>
      <c r="B96" s="2" t="s">
        <v>16182</v>
      </c>
      <c r="C96" s="4" t="s">
        <v>16183</v>
      </c>
      <c r="E96" s="9">
        <v>43162</v>
      </c>
    </row>
    <row r="97" spans="1:6" x14ac:dyDescent="0.25">
      <c r="A97" s="2" t="s">
        <v>16184</v>
      </c>
      <c r="B97" s="2" t="s">
        <v>16185</v>
      </c>
      <c r="C97" s="4" t="s">
        <v>16183</v>
      </c>
      <c r="E97" s="9">
        <v>43155</v>
      </c>
    </row>
    <row r="98" spans="1:6" x14ac:dyDescent="0.25">
      <c r="A98" s="2" t="s">
        <v>16186</v>
      </c>
      <c r="B98" s="2" t="s">
        <v>16187</v>
      </c>
      <c r="C98" s="4" t="s">
        <v>16183</v>
      </c>
      <c r="E98" s="9">
        <v>43162</v>
      </c>
    </row>
    <row r="99" spans="1:6" x14ac:dyDescent="0.25">
      <c r="A99" s="2" t="s">
        <v>16188</v>
      </c>
      <c r="B99" s="2" t="s">
        <v>16189</v>
      </c>
      <c r="C99" s="4" t="s">
        <v>1494</v>
      </c>
      <c r="D99" s="9">
        <v>43169</v>
      </c>
      <c r="E99" s="9">
        <v>43169</v>
      </c>
    </row>
    <row r="100" spans="1:6" x14ac:dyDescent="0.25">
      <c r="A100" s="2" t="s">
        <v>16190</v>
      </c>
      <c r="B100" s="2" t="s">
        <v>16191</v>
      </c>
      <c r="C100" s="4" t="s">
        <v>3096</v>
      </c>
      <c r="D100" s="9">
        <v>43176</v>
      </c>
      <c r="E100" s="9">
        <v>43176</v>
      </c>
    </row>
    <row r="101" spans="1:6" x14ac:dyDescent="0.25">
      <c r="A101" s="2" t="s">
        <v>2777</v>
      </c>
      <c r="B101" s="2" t="s">
        <v>16192</v>
      </c>
      <c r="C101" s="4" t="s">
        <v>1499</v>
      </c>
      <c r="D101" s="9">
        <v>43183</v>
      </c>
      <c r="E101" s="9">
        <v>43183</v>
      </c>
    </row>
    <row r="102" spans="1:6" x14ac:dyDescent="0.25">
      <c r="A102" s="2" t="s">
        <v>15532</v>
      </c>
      <c r="B102" s="2" t="s">
        <v>16193</v>
      </c>
      <c r="C102" s="4" t="s">
        <v>3355</v>
      </c>
      <c r="E102" s="9">
        <v>43192</v>
      </c>
    </row>
    <row r="103" spans="1:6" x14ac:dyDescent="0.25">
      <c r="A103" s="2" t="s">
        <v>16194</v>
      </c>
      <c r="B103" s="2" t="s">
        <v>16195</v>
      </c>
      <c r="C103" s="4" t="s">
        <v>3355</v>
      </c>
      <c r="E103" s="9">
        <v>43192</v>
      </c>
    </row>
    <row r="104" spans="1:6" x14ac:dyDescent="0.25">
      <c r="A104" s="2" t="s">
        <v>16196</v>
      </c>
      <c r="B104" s="2" t="s">
        <v>16197</v>
      </c>
      <c r="C104" s="4" t="s">
        <v>3355</v>
      </c>
      <c r="E104" s="9">
        <v>43192</v>
      </c>
    </row>
    <row r="105" spans="1:6" x14ac:dyDescent="0.25">
      <c r="A105" s="2" t="s">
        <v>12360</v>
      </c>
      <c r="B105" s="2" t="s">
        <v>16198</v>
      </c>
      <c r="C105" s="4" t="s">
        <v>16199</v>
      </c>
      <c r="E105" s="9">
        <v>43204</v>
      </c>
      <c r="F105" s="3" t="s">
        <v>16200</v>
      </c>
    </row>
    <row r="106" spans="1:6" x14ac:dyDescent="0.25">
      <c r="A106" s="2" t="s">
        <v>11603</v>
      </c>
      <c r="B106" s="2" t="s">
        <v>16201</v>
      </c>
      <c r="C106" s="4" t="s">
        <v>16202</v>
      </c>
      <c r="E106" s="9">
        <v>43195</v>
      </c>
    </row>
    <row r="107" spans="1:6" x14ac:dyDescent="0.25">
      <c r="A107" s="2" t="s">
        <v>11603</v>
      </c>
      <c r="B107" s="2" t="s">
        <v>16203</v>
      </c>
      <c r="C107" s="4" t="s">
        <v>16204</v>
      </c>
      <c r="E107" s="9">
        <v>43196</v>
      </c>
    </row>
    <row r="108" spans="1:6" x14ac:dyDescent="0.25">
      <c r="A108" s="2" t="s">
        <v>11603</v>
      </c>
      <c r="B108" s="2" t="s">
        <v>16205</v>
      </c>
      <c r="C108" s="4" t="s">
        <v>16206</v>
      </c>
      <c r="E108" s="9">
        <v>43197</v>
      </c>
    </row>
    <row r="109" spans="1:6" x14ac:dyDescent="0.25">
      <c r="A109" s="2" t="s">
        <v>11603</v>
      </c>
      <c r="B109" s="2" t="s">
        <v>16207</v>
      </c>
      <c r="C109" s="4" t="s">
        <v>16208</v>
      </c>
      <c r="E109" s="9">
        <v>43204</v>
      </c>
    </row>
    <row r="110" spans="1:6" x14ac:dyDescent="0.25">
      <c r="A110" s="2" t="s">
        <v>11603</v>
      </c>
      <c r="B110" s="2" t="s">
        <v>16209</v>
      </c>
      <c r="C110" s="4" t="s">
        <v>16208</v>
      </c>
      <c r="E110" s="9">
        <v>43204</v>
      </c>
    </row>
    <row r="111" spans="1:6" x14ac:dyDescent="0.25">
      <c r="A111" s="2" t="s">
        <v>16210</v>
      </c>
      <c r="B111" s="2" t="s">
        <v>15533</v>
      </c>
      <c r="C111" s="4" t="s">
        <v>15499</v>
      </c>
      <c r="E111" s="9">
        <v>43211</v>
      </c>
    </row>
    <row r="112" spans="1:6" x14ac:dyDescent="0.25">
      <c r="A112" s="2" t="s">
        <v>16211</v>
      </c>
      <c r="B112" s="2" t="s">
        <v>16212</v>
      </c>
      <c r="C112" s="4" t="s">
        <v>15499</v>
      </c>
      <c r="E112" s="9">
        <v>43211</v>
      </c>
    </row>
    <row r="113" spans="1:5" x14ac:dyDescent="0.25">
      <c r="A113" s="2" t="s">
        <v>12812</v>
      </c>
      <c r="B113" s="2" t="s">
        <v>16213</v>
      </c>
      <c r="C113" s="4" t="s">
        <v>10936</v>
      </c>
      <c r="D113" s="9">
        <v>43193</v>
      </c>
      <c r="E113" s="9">
        <v>43225</v>
      </c>
    </row>
    <row r="114" spans="1:5" x14ac:dyDescent="0.25">
      <c r="A114" s="2" t="s">
        <v>16214</v>
      </c>
      <c r="B114" s="2" t="s">
        <v>16215</v>
      </c>
      <c r="C114" s="4" t="s">
        <v>10936</v>
      </c>
      <c r="E114" s="9">
        <v>43225</v>
      </c>
    </row>
    <row r="115" spans="1:5" x14ac:dyDescent="0.25">
      <c r="A115" s="2" t="s">
        <v>906</v>
      </c>
      <c r="B115" s="2" t="s">
        <v>5898</v>
      </c>
      <c r="C115" s="4" t="s">
        <v>16216</v>
      </c>
      <c r="E115" s="9">
        <v>43239</v>
      </c>
    </row>
    <row r="116" spans="1:5" x14ac:dyDescent="0.25">
      <c r="A116" s="2" t="s">
        <v>16217</v>
      </c>
      <c r="B116" s="2" t="s">
        <v>16218</v>
      </c>
      <c r="C116" s="4" t="s">
        <v>2031</v>
      </c>
      <c r="D116" s="9">
        <v>43611</v>
      </c>
      <c r="E116" s="9">
        <v>43246</v>
      </c>
    </row>
    <row r="117" spans="1:5" x14ac:dyDescent="0.25">
      <c r="A117" s="2" t="s">
        <v>16219</v>
      </c>
      <c r="B117" s="2" t="s">
        <v>16220</v>
      </c>
      <c r="C117" s="4" t="s">
        <v>2031</v>
      </c>
      <c r="E117" s="9">
        <v>43604</v>
      </c>
    </row>
    <row r="118" spans="1:5" x14ac:dyDescent="0.25">
      <c r="A118" s="2" t="s">
        <v>16221</v>
      </c>
      <c r="B118" s="2" t="s">
        <v>6938</v>
      </c>
      <c r="C118" s="4" t="s">
        <v>3364</v>
      </c>
      <c r="E118" s="9">
        <v>43246</v>
      </c>
    </row>
    <row r="119" spans="1:5" x14ac:dyDescent="0.25">
      <c r="A119" s="2" t="s">
        <v>2475</v>
      </c>
      <c r="B119" s="2" t="s">
        <v>16222</v>
      </c>
      <c r="C119" s="4" t="s">
        <v>15509</v>
      </c>
      <c r="E119" s="9">
        <v>43253</v>
      </c>
    </row>
    <row r="120" spans="1:5" x14ac:dyDescent="0.25">
      <c r="A120" s="2" t="s">
        <v>16223</v>
      </c>
      <c r="B120" s="2" t="s">
        <v>16224</v>
      </c>
      <c r="C120" s="4" t="s">
        <v>15509</v>
      </c>
      <c r="E120" s="9">
        <v>43253</v>
      </c>
    </row>
    <row r="121" spans="1:5" x14ac:dyDescent="0.25">
      <c r="A121" s="2" t="s">
        <v>13880</v>
      </c>
      <c r="B121" s="2" t="s">
        <v>16165</v>
      </c>
      <c r="C121" s="4" t="s">
        <v>15509</v>
      </c>
      <c r="E121" s="9">
        <v>43253</v>
      </c>
    </row>
    <row r="122" spans="1:5" x14ac:dyDescent="0.25">
      <c r="A122" s="2" t="s">
        <v>16225</v>
      </c>
      <c r="B122" s="2" t="s">
        <v>16226</v>
      </c>
      <c r="C122" s="4" t="s">
        <v>6247</v>
      </c>
      <c r="E122" s="9">
        <v>43260</v>
      </c>
    </row>
    <row r="123" spans="1:5" x14ac:dyDescent="0.25">
      <c r="A123" s="2" t="s">
        <v>4857</v>
      </c>
      <c r="B123" s="2" t="s">
        <v>16227</v>
      </c>
      <c r="C123" s="4" t="s">
        <v>6247</v>
      </c>
      <c r="E123" s="9">
        <v>43260</v>
      </c>
    </row>
    <row r="124" spans="1:5" x14ac:dyDescent="0.25">
      <c r="A124" s="2" t="s">
        <v>16228</v>
      </c>
      <c r="B124" s="2" t="s">
        <v>16229</v>
      </c>
      <c r="C124" s="4" t="s">
        <v>6247</v>
      </c>
      <c r="E124" s="9">
        <v>43260</v>
      </c>
    </row>
    <row r="125" spans="1:5" x14ac:dyDescent="0.25">
      <c r="A125" s="2" t="s">
        <v>16230</v>
      </c>
      <c r="B125" s="2" t="s">
        <v>16231</v>
      </c>
      <c r="C125" s="4" t="s">
        <v>16232</v>
      </c>
      <c r="E125" s="9">
        <v>43274</v>
      </c>
    </row>
    <row r="126" spans="1:5" x14ac:dyDescent="0.25">
      <c r="A126" s="2" t="s">
        <v>16233</v>
      </c>
      <c r="B126" s="2" t="s">
        <v>16234</v>
      </c>
      <c r="C126" s="4" t="s">
        <v>16232</v>
      </c>
      <c r="E126" s="9">
        <v>43267</v>
      </c>
    </row>
    <row r="127" spans="1:5" x14ac:dyDescent="0.25">
      <c r="A127" s="2" t="s">
        <v>16235</v>
      </c>
      <c r="B127" s="2" t="s">
        <v>16236</v>
      </c>
      <c r="C127" s="4" t="s">
        <v>16232</v>
      </c>
      <c r="E127" s="9">
        <v>43274</v>
      </c>
    </row>
    <row r="128" spans="1:5" x14ac:dyDescent="0.25">
      <c r="A128" s="2" t="s">
        <v>5299</v>
      </c>
      <c r="B128" s="2" t="s">
        <v>16237</v>
      </c>
      <c r="C128" s="4" t="s">
        <v>16238</v>
      </c>
      <c r="E128" s="9">
        <v>43281</v>
      </c>
    </row>
    <row r="129" spans="1:5" x14ac:dyDescent="0.25">
      <c r="A129" s="2" t="s">
        <v>16239</v>
      </c>
      <c r="B129" s="2" t="s">
        <v>16240</v>
      </c>
      <c r="C129" s="4" t="s">
        <v>16238</v>
      </c>
      <c r="E129" s="9">
        <v>43281</v>
      </c>
    </row>
    <row r="130" spans="1:5" x14ac:dyDescent="0.25">
      <c r="A130" s="2" t="s">
        <v>16241</v>
      </c>
      <c r="B130" s="2" t="s">
        <v>6653</v>
      </c>
      <c r="C130" s="4" t="s">
        <v>16238</v>
      </c>
      <c r="D130" s="9" t="s">
        <v>11</v>
      </c>
      <c r="E130" s="9" t="s">
        <v>16242</v>
      </c>
    </row>
    <row r="131" spans="1:5" x14ac:dyDescent="0.25">
      <c r="A131" s="2" t="s">
        <v>16243</v>
      </c>
      <c r="B131" s="2" t="s">
        <v>16244</v>
      </c>
      <c r="C131" s="4" t="s">
        <v>16245</v>
      </c>
      <c r="E131" s="9">
        <v>43288</v>
      </c>
    </row>
    <row r="132" spans="1:5" x14ac:dyDescent="0.25">
      <c r="A132" s="2" t="s">
        <v>16246</v>
      </c>
      <c r="B132" s="2" t="s">
        <v>16247</v>
      </c>
      <c r="C132" s="4" t="s">
        <v>16245</v>
      </c>
      <c r="E132" s="9" t="s">
        <v>16242</v>
      </c>
    </row>
    <row r="133" spans="1:5" x14ac:dyDescent="0.25">
      <c r="B133" s="2" t="s">
        <v>16248</v>
      </c>
      <c r="C133" s="4" t="s">
        <v>11333</v>
      </c>
      <c r="E133" s="9">
        <v>43295</v>
      </c>
    </row>
    <row r="134" spans="1:5" x14ac:dyDescent="0.25">
      <c r="A134" s="2" t="s">
        <v>5913</v>
      </c>
      <c r="B134" s="2" t="s">
        <v>16249</v>
      </c>
      <c r="C134" s="4" t="s">
        <v>11333</v>
      </c>
      <c r="E134" s="9">
        <v>43295</v>
      </c>
    </row>
    <row r="135" spans="1:5" x14ac:dyDescent="0.25">
      <c r="A135" s="2" t="s">
        <v>5913</v>
      </c>
      <c r="B135" s="2" t="s">
        <v>6680</v>
      </c>
      <c r="C135" s="4" t="s">
        <v>5714</v>
      </c>
      <c r="E135" s="9">
        <v>43302</v>
      </c>
    </row>
    <row r="136" spans="1:5" x14ac:dyDescent="0.25">
      <c r="A136" s="2" t="s">
        <v>16250</v>
      </c>
      <c r="B136" s="2" t="s">
        <v>16251</v>
      </c>
      <c r="C136" s="4" t="s">
        <v>16252</v>
      </c>
      <c r="E136" s="9">
        <v>43316</v>
      </c>
    </row>
    <row r="137" spans="1:5" x14ac:dyDescent="0.25">
      <c r="A137" s="2" t="s">
        <v>16253</v>
      </c>
      <c r="B137" s="2" t="s">
        <v>16254</v>
      </c>
      <c r="C137" s="4" t="s">
        <v>13238</v>
      </c>
      <c r="E137" s="9">
        <v>43323</v>
      </c>
    </row>
    <row r="138" spans="1:5" x14ac:dyDescent="0.25">
      <c r="A138" s="2" t="s">
        <v>16255</v>
      </c>
      <c r="B138" s="2" t="s">
        <v>16256</v>
      </c>
      <c r="C138" s="4" t="s">
        <v>7063</v>
      </c>
      <c r="E138" s="9">
        <v>43330</v>
      </c>
    </row>
    <row r="139" spans="1:5" x14ac:dyDescent="0.25">
      <c r="A139" s="2" t="s">
        <v>16257</v>
      </c>
      <c r="B139" s="2" t="s">
        <v>16258</v>
      </c>
      <c r="C139" s="4" t="s">
        <v>16259</v>
      </c>
      <c r="E139" s="9">
        <v>43339</v>
      </c>
    </row>
    <row r="140" spans="1:5" x14ac:dyDescent="0.25">
      <c r="A140" s="2" t="s">
        <v>16260</v>
      </c>
      <c r="B140" s="2" t="s">
        <v>16261</v>
      </c>
      <c r="C140" s="4" t="s">
        <v>16259</v>
      </c>
      <c r="E140" s="9">
        <v>43339</v>
      </c>
    </row>
    <row r="141" spans="1:5" x14ac:dyDescent="0.25">
      <c r="A141" s="2" t="s">
        <v>16262</v>
      </c>
      <c r="B141" s="2" t="s">
        <v>16263</v>
      </c>
      <c r="C141" s="4" t="s">
        <v>15230</v>
      </c>
      <c r="D141" s="9">
        <v>43354</v>
      </c>
      <c r="E141" s="9">
        <v>43354</v>
      </c>
    </row>
    <row r="142" spans="1:5" x14ac:dyDescent="0.25">
      <c r="A142" s="2" t="s">
        <v>16264</v>
      </c>
      <c r="B142" s="2" t="s">
        <v>16265</v>
      </c>
      <c r="C142" s="4" t="s">
        <v>15230</v>
      </c>
      <c r="D142" s="9">
        <v>43354</v>
      </c>
      <c r="E142" s="9">
        <v>43354</v>
      </c>
    </row>
    <row r="143" spans="1:5" x14ac:dyDescent="0.25">
      <c r="A143" s="2" t="s">
        <v>15537</v>
      </c>
      <c r="B143" s="2" t="s">
        <v>16266</v>
      </c>
      <c r="C143" s="4" t="s">
        <v>16267</v>
      </c>
      <c r="E143" s="9">
        <v>43355</v>
      </c>
    </row>
    <row r="144" spans="1:5" x14ac:dyDescent="0.25">
      <c r="A144" s="2" t="s">
        <v>16268</v>
      </c>
      <c r="B144" s="2" t="s">
        <v>16269</v>
      </c>
      <c r="C144" s="4" t="s">
        <v>10386</v>
      </c>
      <c r="D144" s="9">
        <v>43369</v>
      </c>
      <c r="E144" s="9">
        <v>43369</v>
      </c>
    </row>
    <row r="145" spans="1:5" x14ac:dyDescent="0.25">
      <c r="A145" s="2" t="s">
        <v>16270</v>
      </c>
      <c r="B145" s="2" t="s">
        <v>16271</v>
      </c>
      <c r="C145" s="4" t="s">
        <v>16272</v>
      </c>
      <c r="E145" s="9">
        <v>43383</v>
      </c>
    </row>
    <row r="146" spans="1:5" x14ac:dyDescent="0.25">
      <c r="A146" s="2" t="s">
        <v>16273</v>
      </c>
      <c r="B146" s="2" t="s">
        <v>16274</v>
      </c>
      <c r="C146" s="4" t="s">
        <v>16272</v>
      </c>
      <c r="E146" s="9">
        <v>43383</v>
      </c>
    </row>
    <row r="147" spans="1:5" x14ac:dyDescent="0.25">
      <c r="A147" s="2" t="s">
        <v>15542</v>
      </c>
      <c r="B147" s="2" t="s">
        <v>15541</v>
      </c>
      <c r="C147" s="4" t="s">
        <v>16275</v>
      </c>
      <c r="E147" s="9">
        <v>43392</v>
      </c>
    </row>
    <row r="148" spans="1:5" x14ac:dyDescent="0.25">
      <c r="A148" s="2" t="s">
        <v>16276</v>
      </c>
      <c r="B148" s="2" t="s">
        <v>16277</v>
      </c>
      <c r="C148" s="4" t="s">
        <v>16275</v>
      </c>
      <c r="D148" s="9">
        <v>43397</v>
      </c>
      <c r="E148" s="9">
        <v>43397</v>
      </c>
    </row>
    <row r="149" spans="1:5" x14ac:dyDescent="0.25">
      <c r="A149" s="2" t="s">
        <v>16278</v>
      </c>
      <c r="B149" s="2" t="s">
        <v>16279</v>
      </c>
      <c r="C149" s="4" t="s">
        <v>16280</v>
      </c>
      <c r="E149" s="9">
        <v>43399</v>
      </c>
    </row>
    <row r="150" spans="1:5" x14ac:dyDescent="0.25">
      <c r="A150" s="2" t="s">
        <v>16281</v>
      </c>
      <c r="B150" s="2" t="s">
        <v>16282</v>
      </c>
      <c r="C150" s="4" t="s">
        <v>7752</v>
      </c>
      <c r="E150" s="9">
        <v>43409</v>
      </c>
    </row>
    <row r="151" spans="1:5" x14ac:dyDescent="0.25">
      <c r="A151" s="2" t="s">
        <v>16283</v>
      </c>
      <c r="B151" s="2" t="s">
        <v>16284</v>
      </c>
      <c r="C151" s="4" t="s">
        <v>7752</v>
      </c>
      <c r="E151" s="9" t="s">
        <v>16285</v>
      </c>
    </row>
    <row r="152" spans="1:5" x14ac:dyDescent="0.25">
      <c r="A152" s="2" t="s">
        <v>16286</v>
      </c>
      <c r="B152" s="2" t="s">
        <v>16287</v>
      </c>
      <c r="C152" s="4" t="s">
        <v>11371</v>
      </c>
      <c r="D152" s="9">
        <v>43423</v>
      </c>
      <c r="E152" s="9">
        <v>43421</v>
      </c>
    </row>
    <row r="153" spans="1:5" x14ac:dyDescent="0.25">
      <c r="A153" s="2" t="s">
        <v>16288</v>
      </c>
      <c r="B153" s="2" t="s">
        <v>16289</v>
      </c>
      <c r="C153" s="4" t="s">
        <v>11371</v>
      </c>
      <c r="D153" s="9">
        <v>43423</v>
      </c>
      <c r="E153" s="9">
        <v>43421</v>
      </c>
    </row>
    <row r="154" spans="1:5" x14ac:dyDescent="0.25">
      <c r="A154" s="2" t="s">
        <v>16132</v>
      </c>
      <c r="B154" s="2" t="s">
        <v>16133</v>
      </c>
      <c r="C154" s="4" t="s">
        <v>16290</v>
      </c>
      <c r="D154" s="9">
        <v>43437</v>
      </c>
      <c r="E154" s="9">
        <v>43437</v>
      </c>
    </row>
    <row r="155" spans="1:5" x14ac:dyDescent="0.25">
      <c r="A155" s="2" t="s">
        <v>16291</v>
      </c>
      <c r="B155" s="2" t="s">
        <v>16292</v>
      </c>
      <c r="C155" s="4" t="s">
        <v>16293</v>
      </c>
      <c r="E155" s="9">
        <v>43470</v>
      </c>
    </row>
    <row r="156" spans="1:5" x14ac:dyDescent="0.25">
      <c r="A156" s="2" t="s">
        <v>16294</v>
      </c>
      <c r="B156" s="2" t="s">
        <v>16295</v>
      </c>
      <c r="C156" s="4" t="s">
        <v>16293</v>
      </c>
      <c r="D156" s="9">
        <v>43477</v>
      </c>
      <c r="E156" s="9">
        <v>43477</v>
      </c>
    </row>
    <row r="157" spans="1:5" x14ac:dyDescent="0.25">
      <c r="A157" s="2" t="s">
        <v>16296</v>
      </c>
      <c r="B157" s="2" t="s">
        <v>16297</v>
      </c>
      <c r="C157" s="4" t="s">
        <v>16293</v>
      </c>
      <c r="D157" s="9">
        <v>43477</v>
      </c>
      <c r="E157" s="9">
        <v>43477</v>
      </c>
    </row>
    <row r="158" spans="1:5" x14ac:dyDescent="0.25">
      <c r="A158" s="2" t="s">
        <v>16298</v>
      </c>
      <c r="B158" s="2" t="s">
        <v>16299</v>
      </c>
      <c r="C158" s="4" t="s">
        <v>1541</v>
      </c>
      <c r="D158" s="9">
        <v>43484</v>
      </c>
      <c r="E158" s="9">
        <v>43480</v>
      </c>
    </row>
    <row r="159" spans="1:5" x14ac:dyDescent="0.25">
      <c r="A159" s="2" t="s">
        <v>7788</v>
      </c>
      <c r="B159" s="2" t="s">
        <v>16300</v>
      </c>
      <c r="C159" s="4" t="s">
        <v>6153</v>
      </c>
      <c r="E159" s="9">
        <v>43488</v>
      </c>
    </row>
    <row r="160" spans="1:5" x14ac:dyDescent="0.25">
      <c r="A160" s="2" t="s">
        <v>6717</v>
      </c>
      <c r="B160" s="2" t="s">
        <v>16301</v>
      </c>
      <c r="C160" s="4" t="s">
        <v>16302</v>
      </c>
      <c r="D160" s="9" t="s">
        <v>16303</v>
      </c>
      <c r="E160" s="9" t="s">
        <v>16303</v>
      </c>
    </row>
    <row r="161" spans="1:5" x14ac:dyDescent="0.25">
      <c r="A161" s="2" t="s">
        <v>16304</v>
      </c>
      <c r="B161" s="2" t="s">
        <v>7031</v>
      </c>
      <c r="C161" s="4" t="s">
        <v>16302</v>
      </c>
      <c r="D161" s="9" t="s">
        <v>16303</v>
      </c>
      <c r="E161" s="9" t="s">
        <v>16303</v>
      </c>
    </row>
    <row r="162" spans="1:5" x14ac:dyDescent="0.25">
      <c r="A162" s="2" t="s">
        <v>16305</v>
      </c>
      <c r="B162" s="2" t="s">
        <v>16306</v>
      </c>
      <c r="C162" s="4" t="s">
        <v>16307</v>
      </c>
      <c r="E162" s="9">
        <v>43502</v>
      </c>
    </row>
    <row r="163" spans="1:5" x14ac:dyDescent="0.25">
      <c r="A163" s="2" t="s">
        <v>7788</v>
      </c>
      <c r="B163" s="2" t="s">
        <v>16308</v>
      </c>
      <c r="C163" s="4" t="s">
        <v>16307</v>
      </c>
      <c r="E163" s="9">
        <v>43502</v>
      </c>
    </row>
    <row r="164" spans="1:5" x14ac:dyDescent="0.25">
      <c r="A164" s="2" t="s">
        <v>16309</v>
      </c>
      <c r="B164" s="2" t="s">
        <v>16310</v>
      </c>
      <c r="C164" s="4" t="s">
        <v>6166</v>
      </c>
      <c r="E164" s="9">
        <v>43509</v>
      </c>
    </row>
    <row r="165" spans="1:5" x14ac:dyDescent="0.25">
      <c r="A165" s="2" t="s">
        <v>16311</v>
      </c>
      <c r="B165" s="2" t="s">
        <v>16312</v>
      </c>
      <c r="C165" s="4" t="s">
        <v>6166</v>
      </c>
      <c r="E165" s="9">
        <v>43509</v>
      </c>
    </row>
    <row r="166" spans="1:5" x14ac:dyDescent="0.25">
      <c r="A166" s="2" t="s">
        <v>16313</v>
      </c>
      <c r="B166" s="2" t="s">
        <v>16314</v>
      </c>
      <c r="C166" s="4" t="s">
        <v>6166</v>
      </c>
      <c r="D166" s="9">
        <v>43516</v>
      </c>
      <c r="E166" s="9">
        <v>43517</v>
      </c>
    </row>
    <row r="167" spans="1:5" x14ac:dyDescent="0.25">
      <c r="A167" s="2" t="s">
        <v>16315</v>
      </c>
      <c r="B167" s="2" t="s">
        <v>16316</v>
      </c>
      <c r="C167" s="4" t="s">
        <v>16317</v>
      </c>
      <c r="D167" s="9">
        <v>43523</v>
      </c>
      <c r="E167" s="9">
        <v>43523</v>
      </c>
    </row>
    <row r="168" spans="1:5" x14ac:dyDescent="0.25">
      <c r="A168" s="2" t="s">
        <v>2951</v>
      </c>
      <c r="B168" s="2" t="s">
        <v>16318</v>
      </c>
      <c r="C168" s="4" t="s">
        <v>16317</v>
      </c>
      <c r="E168" s="9">
        <v>43517</v>
      </c>
    </row>
    <row r="169" spans="1:5" x14ac:dyDescent="0.25">
      <c r="A169" s="2" t="s">
        <v>16319</v>
      </c>
      <c r="B169" s="2" t="s">
        <v>16320</v>
      </c>
      <c r="C169" s="4" t="s">
        <v>16321</v>
      </c>
      <c r="D169" s="9">
        <v>43537</v>
      </c>
      <c r="E169" s="9">
        <v>43537</v>
      </c>
    </row>
    <row r="170" spans="1:5" x14ac:dyDescent="0.25">
      <c r="A170" s="2" t="s">
        <v>16065</v>
      </c>
      <c r="B170" s="2" t="s">
        <v>16322</v>
      </c>
      <c r="C170" s="4" t="s">
        <v>16321</v>
      </c>
      <c r="D170" s="9">
        <v>43537</v>
      </c>
      <c r="E170" s="9">
        <v>43537</v>
      </c>
    </row>
    <row r="171" spans="1:5" x14ac:dyDescent="0.25">
      <c r="A171" s="2" t="s">
        <v>16323</v>
      </c>
      <c r="B171" s="2" t="s">
        <v>16324</v>
      </c>
      <c r="C171" s="4" t="s">
        <v>16321</v>
      </c>
      <c r="D171" s="9">
        <v>43537</v>
      </c>
      <c r="E171" s="9">
        <v>43537</v>
      </c>
    </row>
    <row r="172" spans="1:5" x14ac:dyDescent="0.25">
      <c r="A172" s="2" t="s">
        <v>16325</v>
      </c>
      <c r="B172" s="2" t="s">
        <v>16326</v>
      </c>
      <c r="C172" s="4" t="s">
        <v>16327</v>
      </c>
      <c r="D172" s="9">
        <v>43551</v>
      </c>
      <c r="E172" s="9">
        <v>43551</v>
      </c>
    </row>
    <row r="173" spans="1:5" x14ac:dyDescent="0.25">
      <c r="A173" s="2" t="s">
        <v>15003</v>
      </c>
      <c r="B173" s="2" t="s">
        <v>16328</v>
      </c>
      <c r="C173" s="4" t="s">
        <v>16327</v>
      </c>
      <c r="E173" s="9">
        <v>43544</v>
      </c>
    </row>
    <row r="174" spans="1:5" x14ac:dyDescent="0.25">
      <c r="A174" s="2" t="s">
        <v>16329</v>
      </c>
      <c r="B174" s="2" t="s">
        <v>16330</v>
      </c>
      <c r="C174" s="4" t="s">
        <v>16331</v>
      </c>
      <c r="D174" s="9">
        <v>43558</v>
      </c>
      <c r="E174" s="9">
        <v>43558</v>
      </c>
    </row>
    <row r="175" spans="1:5" x14ac:dyDescent="0.25">
      <c r="A175" s="2" t="s">
        <v>16332</v>
      </c>
      <c r="B175" s="2" t="s">
        <v>16333</v>
      </c>
      <c r="C175" s="4" t="s">
        <v>16334</v>
      </c>
      <c r="E175" s="9">
        <v>43565</v>
      </c>
    </row>
    <row r="176" spans="1:5" x14ac:dyDescent="0.25">
      <c r="A176" s="2" t="s">
        <v>16335</v>
      </c>
      <c r="B176" s="2" t="s">
        <v>16336</v>
      </c>
      <c r="C176" s="4" t="s">
        <v>16334</v>
      </c>
      <c r="E176" s="9">
        <v>43565</v>
      </c>
    </row>
    <row r="177" spans="1:5" x14ac:dyDescent="0.25">
      <c r="A177" s="2" t="s">
        <v>3205</v>
      </c>
      <c r="B177" s="2" t="s">
        <v>16337</v>
      </c>
      <c r="C177" s="4" t="s">
        <v>16338</v>
      </c>
      <c r="E177" s="9">
        <v>43572</v>
      </c>
    </row>
    <row r="178" spans="1:5" x14ac:dyDescent="0.25">
      <c r="A178" s="2" t="s">
        <v>16339</v>
      </c>
      <c r="B178" s="2" t="s">
        <v>16340</v>
      </c>
      <c r="C178" s="4" t="s">
        <v>16338</v>
      </c>
      <c r="E178" s="9">
        <v>43572</v>
      </c>
    </row>
    <row r="179" spans="1:5" x14ac:dyDescent="0.25">
      <c r="A179" s="2" t="s">
        <v>11026</v>
      </c>
      <c r="B179" s="2" t="s">
        <v>16341</v>
      </c>
      <c r="C179" s="4" t="s">
        <v>10539</v>
      </c>
      <c r="E179" s="9">
        <v>43579</v>
      </c>
    </row>
    <row r="180" spans="1:5" x14ac:dyDescent="0.25">
      <c r="A180" s="2" t="s">
        <v>10344</v>
      </c>
      <c r="B180" s="2" t="s">
        <v>10345</v>
      </c>
      <c r="C180" s="4" t="s">
        <v>10539</v>
      </c>
      <c r="E180" s="9">
        <v>43579</v>
      </c>
    </row>
    <row r="181" spans="1:5" x14ac:dyDescent="0.25">
      <c r="A181" s="2" t="s">
        <v>16342</v>
      </c>
      <c r="B181" s="2" t="s">
        <v>16343</v>
      </c>
      <c r="C181" s="4" t="s">
        <v>16344</v>
      </c>
      <c r="E181" s="9">
        <v>43587</v>
      </c>
    </row>
    <row r="182" spans="1:5" x14ac:dyDescent="0.25">
      <c r="A182" s="2" t="s">
        <v>16345</v>
      </c>
      <c r="B182" s="2" t="s">
        <v>16346</v>
      </c>
      <c r="C182" s="4" t="s">
        <v>16344</v>
      </c>
      <c r="E182" s="9">
        <v>43587</v>
      </c>
    </row>
    <row r="183" spans="1:5" x14ac:dyDescent="0.25">
      <c r="A183" s="2" t="s">
        <v>16347</v>
      </c>
      <c r="B183" s="2" t="s">
        <v>16348</v>
      </c>
      <c r="C183" s="4" t="s">
        <v>16344</v>
      </c>
      <c r="E183" s="9">
        <v>43587</v>
      </c>
    </row>
    <row r="184" spans="1:5" x14ac:dyDescent="0.25">
      <c r="A184" s="2" t="s">
        <v>16349</v>
      </c>
      <c r="B184" s="2" t="s">
        <v>16350</v>
      </c>
      <c r="C184" s="4" t="s">
        <v>16351</v>
      </c>
      <c r="D184" s="9">
        <v>43601</v>
      </c>
      <c r="E184" s="9">
        <v>43601</v>
      </c>
    </row>
    <row r="185" spans="1:5" x14ac:dyDescent="0.25">
      <c r="A185" s="2" t="s">
        <v>7350</v>
      </c>
      <c r="B185" s="2" t="s">
        <v>15468</v>
      </c>
      <c r="C185" s="4" t="s">
        <v>16351</v>
      </c>
      <c r="D185" s="9">
        <v>43601</v>
      </c>
      <c r="E185" s="9">
        <v>43601</v>
      </c>
    </row>
    <row r="186" spans="1:5" x14ac:dyDescent="0.25">
      <c r="A186" s="2" t="s">
        <v>16352</v>
      </c>
      <c r="B186" s="2" t="s">
        <v>16353</v>
      </c>
      <c r="C186" s="4" t="s">
        <v>16354</v>
      </c>
      <c r="D186" s="9">
        <v>43615</v>
      </c>
      <c r="E186" s="9">
        <v>43614</v>
      </c>
    </row>
    <row r="187" spans="1:5" x14ac:dyDescent="0.25">
      <c r="A187" s="2" t="s">
        <v>16355</v>
      </c>
      <c r="B187" s="2" t="s">
        <v>15486</v>
      </c>
      <c r="C187" s="4" t="s">
        <v>16354</v>
      </c>
      <c r="D187" s="9">
        <v>43615</v>
      </c>
      <c r="E187" s="9">
        <v>43614</v>
      </c>
    </row>
    <row r="188" spans="1:5" x14ac:dyDescent="0.25">
      <c r="A188" s="2" t="s">
        <v>16356</v>
      </c>
      <c r="B188" s="2" t="s">
        <v>16357</v>
      </c>
      <c r="C188" s="4" t="s">
        <v>16358</v>
      </c>
      <c r="E188" s="9">
        <v>43621</v>
      </c>
    </row>
    <row r="189" spans="1:5" x14ac:dyDescent="0.25">
      <c r="A189" s="2" t="s">
        <v>1617</v>
      </c>
      <c r="B189" s="2" t="s">
        <v>16359</v>
      </c>
      <c r="C189" s="4" t="s">
        <v>16358</v>
      </c>
      <c r="E189" s="9">
        <v>43621</v>
      </c>
    </row>
    <row r="190" spans="1:5" x14ac:dyDescent="0.25">
      <c r="A190" s="2" t="s">
        <v>1572</v>
      </c>
      <c r="B190" s="2" t="s">
        <v>16360</v>
      </c>
      <c r="C190" s="4" t="s">
        <v>16358</v>
      </c>
      <c r="E190" s="9">
        <v>43621</v>
      </c>
    </row>
    <row r="191" spans="1:5" x14ac:dyDescent="0.25">
      <c r="A191" s="2" t="s">
        <v>16361</v>
      </c>
      <c r="B191" s="2" t="s">
        <v>16362</v>
      </c>
      <c r="C191" s="4" t="s">
        <v>2313</v>
      </c>
      <c r="D191" s="9">
        <v>43635</v>
      </c>
      <c r="E191" s="9">
        <v>43635</v>
      </c>
    </row>
    <row r="192" spans="1:5" x14ac:dyDescent="0.25">
      <c r="A192" s="2" t="s">
        <v>16363</v>
      </c>
      <c r="B192" s="2" t="s">
        <v>8858</v>
      </c>
      <c r="C192" s="4" t="s">
        <v>2313</v>
      </c>
      <c r="D192" s="9">
        <v>43635</v>
      </c>
      <c r="E192" s="9">
        <v>43635</v>
      </c>
    </row>
    <row r="193" spans="1:6" x14ac:dyDescent="0.25">
      <c r="A193" s="2" t="s">
        <v>15685</v>
      </c>
      <c r="B193" s="2" t="s">
        <v>16364</v>
      </c>
      <c r="C193" s="4" t="s">
        <v>6200</v>
      </c>
      <c r="E193" s="9">
        <v>43649</v>
      </c>
    </row>
    <row r="194" spans="1:6" x14ac:dyDescent="0.25">
      <c r="A194" s="2" t="s">
        <v>16365</v>
      </c>
      <c r="B194" s="2" t="s">
        <v>16366</v>
      </c>
      <c r="C194" s="4" t="s">
        <v>6200</v>
      </c>
      <c r="E194" s="9">
        <v>43649</v>
      </c>
    </row>
    <row r="195" spans="1:6" x14ac:dyDescent="0.25">
      <c r="A195" s="2" t="s">
        <v>6353</v>
      </c>
      <c r="B195" s="2" t="s">
        <v>16367</v>
      </c>
      <c r="C195" s="4" t="s">
        <v>6200</v>
      </c>
      <c r="E195" s="9">
        <v>43649</v>
      </c>
    </row>
    <row r="196" spans="1:6" x14ac:dyDescent="0.25">
      <c r="A196" s="2" t="s">
        <v>16368</v>
      </c>
      <c r="B196" s="2" t="s">
        <v>16369</v>
      </c>
      <c r="C196" s="4" t="s">
        <v>12703</v>
      </c>
      <c r="E196" s="9">
        <v>43677</v>
      </c>
    </row>
    <row r="197" spans="1:6" x14ac:dyDescent="0.25">
      <c r="A197" s="2" t="s">
        <v>16370</v>
      </c>
      <c r="B197" s="2" t="s">
        <v>16371</v>
      </c>
      <c r="C197" s="4" t="s">
        <v>12703</v>
      </c>
      <c r="D197" s="9">
        <v>43684</v>
      </c>
      <c r="E197" s="9">
        <v>43684</v>
      </c>
    </row>
    <row r="198" spans="1:6" x14ac:dyDescent="0.25">
      <c r="A198" s="2" t="s">
        <v>6618</v>
      </c>
      <c r="B198" s="2" t="s">
        <v>16372</v>
      </c>
      <c r="C198" s="4" t="s">
        <v>14789</v>
      </c>
      <c r="D198" s="9">
        <v>43691</v>
      </c>
      <c r="E198" s="9">
        <v>43691</v>
      </c>
    </row>
    <row r="199" spans="1:6" x14ac:dyDescent="0.25">
      <c r="A199" s="2" t="s">
        <v>16373</v>
      </c>
      <c r="B199" s="2" t="s">
        <v>16374</v>
      </c>
      <c r="C199" s="4" t="s">
        <v>14789</v>
      </c>
      <c r="D199" s="9">
        <v>43691</v>
      </c>
      <c r="E199" s="9">
        <v>43691</v>
      </c>
    </row>
    <row r="200" spans="1:6" x14ac:dyDescent="0.25">
      <c r="A200" s="2" t="s">
        <v>16375</v>
      </c>
      <c r="B200" s="2" t="s">
        <v>16133</v>
      </c>
      <c r="C200" s="4" t="s">
        <v>11430</v>
      </c>
      <c r="E200" s="9">
        <v>43705</v>
      </c>
      <c r="F200" s="3">
        <v>7</v>
      </c>
    </row>
    <row r="201" spans="1:6" x14ac:dyDescent="0.25">
      <c r="A201" s="25"/>
      <c r="B201" s="25" t="s">
        <v>16376</v>
      </c>
      <c r="C201" s="25"/>
      <c r="D201" s="29"/>
      <c r="E201" s="29"/>
      <c r="F201" s="30"/>
    </row>
    <row r="202" spans="1:6" x14ac:dyDescent="0.25">
      <c r="A202" s="2" t="s">
        <v>16377</v>
      </c>
      <c r="B202" s="2" t="s">
        <v>16378</v>
      </c>
      <c r="C202" s="4" t="s">
        <v>1588</v>
      </c>
      <c r="D202" s="9">
        <v>43736</v>
      </c>
      <c r="E202" s="9">
        <v>43736</v>
      </c>
    </row>
    <row r="203" spans="1:6" x14ac:dyDescent="0.25">
      <c r="A203" s="2" t="s">
        <v>16379</v>
      </c>
      <c r="B203" s="2" t="s">
        <v>16380</v>
      </c>
      <c r="C203" s="4" t="s">
        <v>1588</v>
      </c>
      <c r="E203" s="9">
        <v>43729</v>
      </c>
    </row>
    <row r="204" spans="1:6" x14ac:dyDescent="0.25">
      <c r="A204" s="2" t="s">
        <v>16381</v>
      </c>
      <c r="B204" s="2" t="s">
        <v>16382</v>
      </c>
      <c r="C204" s="4" t="s">
        <v>1588</v>
      </c>
      <c r="E204" s="9">
        <v>43729</v>
      </c>
    </row>
    <row r="205" spans="1:6" x14ac:dyDescent="0.25">
      <c r="A205" s="2" t="s">
        <v>16383</v>
      </c>
      <c r="B205" s="2" t="s">
        <v>16384</v>
      </c>
      <c r="C205" s="4" t="s">
        <v>16385</v>
      </c>
      <c r="D205" s="9">
        <v>43750</v>
      </c>
      <c r="E205" s="9">
        <v>43750</v>
      </c>
    </row>
    <row r="206" spans="1:6" x14ac:dyDescent="0.25">
      <c r="A206" s="2" t="s">
        <v>7725</v>
      </c>
      <c r="B206" s="2" t="s">
        <v>7726</v>
      </c>
      <c r="C206" s="4" t="s">
        <v>16385</v>
      </c>
      <c r="E206" s="9">
        <v>43745</v>
      </c>
    </row>
    <row r="207" spans="1:6" x14ac:dyDescent="0.25">
      <c r="A207" s="2" t="s">
        <v>16386</v>
      </c>
      <c r="B207" s="2" t="s">
        <v>16387</v>
      </c>
      <c r="C207" s="4" t="s">
        <v>2157</v>
      </c>
      <c r="E207" s="9">
        <v>43750</v>
      </c>
    </row>
    <row r="208" spans="1:6" x14ac:dyDescent="0.25">
      <c r="A208" s="2" t="s">
        <v>16388</v>
      </c>
      <c r="B208" s="2" t="s">
        <v>16389</v>
      </c>
      <c r="C208" s="4" t="s">
        <v>16390</v>
      </c>
      <c r="E208" s="9">
        <v>43757</v>
      </c>
    </row>
    <row r="209" spans="1:6" x14ac:dyDescent="0.25">
      <c r="A209" s="2" t="s">
        <v>12758</v>
      </c>
      <c r="B209" s="2" t="s">
        <v>16391</v>
      </c>
      <c r="C209" s="4" t="s">
        <v>1602</v>
      </c>
      <c r="D209" s="9">
        <v>43773</v>
      </c>
      <c r="E209" s="9">
        <v>43773</v>
      </c>
    </row>
    <row r="210" spans="1:6" x14ac:dyDescent="0.25">
      <c r="A210" s="2" t="s">
        <v>16392</v>
      </c>
      <c r="B210" s="2" t="s">
        <v>16393</v>
      </c>
      <c r="C210" s="4" t="s">
        <v>1602</v>
      </c>
      <c r="E210" s="9">
        <v>43764</v>
      </c>
    </row>
    <row r="211" spans="1:6" x14ac:dyDescent="0.25">
      <c r="A211" s="2" t="s">
        <v>16394</v>
      </c>
      <c r="B211" s="2" t="s">
        <v>16395</v>
      </c>
      <c r="C211" s="4" t="s">
        <v>16396</v>
      </c>
      <c r="E211" s="9">
        <v>43773</v>
      </c>
    </row>
    <row r="212" spans="1:6" x14ac:dyDescent="0.25">
      <c r="A212" s="2" t="s">
        <v>16397</v>
      </c>
      <c r="B212" s="2" t="s">
        <v>16398</v>
      </c>
      <c r="C212" s="4" t="s">
        <v>16396</v>
      </c>
      <c r="E212" s="9">
        <v>43773</v>
      </c>
    </row>
    <row r="213" spans="1:6" x14ac:dyDescent="0.25">
      <c r="A213" s="2" t="s">
        <v>16399</v>
      </c>
      <c r="B213" s="2" t="s">
        <v>16400</v>
      </c>
      <c r="C213" s="4" t="s">
        <v>13829</v>
      </c>
      <c r="E213" s="9">
        <v>43778</v>
      </c>
    </row>
    <row r="214" spans="1:6" x14ac:dyDescent="0.25">
      <c r="A214" s="2" t="s">
        <v>16401</v>
      </c>
      <c r="B214" s="2" t="s">
        <v>16402</v>
      </c>
      <c r="C214" s="4" t="s">
        <v>13829</v>
      </c>
      <c r="D214" s="9">
        <v>43785</v>
      </c>
      <c r="E214" s="9">
        <v>43785</v>
      </c>
    </row>
    <row r="215" spans="1:6" x14ac:dyDescent="0.25">
      <c r="A215" s="2" t="s">
        <v>16403</v>
      </c>
      <c r="B215" s="2" t="s">
        <v>16404</v>
      </c>
      <c r="C215" s="4" t="s">
        <v>16405</v>
      </c>
      <c r="E215" s="9">
        <v>43785</v>
      </c>
    </row>
    <row r="216" spans="1:6" x14ac:dyDescent="0.25">
      <c r="A216" s="2" t="s">
        <v>16406</v>
      </c>
      <c r="B216" s="2" t="s">
        <v>16407</v>
      </c>
      <c r="C216" s="4" t="s">
        <v>16405</v>
      </c>
      <c r="E216" s="9">
        <v>43785</v>
      </c>
    </row>
    <row r="217" spans="1:6" x14ac:dyDescent="0.25">
      <c r="A217" s="2" t="s">
        <v>16408</v>
      </c>
      <c r="B217" s="2" t="s">
        <v>16409</v>
      </c>
      <c r="C217" s="4" t="s">
        <v>1606</v>
      </c>
      <c r="E217" s="9">
        <v>43792</v>
      </c>
      <c r="F217" s="3" t="s">
        <v>16410</v>
      </c>
    </row>
    <row r="218" spans="1:6" x14ac:dyDescent="0.25">
      <c r="A218" s="2" t="s">
        <v>16411</v>
      </c>
      <c r="B218" s="2" t="s">
        <v>16412</v>
      </c>
      <c r="C218" s="4" t="s">
        <v>1606</v>
      </c>
      <c r="D218" s="9">
        <v>43799</v>
      </c>
      <c r="E218" s="9">
        <v>43799</v>
      </c>
    </row>
    <row r="219" spans="1:6" x14ac:dyDescent="0.25">
      <c r="A219" s="2" t="s">
        <v>16413</v>
      </c>
      <c r="B219" s="2" t="s">
        <v>16414</v>
      </c>
      <c r="C219" s="4" t="s">
        <v>16415</v>
      </c>
      <c r="D219" s="9">
        <v>43806</v>
      </c>
      <c r="E219" s="9">
        <v>43806</v>
      </c>
    </row>
    <row r="220" spans="1:6" x14ac:dyDescent="0.25">
      <c r="A220" s="2" t="s">
        <v>15582</v>
      </c>
      <c r="B220" s="2" t="s">
        <v>3381</v>
      </c>
      <c r="C220" s="4" t="s">
        <v>16415</v>
      </c>
      <c r="E220" s="9">
        <v>43799</v>
      </c>
    </row>
    <row r="221" spans="1:6" x14ac:dyDescent="0.25">
      <c r="A221" s="2" t="s">
        <v>16416</v>
      </c>
      <c r="B221" s="2" t="s">
        <v>16417</v>
      </c>
      <c r="C221" s="4" t="s">
        <v>1611</v>
      </c>
      <c r="E221" s="9">
        <v>43806</v>
      </c>
    </row>
    <row r="222" spans="1:6" x14ac:dyDescent="0.25">
      <c r="A222" s="2" t="s">
        <v>16418</v>
      </c>
      <c r="B222" s="2" t="s">
        <v>16419</v>
      </c>
      <c r="C222" s="4" t="s">
        <v>1611</v>
      </c>
      <c r="E222" s="9">
        <v>43806</v>
      </c>
    </row>
    <row r="223" spans="1:6" x14ac:dyDescent="0.25">
      <c r="A223" s="2" t="s">
        <v>16420</v>
      </c>
      <c r="B223" s="2" t="s">
        <v>16421</v>
      </c>
      <c r="C223" s="4" t="s">
        <v>9042</v>
      </c>
      <c r="D223" s="9">
        <v>43820</v>
      </c>
      <c r="E223" s="9">
        <v>43820</v>
      </c>
    </row>
    <row r="224" spans="1:6" x14ac:dyDescent="0.25">
      <c r="A224" s="2" t="s">
        <v>1051</v>
      </c>
      <c r="B224" s="2" t="s">
        <v>16422</v>
      </c>
      <c r="C224" s="4" t="s">
        <v>9042</v>
      </c>
      <c r="D224" s="9">
        <v>43820</v>
      </c>
      <c r="E224" s="9">
        <v>43820</v>
      </c>
    </row>
    <row r="225" spans="1:5" x14ac:dyDescent="0.25">
      <c r="A225" s="2" t="s">
        <v>16423</v>
      </c>
      <c r="B225" s="2" t="s">
        <v>16424</v>
      </c>
      <c r="C225" s="4" t="s">
        <v>9042</v>
      </c>
      <c r="E225" s="9">
        <v>43813</v>
      </c>
    </row>
    <row r="226" spans="1:5" x14ac:dyDescent="0.25">
      <c r="A226" s="2" t="s">
        <v>16425</v>
      </c>
      <c r="B226" s="2" t="s">
        <v>16426</v>
      </c>
      <c r="C226" s="4" t="s">
        <v>14801</v>
      </c>
      <c r="D226" s="9">
        <v>43834</v>
      </c>
      <c r="E226" s="9">
        <v>43834</v>
      </c>
    </row>
    <row r="227" spans="1:5" x14ac:dyDescent="0.25">
      <c r="A227" s="2" t="s">
        <v>16427</v>
      </c>
      <c r="B227" s="2" t="s">
        <v>16428</v>
      </c>
      <c r="C227" s="4" t="s">
        <v>14801</v>
      </c>
      <c r="D227" s="9">
        <v>43834</v>
      </c>
      <c r="E227" s="9">
        <v>43834</v>
      </c>
    </row>
    <row r="228" spans="1:5" x14ac:dyDescent="0.25">
      <c r="A228" s="2" t="s">
        <v>16429</v>
      </c>
      <c r="B228" s="2" t="s">
        <v>16430</v>
      </c>
      <c r="C228" s="4" t="s">
        <v>2180</v>
      </c>
      <c r="E228" s="9">
        <v>43841</v>
      </c>
    </row>
    <row r="229" spans="1:5" x14ac:dyDescent="0.25">
      <c r="A229" s="2" t="s">
        <v>16431</v>
      </c>
      <c r="B229" s="2" t="s">
        <v>16432</v>
      </c>
      <c r="C229" s="4" t="s">
        <v>2180</v>
      </c>
      <c r="E229" s="9">
        <v>43841</v>
      </c>
    </row>
    <row r="230" spans="1:5" x14ac:dyDescent="0.25">
      <c r="A230" s="2" t="s">
        <v>16433</v>
      </c>
      <c r="B230" s="2" t="s">
        <v>16434</v>
      </c>
      <c r="C230" s="4" t="s">
        <v>1628</v>
      </c>
      <c r="D230" s="9">
        <v>43855</v>
      </c>
      <c r="E230" s="9">
        <v>43855</v>
      </c>
    </row>
    <row r="231" spans="1:5" x14ac:dyDescent="0.25">
      <c r="A231" s="2" t="s">
        <v>16435</v>
      </c>
      <c r="B231" s="2" t="s">
        <v>16436</v>
      </c>
      <c r="C231" s="4" t="s">
        <v>1631</v>
      </c>
      <c r="D231" s="9" t="s">
        <v>3159</v>
      </c>
      <c r="E231" s="9">
        <v>43862</v>
      </c>
    </row>
    <row r="232" spans="1:5" x14ac:dyDescent="0.25">
      <c r="A232" s="2" t="s">
        <v>16437</v>
      </c>
      <c r="B232" s="2" t="s">
        <v>16438</v>
      </c>
      <c r="C232" s="4" t="s">
        <v>14812</v>
      </c>
      <c r="E232" s="9">
        <v>43862</v>
      </c>
    </row>
    <row r="233" spans="1:5" x14ac:dyDescent="0.25">
      <c r="A233" s="2" t="s">
        <v>16439</v>
      </c>
      <c r="B233" s="2" t="s">
        <v>16440</v>
      </c>
      <c r="C233" s="4" t="s">
        <v>9070</v>
      </c>
      <c r="E233" s="9">
        <v>43869</v>
      </c>
    </row>
    <row r="234" spans="1:5" x14ac:dyDescent="0.25">
      <c r="A234" s="2" t="s">
        <v>16441</v>
      </c>
      <c r="B234" s="2" t="s">
        <v>16103</v>
      </c>
      <c r="C234" s="4" t="s">
        <v>9075</v>
      </c>
      <c r="E234" s="9">
        <v>43876</v>
      </c>
    </row>
    <row r="235" spans="1:5" x14ac:dyDescent="0.25">
      <c r="A235" s="2" t="s">
        <v>12543</v>
      </c>
      <c r="B235" s="2" t="s">
        <v>16442</v>
      </c>
      <c r="C235" s="4" t="s">
        <v>5808</v>
      </c>
      <c r="E235" s="9">
        <v>43883</v>
      </c>
    </row>
    <row r="236" spans="1:5" x14ac:dyDescent="0.25">
      <c r="A236" s="2" t="s">
        <v>16443</v>
      </c>
      <c r="B236" s="2" t="s">
        <v>16444</v>
      </c>
      <c r="C236" s="4" t="s">
        <v>16445</v>
      </c>
      <c r="E236" s="9">
        <v>43890</v>
      </c>
    </row>
    <row r="237" spans="1:5" x14ac:dyDescent="0.25">
      <c r="A237" s="2" t="s">
        <v>2042</v>
      </c>
      <c r="B237" s="2" t="s">
        <v>16446</v>
      </c>
      <c r="C237" s="4" t="s">
        <v>16447</v>
      </c>
      <c r="D237" s="9">
        <v>43904</v>
      </c>
      <c r="E237" s="9">
        <v>43904</v>
      </c>
    </row>
    <row r="238" spans="1:5" x14ac:dyDescent="0.25">
      <c r="A238" s="2" t="s">
        <v>16448</v>
      </c>
      <c r="B238" s="2" t="s">
        <v>16449</v>
      </c>
      <c r="C238" s="4" t="s">
        <v>16447</v>
      </c>
      <c r="E238" s="9">
        <v>43897</v>
      </c>
    </row>
    <row r="239" spans="1:5" x14ac:dyDescent="0.25">
      <c r="A239" s="2" t="s">
        <v>16450</v>
      </c>
      <c r="B239" s="2" t="s">
        <v>16451</v>
      </c>
      <c r="C239" s="4" t="s">
        <v>2193</v>
      </c>
      <c r="E239" s="9" t="s">
        <v>2687</v>
      </c>
    </row>
    <row r="240" spans="1:5" x14ac:dyDescent="0.25">
      <c r="A240" s="2" t="s">
        <v>16452</v>
      </c>
      <c r="B240" s="2" t="s">
        <v>16453</v>
      </c>
      <c r="C240" s="4" t="s">
        <v>16454</v>
      </c>
      <c r="E240" s="9">
        <v>44548</v>
      </c>
    </row>
    <row r="241" spans="1:6" x14ac:dyDescent="0.25">
      <c r="A241" s="2" t="s">
        <v>16455</v>
      </c>
      <c r="B241" s="2" t="s">
        <v>16456</v>
      </c>
      <c r="C241" s="4" t="s">
        <v>16454</v>
      </c>
      <c r="E241" s="9">
        <v>44548</v>
      </c>
    </row>
    <row r="242" spans="1:6" x14ac:dyDescent="0.25">
      <c r="A242" s="2" t="s">
        <v>16457</v>
      </c>
      <c r="B242" s="2" t="s">
        <v>16458</v>
      </c>
      <c r="C242" s="4" t="s">
        <v>16459</v>
      </c>
      <c r="E242" s="9">
        <v>44557</v>
      </c>
    </row>
    <row r="243" spans="1:6" x14ac:dyDescent="0.25">
      <c r="A243" s="2" t="s">
        <v>16457</v>
      </c>
      <c r="B243" s="2" t="s">
        <v>16460</v>
      </c>
      <c r="C243" s="4" t="s">
        <v>16461</v>
      </c>
      <c r="E243" s="9">
        <v>44566</v>
      </c>
      <c r="F243" s="3">
        <v>3</v>
      </c>
    </row>
    <row r="244" spans="1:6" x14ac:dyDescent="0.25">
      <c r="A244" s="25"/>
      <c r="B244" s="25" t="s">
        <v>16462</v>
      </c>
      <c r="C244" s="25"/>
      <c r="D244" s="29"/>
      <c r="E244" s="29"/>
      <c r="F244" s="30"/>
    </row>
    <row r="245" spans="1:6" x14ac:dyDescent="0.25">
      <c r="A245" s="2" t="s">
        <v>1478</v>
      </c>
      <c r="B245" s="2" t="s">
        <v>4525</v>
      </c>
      <c r="C245" s="4" t="s">
        <v>16463</v>
      </c>
      <c r="E245" s="9">
        <v>44583</v>
      </c>
    </row>
    <row r="246" spans="1:6" x14ac:dyDescent="0.25">
      <c r="A246" s="2" t="s">
        <v>16464</v>
      </c>
      <c r="B246" s="2" t="s">
        <v>16465</v>
      </c>
      <c r="C246" s="4" t="s">
        <v>16463</v>
      </c>
      <c r="E246" s="9">
        <v>44583</v>
      </c>
    </row>
    <row r="247" spans="1:6" x14ac:dyDescent="0.25">
      <c r="A247" s="2" t="s">
        <v>4768</v>
      </c>
      <c r="B247" s="2" t="s">
        <v>16466</v>
      </c>
      <c r="C247" s="4" t="s">
        <v>14861</v>
      </c>
      <c r="E247" s="9">
        <v>44604</v>
      </c>
    </row>
    <row r="248" spans="1:6" x14ac:dyDescent="0.25">
      <c r="A248" s="2" t="s">
        <v>2045</v>
      </c>
      <c r="B248" s="2" t="s">
        <v>16467</v>
      </c>
      <c r="C248" s="4" t="s">
        <v>14861</v>
      </c>
      <c r="E248" s="9">
        <v>37299</v>
      </c>
    </row>
    <row r="249" spans="1:6" x14ac:dyDescent="0.25">
      <c r="A249" s="2" t="s">
        <v>4926</v>
      </c>
      <c r="B249" s="2" t="s">
        <v>16468</v>
      </c>
      <c r="C249" s="4" t="s">
        <v>14865</v>
      </c>
      <c r="E249" s="9">
        <v>44611</v>
      </c>
    </row>
    <row r="250" spans="1:6" x14ac:dyDescent="0.25">
      <c r="A250" s="2" t="s">
        <v>16469</v>
      </c>
      <c r="B250" s="2" t="s">
        <v>16470</v>
      </c>
      <c r="C250" s="4" t="s">
        <v>14865</v>
      </c>
      <c r="E250" s="9">
        <v>44611</v>
      </c>
    </row>
    <row r="251" spans="1:6" x14ac:dyDescent="0.25">
      <c r="A251" s="2" t="s">
        <v>16471</v>
      </c>
      <c r="B251" s="2" t="s">
        <v>16472</v>
      </c>
      <c r="C251" s="4" t="s">
        <v>16473</v>
      </c>
      <c r="E251" s="9">
        <v>44618</v>
      </c>
    </row>
    <row r="252" spans="1:6" x14ac:dyDescent="0.25">
      <c r="A252" s="2" t="s">
        <v>16474</v>
      </c>
      <c r="B252" s="2" t="s">
        <v>16475</v>
      </c>
      <c r="C252" s="4" t="s">
        <v>16473</v>
      </c>
      <c r="E252" s="9">
        <v>44618</v>
      </c>
    </row>
    <row r="253" spans="1:6" x14ac:dyDescent="0.25">
      <c r="A253" s="2" t="s">
        <v>3157</v>
      </c>
      <c r="B253" s="2" t="s">
        <v>16476</v>
      </c>
      <c r="C253" s="4" t="s">
        <v>16477</v>
      </c>
      <c r="E253" s="9">
        <v>44625</v>
      </c>
    </row>
    <row r="254" spans="1:6" x14ac:dyDescent="0.25">
      <c r="A254" s="2" t="s">
        <v>2033</v>
      </c>
      <c r="B254" s="2" t="s">
        <v>16478</v>
      </c>
      <c r="C254" s="4" t="s">
        <v>16477</v>
      </c>
      <c r="E254" s="9">
        <v>44625</v>
      </c>
    </row>
    <row r="255" spans="1:6" x14ac:dyDescent="0.25">
      <c r="A255" s="2" t="s">
        <v>4768</v>
      </c>
      <c r="B255" s="2" t="s">
        <v>16479</v>
      </c>
      <c r="C255" s="4" t="s">
        <v>4955</v>
      </c>
      <c r="E255" s="9">
        <v>44632</v>
      </c>
    </row>
    <row r="256" spans="1:6" x14ac:dyDescent="0.25">
      <c r="A256" s="2" t="s">
        <v>16243</v>
      </c>
      <c r="B256" s="2" t="s">
        <v>16480</v>
      </c>
      <c r="C256" s="4" t="s">
        <v>4955</v>
      </c>
      <c r="E256" s="9">
        <v>44632</v>
      </c>
    </row>
    <row r="257" spans="1:5" x14ac:dyDescent="0.25">
      <c r="A257" s="2" t="s">
        <v>4768</v>
      </c>
      <c r="B257" s="2" t="s">
        <v>16481</v>
      </c>
      <c r="C257" s="4" t="s">
        <v>16482</v>
      </c>
      <c r="E257" s="9">
        <v>44639</v>
      </c>
    </row>
    <row r="258" spans="1:5" x14ac:dyDescent="0.25">
      <c r="A258" s="2" t="s">
        <v>16483</v>
      </c>
      <c r="B258" s="2" t="s">
        <v>16484</v>
      </c>
      <c r="C258" s="4" t="s">
        <v>16482</v>
      </c>
      <c r="E258" s="9">
        <v>44639</v>
      </c>
    </row>
    <row r="259" spans="1:5" x14ac:dyDescent="0.25">
      <c r="A259" s="2" t="s">
        <v>16485</v>
      </c>
      <c r="B259" s="2" t="s">
        <v>16486</v>
      </c>
      <c r="C259" s="4" t="s">
        <v>16487</v>
      </c>
      <c r="E259" s="9">
        <v>44646</v>
      </c>
    </row>
    <row r="260" spans="1:5" x14ac:dyDescent="0.25">
      <c r="A260" s="2" t="s">
        <v>16488</v>
      </c>
      <c r="B260" s="2" t="s">
        <v>16489</v>
      </c>
      <c r="C260" s="4" t="s">
        <v>16487</v>
      </c>
      <c r="E260" s="9">
        <v>44646</v>
      </c>
    </row>
    <row r="261" spans="1:5" x14ac:dyDescent="0.25">
      <c r="A261" s="2" t="s">
        <v>16490</v>
      </c>
      <c r="B261" s="2" t="s">
        <v>16491</v>
      </c>
      <c r="C261" s="4" t="s">
        <v>16492</v>
      </c>
      <c r="E261" s="9">
        <v>44653</v>
      </c>
    </row>
    <row r="262" spans="1:5" x14ac:dyDescent="0.25">
      <c r="A262" s="2" t="s">
        <v>16493</v>
      </c>
      <c r="B262" s="2" t="s">
        <v>16494</v>
      </c>
      <c r="C262" s="4" t="s">
        <v>16492</v>
      </c>
      <c r="D262" s="9" t="s">
        <v>16495</v>
      </c>
      <c r="E262" s="9">
        <v>44660</v>
      </c>
    </row>
    <row r="263" spans="1:5" x14ac:dyDescent="0.25">
      <c r="A263" s="2" t="s">
        <v>16496</v>
      </c>
      <c r="B263" s="2" t="s">
        <v>16497</v>
      </c>
      <c r="C263" s="4" t="s">
        <v>16498</v>
      </c>
      <c r="D263" s="9">
        <v>44667</v>
      </c>
      <c r="E263" s="9">
        <v>44667</v>
      </c>
    </row>
    <row r="264" spans="1:5" x14ac:dyDescent="0.25">
      <c r="A264" s="2" t="s">
        <v>7264</v>
      </c>
      <c r="B264" s="2" t="s">
        <v>16499</v>
      </c>
      <c r="C264" s="4">
        <v>44660</v>
      </c>
      <c r="E264" s="9">
        <v>44667</v>
      </c>
    </row>
    <row r="265" spans="1:5" x14ac:dyDescent="0.25">
      <c r="A265" s="2" t="s">
        <v>3164</v>
      </c>
      <c r="B265" s="2" t="s">
        <v>16500</v>
      </c>
      <c r="C265" s="4" t="s">
        <v>16501</v>
      </c>
      <c r="E265" s="9">
        <v>44674</v>
      </c>
    </row>
    <row r="266" spans="1:5" x14ac:dyDescent="0.25">
      <c r="A266" s="2" t="s">
        <v>16502</v>
      </c>
      <c r="B266" s="2" t="s">
        <v>16503</v>
      </c>
      <c r="C266" s="4" t="s">
        <v>16501</v>
      </c>
      <c r="E266" s="9">
        <v>44674</v>
      </c>
    </row>
    <row r="267" spans="1:5" x14ac:dyDescent="0.25">
      <c r="A267" s="2" t="s">
        <v>15522</v>
      </c>
      <c r="B267" s="2" t="s">
        <v>15523</v>
      </c>
      <c r="C267" s="4" t="s">
        <v>16504</v>
      </c>
      <c r="D267" s="9" t="s">
        <v>16505</v>
      </c>
      <c r="E267" s="9">
        <v>44688</v>
      </c>
    </row>
    <row r="268" spans="1:5" x14ac:dyDescent="0.25">
      <c r="A268" s="2" t="s">
        <v>16506</v>
      </c>
      <c r="B268" s="2" t="s">
        <v>16507</v>
      </c>
      <c r="C268" s="4" t="s">
        <v>16504</v>
      </c>
      <c r="D268" s="9" t="s">
        <v>16505</v>
      </c>
      <c r="E268" s="9">
        <v>44688</v>
      </c>
    </row>
    <row r="269" spans="1:5" x14ac:dyDescent="0.25">
      <c r="A269" s="2" t="s">
        <v>16508</v>
      </c>
      <c r="B269" s="2" t="s">
        <v>16509</v>
      </c>
      <c r="C269" s="4" t="s">
        <v>16510</v>
      </c>
      <c r="D269" s="9" t="s">
        <v>16511</v>
      </c>
      <c r="E269" s="9">
        <v>44702</v>
      </c>
    </row>
    <row r="270" spans="1:5" x14ac:dyDescent="0.25">
      <c r="A270" s="2" t="s">
        <v>16512</v>
      </c>
      <c r="B270" s="2" t="s">
        <v>16513</v>
      </c>
      <c r="C270" s="4" t="s">
        <v>16510</v>
      </c>
      <c r="E270" s="9">
        <v>44695</v>
      </c>
    </row>
    <row r="271" spans="1:5" x14ac:dyDescent="0.25">
      <c r="A271" s="2" t="s">
        <v>16514</v>
      </c>
      <c r="B271" s="2" t="s">
        <v>7726</v>
      </c>
      <c r="C271" s="4" t="s">
        <v>16511</v>
      </c>
      <c r="E271" s="9">
        <v>44702</v>
      </c>
    </row>
    <row r="272" spans="1:5" x14ac:dyDescent="0.25">
      <c r="A272" s="2" t="s">
        <v>13259</v>
      </c>
      <c r="B272" s="2" t="s">
        <v>16515</v>
      </c>
      <c r="C272" s="4" t="s">
        <v>16516</v>
      </c>
      <c r="E272" s="9">
        <v>44709</v>
      </c>
    </row>
    <row r="273" spans="1:5" x14ac:dyDescent="0.25">
      <c r="A273" s="2" t="s">
        <v>16517</v>
      </c>
      <c r="B273" s="2" t="s">
        <v>16518</v>
      </c>
      <c r="C273" s="4" t="s">
        <v>16519</v>
      </c>
      <c r="D273" s="9">
        <v>44716</v>
      </c>
    </row>
    <row r="274" spans="1:5" x14ac:dyDescent="0.25">
      <c r="A274" s="2" t="s">
        <v>16520</v>
      </c>
      <c r="B274" s="2" t="s">
        <v>16521</v>
      </c>
      <c r="C274" s="4" t="s">
        <v>16519</v>
      </c>
      <c r="D274" s="9">
        <v>44716</v>
      </c>
    </row>
    <row r="275" spans="1:5" x14ac:dyDescent="0.25">
      <c r="A275" s="2" t="s">
        <v>3242</v>
      </c>
      <c r="B275" s="2" t="s">
        <v>16522</v>
      </c>
      <c r="C275" s="4" t="s">
        <v>16523</v>
      </c>
      <c r="E275" s="9">
        <v>44723</v>
      </c>
    </row>
    <row r="276" spans="1:5" x14ac:dyDescent="0.25">
      <c r="A276" s="2" t="s">
        <v>1629</v>
      </c>
      <c r="B276" s="2" t="s">
        <v>16524</v>
      </c>
      <c r="C276" s="4" t="s">
        <v>16525</v>
      </c>
      <c r="E276" s="9">
        <v>44730</v>
      </c>
    </row>
    <row r="277" spans="1:5" x14ac:dyDescent="0.25">
      <c r="A277" s="2" t="s">
        <v>16526</v>
      </c>
      <c r="B277" s="2" t="s">
        <v>16527</v>
      </c>
      <c r="C277" s="4" t="s">
        <v>16525</v>
      </c>
      <c r="D277" s="9" t="s">
        <v>16528</v>
      </c>
      <c r="E277" s="9">
        <v>44737</v>
      </c>
    </row>
    <row r="278" spans="1:5" x14ac:dyDescent="0.25">
      <c r="A278" s="2" t="s">
        <v>16529</v>
      </c>
      <c r="B278" s="2" t="s">
        <v>16530</v>
      </c>
      <c r="C278" s="4" t="s">
        <v>16528</v>
      </c>
      <c r="D278" s="9" t="s">
        <v>16531</v>
      </c>
      <c r="E278" s="9">
        <v>44753</v>
      </c>
    </row>
    <row r="279" spans="1:5" x14ac:dyDescent="0.25">
      <c r="A279" s="2" t="s">
        <v>16403</v>
      </c>
      <c r="B279" s="2" t="s">
        <v>16532</v>
      </c>
      <c r="C279" s="4" t="s">
        <v>16533</v>
      </c>
      <c r="E279" s="9">
        <v>44753</v>
      </c>
    </row>
    <row r="280" spans="1:5" x14ac:dyDescent="0.25">
      <c r="A280" s="2" t="s">
        <v>16534</v>
      </c>
      <c r="B280" s="2" t="s">
        <v>16535</v>
      </c>
      <c r="C280" s="4">
        <v>44758</v>
      </c>
      <c r="E280" s="9">
        <v>44765</v>
      </c>
    </row>
    <row r="281" spans="1:5" x14ac:dyDescent="0.25">
      <c r="A281" s="2" t="s">
        <v>16536</v>
      </c>
      <c r="B281" s="2" t="s">
        <v>16537</v>
      </c>
      <c r="C281" s="4">
        <v>44758</v>
      </c>
      <c r="E281" s="9">
        <v>44765</v>
      </c>
    </row>
    <row r="282" spans="1:5" x14ac:dyDescent="0.25">
      <c r="A282" s="2" t="s">
        <v>13119</v>
      </c>
      <c r="B282" s="2" t="s">
        <v>16538</v>
      </c>
      <c r="C282" s="4" t="s">
        <v>14469</v>
      </c>
      <c r="E282" s="9">
        <v>44772</v>
      </c>
    </row>
    <row r="283" spans="1:5" x14ac:dyDescent="0.25">
      <c r="A283" s="2" t="s">
        <v>16539</v>
      </c>
      <c r="B283" s="2" t="s">
        <v>16540</v>
      </c>
      <c r="C283" s="4" t="s">
        <v>16541</v>
      </c>
      <c r="D283" s="9" t="s">
        <v>16542</v>
      </c>
      <c r="E283" s="9">
        <v>44786</v>
      </c>
    </row>
    <row r="284" spans="1:5" x14ac:dyDescent="0.25">
      <c r="A284" s="2" t="s">
        <v>16543</v>
      </c>
      <c r="B284" s="2" t="s">
        <v>16544</v>
      </c>
      <c r="C284" s="4" t="s">
        <v>16541</v>
      </c>
      <c r="E284" s="9">
        <v>44779</v>
      </c>
    </row>
    <row r="285" spans="1:5" x14ac:dyDescent="0.25">
      <c r="A285" s="2" t="s">
        <v>16545</v>
      </c>
      <c r="B285" s="2" t="s">
        <v>16546</v>
      </c>
      <c r="C285" s="4" t="s">
        <v>16542</v>
      </c>
      <c r="E285" s="9">
        <v>44786</v>
      </c>
    </row>
    <row r="286" spans="1:5" x14ac:dyDescent="0.25">
      <c r="A286" s="2" t="s">
        <v>16547</v>
      </c>
      <c r="B286" s="2" t="s">
        <v>16548</v>
      </c>
      <c r="C286" s="4" t="s">
        <v>16549</v>
      </c>
      <c r="E286" s="9">
        <v>44793</v>
      </c>
    </row>
    <row r="287" spans="1:5" x14ac:dyDescent="0.25">
      <c r="A287" s="2" t="s">
        <v>16550</v>
      </c>
      <c r="B287" s="2" t="s">
        <v>16551</v>
      </c>
      <c r="C287" s="4" t="s">
        <v>16549</v>
      </c>
      <c r="E287" s="9">
        <v>44793</v>
      </c>
    </row>
    <row r="288" spans="1:5" x14ac:dyDescent="0.25">
      <c r="A288" s="2" t="s">
        <v>16552</v>
      </c>
      <c r="B288" s="2" t="s">
        <v>16553</v>
      </c>
      <c r="C288" s="4" t="s">
        <v>11149</v>
      </c>
      <c r="E288" s="9">
        <v>44800</v>
      </c>
    </row>
    <row r="289" spans="1:6" x14ac:dyDescent="0.25">
      <c r="A289" s="2" t="s">
        <v>16554</v>
      </c>
      <c r="B289" s="2" t="s">
        <v>16555</v>
      </c>
      <c r="C289" s="4" t="s">
        <v>11149</v>
      </c>
      <c r="E289" s="9">
        <v>44800</v>
      </c>
    </row>
    <row r="290" spans="1:6" x14ac:dyDescent="0.25">
      <c r="A290" s="2" t="s">
        <v>16556</v>
      </c>
      <c r="B290" s="2" t="s">
        <v>16557</v>
      </c>
      <c r="C290" s="4" t="s">
        <v>16558</v>
      </c>
      <c r="E290" s="9">
        <v>44807</v>
      </c>
    </row>
    <row r="291" spans="1:6" x14ac:dyDescent="0.25">
      <c r="A291" s="2" t="s">
        <v>16559</v>
      </c>
      <c r="B291" s="2" t="s">
        <v>16560</v>
      </c>
      <c r="C291" s="4" t="s">
        <v>16561</v>
      </c>
      <c r="E291" s="9">
        <v>44807</v>
      </c>
    </row>
    <row r="292" spans="1:6" x14ac:dyDescent="0.25">
      <c r="A292" s="2" t="s">
        <v>16556</v>
      </c>
      <c r="B292" s="2" t="s">
        <v>16557</v>
      </c>
      <c r="C292" s="4" t="s">
        <v>16561</v>
      </c>
      <c r="E292" s="9">
        <v>44807</v>
      </c>
    </row>
    <row r="293" spans="1:6" x14ac:dyDescent="0.25">
      <c r="A293" s="2" t="s">
        <v>16562</v>
      </c>
      <c r="B293" s="2" t="s">
        <v>16563</v>
      </c>
      <c r="C293" s="4" t="s">
        <v>16564</v>
      </c>
      <c r="E293" s="9">
        <v>44814</v>
      </c>
    </row>
    <row r="294" spans="1:6" x14ac:dyDescent="0.25">
      <c r="A294" s="2" t="s">
        <v>16543</v>
      </c>
      <c r="B294" s="2" t="s">
        <v>16544</v>
      </c>
      <c r="C294" s="4" t="s">
        <v>16564</v>
      </c>
      <c r="D294" s="9" t="s">
        <v>16565</v>
      </c>
      <c r="E294" s="9">
        <v>44821</v>
      </c>
    </row>
    <row r="295" spans="1:6" x14ac:dyDescent="0.25">
      <c r="A295" s="2" t="s">
        <v>16566</v>
      </c>
      <c r="B295" s="2" t="s">
        <v>16567</v>
      </c>
      <c r="C295" s="4" t="s">
        <v>16568</v>
      </c>
      <c r="E295" s="9">
        <v>44821</v>
      </c>
    </row>
    <row r="296" spans="1:6" x14ac:dyDescent="0.25">
      <c r="A296" s="2" t="s">
        <v>16569</v>
      </c>
      <c r="B296" s="2" t="s">
        <v>16340</v>
      </c>
      <c r="C296" s="4" t="s">
        <v>16570</v>
      </c>
      <c r="E296" s="9">
        <v>44828</v>
      </c>
    </row>
    <row r="297" spans="1:6" x14ac:dyDescent="0.25">
      <c r="A297" s="2" t="s">
        <v>16571</v>
      </c>
      <c r="B297" s="2" t="s">
        <v>16572</v>
      </c>
      <c r="C297" s="4" t="s">
        <v>16570</v>
      </c>
      <c r="E297" s="9">
        <v>44828</v>
      </c>
    </row>
    <row r="298" spans="1:6" x14ac:dyDescent="0.25">
      <c r="A298" s="2" t="s">
        <v>16573</v>
      </c>
      <c r="B298" s="2" t="s">
        <v>16574</v>
      </c>
      <c r="C298" s="4" t="s">
        <v>16575</v>
      </c>
      <c r="E298" s="9">
        <v>44835</v>
      </c>
    </row>
    <row r="299" spans="1:6" x14ac:dyDescent="0.25">
      <c r="A299" s="2" t="s">
        <v>6115</v>
      </c>
      <c r="B299" s="2" t="s">
        <v>16576</v>
      </c>
      <c r="C299" s="4" t="s">
        <v>16577</v>
      </c>
      <c r="E299" s="9">
        <v>44849</v>
      </c>
      <c r="F299" s="3">
        <v>7</v>
      </c>
    </row>
    <row r="300" spans="1:6" x14ac:dyDescent="0.25">
      <c r="A300" s="2" t="s">
        <v>16578</v>
      </c>
      <c r="B300" s="2" t="s">
        <v>16579</v>
      </c>
      <c r="C300" s="4" t="s">
        <v>16577</v>
      </c>
      <c r="E300" s="9">
        <v>44849</v>
      </c>
      <c r="F300" s="3">
        <v>7</v>
      </c>
    </row>
    <row r="301" spans="1:6" x14ac:dyDescent="0.25">
      <c r="A301" s="25"/>
      <c r="B301" s="25" t="s">
        <v>16580</v>
      </c>
      <c r="C301" s="25"/>
      <c r="D301" s="29"/>
      <c r="E301" s="29"/>
      <c r="F301" s="30"/>
    </row>
  </sheetData>
  <hyperlinks>
    <hyperlink ref="I1" location="'Inicio'!A1" tooltip="Regresa a la tabla del inicio" display="Ir al inicio" xr:uid="{FB6262DE-8E8B-4E10-B8B4-65B61AFC8967}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CCDE-4CB7-434D-9530-496627E29B3A}">
  <sheetPr codeName="Hoja205"/>
  <dimension ref="A1:I50"/>
  <sheetViews>
    <sheetView workbookViewId="0">
      <pane ySplit="1" topLeftCell="A26" activePane="bottomLeft" state="frozenSplit"/>
      <selection pane="bottomLeft" activeCell="E50" sqref="E5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769</v>
      </c>
      <c r="H1" s="1" t="s">
        <v>28761</v>
      </c>
      <c r="I1" s="5" t="s">
        <v>14</v>
      </c>
    </row>
    <row r="2" spans="1:9" x14ac:dyDescent="0.25">
      <c r="A2" s="2" t="s">
        <v>16585</v>
      </c>
      <c r="B2" s="2" t="s">
        <v>16586</v>
      </c>
      <c r="C2" s="4" t="s">
        <v>16587</v>
      </c>
      <c r="E2" s="9">
        <v>40691</v>
      </c>
    </row>
    <row r="3" spans="1:9" x14ac:dyDescent="0.25">
      <c r="A3" s="2" t="s">
        <v>1258</v>
      </c>
      <c r="B3" s="2" t="s">
        <v>16588</v>
      </c>
      <c r="C3" s="4" t="s">
        <v>16589</v>
      </c>
      <c r="E3" s="9">
        <v>40842</v>
      </c>
    </row>
    <row r="4" spans="1:9" x14ac:dyDescent="0.25">
      <c r="A4" s="2" t="s">
        <v>16590</v>
      </c>
      <c r="B4" s="2" t="s">
        <v>16591</v>
      </c>
      <c r="C4" s="4" t="s">
        <v>16592</v>
      </c>
      <c r="E4" s="9">
        <v>40930</v>
      </c>
    </row>
    <row r="5" spans="1:9" x14ac:dyDescent="0.25">
      <c r="A5" s="2" t="s">
        <v>16593</v>
      </c>
      <c r="B5" s="2" t="s">
        <v>16594</v>
      </c>
      <c r="C5" s="4" t="s">
        <v>16595</v>
      </c>
      <c r="E5" s="9">
        <v>40939</v>
      </c>
    </row>
    <row r="6" spans="1:9" x14ac:dyDescent="0.25">
      <c r="A6" s="2" t="s">
        <v>16596</v>
      </c>
      <c r="B6" s="2" t="s">
        <v>16597</v>
      </c>
      <c r="C6" s="4" t="s">
        <v>16598</v>
      </c>
      <c r="E6" s="9">
        <v>41149</v>
      </c>
    </row>
    <row r="7" spans="1:9" x14ac:dyDescent="0.25">
      <c r="A7" s="2" t="s">
        <v>16593</v>
      </c>
      <c r="B7" s="2" t="s">
        <v>16599</v>
      </c>
      <c r="C7" s="4" t="s">
        <v>16600</v>
      </c>
      <c r="D7" s="9" t="s">
        <v>16601</v>
      </c>
      <c r="E7" s="9">
        <v>41226</v>
      </c>
    </row>
    <row r="8" spans="1:9" x14ac:dyDescent="0.25">
      <c r="A8" s="2" t="s">
        <v>13882</v>
      </c>
      <c r="B8" s="2" t="s">
        <v>16602</v>
      </c>
      <c r="C8" s="4" t="s">
        <v>16600</v>
      </c>
      <c r="E8" s="9">
        <v>41223</v>
      </c>
    </row>
    <row r="9" spans="1:9" x14ac:dyDescent="0.25">
      <c r="A9" s="2" t="s">
        <v>16603</v>
      </c>
      <c r="B9" s="2" t="s">
        <v>16604</v>
      </c>
      <c r="C9" s="4" t="s">
        <v>15243</v>
      </c>
      <c r="E9" s="9">
        <v>41468</v>
      </c>
    </row>
    <row r="10" spans="1:9" x14ac:dyDescent="0.25">
      <c r="A10" s="2" t="s">
        <v>4675</v>
      </c>
      <c r="B10" s="2" t="s">
        <v>16605</v>
      </c>
      <c r="C10" s="4" t="s">
        <v>16606</v>
      </c>
      <c r="E10" s="9">
        <v>41536</v>
      </c>
    </row>
    <row r="11" spans="1:9" x14ac:dyDescent="0.25">
      <c r="A11" s="2" t="s">
        <v>16607</v>
      </c>
      <c r="B11" s="2" t="s">
        <v>16608</v>
      </c>
      <c r="C11" s="4" t="s">
        <v>16606</v>
      </c>
      <c r="E11" s="9">
        <v>41536</v>
      </c>
    </row>
    <row r="12" spans="1:9" x14ac:dyDescent="0.25">
      <c r="A12" s="2" t="s">
        <v>16609</v>
      </c>
      <c r="B12" s="2" t="s">
        <v>16610</v>
      </c>
      <c r="C12" s="4" t="s">
        <v>16611</v>
      </c>
      <c r="E12" s="9">
        <v>41557</v>
      </c>
    </row>
    <row r="13" spans="1:9" x14ac:dyDescent="0.25">
      <c r="A13" s="2" t="s">
        <v>16607</v>
      </c>
      <c r="B13" s="2" t="s">
        <v>16608</v>
      </c>
      <c r="C13" s="4" t="s">
        <v>16611</v>
      </c>
      <c r="E13" s="9">
        <v>41557</v>
      </c>
    </row>
    <row r="14" spans="1:9" x14ac:dyDescent="0.25">
      <c r="A14" s="2" t="s">
        <v>16612</v>
      </c>
      <c r="B14" s="2" t="s">
        <v>16613</v>
      </c>
      <c r="C14" s="4" t="s">
        <v>16614</v>
      </c>
      <c r="E14" s="9">
        <v>41570</v>
      </c>
    </row>
    <row r="15" spans="1:9" x14ac:dyDescent="0.25">
      <c r="A15" s="2" t="s">
        <v>5340</v>
      </c>
      <c r="B15" s="2" t="s">
        <v>16615</v>
      </c>
      <c r="C15" s="4" t="s">
        <v>15273</v>
      </c>
      <c r="E15" s="9">
        <v>41645</v>
      </c>
    </row>
    <row r="16" spans="1:9" x14ac:dyDescent="0.25">
      <c r="A16" s="2" t="s">
        <v>16616</v>
      </c>
      <c r="B16" s="2" t="s">
        <v>16617</v>
      </c>
      <c r="C16" s="4" t="s">
        <v>9796</v>
      </c>
      <c r="E16" s="9">
        <v>41740</v>
      </c>
    </row>
    <row r="17" spans="1:5" x14ac:dyDescent="0.25">
      <c r="A17" s="2" t="s">
        <v>10705</v>
      </c>
      <c r="B17" s="2" t="s">
        <v>16618</v>
      </c>
      <c r="C17" s="4" t="s">
        <v>9796</v>
      </c>
      <c r="E17" s="9">
        <v>41740</v>
      </c>
    </row>
    <row r="18" spans="1:5" x14ac:dyDescent="0.25">
      <c r="A18" s="2" t="s">
        <v>16619</v>
      </c>
      <c r="B18" s="2" t="s">
        <v>16620</v>
      </c>
      <c r="C18" s="4" t="s">
        <v>8463</v>
      </c>
      <c r="E18" s="9">
        <v>41817</v>
      </c>
    </row>
    <row r="19" spans="1:5" x14ac:dyDescent="0.25">
      <c r="A19" s="2" t="s">
        <v>10705</v>
      </c>
      <c r="B19" s="2" t="s">
        <v>16621</v>
      </c>
      <c r="C19" s="4" t="s">
        <v>8463</v>
      </c>
      <c r="E19" s="9">
        <v>41817</v>
      </c>
    </row>
    <row r="20" spans="1:5" x14ac:dyDescent="0.25">
      <c r="A20" s="2" t="s">
        <v>6506</v>
      </c>
      <c r="B20" s="2" t="s">
        <v>16622</v>
      </c>
      <c r="C20" s="4" t="s">
        <v>16623</v>
      </c>
      <c r="E20" s="9">
        <v>41849</v>
      </c>
    </row>
    <row r="21" spans="1:5" x14ac:dyDescent="0.25">
      <c r="A21" s="2" t="s">
        <v>16624</v>
      </c>
      <c r="B21" s="2" t="s">
        <v>16625</v>
      </c>
      <c r="C21" s="4" t="s">
        <v>16623</v>
      </c>
      <c r="E21" s="9">
        <v>41849</v>
      </c>
    </row>
    <row r="22" spans="1:5" x14ac:dyDescent="0.25">
      <c r="A22" s="2" t="s">
        <v>6506</v>
      </c>
      <c r="B22" s="2" t="s">
        <v>16626</v>
      </c>
      <c r="C22" s="4" t="s">
        <v>16627</v>
      </c>
      <c r="E22" s="9">
        <v>41894</v>
      </c>
    </row>
    <row r="23" spans="1:5" x14ac:dyDescent="0.25">
      <c r="A23" s="2" t="s">
        <v>16628</v>
      </c>
      <c r="B23" s="2" t="s">
        <v>16629</v>
      </c>
      <c r="C23" s="4" t="s">
        <v>16627</v>
      </c>
      <c r="E23" s="9">
        <v>41894</v>
      </c>
    </row>
    <row r="24" spans="1:5" x14ac:dyDescent="0.25">
      <c r="A24" s="2" t="s">
        <v>16630</v>
      </c>
      <c r="B24" s="2" t="s">
        <v>16631</v>
      </c>
      <c r="C24" s="4" t="s">
        <v>6503</v>
      </c>
      <c r="E24" s="9">
        <v>41911</v>
      </c>
    </row>
    <row r="25" spans="1:5" x14ac:dyDescent="0.25">
      <c r="A25" s="2" t="s">
        <v>16632</v>
      </c>
      <c r="B25" s="2" t="s">
        <v>16633</v>
      </c>
      <c r="C25" s="4" t="s">
        <v>2397</v>
      </c>
      <c r="E25" s="9">
        <v>42026</v>
      </c>
    </row>
    <row r="26" spans="1:5" x14ac:dyDescent="0.25">
      <c r="B26" s="2" t="s">
        <v>16634</v>
      </c>
      <c r="C26" s="4" t="s">
        <v>1253</v>
      </c>
      <c r="E26" s="9">
        <v>42166</v>
      </c>
    </row>
    <row r="27" spans="1:5" x14ac:dyDescent="0.25">
      <c r="A27" s="2" t="s">
        <v>16635</v>
      </c>
      <c r="B27" s="2" t="s">
        <v>16636</v>
      </c>
      <c r="C27" s="4" t="s">
        <v>9559</v>
      </c>
      <c r="E27" s="9">
        <v>42291</v>
      </c>
    </row>
    <row r="28" spans="1:5" x14ac:dyDescent="0.25">
      <c r="A28" s="2" t="s">
        <v>16635</v>
      </c>
      <c r="B28" s="2" t="s">
        <v>16637</v>
      </c>
      <c r="C28" s="4" t="s">
        <v>9559</v>
      </c>
      <c r="E28" s="9">
        <v>42291</v>
      </c>
    </row>
    <row r="29" spans="1:5" x14ac:dyDescent="0.25">
      <c r="A29" s="2" t="s">
        <v>16635</v>
      </c>
      <c r="B29" s="2" t="s">
        <v>16638</v>
      </c>
      <c r="C29" s="4" t="s">
        <v>9559</v>
      </c>
      <c r="E29" s="9">
        <v>42291</v>
      </c>
    </row>
    <row r="30" spans="1:5" x14ac:dyDescent="0.25">
      <c r="A30" s="2" t="s">
        <v>16639</v>
      </c>
      <c r="B30" s="2" t="s">
        <v>16640</v>
      </c>
      <c r="C30" s="4" t="s">
        <v>5334</v>
      </c>
      <c r="E30" s="9">
        <v>42325</v>
      </c>
    </row>
    <row r="31" spans="1:5" x14ac:dyDescent="0.25">
      <c r="A31" s="2" t="s">
        <v>16641</v>
      </c>
      <c r="B31" s="2" t="s">
        <v>16642</v>
      </c>
      <c r="C31" s="4" t="s">
        <v>12075</v>
      </c>
      <c r="E31" s="9">
        <v>42331</v>
      </c>
    </row>
    <row r="32" spans="1:5" x14ac:dyDescent="0.25">
      <c r="A32" s="2" t="s">
        <v>16643</v>
      </c>
      <c r="B32" s="2" t="s">
        <v>16644</v>
      </c>
      <c r="C32" s="4" t="s">
        <v>12075</v>
      </c>
      <c r="E32" s="9">
        <v>42331</v>
      </c>
    </row>
    <row r="33" spans="1:5" x14ac:dyDescent="0.25">
      <c r="A33" s="2" t="s">
        <v>16645</v>
      </c>
      <c r="B33" s="2" t="s">
        <v>16646</v>
      </c>
      <c r="C33" s="4" t="s">
        <v>3297</v>
      </c>
      <c r="E33" s="9">
        <v>42510</v>
      </c>
    </row>
    <row r="34" spans="1:5" x14ac:dyDescent="0.25">
      <c r="A34" s="2" t="s">
        <v>16647</v>
      </c>
      <c r="B34" s="2" t="s">
        <v>16648</v>
      </c>
      <c r="C34" s="4" t="s">
        <v>2976</v>
      </c>
      <c r="E34" s="9">
        <v>42608</v>
      </c>
    </row>
    <row r="35" spans="1:5" x14ac:dyDescent="0.25">
      <c r="A35" s="2" t="s">
        <v>16649</v>
      </c>
      <c r="B35" s="2" t="s">
        <v>16650</v>
      </c>
      <c r="C35" s="4" t="s">
        <v>2976</v>
      </c>
      <c r="E35" s="9">
        <v>42608</v>
      </c>
    </row>
    <row r="36" spans="1:5" x14ac:dyDescent="0.25">
      <c r="A36" s="2" t="s">
        <v>3645</v>
      </c>
      <c r="B36" s="2" t="s">
        <v>16651</v>
      </c>
      <c r="C36" s="4" t="s">
        <v>16652</v>
      </c>
      <c r="E36" s="9">
        <v>42643</v>
      </c>
    </row>
    <row r="37" spans="1:5" x14ac:dyDescent="0.25">
      <c r="A37" s="2" t="s">
        <v>3645</v>
      </c>
      <c r="B37" s="2" t="s">
        <v>16653</v>
      </c>
      <c r="C37" s="4" t="s">
        <v>16654</v>
      </c>
      <c r="E37" s="9" t="s">
        <v>16655</v>
      </c>
    </row>
    <row r="38" spans="1:5" x14ac:dyDescent="0.25">
      <c r="A38" s="2" t="s">
        <v>16656</v>
      </c>
      <c r="B38" s="2" t="s">
        <v>16657</v>
      </c>
      <c r="C38" s="4" t="s">
        <v>6666</v>
      </c>
      <c r="E38" s="9">
        <v>42684</v>
      </c>
    </row>
    <row r="39" spans="1:5" x14ac:dyDescent="0.25">
      <c r="A39" s="2" t="s">
        <v>16658</v>
      </c>
      <c r="B39" s="2" t="s">
        <v>16659</v>
      </c>
      <c r="C39" s="4" t="s">
        <v>13786</v>
      </c>
      <c r="E39" s="9">
        <v>42737</v>
      </c>
    </row>
    <row r="40" spans="1:5" x14ac:dyDescent="0.25">
      <c r="A40" s="2" t="s">
        <v>16660</v>
      </c>
      <c r="B40" s="2" t="s">
        <v>16661</v>
      </c>
      <c r="C40" s="4" t="s">
        <v>6685</v>
      </c>
      <c r="E40" s="9">
        <v>42746</v>
      </c>
    </row>
    <row r="41" spans="1:5" x14ac:dyDescent="0.25">
      <c r="A41" s="2" t="s">
        <v>16662</v>
      </c>
      <c r="B41" s="2" t="s">
        <v>16663</v>
      </c>
      <c r="C41" s="4" t="s">
        <v>6685</v>
      </c>
      <c r="E41" s="9">
        <v>42746</v>
      </c>
    </row>
    <row r="42" spans="1:5" x14ac:dyDescent="0.25">
      <c r="A42" s="2" t="s">
        <v>11026</v>
      </c>
      <c r="B42" s="2" t="s">
        <v>16664</v>
      </c>
      <c r="C42" s="4" t="s">
        <v>1403</v>
      </c>
      <c r="E42" s="9">
        <v>42803</v>
      </c>
    </row>
    <row r="43" spans="1:5" x14ac:dyDescent="0.25">
      <c r="A43" s="2" t="s">
        <v>16665</v>
      </c>
      <c r="B43" s="2" t="s">
        <v>6577</v>
      </c>
      <c r="C43" s="4" t="s">
        <v>16666</v>
      </c>
      <c r="E43" s="9">
        <v>43074</v>
      </c>
    </row>
    <row r="44" spans="1:5" x14ac:dyDescent="0.25">
      <c r="A44" s="2" t="s">
        <v>16667</v>
      </c>
      <c r="B44" s="2" t="s">
        <v>16668</v>
      </c>
      <c r="C44" s="4" t="s">
        <v>16331</v>
      </c>
      <c r="E44" s="9">
        <v>43550</v>
      </c>
    </row>
    <row r="45" spans="1:5" x14ac:dyDescent="0.25">
      <c r="A45" s="2" t="s">
        <v>16669</v>
      </c>
      <c r="B45" s="2" t="s">
        <v>16670</v>
      </c>
      <c r="C45" s="4" t="s">
        <v>4923</v>
      </c>
      <c r="E45" s="9">
        <v>43900</v>
      </c>
    </row>
    <row r="46" spans="1:5" x14ac:dyDescent="0.25">
      <c r="A46" s="2" t="s">
        <v>16671</v>
      </c>
      <c r="B46" s="2" t="s">
        <v>16672</v>
      </c>
      <c r="C46" s="4" t="s">
        <v>4923</v>
      </c>
      <c r="E46" s="9">
        <v>43900</v>
      </c>
    </row>
    <row r="47" spans="1:5" x14ac:dyDescent="0.25">
      <c r="A47" s="2" t="s">
        <v>8943</v>
      </c>
      <c r="B47" s="2" t="s">
        <v>16673</v>
      </c>
      <c r="C47" s="4" t="s">
        <v>14985</v>
      </c>
      <c r="E47" s="9">
        <v>43908</v>
      </c>
    </row>
    <row r="48" spans="1:5" x14ac:dyDescent="0.25">
      <c r="A48" s="2" t="s">
        <v>5293</v>
      </c>
      <c r="B48" s="2" t="s">
        <v>16674</v>
      </c>
      <c r="C48" s="4" t="s">
        <v>14985</v>
      </c>
      <c r="E48" s="9">
        <v>43908</v>
      </c>
    </row>
    <row r="49" spans="1:5" x14ac:dyDescent="0.25">
      <c r="A49" s="2" t="s">
        <v>3309</v>
      </c>
      <c r="B49" s="2" t="s">
        <v>16675</v>
      </c>
      <c r="C49" s="4" t="s">
        <v>16676</v>
      </c>
      <c r="E49" s="9">
        <v>44580</v>
      </c>
    </row>
    <row r="50" spans="1:5" x14ac:dyDescent="0.25">
      <c r="A50" s="2" t="s">
        <v>16677</v>
      </c>
      <c r="B50" s="2" t="s">
        <v>16678</v>
      </c>
      <c r="C50" s="4" t="s">
        <v>16676</v>
      </c>
      <c r="E50" s="9">
        <v>44580</v>
      </c>
    </row>
  </sheetData>
  <hyperlinks>
    <hyperlink ref="I1" location="'Inicio'!A1" tooltip="Regresa a la tabla del inicio" display="Ir al inicio" xr:uid="{75B3033B-7C12-488F-93FF-8ED1F0AE4A77}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6508-A509-44B4-9849-3150216DCA02}">
  <sheetPr codeName="Hoja207"/>
  <dimension ref="A1:I177"/>
  <sheetViews>
    <sheetView workbookViewId="0">
      <pane ySplit="1" topLeftCell="A147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28957</v>
      </c>
      <c r="H1" s="1" t="s">
        <v>28765</v>
      </c>
      <c r="I1" s="5" t="s">
        <v>14</v>
      </c>
    </row>
    <row r="2" spans="1:9" x14ac:dyDescent="0.25">
      <c r="A2" s="2" t="s">
        <v>13678</v>
      </c>
      <c r="B2" s="2" t="s">
        <v>16679</v>
      </c>
      <c r="C2" s="4" t="s">
        <v>16680</v>
      </c>
      <c r="E2" s="9">
        <v>40144</v>
      </c>
      <c r="F2" s="3">
        <v>6</v>
      </c>
    </row>
    <row r="3" spans="1:9" x14ac:dyDescent="0.25">
      <c r="A3" s="2" t="s">
        <v>1241</v>
      </c>
      <c r="B3" s="2" t="s">
        <v>16681</v>
      </c>
      <c r="C3" s="4" t="s">
        <v>16682</v>
      </c>
      <c r="E3" s="9" t="s">
        <v>16683</v>
      </c>
    </row>
    <row r="4" spans="1:9" x14ac:dyDescent="0.25">
      <c r="A4" s="2" t="s">
        <v>13678</v>
      </c>
      <c r="B4" s="2" t="s">
        <v>16684</v>
      </c>
      <c r="C4" s="4" t="s">
        <v>16685</v>
      </c>
      <c r="E4" s="9" t="s">
        <v>16683</v>
      </c>
    </row>
    <row r="5" spans="1:9" x14ac:dyDescent="0.25">
      <c r="A5" s="2" t="s">
        <v>16686</v>
      </c>
      <c r="B5" s="2" t="s">
        <v>16687</v>
      </c>
      <c r="C5" s="4" t="s">
        <v>16688</v>
      </c>
      <c r="D5" s="9" t="s">
        <v>16689</v>
      </c>
      <c r="E5" s="9">
        <v>40284</v>
      </c>
      <c r="F5" s="3">
        <v>3</v>
      </c>
    </row>
    <row r="6" spans="1:9" x14ac:dyDescent="0.25">
      <c r="A6" s="2" t="s">
        <v>16686</v>
      </c>
      <c r="B6" s="2" t="s">
        <v>16690</v>
      </c>
      <c r="C6" s="4" t="s">
        <v>16691</v>
      </c>
      <c r="E6" s="9">
        <v>40295</v>
      </c>
      <c r="F6" s="3">
        <v>4</v>
      </c>
    </row>
    <row r="7" spans="1:9" x14ac:dyDescent="0.25">
      <c r="A7" s="2" t="s">
        <v>13361</v>
      </c>
      <c r="B7" s="2" t="s">
        <v>16692</v>
      </c>
      <c r="C7" s="4" t="s">
        <v>16693</v>
      </c>
      <c r="D7" s="9" t="s">
        <v>16694</v>
      </c>
      <c r="E7" s="9">
        <v>40317</v>
      </c>
      <c r="F7" s="3">
        <v>8</v>
      </c>
    </row>
    <row r="8" spans="1:9" x14ac:dyDescent="0.25">
      <c r="A8" s="2" t="s">
        <v>11746</v>
      </c>
      <c r="B8" s="2" t="s">
        <v>16695</v>
      </c>
      <c r="C8" s="4" t="s">
        <v>16696</v>
      </c>
      <c r="D8" s="9">
        <v>40331</v>
      </c>
      <c r="E8" s="9">
        <v>40344</v>
      </c>
      <c r="F8" s="3">
        <v>13</v>
      </c>
    </row>
    <row r="9" spans="1:9" x14ac:dyDescent="0.25">
      <c r="A9" s="2" t="s">
        <v>11746</v>
      </c>
      <c r="B9" s="2" t="s">
        <v>16697</v>
      </c>
      <c r="C9" s="4" t="s">
        <v>16698</v>
      </c>
      <c r="E9" s="9">
        <v>40361</v>
      </c>
      <c r="F9" s="3">
        <v>10</v>
      </c>
    </row>
    <row r="10" spans="1:9" x14ac:dyDescent="0.25">
      <c r="A10" s="2" t="s">
        <v>16699</v>
      </c>
      <c r="B10" s="2" t="s">
        <v>16700</v>
      </c>
      <c r="C10" s="4" t="s">
        <v>16701</v>
      </c>
      <c r="E10" s="9">
        <v>40386</v>
      </c>
      <c r="F10" s="3">
        <v>20</v>
      </c>
    </row>
    <row r="11" spans="1:9" x14ac:dyDescent="0.25">
      <c r="A11" s="2" t="s">
        <v>1669</v>
      </c>
      <c r="B11" s="2" t="s">
        <v>16702</v>
      </c>
      <c r="C11" s="4" t="s">
        <v>16703</v>
      </c>
      <c r="E11" s="9">
        <v>40404</v>
      </c>
      <c r="F11" s="3">
        <v>11</v>
      </c>
    </row>
    <row r="12" spans="1:9" x14ac:dyDescent="0.25">
      <c r="A12" s="2" t="s">
        <v>1669</v>
      </c>
      <c r="B12" s="2" t="s">
        <v>16704</v>
      </c>
      <c r="C12" s="4" t="s">
        <v>2554</v>
      </c>
      <c r="E12" s="9">
        <v>40428</v>
      </c>
      <c r="F12" s="3">
        <v>17</v>
      </c>
    </row>
    <row r="13" spans="1:9" x14ac:dyDescent="0.25">
      <c r="A13" s="2" t="s">
        <v>2264</v>
      </c>
      <c r="B13" s="2" t="s">
        <v>16705</v>
      </c>
      <c r="C13" s="4" t="s">
        <v>16706</v>
      </c>
      <c r="E13" s="9">
        <v>40478</v>
      </c>
      <c r="F13" s="3" t="s">
        <v>1671</v>
      </c>
    </row>
    <row r="14" spans="1:9" x14ac:dyDescent="0.25">
      <c r="A14" s="2" t="s">
        <v>4167</v>
      </c>
      <c r="B14" s="2" t="s">
        <v>16707</v>
      </c>
      <c r="C14" s="4" t="s">
        <v>16708</v>
      </c>
      <c r="E14" s="9">
        <v>40534</v>
      </c>
      <c r="F14" s="3">
        <v>50</v>
      </c>
    </row>
    <row r="15" spans="1:9" x14ac:dyDescent="0.25">
      <c r="A15" s="2" t="s">
        <v>4167</v>
      </c>
      <c r="B15" s="2" t="s">
        <v>16709</v>
      </c>
      <c r="C15" s="4" t="s">
        <v>16710</v>
      </c>
      <c r="E15" s="9">
        <v>40598</v>
      </c>
    </row>
    <row r="16" spans="1:9" x14ac:dyDescent="0.25">
      <c r="A16" s="2" t="s">
        <v>4167</v>
      </c>
      <c r="B16" s="2" t="s">
        <v>16711</v>
      </c>
      <c r="C16" s="4" t="s">
        <v>16712</v>
      </c>
      <c r="E16" s="9">
        <v>40630</v>
      </c>
    </row>
    <row r="17" spans="1:6" x14ac:dyDescent="0.25">
      <c r="A17" s="2" t="s">
        <v>4167</v>
      </c>
      <c r="B17" s="2" t="s">
        <v>16713</v>
      </c>
      <c r="C17" s="4" t="s">
        <v>16714</v>
      </c>
      <c r="E17" s="9">
        <v>40652</v>
      </c>
    </row>
    <row r="18" spans="1:6" x14ac:dyDescent="0.25">
      <c r="A18" s="2" t="s">
        <v>2552</v>
      </c>
      <c r="B18" s="2" t="s">
        <v>16715</v>
      </c>
      <c r="C18" s="4" t="s">
        <v>16716</v>
      </c>
      <c r="E18" s="9">
        <v>40680</v>
      </c>
      <c r="F18" s="3">
        <v>21</v>
      </c>
    </row>
    <row r="19" spans="1:6" x14ac:dyDescent="0.25">
      <c r="A19" s="2" t="s">
        <v>2552</v>
      </c>
      <c r="B19" s="2" t="s">
        <v>16717</v>
      </c>
      <c r="C19" s="4" t="s">
        <v>16718</v>
      </c>
      <c r="E19" s="9">
        <v>40700</v>
      </c>
    </row>
    <row r="20" spans="1:6" x14ac:dyDescent="0.25">
      <c r="A20" s="2" t="s">
        <v>16719</v>
      </c>
      <c r="B20" s="2" t="s">
        <v>16720</v>
      </c>
      <c r="C20" s="4" t="s">
        <v>16721</v>
      </c>
      <c r="E20" s="9">
        <v>40722</v>
      </c>
    </row>
    <row r="21" spans="1:6" x14ac:dyDescent="0.25">
      <c r="A21" s="2" t="s">
        <v>16719</v>
      </c>
      <c r="B21" s="2" t="s">
        <v>16722</v>
      </c>
      <c r="C21" s="4" t="s">
        <v>16723</v>
      </c>
      <c r="E21" s="9">
        <v>40746</v>
      </c>
    </row>
    <row r="22" spans="1:6" x14ac:dyDescent="0.25">
      <c r="A22" s="2" t="s">
        <v>7812</v>
      </c>
      <c r="B22" s="2" t="s">
        <v>16724</v>
      </c>
      <c r="C22" s="4" t="s">
        <v>16725</v>
      </c>
      <c r="E22" s="9">
        <v>40760</v>
      </c>
    </row>
    <row r="23" spans="1:6" x14ac:dyDescent="0.25">
      <c r="A23" s="2" t="s">
        <v>5902</v>
      </c>
      <c r="B23" s="2" t="s">
        <v>16726</v>
      </c>
      <c r="C23" s="4" t="s">
        <v>8079</v>
      </c>
      <c r="E23" s="9">
        <v>40786</v>
      </c>
    </row>
    <row r="24" spans="1:6" x14ac:dyDescent="0.25">
      <c r="A24" s="2" t="s">
        <v>5902</v>
      </c>
      <c r="B24" s="2" t="s">
        <v>16727</v>
      </c>
      <c r="C24" s="4" t="s">
        <v>16728</v>
      </c>
      <c r="E24" s="9" t="s">
        <v>16729</v>
      </c>
    </row>
    <row r="25" spans="1:6" x14ac:dyDescent="0.25">
      <c r="A25" s="2" t="s">
        <v>5902</v>
      </c>
      <c r="B25" s="2" t="s">
        <v>16730</v>
      </c>
      <c r="C25" s="4" t="s">
        <v>16731</v>
      </c>
      <c r="E25" s="9" t="s">
        <v>5565</v>
      </c>
    </row>
    <row r="26" spans="1:6" x14ac:dyDescent="0.25">
      <c r="B26" s="2" t="s">
        <v>16732</v>
      </c>
      <c r="C26" s="4" t="s">
        <v>16733</v>
      </c>
      <c r="E26" s="9">
        <v>41064</v>
      </c>
    </row>
    <row r="27" spans="1:6" x14ac:dyDescent="0.25">
      <c r="A27" s="2" t="s">
        <v>5902</v>
      </c>
      <c r="B27" s="2" t="s">
        <v>16734</v>
      </c>
      <c r="C27" s="4" t="s">
        <v>9348</v>
      </c>
      <c r="E27" s="9">
        <v>41075</v>
      </c>
      <c r="F27" s="3">
        <v>4</v>
      </c>
    </row>
    <row r="28" spans="1:6" x14ac:dyDescent="0.25">
      <c r="A28" s="2" t="s">
        <v>5902</v>
      </c>
      <c r="B28" s="2" t="s">
        <v>16735</v>
      </c>
      <c r="C28" s="4" t="s">
        <v>16736</v>
      </c>
      <c r="E28" s="9">
        <v>41094</v>
      </c>
      <c r="F28" s="3">
        <v>12</v>
      </c>
    </row>
    <row r="29" spans="1:6" x14ac:dyDescent="0.25">
      <c r="A29" s="2" t="s">
        <v>5852</v>
      </c>
      <c r="B29" s="2" t="s">
        <v>16737</v>
      </c>
      <c r="C29" s="4" t="s">
        <v>16738</v>
      </c>
      <c r="E29" s="9">
        <v>41107</v>
      </c>
      <c r="F29" s="3">
        <v>8</v>
      </c>
    </row>
    <row r="30" spans="1:6" x14ac:dyDescent="0.25">
      <c r="A30" s="2" t="s">
        <v>5852</v>
      </c>
      <c r="B30" s="2" t="s">
        <v>16739</v>
      </c>
      <c r="C30" s="4" t="s">
        <v>16740</v>
      </c>
      <c r="E30" s="9">
        <v>41117</v>
      </c>
      <c r="F30" s="3">
        <v>3</v>
      </c>
    </row>
    <row r="31" spans="1:6" x14ac:dyDescent="0.25">
      <c r="A31" s="2" t="s">
        <v>5902</v>
      </c>
      <c r="B31" s="2" t="s">
        <v>16741</v>
      </c>
      <c r="C31" s="4" t="s">
        <v>2271</v>
      </c>
      <c r="E31" s="9">
        <v>41123</v>
      </c>
    </row>
    <row r="32" spans="1:6" x14ac:dyDescent="0.25">
      <c r="A32" s="2" t="s">
        <v>16742</v>
      </c>
      <c r="B32" s="2" t="s">
        <v>16743</v>
      </c>
      <c r="C32" s="4" t="s">
        <v>16744</v>
      </c>
      <c r="E32" s="9">
        <v>41131</v>
      </c>
      <c r="F32" s="3">
        <v>1</v>
      </c>
    </row>
    <row r="33" spans="1:6" x14ac:dyDescent="0.25">
      <c r="A33" s="2" t="s">
        <v>5902</v>
      </c>
      <c r="B33" s="2" t="s">
        <v>16745</v>
      </c>
      <c r="C33" s="4" t="s">
        <v>16746</v>
      </c>
      <c r="E33" s="9">
        <v>41137</v>
      </c>
    </row>
    <row r="34" spans="1:6" x14ac:dyDescent="0.25">
      <c r="A34" s="2" t="s">
        <v>5133</v>
      </c>
      <c r="B34" s="2" t="s">
        <v>16747</v>
      </c>
      <c r="C34" s="4" t="s">
        <v>16748</v>
      </c>
      <c r="E34" s="9">
        <v>41151</v>
      </c>
    </row>
    <row r="35" spans="1:6" x14ac:dyDescent="0.25">
      <c r="A35" s="2" t="s">
        <v>5902</v>
      </c>
      <c r="B35" s="2" t="s">
        <v>16745</v>
      </c>
      <c r="C35" s="4" t="s">
        <v>16749</v>
      </c>
      <c r="E35" s="9">
        <v>41166</v>
      </c>
      <c r="F35" s="3">
        <v>9</v>
      </c>
    </row>
    <row r="36" spans="1:6" x14ac:dyDescent="0.25">
      <c r="A36" s="2" t="s">
        <v>5902</v>
      </c>
      <c r="B36" s="2" t="s">
        <v>16745</v>
      </c>
      <c r="C36" s="4" t="s">
        <v>16750</v>
      </c>
      <c r="E36" s="9">
        <v>41176</v>
      </c>
    </row>
    <row r="37" spans="1:6" x14ac:dyDescent="0.25">
      <c r="A37" s="2" t="s">
        <v>16751</v>
      </c>
      <c r="B37" s="2" t="s">
        <v>16752</v>
      </c>
      <c r="C37" s="4" t="s">
        <v>16753</v>
      </c>
      <c r="E37" s="9">
        <v>41188</v>
      </c>
      <c r="F37" s="3">
        <v>6</v>
      </c>
    </row>
    <row r="38" spans="1:6" x14ac:dyDescent="0.25">
      <c r="A38" s="2" t="s">
        <v>16754</v>
      </c>
      <c r="B38" s="2" t="s">
        <v>16755</v>
      </c>
      <c r="C38" s="4" t="s">
        <v>16756</v>
      </c>
      <c r="E38" s="9">
        <v>41207</v>
      </c>
      <c r="F38" s="3">
        <v>13</v>
      </c>
    </row>
    <row r="39" spans="1:6" x14ac:dyDescent="0.25">
      <c r="A39" s="2" t="s">
        <v>1910</v>
      </c>
      <c r="B39" s="2" t="s">
        <v>16757</v>
      </c>
      <c r="C39" s="4" t="s">
        <v>16758</v>
      </c>
      <c r="E39" s="9">
        <v>41233</v>
      </c>
      <c r="F39" s="3">
        <v>9</v>
      </c>
    </row>
    <row r="40" spans="1:6" x14ac:dyDescent="0.25">
      <c r="A40" s="2" t="s">
        <v>2612</v>
      </c>
      <c r="B40" s="2" t="s">
        <v>16759</v>
      </c>
      <c r="C40" s="4" t="s">
        <v>16760</v>
      </c>
      <c r="E40" s="9">
        <v>41288</v>
      </c>
      <c r="F40" s="3">
        <v>49</v>
      </c>
    </row>
    <row r="41" spans="1:6" x14ac:dyDescent="0.25">
      <c r="A41" s="25"/>
      <c r="B41" s="25" t="s">
        <v>16761</v>
      </c>
      <c r="C41" s="25"/>
      <c r="D41" s="29"/>
      <c r="E41" s="29"/>
      <c r="F41" s="30"/>
    </row>
    <row r="42" spans="1:6" x14ac:dyDescent="0.25">
      <c r="A42" s="2" t="s">
        <v>1802</v>
      </c>
      <c r="B42" s="2" t="s">
        <v>16762</v>
      </c>
      <c r="C42" s="4" t="s">
        <v>2776</v>
      </c>
      <c r="E42" s="9">
        <v>41354</v>
      </c>
    </row>
    <row r="43" spans="1:6" x14ac:dyDescent="0.25">
      <c r="A43" s="2" t="s">
        <v>16763</v>
      </c>
      <c r="B43" s="2" t="s">
        <v>16764</v>
      </c>
      <c r="C43" s="4" t="s">
        <v>16765</v>
      </c>
      <c r="E43" s="9">
        <v>41365</v>
      </c>
    </row>
    <row r="44" spans="1:6" x14ac:dyDescent="0.25">
      <c r="A44" s="2" t="s">
        <v>1802</v>
      </c>
      <c r="B44" s="2" t="s">
        <v>16762</v>
      </c>
      <c r="C44" s="4" t="s">
        <v>16766</v>
      </c>
      <c r="E44" s="9">
        <v>41379</v>
      </c>
    </row>
    <row r="45" spans="1:6" x14ac:dyDescent="0.25">
      <c r="A45" s="2" t="s">
        <v>4675</v>
      </c>
      <c r="B45" s="2" t="s">
        <v>16767</v>
      </c>
      <c r="C45" s="4" t="s">
        <v>13677</v>
      </c>
      <c r="D45" s="9" t="s">
        <v>16768</v>
      </c>
      <c r="E45" s="9">
        <v>41396</v>
      </c>
    </row>
    <row r="46" spans="1:6" x14ac:dyDescent="0.25">
      <c r="A46" s="2" t="s">
        <v>2599</v>
      </c>
      <c r="B46" s="2" t="s">
        <v>16769</v>
      </c>
      <c r="C46" s="4" t="s">
        <v>9399</v>
      </c>
      <c r="E46" s="9">
        <v>41407</v>
      </c>
      <c r="F46" s="3">
        <v>4</v>
      </c>
    </row>
    <row r="47" spans="1:6" x14ac:dyDescent="0.25">
      <c r="A47" s="2" t="s">
        <v>2599</v>
      </c>
      <c r="B47" s="2" t="s">
        <v>16770</v>
      </c>
      <c r="C47" s="4" t="s">
        <v>2787</v>
      </c>
      <c r="E47" s="9">
        <v>41421</v>
      </c>
    </row>
    <row r="48" spans="1:6" x14ac:dyDescent="0.25">
      <c r="A48" s="2" t="s">
        <v>2705</v>
      </c>
      <c r="B48" s="2" t="s">
        <v>16771</v>
      </c>
      <c r="C48" s="4" t="s">
        <v>3979</v>
      </c>
      <c r="E48" s="9">
        <v>41435</v>
      </c>
    </row>
    <row r="49" spans="1:6" x14ac:dyDescent="0.25">
      <c r="A49" s="2" t="s">
        <v>7845</v>
      </c>
      <c r="B49" s="2" t="s">
        <v>16772</v>
      </c>
      <c r="C49" s="4" t="s">
        <v>16773</v>
      </c>
      <c r="E49" s="9">
        <v>41450</v>
      </c>
      <c r="F49" s="3">
        <v>1</v>
      </c>
    </row>
    <row r="50" spans="1:6" x14ac:dyDescent="0.25">
      <c r="A50" s="2" t="s">
        <v>5902</v>
      </c>
      <c r="B50" s="2" t="s">
        <v>16774</v>
      </c>
      <c r="C50" s="4" t="s">
        <v>3995</v>
      </c>
      <c r="E50" s="9">
        <v>41457</v>
      </c>
    </row>
    <row r="51" spans="1:6" x14ac:dyDescent="0.25">
      <c r="A51" s="2" t="s">
        <v>5902</v>
      </c>
      <c r="B51" s="2" t="s">
        <v>16775</v>
      </c>
      <c r="C51" s="4" t="s">
        <v>12378</v>
      </c>
      <c r="E51" s="9">
        <v>41473</v>
      </c>
      <c r="F51" s="3">
        <v>2</v>
      </c>
    </row>
    <row r="52" spans="1:6" x14ac:dyDescent="0.25">
      <c r="A52" s="2" t="s">
        <v>16776</v>
      </c>
      <c r="B52" s="2" t="s">
        <v>16777</v>
      </c>
      <c r="C52" s="4" t="s">
        <v>16778</v>
      </c>
      <c r="E52" s="9">
        <v>41487</v>
      </c>
    </row>
    <row r="53" spans="1:6" x14ac:dyDescent="0.25">
      <c r="A53" s="2" t="s">
        <v>16776</v>
      </c>
      <c r="B53" s="2" t="s">
        <v>16779</v>
      </c>
      <c r="C53" s="4" t="s">
        <v>16780</v>
      </c>
      <c r="E53" s="9">
        <v>41462</v>
      </c>
    </row>
    <row r="54" spans="1:6" x14ac:dyDescent="0.25">
      <c r="A54" s="2" t="s">
        <v>5902</v>
      </c>
      <c r="B54" s="2" t="s">
        <v>16781</v>
      </c>
      <c r="C54" s="4" t="s">
        <v>16782</v>
      </c>
      <c r="E54" s="9">
        <v>41512</v>
      </c>
    </row>
    <row r="55" spans="1:6" x14ac:dyDescent="0.25">
      <c r="A55" s="2" t="s">
        <v>5902</v>
      </c>
      <c r="B55" s="2" t="s">
        <v>16783</v>
      </c>
      <c r="C55" s="4" t="s">
        <v>16784</v>
      </c>
      <c r="E55" s="9">
        <v>41549</v>
      </c>
    </row>
    <row r="56" spans="1:6" x14ac:dyDescent="0.25">
      <c r="A56" s="25"/>
      <c r="B56" s="25" t="s">
        <v>16785</v>
      </c>
      <c r="C56" s="25"/>
      <c r="D56" s="29"/>
      <c r="E56" s="29"/>
      <c r="F56" s="30"/>
    </row>
    <row r="57" spans="1:6" x14ac:dyDescent="0.25">
      <c r="A57" s="2" t="s">
        <v>16742</v>
      </c>
      <c r="B57" s="2" t="s">
        <v>16786</v>
      </c>
      <c r="C57" s="4" t="s">
        <v>15749</v>
      </c>
      <c r="D57" s="9">
        <v>41612</v>
      </c>
      <c r="E57" s="9">
        <v>41615</v>
      </c>
    </row>
    <row r="58" spans="1:6" x14ac:dyDescent="0.25">
      <c r="A58" s="2" t="s">
        <v>16787</v>
      </c>
      <c r="B58" s="2" t="s">
        <v>16788</v>
      </c>
      <c r="C58" s="4" t="s">
        <v>16789</v>
      </c>
      <c r="E58" s="9">
        <v>41628</v>
      </c>
    </row>
    <row r="59" spans="1:6" x14ac:dyDescent="0.25">
      <c r="A59" s="2" t="s">
        <v>1241</v>
      </c>
      <c r="B59" s="2" t="s">
        <v>16790</v>
      </c>
      <c r="C59" s="4" t="s">
        <v>16791</v>
      </c>
      <c r="E59" s="9">
        <v>41639</v>
      </c>
    </row>
    <row r="60" spans="1:6" x14ac:dyDescent="0.25">
      <c r="A60" s="2" t="s">
        <v>4167</v>
      </c>
      <c r="B60" s="2" t="s">
        <v>16792</v>
      </c>
      <c r="C60" s="4" t="s">
        <v>16793</v>
      </c>
      <c r="E60" s="9">
        <v>41652</v>
      </c>
    </row>
    <row r="61" spans="1:6" x14ac:dyDescent="0.25">
      <c r="A61" s="2" t="s">
        <v>2612</v>
      </c>
      <c r="B61" s="2" t="s">
        <v>16794</v>
      </c>
      <c r="C61" s="4" t="s">
        <v>14286</v>
      </c>
      <c r="E61" s="9">
        <v>41669</v>
      </c>
    </row>
    <row r="62" spans="1:6" x14ac:dyDescent="0.25">
      <c r="A62" s="2" t="s">
        <v>16795</v>
      </c>
      <c r="B62" s="2" t="s">
        <v>16796</v>
      </c>
      <c r="C62" s="4" t="s">
        <v>14003</v>
      </c>
      <c r="E62" s="9">
        <v>41683</v>
      </c>
    </row>
    <row r="63" spans="1:6" x14ac:dyDescent="0.25">
      <c r="A63" s="2" t="s">
        <v>1860</v>
      </c>
      <c r="B63" s="2" t="s">
        <v>16797</v>
      </c>
      <c r="C63" s="4" t="s">
        <v>4104</v>
      </c>
      <c r="E63" s="9">
        <v>41695</v>
      </c>
    </row>
    <row r="64" spans="1:6" x14ac:dyDescent="0.25">
      <c r="A64" s="2" t="s">
        <v>16798</v>
      </c>
      <c r="B64" s="2" t="s">
        <v>16799</v>
      </c>
      <c r="C64" s="4" t="s">
        <v>16800</v>
      </c>
      <c r="E64" s="9">
        <v>41705</v>
      </c>
    </row>
    <row r="65" spans="1:5" x14ac:dyDescent="0.25">
      <c r="A65" s="2" t="s">
        <v>1910</v>
      </c>
      <c r="B65" s="2" t="s">
        <v>16801</v>
      </c>
      <c r="C65" s="4" t="s">
        <v>13733</v>
      </c>
      <c r="E65" s="9">
        <v>41719</v>
      </c>
    </row>
    <row r="66" spans="1:5" x14ac:dyDescent="0.25">
      <c r="A66" s="2" t="s">
        <v>1910</v>
      </c>
      <c r="B66" s="2" t="s">
        <v>16802</v>
      </c>
      <c r="C66" s="4" t="s">
        <v>7492</v>
      </c>
      <c r="E66" s="9">
        <v>41737</v>
      </c>
    </row>
    <row r="67" spans="1:5" x14ac:dyDescent="0.25">
      <c r="A67" s="2" t="s">
        <v>16803</v>
      </c>
      <c r="B67" s="2" t="s">
        <v>16804</v>
      </c>
      <c r="C67" s="4" t="s">
        <v>7524</v>
      </c>
      <c r="E67" s="9">
        <v>41761</v>
      </c>
    </row>
    <row r="68" spans="1:5" x14ac:dyDescent="0.25">
      <c r="A68" s="2" t="s">
        <v>1910</v>
      </c>
      <c r="B68" s="2" t="s">
        <v>16802</v>
      </c>
      <c r="C68" s="4" t="s">
        <v>13754</v>
      </c>
      <c r="E68" s="9">
        <v>41779</v>
      </c>
    </row>
    <row r="69" spans="1:5" x14ac:dyDescent="0.25">
      <c r="A69" s="2" t="s">
        <v>16805</v>
      </c>
      <c r="B69" s="2" t="s">
        <v>16806</v>
      </c>
      <c r="C69" s="4" t="s">
        <v>7572</v>
      </c>
      <c r="E69" s="9">
        <v>41796</v>
      </c>
    </row>
    <row r="70" spans="1:5" x14ac:dyDescent="0.25">
      <c r="A70" s="2" t="s">
        <v>16795</v>
      </c>
      <c r="B70" s="2" t="s">
        <v>16807</v>
      </c>
      <c r="C70" s="4" t="s">
        <v>16808</v>
      </c>
      <c r="E70" s="9">
        <v>41814</v>
      </c>
    </row>
    <row r="71" spans="1:5" x14ac:dyDescent="0.25">
      <c r="A71" s="2" t="s">
        <v>2052</v>
      </c>
      <c r="B71" s="2" t="s">
        <v>16809</v>
      </c>
      <c r="C71" s="4" t="s">
        <v>16810</v>
      </c>
      <c r="E71" s="9">
        <v>41827</v>
      </c>
    </row>
    <row r="72" spans="1:5" x14ac:dyDescent="0.25">
      <c r="A72" s="2" t="s">
        <v>16795</v>
      </c>
      <c r="B72" s="2" t="s">
        <v>16807</v>
      </c>
      <c r="C72" s="4" t="s">
        <v>2853</v>
      </c>
      <c r="E72" s="9">
        <v>41845</v>
      </c>
    </row>
    <row r="73" spans="1:5" x14ac:dyDescent="0.25">
      <c r="A73" s="2" t="s">
        <v>16795</v>
      </c>
      <c r="B73" s="2" t="s">
        <v>16811</v>
      </c>
      <c r="C73" s="4" t="s">
        <v>16812</v>
      </c>
      <c r="E73" s="9">
        <v>41862</v>
      </c>
    </row>
    <row r="74" spans="1:5" x14ac:dyDescent="0.25">
      <c r="A74" s="2" t="s">
        <v>16795</v>
      </c>
      <c r="B74" s="2" t="s">
        <v>16807</v>
      </c>
      <c r="C74" s="4" t="s">
        <v>5202</v>
      </c>
      <c r="E74" s="9">
        <v>41874</v>
      </c>
    </row>
    <row r="75" spans="1:5" x14ac:dyDescent="0.25">
      <c r="A75" s="2" t="s">
        <v>16795</v>
      </c>
      <c r="B75" s="2" t="s">
        <v>16811</v>
      </c>
      <c r="C75" s="4" t="s">
        <v>5208</v>
      </c>
      <c r="E75" s="9">
        <v>41893</v>
      </c>
    </row>
    <row r="76" spans="1:5" x14ac:dyDescent="0.25">
      <c r="A76" s="2" t="s">
        <v>16813</v>
      </c>
      <c r="B76" s="2" t="s">
        <v>16814</v>
      </c>
      <c r="C76" s="4" t="s">
        <v>11918</v>
      </c>
      <c r="E76" s="9">
        <v>41918</v>
      </c>
    </row>
    <row r="77" spans="1:5" x14ac:dyDescent="0.25">
      <c r="A77" s="2" t="s">
        <v>16795</v>
      </c>
      <c r="B77" s="2" t="s">
        <v>16815</v>
      </c>
      <c r="C77" s="4" t="s">
        <v>11940</v>
      </c>
      <c r="E77" s="9">
        <v>41935</v>
      </c>
    </row>
    <row r="78" spans="1:5" x14ac:dyDescent="0.25">
      <c r="A78" s="2" t="s">
        <v>16795</v>
      </c>
      <c r="B78" s="2" t="s">
        <v>16816</v>
      </c>
      <c r="C78" s="4" t="s">
        <v>6505</v>
      </c>
      <c r="E78" s="9">
        <v>41947</v>
      </c>
    </row>
    <row r="79" spans="1:5" x14ac:dyDescent="0.25">
      <c r="A79" s="2" t="s">
        <v>2363</v>
      </c>
      <c r="B79" s="2" t="s">
        <v>16817</v>
      </c>
      <c r="C79" s="4" t="s">
        <v>16818</v>
      </c>
      <c r="E79" s="9">
        <v>41969</v>
      </c>
    </row>
    <row r="80" spans="1:5" x14ac:dyDescent="0.25">
      <c r="A80" s="2" t="s">
        <v>2392</v>
      </c>
      <c r="B80" s="2" t="s">
        <v>16819</v>
      </c>
      <c r="C80" s="4" t="s">
        <v>6850</v>
      </c>
      <c r="E80" s="9">
        <v>41988</v>
      </c>
    </row>
    <row r="81" spans="1:5" x14ac:dyDescent="0.25">
      <c r="A81" s="2" t="s">
        <v>16820</v>
      </c>
      <c r="B81" s="2" t="s">
        <v>16821</v>
      </c>
      <c r="C81" s="4" t="s">
        <v>16822</v>
      </c>
      <c r="E81" s="9">
        <v>42006</v>
      </c>
    </row>
    <row r="82" spans="1:5" x14ac:dyDescent="0.25">
      <c r="A82" s="2" t="s">
        <v>16795</v>
      </c>
      <c r="B82" s="2" t="s">
        <v>16823</v>
      </c>
      <c r="C82" s="4" t="s">
        <v>16824</v>
      </c>
      <c r="E82" s="9">
        <v>42018</v>
      </c>
    </row>
    <row r="83" spans="1:5" x14ac:dyDescent="0.25">
      <c r="A83" s="2" t="s">
        <v>16795</v>
      </c>
      <c r="B83" s="2" t="s">
        <v>16825</v>
      </c>
      <c r="C83" s="4" t="s">
        <v>12447</v>
      </c>
      <c r="E83" s="9">
        <v>42030</v>
      </c>
    </row>
    <row r="84" spans="1:5" x14ac:dyDescent="0.25">
      <c r="A84" s="2" t="s">
        <v>5902</v>
      </c>
      <c r="B84" s="2" t="s">
        <v>16826</v>
      </c>
      <c r="C84" s="4" t="s">
        <v>16827</v>
      </c>
      <c r="E84" s="9">
        <v>42047</v>
      </c>
    </row>
    <row r="85" spans="1:5" x14ac:dyDescent="0.25">
      <c r="A85" s="2" t="s">
        <v>1910</v>
      </c>
      <c r="B85" s="2" t="s">
        <v>16828</v>
      </c>
      <c r="C85" s="4" t="s">
        <v>14643</v>
      </c>
      <c r="E85" s="9">
        <v>42066</v>
      </c>
    </row>
    <row r="86" spans="1:5" x14ac:dyDescent="0.25">
      <c r="A86" s="2" t="s">
        <v>2711</v>
      </c>
      <c r="B86" s="2" t="s">
        <v>16829</v>
      </c>
      <c r="C86" s="4" t="s">
        <v>7601</v>
      </c>
      <c r="E86" s="9">
        <v>42083</v>
      </c>
    </row>
    <row r="87" spans="1:5" x14ac:dyDescent="0.25">
      <c r="A87" s="2" t="s">
        <v>2363</v>
      </c>
      <c r="B87" s="2" t="s">
        <v>16830</v>
      </c>
      <c r="C87" s="4" t="s">
        <v>9534</v>
      </c>
      <c r="E87" s="9">
        <v>42103</v>
      </c>
    </row>
    <row r="88" spans="1:5" x14ac:dyDescent="0.25">
      <c r="A88" s="2" t="s">
        <v>16831</v>
      </c>
      <c r="B88" s="2" t="s">
        <v>16832</v>
      </c>
      <c r="C88" s="4" t="s">
        <v>8597</v>
      </c>
      <c r="E88" s="9">
        <v>42114</v>
      </c>
    </row>
    <row r="89" spans="1:5" x14ac:dyDescent="0.25">
      <c r="A89" s="2" t="s">
        <v>3837</v>
      </c>
      <c r="B89" s="2" t="s">
        <v>16833</v>
      </c>
      <c r="C89" s="4" t="s">
        <v>16834</v>
      </c>
      <c r="E89" s="9">
        <v>42138</v>
      </c>
    </row>
    <row r="90" spans="1:5" x14ac:dyDescent="0.25">
      <c r="A90" s="2" t="s">
        <v>8375</v>
      </c>
      <c r="B90" s="2" t="s">
        <v>16835</v>
      </c>
      <c r="C90" s="4" t="s">
        <v>11284</v>
      </c>
      <c r="E90" s="9">
        <v>42157</v>
      </c>
    </row>
    <row r="91" spans="1:5" x14ac:dyDescent="0.25">
      <c r="A91" s="2" t="s">
        <v>1910</v>
      </c>
      <c r="B91" s="2" t="s">
        <v>16836</v>
      </c>
      <c r="C91" s="4" t="s">
        <v>6291</v>
      </c>
      <c r="E91" s="9">
        <v>42185</v>
      </c>
    </row>
    <row r="92" spans="1:5" x14ac:dyDescent="0.25">
      <c r="A92" s="2" t="s">
        <v>10775</v>
      </c>
      <c r="B92" s="2" t="s">
        <v>16837</v>
      </c>
      <c r="C92" s="4" t="s">
        <v>6298</v>
      </c>
      <c r="E92" s="9">
        <v>42215</v>
      </c>
    </row>
    <row r="93" spans="1:5" x14ac:dyDescent="0.25">
      <c r="A93" s="2" t="s">
        <v>10775</v>
      </c>
      <c r="B93" s="2" t="s">
        <v>16838</v>
      </c>
      <c r="C93" s="4" t="s">
        <v>16839</v>
      </c>
      <c r="E93" s="9">
        <v>42230</v>
      </c>
    </row>
    <row r="94" spans="1:5" x14ac:dyDescent="0.25">
      <c r="A94" s="2" t="s">
        <v>1802</v>
      </c>
      <c r="B94" s="2" t="s">
        <v>16840</v>
      </c>
      <c r="C94" s="4" t="s">
        <v>16841</v>
      </c>
      <c r="E94" s="9">
        <v>42262</v>
      </c>
    </row>
    <row r="95" spans="1:5" x14ac:dyDescent="0.25">
      <c r="A95" s="2" t="s">
        <v>16842</v>
      </c>
      <c r="B95" s="2" t="s">
        <v>16843</v>
      </c>
      <c r="C95" s="4" t="s">
        <v>16844</v>
      </c>
      <c r="E95" s="9">
        <v>42277</v>
      </c>
    </row>
    <row r="96" spans="1:5" x14ac:dyDescent="0.25">
      <c r="A96" s="2" t="s">
        <v>1802</v>
      </c>
      <c r="B96" s="2" t="s">
        <v>16845</v>
      </c>
      <c r="C96" s="4" t="s">
        <v>16846</v>
      </c>
      <c r="D96" s="9" t="s">
        <v>16847</v>
      </c>
      <c r="E96" s="9">
        <v>42292</v>
      </c>
    </row>
    <row r="97" spans="1:6" x14ac:dyDescent="0.25">
      <c r="A97" s="2" t="s">
        <v>16298</v>
      </c>
      <c r="B97" s="2" t="s">
        <v>16848</v>
      </c>
      <c r="C97" s="4" t="s">
        <v>16849</v>
      </c>
      <c r="E97" s="9">
        <v>42306</v>
      </c>
    </row>
    <row r="98" spans="1:6" x14ac:dyDescent="0.25">
      <c r="A98" s="2" t="s">
        <v>16850</v>
      </c>
      <c r="B98" s="2" t="s">
        <v>16851</v>
      </c>
      <c r="C98" s="4" t="s">
        <v>16852</v>
      </c>
      <c r="D98" s="9">
        <v>42324</v>
      </c>
      <c r="E98" s="9">
        <v>42325</v>
      </c>
    </row>
    <row r="99" spans="1:6" x14ac:dyDescent="0.25">
      <c r="A99" s="2" t="s">
        <v>4296</v>
      </c>
      <c r="B99" s="2" t="s">
        <v>16853</v>
      </c>
      <c r="C99" s="4" t="s">
        <v>16854</v>
      </c>
      <c r="E99" s="9">
        <v>42345</v>
      </c>
    </row>
    <row r="100" spans="1:6" x14ac:dyDescent="0.25">
      <c r="A100" s="2" t="s">
        <v>16855</v>
      </c>
      <c r="B100" s="2" t="s">
        <v>16856</v>
      </c>
      <c r="C100" s="4" t="s">
        <v>16857</v>
      </c>
      <c r="D100" s="9">
        <v>42364</v>
      </c>
      <c r="E100" s="9">
        <v>42368</v>
      </c>
    </row>
    <row r="101" spans="1:6" x14ac:dyDescent="0.25">
      <c r="A101" s="2" t="s">
        <v>16858</v>
      </c>
      <c r="B101" s="2" t="s">
        <v>16859</v>
      </c>
      <c r="C101" s="4" t="s">
        <v>16860</v>
      </c>
      <c r="D101" s="9" t="s">
        <v>16861</v>
      </c>
      <c r="E101" s="9">
        <v>42460</v>
      </c>
    </row>
    <row r="102" spans="1:6" x14ac:dyDescent="0.25">
      <c r="A102" s="2" t="s">
        <v>16858</v>
      </c>
      <c r="B102" s="2" t="s">
        <v>16862</v>
      </c>
      <c r="C102" s="4" t="s">
        <v>1327</v>
      </c>
      <c r="D102" s="9">
        <v>42474</v>
      </c>
      <c r="E102" s="9">
        <v>42474</v>
      </c>
    </row>
    <row r="103" spans="1:6" x14ac:dyDescent="0.25">
      <c r="A103" s="2" t="s">
        <v>16858</v>
      </c>
      <c r="B103" s="2" t="s">
        <v>16862</v>
      </c>
      <c r="C103" s="4" t="s">
        <v>16863</v>
      </c>
      <c r="E103" s="9">
        <v>42488</v>
      </c>
    </row>
    <row r="104" spans="1:6" x14ac:dyDescent="0.25">
      <c r="A104" s="2" t="s">
        <v>3235</v>
      </c>
      <c r="B104" s="2" t="s">
        <v>16864</v>
      </c>
      <c r="C104" s="4" t="s">
        <v>16865</v>
      </c>
      <c r="D104" s="9">
        <v>42502</v>
      </c>
      <c r="E104" s="9">
        <v>42503</v>
      </c>
    </row>
    <row r="105" spans="1:6" x14ac:dyDescent="0.25">
      <c r="A105" s="2" t="s">
        <v>3235</v>
      </c>
      <c r="B105" s="2" t="s">
        <v>16864</v>
      </c>
      <c r="C105" s="4" t="s">
        <v>5440</v>
      </c>
      <c r="D105" s="9">
        <v>42527</v>
      </c>
      <c r="E105" s="9">
        <v>42527</v>
      </c>
    </row>
    <row r="106" spans="1:6" x14ac:dyDescent="0.25">
      <c r="A106" s="2" t="s">
        <v>3279</v>
      </c>
      <c r="B106" s="2" t="s">
        <v>16866</v>
      </c>
      <c r="C106" s="4" t="s">
        <v>8721</v>
      </c>
      <c r="D106" s="9">
        <v>42537</v>
      </c>
      <c r="E106" s="9">
        <v>42565</v>
      </c>
    </row>
    <row r="107" spans="1:6" x14ac:dyDescent="0.25">
      <c r="A107" s="2" t="s">
        <v>16858</v>
      </c>
      <c r="B107" s="2" t="s">
        <v>16864</v>
      </c>
      <c r="C107" s="4" t="s">
        <v>5468</v>
      </c>
      <c r="E107" s="9">
        <v>42573</v>
      </c>
    </row>
    <row r="108" spans="1:6" x14ac:dyDescent="0.25">
      <c r="A108" s="2" t="s">
        <v>1013</v>
      </c>
      <c r="B108" s="2" t="s">
        <v>16867</v>
      </c>
      <c r="C108" s="4" t="s">
        <v>5489</v>
      </c>
      <c r="E108" s="9">
        <v>42626</v>
      </c>
      <c r="F108" s="3">
        <v>8</v>
      </c>
    </row>
    <row r="109" spans="1:6" x14ac:dyDescent="0.25">
      <c r="A109" s="25"/>
      <c r="B109" s="25" t="s">
        <v>16868</v>
      </c>
      <c r="C109" s="25"/>
      <c r="D109" s="29"/>
      <c r="E109" s="29"/>
      <c r="F109" s="30"/>
    </row>
    <row r="110" spans="1:6" x14ac:dyDescent="0.25">
      <c r="A110" s="2" t="s">
        <v>16855</v>
      </c>
      <c r="B110" s="2" t="s">
        <v>16869</v>
      </c>
      <c r="C110" s="4" t="s">
        <v>4521</v>
      </c>
      <c r="D110" s="9">
        <v>42728</v>
      </c>
      <c r="E110" s="9">
        <v>42727</v>
      </c>
    </row>
    <row r="111" spans="1:6" x14ac:dyDescent="0.25">
      <c r="A111" s="2" t="s">
        <v>5621</v>
      </c>
      <c r="B111" s="2" t="s">
        <v>16870</v>
      </c>
      <c r="C111" s="4" t="s">
        <v>13786</v>
      </c>
      <c r="E111" s="9">
        <v>42741</v>
      </c>
    </row>
    <row r="112" spans="1:6" x14ac:dyDescent="0.25">
      <c r="A112" s="2" t="s">
        <v>16855</v>
      </c>
      <c r="B112" s="2" t="s">
        <v>16871</v>
      </c>
      <c r="C112" s="4" t="s">
        <v>13786</v>
      </c>
      <c r="E112" s="9">
        <v>42741</v>
      </c>
    </row>
    <row r="113" spans="1:6" x14ac:dyDescent="0.25">
      <c r="A113" s="2" t="s">
        <v>16855</v>
      </c>
      <c r="B113" s="2" t="s">
        <v>16872</v>
      </c>
      <c r="C113" s="4" t="s">
        <v>6687</v>
      </c>
      <c r="E113" s="9">
        <v>42755</v>
      </c>
    </row>
    <row r="114" spans="1:6" x14ac:dyDescent="0.25">
      <c r="A114" s="2" t="s">
        <v>5621</v>
      </c>
      <c r="B114" s="2" t="s">
        <v>16873</v>
      </c>
      <c r="C114" s="4" t="s">
        <v>6687</v>
      </c>
      <c r="E114" s="9">
        <v>42755</v>
      </c>
    </row>
    <row r="115" spans="1:6" x14ac:dyDescent="0.25">
      <c r="A115" s="2" t="s">
        <v>5621</v>
      </c>
      <c r="B115" s="2" t="s">
        <v>16874</v>
      </c>
      <c r="C115" s="4" t="s">
        <v>16875</v>
      </c>
      <c r="D115" s="9">
        <v>42769</v>
      </c>
      <c r="E115" s="9">
        <v>42769</v>
      </c>
    </row>
    <row r="116" spans="1:6" x14ac:dyDescent="0.25">
      <c r="A116" s="2" t="s">
        <v>7778</v>
      </c>
      <c r="B116" s="2" t="s">
        <v>16876</v>
      </c>
      <c r="C116" s="4" t="s">
        <v>16875</v>
      </c>
      <c r="D116" s="9">
        <v>42769</v>
      </c>
      <c r="E116" s="9">
        <v>42769</v>
      </c>
    </row>
    <row r="117" spans="1:6" x14ac:dyDescent="0.25">
      <c r="A117" s="2" t="s">
        <v>9585</v>
      </c>
      <c r="B117" s="2" t="s">
        <v>16877</v>
      </c>
      <c r="C117" s="4" t="s">
        <v>16878</v>
      </c>
      <c r="D117" s="9">
        <v>42784</v>
      </c>
      <c r="E117" s="9">
        <v>42784</v>
      </c>
    </row>
    <row r="118" spans="1:6" x14ac:dyDescent="0.25">
      <c r="A118" s="2" t="s">
        <v>11084</v>
      </c>
      <c r="B118" s="2" t="s">
        <v>16879</v>
      </c>
      <c r="C118" s="4" t="s">
        <v>16878</v>
      </c>
      <c r="D118" s="9">
        <v>42784</v>
      </c>
      <c r="E118" s="9">
        <v>42784</v>
      </c>
    </row>
    <row r="119" spans="1:6" x14ac:dyDescent="0.25">
      <c r="A119" s="2" t="s">
        <v>16880</v>
      </c>
      <c r="B119" s="2" t="s">
        <v>16881</v>
      </c>
      <c r="C119" s="4" t="s">
        <v>5892</v>
      </c>
      <c r="D119" s="9">
        <v>42798</v>
      </c>
      <c r="E119" s="9">
        <v>42797</v>
      </c>
    </row>
    <row r="120" spans="1:6" x14ac:dyDescent="0.25">
      <c r="A120" s="2" t="s">
        <v>1013</v>
      </c>
      <c r="B120" s="2" t="s">
        <v>16882</v>
      </c>
      <c r="C120" s="4" t="s">
        <v>5892</v>
      </c>
      <c r="D120" s="9">
        <v>42798</v>
      </c>
      <c r="E120" s="9">
        <v>42797</v>
      </c>
    </row>
    <row r="121" spans="1:6" x14ac:dyDescent="0.25">
      <c r="A121" s="2" t="s">
        <v>16883</v>
      </c>
      <c r="B121" s="2" t="s">
        <v>16884</v>
      </c>
      <c r="C121" s="4" t="s">
        <v>3647</v>
      </c>
      <c r="E121" s="9">
        <v>42808</v>
      </c>
    </row>
    <row r="122" spans="1:6" x14ac:dyDescent="0.25">
      <c r="A122" s="2" t="s">
        <v>1910</v>
      </c>
      <c r="B122" s="2" t="s">
        <v>16802</v>
      </c>
      <c r="C122" s="4" t="s">
        <v>3647</v>
      </c>
      <c r="E122" s="9">
        <v>42819</v>
      </c>
    </row>
    <row r="123" spans="1:6" x14ac:dyDescent="0.25">
      <c r="A123" s="2" t="s">
        <v>5902</v>
      </c>
      <c r="B123" s="2" t="s">
        <v>16885</v>
      </c>
      <c r="C123" s="4" t="s">
        <v>16886</v>
      </c>
      <c r="E123" s="9">
        <v>42825</v>
      </c>
    </row>
    <row r="124" spans="1:6" x14ac:dyDescent="0.25">
      <c r="A124" s="2" t="s">
        <v>1013</v>
      </c>
      <c r="B124" s="2" t="s">
        <v>16887</v>
      </c>
      <c r="C124" s="4" t="s">
        <v>16888</v>
      </c>
      <c r="E124" s="9">
        <v>42842</v>
      </c>
    </row>
    <row r="125" spans="1:6" x14ac:dyDescent="0.25">
      <c r="A125" s="2" t="s">
        <v>1013</v>
      </c>
      <c r="B125" s="2" t="s">
        <v>16887</v>
      </c>
      <c r="C125" s="4" t="s">
        <v>4579</v>
      </c>
      <c r="E125" s="9">
        <v>42864</v>
      </c>
    </row>
    <row r="126" spans="1:6" x14ac:dyDescent="0.25">
      <c r="A126" s="2" t="s">
        <v>16795</v>
      </c>
      <c r="B126" s="2" t="s">
        <v>16889</v>
      </c>
      <c r="C126" s="4" t="s">
        <v>9958</v>
      </c>
      <c r="D126" s="9">
        <v>42910</v>
      </c>
      <c r="E126" s="9">
        <v>42912</v>
      </c>
    </row>
    <row r="127" spans="1:6" x14ac:dyDescent="0.25">
      <c r="A127" s="2" t="s">
        <v>16795</v>
      </c>
      <c r="B127" s="2" t="s">
        <v>16816</v>
      </c>
      <c r="C127" s="4" t="s">
        <v>16890</v>
      </c>
      <c r="D127" s="9">
        <v>42926</v>
      </c>
      <c r="E127" s="9">
        <v>42931</v>
      </c>
      <c r="F127" s="3">
        <v>5</v>
      </c>
    </row>
    <row r="128" spans="1:6" x14ac:dyDescent="0.25">
      <c r="A128" s="2" t="s">
        <v>1013</v>
      </c>
      <c r="B128" s="2" t="s">
        <v>16891</v>
      </c>
      <c r="C128" s="4" t="s">
        <v>2012</v>
      </c>
      <c r="D128" s="9">
        <v>43053</v>
      </c>
      <c r="E128" s="9">
        <v>43053</v>
      </c>
    </row>
    <row r="129" spans="1:6" x14ac:dyDescent="0.25">
      <c r="A129" s="2" t="s">
        <v>5902</v>
      </c>
      <c r="B129" s="2" t="s">
        <v>16892</v>
      </c>
      <c r="C129" s="4" t="s">
        <v>10487</v>
      </c>
      <c r="D129" s="9">
        <v>43067</v>
      </c>
      <c r="E129" s="9">
        <v>43068</v>
      </c>
    </row>
    <row r="130" spans="1:6" x14ac:dyDescent="0.25">
      <c r="A130" s="2" t="s">
        <v>5902</v>
      </c>
      <c r="B130" s="2" t="s">
        <v>16893</v>
      </c>
      <c r="C130" s="4" t="s">
        <v>5667</v>
      </c>
      <c r="E130" s="9">
        <v>43082</v>
      </c>
    </row>
    <row r="131" spans="1:6" x14ac:dyDescent="0.25">
      <c r="A131" s="2" t="s">
        <v>5902</v>
      </c>
      <c r="B131" s="2" t="s">
        <v>16894</v>
      </c>
      <c r="C131" s="4" t="s">
        <v>16895</v>
      </c>
      <c r="D131" s="9">
        <v>43096</v>
      </c>
      <c r="E131" s="9">
        <v>43097</v>
      </c>
    </row>
    <row r="132" spans="1:6" x14ac:dyDescent="0.25">
      <c r="A132" s="2" t="s">
        <v>5902</v>
      </c>
      <c r="B132" s="2" t="s">
        <v>16894</v>
      </c>
      <c r="C132" s="4" t="s">
        <v>16896</v>
      </c>
      <c r="E132" s="9">
        <v>43123</v>
      </c>
    </row>
    <row r="133" spans="1:6" x14ac:dyDescent="0.25">
      <c r="A133" s="2" t="s">
        <v>5902</v>
      </c>
      <c r="B133" s="2" t="s">
        <v>16894</v>
      </c>
      <c r="C133" s="4" t="s">
        <v>16897</v>
      </c>
      <c r="D133" s="9">
        <v>43137</v>
      </c>
      <c r="E133" s="9">
        <v>43139</v>
      </c>
    </row>
    <row r="134" spans="1:6" x14ac:dyDescent="0.25">
      <c r="A134" s="2" t="s">
        <v>5902</v>
      </c>
      <c r="B134" s="2" t="s">
        <v>16894</v>
      </c>
      <c r="C134" s="4" t="s">
        <v>16898</v>
      </c>
      <c r="D134" s="9">
        <v>43164</v>
      </c>
      <c r="E134" s="9">
        <v>43164</v>
      </c>
    </row>
    <row r="135" spans="1:6" x14ac:dyDescent="0.25">
      <c r="A135" s="2" t="s">
        <v>5902</v>
      </c>
      <c r="B135" s="2" t="s">
        <v>16739</v>
      </c>
      <c r="C135" s="4" t="s">
        <v>16899</v>
      </c>
      <c r="E135" s="9">
        <v>43171</v>
      </c>
    </row>
    <row r="136" spans="1:6" x14ac:dyDescent="0.25">
      <c r="A136" s="2" t="s">
        <v>16900</v>
      </c>
      <c r="B136" s="2" t="s">
        <v>16901</v>
      </c>
      <c r="C136" s="4" t="s">
        <v>15494</v>
      </c>
      <c r="E136" s="9">
        <v>43183</v>
      </c>
    </row>
    <row r="137" spans="1:6" x14ac:dyDescent="0.25">
      <c r="A137" s="2" t="s">
        <v>16805</v>
      </c>
      <c r="B137" s="2" t="s">
        <v>16902</v>
      </c>
      <c r="C137" s="4" t="s">
        <v>16903</v>
      </c>
      <c r="E137" s="9">
        <v>43207</v>
      </c>
    </row>
    <row r="138" spans="1:6" x14ac:dyDescent="0.25">
      <c r="A138" s="2" t="s">
        <v>16795</v>
      </c>
      <c r="B138" s="2" t="s">
        <v>16904</v>
      </c>
      <c r="C138" s="4" t="s">
        <v>16903</v>
      </c>
      <c r="E138" s="9">
        <v>43207</v>
      </c>
    </row>
    <row r="139" spans="1:6" x14ac:dyDescent="0.25">
      <c r="A139" s="2" t="s">
        <v>16795</v>
      </c>
      <c r="B139" s="2" t="s">
        <v>16905</v>
      </c>
      <c r="C139" s="4" t="s">
        <v>10940</v>
      </c>
      <c r="E139" s="9">
        <v>43220</v>
      </c>
      <c r="F139" s="3">
        <v>7</v>
      </c>
    </row>
    <row r="140" spans="1:6" x14ac:dyDescent="0.25">
      <c r="A140" s="25"/>
      <c r="B140" s="25" t="s">
        <v>16906</v>
      </c>
      <c r="C140" s="25"/>
      <c r="D140" s="29"/>
      <c r="E140" s="29"/>
      <c r="F140" s="30"/>
    </row>
    <row r="141" spans="1:6" x14ac:dyDescent="0.25">
      <c r="A141" s="2" t="s">
        <v>16795</v>
      </c>
      <c r="B141" s="2" t="s">
        <v>16907</v>
      </c>
      <c r="C141" s="4" t="s">
        <v>16908</v>
      </c>
      <c r="E141" s="9">
        <v>43248</v>
      </c>
    </row>
    <row r="142" spans="1:6" x14ac:dyDescent="0.25">
      <c r="A142" s="2" t="s">
        <v>5902</v>
      </c>
      <c r="B142" s="2" t="s">
        <v>16909</v>
      </c>
      <c r="C142" s="4" t="s">
        <v>16910</v>
      </c>
      <c r="D142" s="9">
        <v>43262</v>
      </c>
      <c r="E142" s="9">
        <v>43262</v>
      </c>
    </row>
    <row r="143" spans="1:6" x14ac:dyDescent="0.25">
      <c r="A143" s="2" t="s">
        <v>16795</v>
      </c>
      <c r="B143" s="2" t="s">
        <v>16907</v>
      </c>
      <c r="C143" s="4" t="s">
        <v>16911</v>
      </c>
      <c r="D143" s="9">
        <v>43276</v>
      </c>
      <c r="E143" s="9">
        <v>43276</v>
      </c>
    </row>
    <row r="144" spans="1:6" x14ac:dyDescent="0.25">
      <c r="A144" s="2" t="s">
        <v>14797</v>
      </c>
      <c r="B144" s="2" t="s">
        <v>16912</v>
      </c>
      <c r="C144" s="4" t="s">
        <v>16913</v>
      </c>
      <c r="D144" s="9">
        <v>43290</v>
      </c>
      <c r="E144" s="9">
        <v>43288</v>
      </c>
    </row>
    <row r="145" spans="1:5" x14ac:dyDescent="0.25">
      <c r="A145" s="2" t="s">
        <v>16914</v>
      </c>
      <c r="B145" s="2" t="s">
        <v>16915</v>
      </c>
      <c r="C145" s="4" t="s">
        <v>16232</v>
      </c>
      <c r="D145" s="9">
        <v>43304</v>
      </c>
      <c r="E145" s="9">
        <v>43304</v>
      </c>
    </row>
    <row r="146" spans="1:5" x14ac:dyDescent="0.25">
      <c r="A146" s="2" t="s">
        <v>16763</v>
      </c>
      <c r="B146" s="2" t="s">
        <v>16836</v>
      </c>
      <c r="C146" s="4" t="s">
        <v>3231</v>
      </c>
      <c r="E146" s="9">
        <v>43320</v>
      </c>
    </row>
    <row r="147" spans="1:5" x14ac:dyDescent="0.25">
      <c r="A147" s="2" t="s">
        <v>16916</v>
      </c>
      <c r="B147" s="2" t="s">
        <v>16917</v>
      </c>
      <c r="C147" s="4" t="s">
        <v>6094</v>
      </c>
      <c r="E147" s="9">
        <v>43336</v>
      </c>
    </row>
    <row r="148" spans="1:5" x14ac:dyDescent="0.25">
      <c r="A148" s="2" t="s">
        <v>16916</v>
      </c>
      <c r="B148" s="2" t="s">
        <v>16918</v>
      </c>
      <c r="C148" s="4" t="s">
        <v>3385</v>
      </c>
      <c r="D148" s="9">
        <v>43360</v>
      </c>
      <c r="E148" s="9">
        <v>43360</v>
      </c>
    </row>
    <row r="149" spans="1:5" x14ac:dyDescent="0.25">
      <c r="A149" s="2" t="s">
        <v>16916</v>
      </c>
      <c r="B149" s="2" t="s">
        <v>16919</v>
      </c>
      <c r="C149" s="4" t="s">
        <v>16920</v>
      </c>
      <c r="D149" s="9">
        <v>43374</v>
      </c>
      <c r="E149" s="9">
        <v>43374</v>
      </c>
    </row>
    <row r="150" spans="1:5" x14ac:dyDescent="0.25">
      <c r="A150" s="2" t="s">
        <v>16921</v>
      </c>
      <c r="B150" s="2" t="s">
        <v>16922</v>
      </c>
      <c r="C150" s="4" t="s">
        <v>16923</v>
      </c>
      <c r="E150" s="9">
        <v>43388</v>
      </c>
    </row>
    <row r="151" spans="1:5" x14ac:dyDescent="0.25">
      <c r="A151" s="2" t="s">
        <v>16921</v>
      </c>
      <c r="B151" s="2" t="s">
        <v>16922</v>
      </c>
      <c r="C151" s="4" t="s">
        <v>16924</v>
      </c>
      <c r="E151" s="9">
        <v>43402</v>
      </c>
    </row>
    <row r="152" spans="1:5" x14ac:dyDescent="0.25">
      <c r="A152" s="2" t="s">
        <v>16925</v>
      </c>
      <c r="B152" s="2" t="s">
        <v>16926</v>
      </c>
      <c r="C152" s="4" t="s">
        <v>16927</v>
      </c>
      <c r="E152" s="9">
        <v>43416</v>
      </c>
    </row>
    <row r="153" spans="1:5" x14ac:dyDescent="0.25">
      <c r="A153" s="2" t="s">
        <v>16928</v>
      </c>
      <c r="B153" s="2" t="s">
        <v>16929</v>
      </c>
      <c r="C153" s="4" t="s">
        <v>3399</v>
      </c>
      <c r="E153" s="9">
        <v>43430</v>
      </c>
    </row>
    <row r="154" spans="1:5" x14ac:dyDescent="0.25">
      <c r="A154" s="2" t="s">
        <v>16930</v>
      </c>
      <c r="B154" s="2" t="s">
        <v>16931</v>
      </c>
      <c r="C154" s="4" t="s">
        <v>16932</v>
      </c>
      <c r="D154" s="9">
        <v>43444</v>
      </c>
      <c r="E154" s="9">
        <v>43444</v>
      </c>
    </row>
    <row r="155" spans="1:5" x14ac:dyDescent="0.25">
      <c r="A155" s="2" t="s">
        <v>16933</v>
      </c>
      <c r="B155" s="2" t="s">
        <v>16934</v>
      </c>
      <c r="C155" s="4" t="s">
        <v>16935</v>
      </c>
      <c r="E155" s="9">
        <v>43460</v>
      </c>
    </row>
    <row r="156" spans="1:5" x14ac:dyDescent="0.25">
      <c r="A156" s="2" t="s">
        <v>16930</v>
      </c>
      <c r="B156" s="2" t="s">
        <v>16931</v>
      </c>
      <c r="C156" s="4" t="s">
        <v>16935</v>
      </c>
      <c r="E156" s="9">
        <v>43460</v>
      </c>
    </row>
    <row r="157" spans="1:5" x14ac:dyDescent="0.25">
      <c r="A157" s="2" t="s">
        <v>16936</v>
      </c>
      <c r="B157" s="2" t="s">
        <v>16937</v>
      </c>
      <c r="C157" s="4" t="s">
        <v>14427</v>
      </c>
      <c r="E157" s="9">
        <v>43488</v>
      </c>
    </row>
    <row r="158" spans="1:5" x14ac:dyDescent="0.25">
      <c r="A158" s="2" t="s">
        <v>16936</v>
      </c>
      <c r="B158" s="2" t="s">
        <v>16938</v>
      </c>
      <c r="C158" s="4" t="s">
        <v>14427</v>
      </c>
      <c r="E158" s="9">
        <v>43488</v>
      </c>
    </row>
    <row r="159" spans="1:5" x14ac:dyDescent="0.25">
      <c r="A159" s="2" t="s">
        <v>16939</v>
      </c>
      <c r="B159" s="2" t="s">
        <v>16940</v>
      </c>
      <c r="C159" s="4" t="s">
        <v>16941</v>
      </c>
      <c r="E159" s="9">
        <v>43516</v>
      </c>
    </row>
    <row r="160" spans="1:5" x14ac:dyDescent="0.25">
      <c r="A160" s="2" t="s">
        <v>5704</v>
      </c>
      <c r="B160" s="2" t="s">
        <v>16942</v>
      </c>
      <c r="C160" s="4" t="s">
        <v>16943</v>
      </c>
      <c r="D160" s="9">
        <v>43530</v>
      </c>
      <c r="E160" s="9">
        <v>43528</v>
      </c>
    </row>
    <row r="161" spans="1:6" x14ac:dyDescent="0.25">
      <c r="A161" s="2" t="s">
        <v>16944</v>
      </c>
      <c r="B161" s="2" t="s">
        <v>16945</v>
      </c>
      <c r="C161" s="4" t="s">
        <v>16946</v>
      </c>
      <c r="D161" s="9">
        <v>43542</v>
      </c>
      <c r="E161" s="9">
        <v>43543</v>
      </c>
    </row>
    <row r="162" spans="1:6" x14ac:dyDescent="0.25">
      <c r="A162" s="2" t="s">
        <v>16947</v>
      </c>
      <c r="B162" s="2" t="s">
        <v>16948</v>
      </c>
      <c r="C162" s="4" t="s">
        <v>16949</v>
      </c>
      <c r="D162" s="9">
        <v>43557</v>
      </c>
      <c r="E162" s="9">
        <v>43557</v>
      </c>
    </row>
    <row r="163" spans="1:6" x14ac:dyDescent="0.25">
      <c r="A163" s="2" t="s">
        <v>16950</v>
      </c>
      <c r="B163" s="2" t="s">
        <v>16887</v>
      </c>
      <c r="C163" s="4" t="s">
        <v>16951</v>
      </c>
      <c r="D163" s="9">
        <v>43571</v>
      </c>
      <c r="E163" s="9">
        <v>43571</v>
      </c>
    </row>
    <row r="164" spans="1:6" x14ac:dyDescent="0.25">
      <c r="A164" s="2" t="s">
        <v>16950</v>
      </c>
      <c r="B164" s="2" t="s">
        <v>16887</v>
      </c>
      <c r="C164" s="4" t="s">
        <v>16952</v>
      </c>
      <c r="D164" s="9">
        <v>43598</v>
      </c>
      <c r="E164" s="9">
        <v>43602</v>
      </c>
      <c r="F164" s="3">
        <v>4</v>
      </c>
    </row>
    <row r="165" spans="1:6" x14ac:dyDescent="0.25">
      <c r="A165" s="2" t="s">
        <v>16950</v>
      </c>
      <c r="B165" s="2" t="s">
        <v>16953</v>
      </c>
      <c r="C165" s="4" t="s">
        <v>16954</v>
      </c>
      <c r="E165" s="9">
        <v>43626</v>
      </c>
    </row>
    <row r="166" spans="1:6" x14ac:dyDescent="0.25">
      <c r="A166" s="2" t="s">
        <v>16955</v>
      </c>
      <c r="B166" s="2" t="s">
        <v>16956</v>
      </c>
      <c r="C166" s="4" t="s">
        <v>16954</v>
      </c>
      <c r="E166" s="9">
        <v>43626</v>
      </c>
    </row>
    <row r="167" spans="1:6" x14ac:dyDescent="0.25">
      <c r="A167" s="2" t="s">
        <v>3309</v>
      </c>
      <c r="B167" s="2" t="s">
        <v>16957</v>
      </c>
      <c r="C167" s="4" t="s">
        <v>16958</v>
      </c>
      <c r="E167" s="9">
        <v>43630</v>
      </c>
    </row>
    <row r="168" spans="1:6" x14ac:dyDescent="0.25">
      <c r="A168" s="2" t="s">
        <v>16959</v>
      </c>
      <c r="B168" s="2" t="s">
        <v>16960</v>
      </c>
      <c r="C168" s="4" t="s">
        <v>16961</v>
      </c>
      <c r="D168" s="9" t="s">
        <v>3833</v>
      </c>
      <c r="E168" s="9">
        <v>43630</v>
      </c>
    </row>
    <row r="169" spans="1:6" x14ac:dyDescent="0.25">
      <c r="A169" s="2" t="s">
        <v>2045</v>
      </c>
      <c r="B169" s="2" t="s">
        <v>16962</v>
      </c>
      <c r="C169" s="4" t="s">
        <v>12713</v>
      </c>
      <c r="E169" s="9">
        <v>43700</v>
      </c>
    </row>
    <row r="170" spans="1:6" x14ac:dyDescent="0.25">
      <c r="A170" s="2" t="s">
        <v>16963</v>
      </c>
      <c r="B170" s="2" t="s">
        <v>16964</v>
      </c>
      <c r="C170" s="4" t="s">
        <v>2317</v>
      </c>
      <c r="D170" s="9" t="s">
        <v>2318</v>
      </c>
      <c r="E170" s="9">
        <v>43752</v>
      </c>
    </row>
    <row r="171" spans="1:6" x14ac:dyDescent="0.25">
      <c r="A171" s="2" t="s">
        <v>3309</v>
      </c>
      <c r="B171" s="2" t="s">
        <v>16965</v>
      </c>
      <c r="C171" s="4" t="s">
        <v>2317</v>
      </c>
      <c r="D171" s="9" t="s">
        <v>2318</v>
      </c>
      <c r="E171" s="9">
        <v>43752</v>
      </c>
    </row>
    <row r="172" spans="1:6" x14ac:dyDescent="0.25">
      <c r="A172" s="2" t="s">
        <v>16512</v>
      </c>
      <c r="B172" s="2" t="s">
        <v>16966</v>
      </c>
      <c r="C172" s="4" t="s">
        <v>16967</v>
      </c>
      <c r="E172" s="9">
        <v>43756</v>
      </c>
    </row>
    <row r="173" spans="1:6" x14ac:dyDescent="0.25">
      <c r="A173" s="2" t="s">
        <v>3433</v>
      </c>
      <c r="B173" s="2" t="s">
        <v>14974</v>
      </c>
      <c r="C173" s="4" t="s">
        <v>3234</v>
      </c>
      <c r="E173" s="9">
        <v>43784</v>
      </c>
    </row>
    <row r="174" spans="1:6" x14ac:dyDescent="0.25">
      <c r="A174" s="2" t="s">
        <v>3433</v>
      </c>
      <c r="B174" s="2" t="s">
        <v>16968</v>
      </c>
      <c r="C174" s="4" t="s">
        <v>3234</v>
      </c>
      <c r="E174" s="9">
        <v>43784</v>
      </c>
    </row>
    <row r="175" spans="1:6" x14ac:dyDescent="0.25">
      <c r="A175" s="2" t="s">
        <v>16512</v>
      </c>
      <c r="B175" s="2" t="s">
        <v>16969</v>
      </c>
      <c r="C175" s="4" t="s">
        <v>16970</v>
      </c>
      <c r="E175" s="9">
        <v>45072</v>
      </c>
    </row>
    <row r="176" spans="1:6" x14ac:dyDescent="0.25">
      <c r="A176" s="2" t="s">
        <v>3235</v>
      </c>
      <c r="B176" s="2" t="s">
        <v>28959</v>
      </c>
      <c r="C176" s="4" t="s">
        <v>28962</v>
      </c>
      <c r="D176" s="9">
        <v>45160</v>
      </c>
    </row>
    <row r="177" spans="1:4" x14ac:dyDescent="0.25">
      <c r="A177" s="2" t="s">
        <v>28960</v>
      </c>
      <c r="B177" s="2" t="s">
        <v>28961</v>
      </c>
      <c r="C177" s="4" t="s">
        <v>28962</v>
      </c>
      <c r="D177" s="9">
        <v>45160</v>
      </c>
    </row>
  </sheetData>
  <hyperlinks>
    <hyperlink ref="I1" location="'Inicio'!A1" tooltip="Regresa a la tabla del inicio" display="Ir al inicio" xr:uid="{C5E49A3E-2BC9-4DB6-8A24-38863D1FC19E}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D6782-9FD1-4300-8EAC-73F2DEF61288}">
  <sheetPr codeName="Hoja209"/>
  <dimension ref="A1:I132"/>
  <sheetViews>
    <sheetView workbookViewId="0">
      <pane ySplit="1" topLeftCell="A110" activePane="bottomLeft" state="frozenSplit"/>
      <selection pane="bottomLeft" activeCell="E133" sqref="E13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770</v>
      </c>
      <c r="H1" s="1" t="s">
        <v>28761</v>
      </c>
      <c r="I1" s="5" t="s">
        <v>14</v>
      </c>
    </row>
    <row r="2" spans="1:9" x14ac:dyDescent="0.25">
      <c r="A2" s="2" t="s">
        <v>16971</v>
      </c>
      <c r="B2" s="2" t="s">
        <v>16972</v>
      </c>
      <c r="C2" s="4" t="s">
        <v>1667</v>
      </c>
      <c r="E2" s="9">
        <v>40220</v>
      </c>
      <c r="F2" s="3">
        <v>2</v>
      </c>
    </row>
    <row r="3" spans="1:9" x14ac:dyDescent="0.25">
      <c r="A3" s="2" t="s">
        <v>16973</v>
      </c>
      <c r="B3" s="2" t="s">
        <v>16974</v>
      </c>
      <c r="C3" s="4" t="s">
        <v>12258</v>
      </c>
      <c r="E3" s="9">
        <v>40469</v>
      </c>
      <c r="F3" s="3">
        <v>2</v>
      </c>
    </row>
    <row r="4" spans="1:9" x14ac:dyDescent="0.25">
      <c r="A4" s="2" t="s">
        <v>16975</v>
      </c>
      <c r="B4" s="2" t="s">
        <v>16976</v>
      </c>
      <c r="C4" s="4" t="s">
        <v>11658</v>
      </c>
      <c r="E4" s="9">
        <v>40476</v>
      </c>
      <c r="F4" s="3" t="s">
        <v>1680</v>
      </c>
    </row>
    <row r="5" spans="1:9" x14ac:dyDescent="0.25">
      <c r="A5" s="2" t="s">
        <v>16977</v>
      </c>
      <c r="B5" s="2" t="s">
        <v>16978</v>
      </c>
      <c r="C5" s="4" t="s">
        <v>11658</v>
      </c>
      <c r="E5" s="9">
        <v>40476</v>
      </c>
      <c r="F5" s="3" t="s">
        <v>1680</v>
      </c>
    </row>
    <row r="6" spans="1:9" x14ac:dyDescent="0.25">
      <c r="A6" s="2" t="s">
        <v>16979</v>
      </c>
      <c r="B6" s="2" t="s">
        <v>16980</v>
      </c>
      <c r="C6" s="4" t="s">
        <v>11663</v>
      </c>
      <c r="E6" s="9">
        <v>40480</v>
      </c>
      <c r="F6" s="3" t="s">
        <v>1640</v>
      </c>
    </row>
    <row r="7" spans="1:9" x14ac:dyDescent="0.25">
      <c r="A7" s="2" t="s">
        <v>16981</v>
      </c>
      <c r="B7" s="2" t="s">
        <v>16982</v>
      </c>
      <c r="C7" s="4" t="s">
        <v>11663</v>
      </c>
      <c r="D7" s="9" t="s">
        <v>16983</v>
      </c>
      <c r="E7" s="9">
        <v>40488</v>
      </c>
      <c r="F7" s="3">
        <v>1</v>
      </c>
    </row>
    <row r="8" spans="1:9" x14ac:dyDescent="0.25">
      <c r="A8" s="2" t="s">
        <v>16984</v>
      </c>
      <c r="B8" s="2" t="s">
        <v>16985</v>
      </c>
      <c r="C8" s="4" t="s">
        <v>16986</v>
      </c>
      <c r="E8" s="9">
        <v>40513</v>
      </c>
      <c r="F8" s="3">
        <v>1</v>
      </c>
    </row>
    <row r="9" spans="1:9" x14ac:dyDescent="0.25">
      <c r="A9" s="2" t="s">
        <v>16987</v>
      </c>
      <c r="B9" s="2" t="s">
        <v>16988</v>
      </c>
      <c r="C9" s="4" t="s">
        <v>16986</v>
      </c>
      <c r="E9" s="9">
        <v>40513</v>
      </c>
      <c r="F9" s="3">
        <v>1</v>
      </c>
    </row>
    <row r="10" spans="1:9" x14ac:dyDescent="0.25">
      <c r="A10" s="2" t="s">
        <v>5621</v>
      </c>
      <c r="B10" s="2" t="s">
        <v>16989</v>
      </c>
      <c r="C10" s="4" t="s">
        <v>936</v>
      </c>
      <c r="E10" s="9">
        <v>40579</v>
      </c>
      <c r="F10" s="3" t="s">
        <v>16990</v>
      </c>
    </row>
    <row r="11" spans="1:9" x14ac:dyDescent="0.25">
      <c r="A11" s="2" t="s">
        <v>16991</v>
      </c>
      <c r="B11" s="2" t="s">
        <v>16992</v>
      </c>
      <c r="C11" s="4" t="s">
        <v>16993</v>
      </c>
      <c r="E11" s="9">
        <v>40598</v>
      </c>
    </row>
    <row r="12" spans="1:9" x14ac:dyDescent="0.25">
      <c r="A12" s="2" t="s">
        <v>16994</v>
      </c>
      <c r="B12" s="2" t="s">
        <v>16995</v>
      </c>
      <c r="C12" s="4" t="s">
        <v>2604</v>
      </c>
      <c r="E12" s="9">
        <v>40603</v>
      </c>
    </row>
    <row r="13" spans="1:9" x14ac:dyDescent="0.25">
      <c r="A13" s="2" t="s">
        <v>4167</v>
      </c>
      <c r="B13" s="2" t="s">
        <v>16996</v>
      </c>
      <c r="C13" s="4" t="s">
        <v>16997</v>
      </c>
      <c r="E13" s="9">
        <v>40636</v>
      </c>
    </row>
    <row r="14" spans="1:9" x14ac:dyDescent="0.25">
      <c r="A14" s="2" t="s">
        <v>16994</v>
      </c>
      <c r="B14" s="2" t="s">
        <v>16998</v>
      </c>
      <c r="C14" s="4" t="s">
        <v>16999</v>
      </c>
      <c r="E14" s="9">
        <v>40682</v>
      </c>
    </row>
    <row r="15" spans="1:9" x14ac:dyDescent="0.25">
      <c r="A15" s="2" t="s">
        <v>17000</v>
      </c>
      <c r="B15" s="2" t="s">
        <v>17001</v>
      </c>
      <c r="C15" s="4" t="s">
        <v>17002</v>
      </c>
      <c r="E15" s="9">
        <v>40703</v>
      </c>
    </row>
    <row r="16" spans="1:9" x14ac:dyDescent="0.25">
      <c r="A16" s="2" t="s">
        <v>17003</v>
      </c>
      <c r="B16" s="2" t="s">
        <v>17004</v>
      </c>
      <c r="C16" s="4" t="s">
        <v>17002</v>
      </c>
      <c r="E16" s="9">
        <v>40703</v>
      </c>
    </row>
    <row r="17" spans="1:6" x14ac:dyDescent="0.25">
      <c r="A17" s="2" t="s">
        <v>17005</v>
      </c>
      <c r="B17" s="2" t="s">
        <v>17006</v>
      </c>
      <c r="C17" s="4" t="s">
        <v>17007</v>
      </c>
      <c r="E17" s="9">
        <v>40707</v>
      </c>
    </row>
    <row r="18" spans="1:6" x14ac:dyDescent="0.25">
      <c r="A18" s="2" t="s">
        <v>17008</v>
      </c>
      <c r="B18" s="2" t="s">
        <v>17009</v>
      </c>
      <c r="C18" s="4" t="s">
        <v>17010</v>
      </c>
      <c r="E18" s="9">
        <v>40715</v>
      </c>
    </row>
    <row r="19" spans="1:6" x14ac:dyDescent="0.25">
      <c r="A19" s="2" t="s">
        <v>17011</v>
      </c>
      <c r="B19" s="2" t="s">
        <v>17012</v>
      </c>
      <c r="C19" s="4" t="s">
        <v>17010</v>
      </c>
      <c r="E19" s="9">
        <v>40711</v>
      </c>
    </row>
    <row r="20" spans="1:6" x14ac:dyDescent="0.25">
      <c r="A20" s="2" t="s">
        <v>8073</v>
      </c>
      <c r="B20" s="2" t="s">
        <v>17013</v>
      </c>
      <c r="C20" s="4" t="s">
        <v>17014</v>
      </c>
      <c r="E20" s="9">
        <v>40718</v>
      </c>
    </row>
    <row r="21" spans="1:6" x14ac:dyDescent="0.25">
      <c r="A21" s="2" t="s">
        <v>17015</v>
      </c>
      <c r="B21" s="2" t="s">
        <v>17016</v>
      </c>
      <c r="C21" s="4" t="s">
        <v>17017</v>
      </c>
      <c r="E21" s="9" t="s">
        <v>17018</v>
      </c>
    </row>
    <row r="22" spans="1:6" x14ac:dyDescent="0.25">
      <c r="A22" s="2" t="s">
        <v>17019</v>
      </c>
      <c r="B22" s="2" t="s">
        <v>17020</v>
      </c>
      <c r="C22" s="4" t="s">
        <v>17021</v>
      </c>
      <c r="E22" s="9">
        <v>40742</v>
      </c>
    </row>
    <row r="23" spans="1:6" x14ac:dyDescent="0.25">
      <c r="A23" s="2" t="s">
        <v>17022</v>
      </c>
      <c r="B23" s="2" t="s">
        <v>17023</v>
      </c>
      <c r="C23" s="4" t="s">
        <v>17024</v>
      </c>
      <c r="E23" s="9">
        <v>40800</v>
      </c>
    </row>
    <row r="24" spans="1:6" x14ac:dyDescent="0.25">
      <c r="A24" s="2" t="s">
        <v>1236</v>
      </c>
      <c r="B24" s="2" t="s">
        <v>17025</v>
      </c>
      <c r="C24" s="4" t="s">
        <v>17026</v>
      </c>
      <c r="E24" s="9">
        <v>40841</v>
      </c>
    </row>
    <row r="25" spans="1:6" x14ac:dyDescent="0.25">
      <c r="B25" s="2" t="s">
        <v>17027</v>
      </c>
      <c r="C25" s="4" t="s">
        <v>17028</v>
      </c>
      <c r="E25" s="9">
        <v>40856</v>
      </c>
    </row>
    <row r="26" spans="1:6" x14ac:dyDescent="0.25">
      <c r="B26" s="2" t="s">
        <v>17029</v>
      </c>
      <c r="C26" s="4" t="s">
        <v>17028</v>
      </c>
      <c r="E26" s="9">
        <v>40856</v>
      </c>
    </row>
    <row r="27" spans="1:6" x14ac:dyDescent="0.25">
      <c r="A27" s="2" t="s">
        <v>17030</v>
      </c>
      <c r="B27" s="2" t="s">
        <v>17031</v>
      </c>
      <c r="C27" s="4" t="s">
        <v>17032</v>
      </c>
      <c r="E27" s="9" t="s">
        <v>5565</v>
      </c>
    </row>
    <row r="28" spans="1:6" x14ac:dyDescent="0.25">
      <c r="A28" s="2" t="s">
        <v>17033</v>
      </c>
      <c r="B28" s="2" t="s">
        <v>17034</v>
      </c>
      <c r="C28" s="4" t="s">
        <v>17035</v>
      </c>
      <c r="E28" s="9" t="s">
        <v>5565</v>
      </c>
    </row>
    <row r="29" spans="1:6" x14ac:dyDescent="0.25">
      <c r="A29" s="2" t="s">
        <v>17036</v>
      </c>
      <c r="B29" s="2" t="s">
        <v>17037</v>
      </c>
      <c r="C29" s="4" t="s">
        <v>8174</v>
      </c>
      <c r="E29" s="9">
        <v>40969</v>
      </c>
    </row>
    <row r="30" spans="1:6" x14ac:dyDescent="0.25">
      <c r="A30" s="2" t="s">
        <v>17038</v>
      </c>
      <c r="B30" s="2" t="s">
        <v>17039</v>
      </c>
      <c r="C30" s="4" t="s">
        <v>8174</v>
      </c>
      <c r="E30" s="9">
        <v>40969</v>
      </c>
    </row>
    <row r="31" spans="1:6" x14ac:dyDescent="0.25">
      <c r="A31" s="2" t="s">
        <v>17040</v>
      </c>
      <c r="B31" s="2" t="s">
        <v>17041</v>
      </c>
      <c r="C31" s="4" t="s">
        <v>17042</v>
      </c>
      <c r="E31" s="9">
        <v>41053</v>
      </c>
      <c r="F31" s="3">
        <v>12</v>
      </c>
    </row>
    <row r="32" spans="1:6" x14ac:dyDescent="0.25">
      <c r="A32" s="2" t="s">
        <v>17043</v>
      </c>
      <c r="B32" s="2" t="s">
        <v>17044</v>
      </c>
      <c r="C32" s="4" t="s">
        <v>17045</v>
      </c>
      <c r="E32" s="9">
        <v>41102</v>
      </c>
      <c r="F32" s="3">
        <v>2</v>
      </c>
    </row>
    <row r="33" spans="1:6" x14ac:dyDescent="0.25">
      <c r="A33" s="2" t="s">
        <v>17003</v>
      </c>
      <c r="B33" s="2" t="s">
        <v>5697</v>
      </c>
      <c r="C33" s="4" t="s">
        <v>17046</v>
      </c>
      <c r="D33" s="9" t="s">
        <v>17047</v>
      </c>
      <c r="E33" s="9">
        <v>41108</v>
      </c>
      <c r="F33" s="3">
        <v>2</v>
      </c>
    </row>
    <row r="34" spans="1:6" x14ac:dyDescent="0.25">
      <c r="A34" s="2" t="s">
        <v>1802</v>
      </c>
      <c r="B34" s="2" t="s">
        <v>17048</v>
      </c>
      <c r="C34" s="4" t="s">
        <v>2747</v>
      </c>
      <c r="E34" s="9">
        <v>41254</v>
      </c>
      <c r="F34" s="3">
        <v>1</v>
      </c>
    </row>
    <row r="35" spans="1:6" x14ac:dyDescent="0.25">
      <c r="B35" s="2" t="s">
        <v>17049</v>
      </c>
      <c r="C35" s="4" t="s">
        <v>17050</v>
      </c>
      <c r="E35" s="9">
        <v>41260</v>
      </c>
    </row>
    <row r="36" spans="1:6" x14ac:dyDescent="0.25">
      <c r="A36" s="2" t="s">
        <v>941</v>
      </c>
      <c r="B36" s="2" t="s">
        <v>17051</v>
      </c>
      <c r="C36" s="4" t="s">
        <v>10986</v>
      </c>
      <c r="D36" s="9" t="s">
        <v>17052</v>
      </c>
      <c r="E36" s="9">
        <v>41347</v>
      </c>
      <c r="F36" s="3">
        <v>3</v>
      </c>
    </row>
    <row r="37" spans="1:6" x14ac:dyDescent="0.25">
      <c r="A37" s="2" t="s">
        <v>17053</v>
      </c>
      <c r="B37" s="2" t="s">
        <v>17054</v>
      </c>
      <c r="C37" s="4" t="s">
        <v>10986</v>
      </c>
      <c r="E37" s="9" t="s">
        <v>17055</v>
      </c>
    </row>
    <row r="38" spans="1:6" x14ac:dyDescent="0.25">
      <c r="A38" s="2" t="s">
        <v>3985</v>
      </c>
      <c r="B38" s="2" t="s">
        <v>17056</v>
      </c>
      <c r="C38" s="4" t="s">
        <v>17057</v>
      </c>
      <c r="E38" s="9">
        <v>41383</v>
      </c>
      <c r="F38" s="3">
        <v>7</v>
      </c>
    </row>
    <row r="39" spans="1:6" x14ac:dyDescent="0.25">
      <c r="A39" s="2" t="s">
        <v>15562</v>
      </c>
      <c r="B39" s="2" t="s">
        <v>17058</v>
      </c>
      <c r="C39" s="4" t="s">
        <v>17057</v>
      </c>
      <c r="E39" s="9">
        <v>41373</v>
      </c>
    </row>
    <row r="40" spans="1:6" x14ac:dyDescent="0.25">
      <c r="A40" s="2" t="s">
        <v>4675</v>
      </c>
      <c r="B40" s="2" t="s">
        <v>17059</v>
      </c>
      <c r="C40" s="4" t="s">
        <v>17060</v>
      </c>
      <c r="E40" s="9">
        <v>41383</v>
      </c>
      <c r="F40" s="3">
        <v>3</v>
      </c>
    </row>
    <row r="41" spans="1:6" x14ac:dyDescent="0.25">
      <c r="A41" s="2" t="s">
        <v>2264</v>
      </c>
      <c r="B41" s="2" t="s">
        <v>17061</v>
      </c>
      <c r="C41" s="4" t="s">
        <v>13680</v>
      </c>
      <c r="E41" s="9">
        <v>41393</v>
      </c>
    </row>
    <row r="42" spans="1:6" x14ac:dyDescent="0.25">
      <c r="A42" s="2" t="s">
        <v>17043</v>
      </c>
      <c r="B42" s="2" t="s">
        <v>17062</v>
      </c>
      <c r="C42" s="4" t="s">
        <v>9414</v>
      </c>
      <c r="E42" s="9">
        <v>41435</v>
      </c>
    </row>
    <row r="43" spans="1:6" x14ac:dyDescent="0.25">
      <c r="A43" s="2" t="s">
        <v>17043</v>
      </c>
      <c r="B43" s="2" t="s">
        <v>17063</v>
      </c>
      <c r="C43" s="4" t="s">
        <v>9414</v>
      </c>
      <c r="E43" s="9">
        <v>41435</v>
      </c>
    </row>
    <row r="44" spans="1:6" x14ac:dyDescent="0.25">
      <c r="A44" s="2" t="s">
        <v>2488</v>
      </c>
      <c r="B44" s="2" t="s">
        <v>17064</v>
      </c>
      <c r="C44" s="4" t="s">
        <v>17065</v>
      </c>
      <c r="E44" s="9">
        <v>41439</v>
      </c>
    </row>
    <row r="45" spans="1:6" x14ac:dyDescent="0.25">
      <c r="A45" s="2" t="s">
        <v>17066</v>
      </c>
      <c r="B45" s="2" t="s">
        <v>17067</v>
      </c>
      <c r="C45" s="4" t="s">
        <v>4089</v>
      </c>
      <c r="E45" s="9">
        <v>41641</v>
      </c>
    </row>
    <row r="46" spans="1:6" x14ac:dyDescent="0.25">
      <c r="A46" s="2" t="s">
        <v>5074</v>
      </c>
      <c r="B46" s="2" t="s">
        <v>17068</v>
      </c>
      <c r="C46" s="4" t="s">
        <v>4089</v>
      </c>
      <c r="E46" s="9">
        <v>41641</v>
      </c>
    </row>
    <row r="47" spans="1:6" x14ac:dyDescent="0.25">
      <c r="A47" s="2" t="s">
        <v>17069</v>
      </c>
      <c r="B47" s="2" t="s">
        <v>17070</v>
      </c>
      <c r="C47" s="4" t="s">
        <v>2833</v>
      </c>
      <c r="E47" s="9">
        <v>41687</v>
      </c>
    </row>
    <row r="48" spans="1:6" x14ac:dyDescent="0.25">
      <c r="A48" s="2" t="s">
        <v>17069</v>
      </c>
      <c r="B48" s="2" t="s">
        <v>17071</v>
      </c>
      <c r="C48" s="4" t="s">
        <v>2833</v>
      </c>
      <c r="D48" s="9">
        <v>41692</v>
      </c>
      <c r="E48" s="9">
        <v>41690</v>
      </c>
    </row>
    <row r="49" spans="1:5" x14ac:dyDescent="0.25">
      <c r="A49" s="2" t="s">
        <v>17072</v>
      </c>
      <c r="B49" s="2" t="s">
        <v>17073</v>
      </c>
      <c r="C49" s="4" t="s">
        <v>17074</v>
      </c>
      <c r="E49" s="9">
        <v>41690</v>
      </c>
    </row>
    <row r="50" spans="1:5" x14ac:dyDescent="0.25">
      <c r="A50" s="2" t="s">
        <v>17075</v>
      </c>
      <c r="B50" s="2" t="s">
        <v>16978</v>
      </c>
      <c r="C50" s="4" t="s">
        <v>14502</v>
      </c>
      <c r="E50" s="9">
        <v>41702</v>
      </c>
    </row>
    <row r="51" spans="1:5" x14ac:dyDescent="0.25">
      <c r="A51" s="2" t="s">
        <v>17075</v>
      </c>
      <c r="B51" s="2" t="s">
        <v>17076</v>
      </c>
      <c r="C51" s="4" t="s">
        <v>14502</v>
      </c>
      <c r="E51" s="9">
        <v>41702</v>
      </c>
    </row>
    <row r="52" spans="1:5" x14ac:dyDescent="0.25">
      <c r="A52" s="2" t="s">
        <v>17077</v>
      </c>
      <c r="B52" s="2" t="s">
        <v>17078</v>
      </c>
      <c r="C52" s="4" t="s">
        <v>17079</v>
      </c>
      <c r="E52" s="9">
        <v>41725</v>
      </c>
    </row>
    <row r="53" spans="1:5" x14ac:dyDescent="0.25">
      <c r="A53" s="2" t="s">
        <v>17077</v>
      </c>
      <c r="B53" s="2" t="s">
        <v>17080</v>
      </c>
      <c r="C53" s="4" t="s">
        <v>17079</v>
      </c>
      <c r="E53" s="9">
        <v>41725</v>
      </c>
    </row>
    <row r="54" spans="1:5" x14ac:dyDescent="0.25">
      <c r="A54" s="2" t="s">
        <v>6501</v>
      </c>
      <c r="B54" s="2" t="s">
        <v>17081</v>
      </c>
      <c r="C54" s="4" t="s">
        <v>5152</v>
      </c>
      <c r="E54" s="9">
        <v>41772</v>
      </c>
    </row>
    <row r="55" spans="1:5" x14ac:dyDescent="0.25">
      <c r="A55" s="2" t="s">
        <v>17082</v>
      </c>
      <c r="B55" s="2" t="s">
        <v>17083</v>
      </c>
      <c r="C55" s="4" t="s">
        <v>7568</v>
      </c>
      <c r="E55" s="9">
        <v>41779</v>
      </c>
    </row>
    <row r="56" spans="1:5" x14ac:dyDescent="0.25">
      <c r="A56" s="2" t="s">
        <v>17082</v>
      </c>
      <c r="B56" s="2" t="s">
        <v>17084</v>
      </c>
      <c r="C56" s="4" t="s">
        <v>7568</v>
      </c>
      <c r="E56" s="9">
        <v>41782</v>
      </c>
    </row>
    <row r="57" spans="1:5" x14ac:dyDescent="0.25">
      <c r="A57" s="2" t="s">
        <v>17085</v>
      </c>
      <c r="B57" s="2" t="s">
        <v>17086</v>
      </c>
      <c r="C57" s="4" t="s">
        <v>16808</v>
      </c>
      <c r="E57" s="9">
        <v>41799</v>
      </c>
    </row>
    <row r="58" spans="1:5" x14ac:dyDescent="0.25">
      <c r="A58" s="2" t="s">
        <v>17085</v>
      </c>
      <c r="B58" s="2" t="s">
        <v>17087</v>
      </c>
      <c r="C58" s="4" t="s">
        <v>16808</v>
      </c>
      <c r="E58" s="9">
        <v>41799</v>
      </c>
    </row>
    <row r="59" spans="1:5" x14ac:dyDescent="0.25">
      <c r="A59" s="2" t="s">
        <v>17088</v>
      </c>
      <c r="B59" s="2" t="s">
        <v>17089</v>
      </c>
      <c r="C59" s="4" t="s">
        <v>2298</v>
      </c>
      <c r="E59" s="9">
        <v>41806</v>
      </c>
    </row>
    <row r="60" spans="1:5" x14ac:dyDescent="0.25">
      <c r="A60" s="2" t="s">
        <v>17090</v>
      </c>
      <c r="B60" s="2" t="s">
        <v>17091</v>
      </c>
      <c r="C60" s="4" t="s">
        <v>17092</v>
      </c>
      <c r="E60" s="9">
        <v>41808</v>
      </c>
    </row>
    <row r="61" spans="1:5" x14ac:dyDescent="0.25">
      <c r="A61" s="2" t="s">
        <v>17093</v>
      </c>
      <c r="B61" s="2" t="s">
        <v>17054</v>
      </c>
      <c r="C61" s="4" t="s">
        <v>5174</v>
      </c>
      <c r="E61" s="9">
        <v>41813</v>
      </c>
    </row>
    <row r="62" spans="1:5" x14ac:dyDescent="0.25">
      <c r="A62" s="2" t="s">
        <v>941</v>
      </c>
      <c r="B62" s="2" t="s">
        <v>17094</v>
      </c>
      <c r="C62" s="4" t="s">
        <v>5174</v>
      </c>
      <c r="E62" s="9">
        <v>41813</v>
      </c>
    </row>
    <row r="63" spans="1:5" x14ac:dyDescent="0.25">
      <c r="A63" s="2" t="s">
        <v>4900</v>
      </c>
      <c r="B63" s="2" t="s">
        <v>17095</v>
      </c>
      <c r="C63" s="4" t="s">
        <v>17096</v>
      </c>
      <c r="E63" s="9">
        <v>41820</v>
      </c>
    </row>
    <row r="64" spans="1:5" x14ac:dyDescent="0.25">
      <c r="A64" s="2" t="s">
        <v>4900</v>
      </c>
      <c r="B64" s="2" t="s">
        <v>17097</v>
      </c>
      <c r="C64" s="4" t="s">
        <v>17098</v>
      </c>
      <c r="E64" s="9">
        <v>41827</v>
      </c>
    </row>
    <row r="65" spans="1:5" x14ac:dyDescent="0.25">
      <c r="A65" s="2" t="s">
        <v>941</v>
      </c>
      <c r="B65" s="2" t="s">
        <v>17051</v>
      </c>
      <c r="C65" s="4" t="s">
        <v>2853</v>
      </c>
      <c r="D65" s="9" t="s">
        <v>17099</v>
      </c>
      <c r="E65" s="9">
        <v>41852</v>
      </c>
    </row>
    <row r="66" spans="1:5" x14ac:dyDescent="0.25">
      <c r="A66" s="2" t="s">
        <v>16971</v>
      </c>
      <c r="B66" s="2" t="s">
        <v>16972</v>
      </c>
      <c r="C66" s="4" t="s">
        <v>17100</v>
      </c>
      <c r="E66" s="9">
        <v>41855</v>
      </c>
    </row>
    <row r="67" spans="1:5" x14ac:dyDescent="0.25">
      <c r="A67" s="2" t="s">
        <v>17101</v>
      </c>
      <c r="B67" s="2" t="s">
        <v>17102</v>
      </c>
      <c r="C67" s="4" t="s">
        <v>17103</v>
      </c>
      <c r="E67" s="9">
        <v>41858</v>
      </c>
    </row>
    <row r="68" spans="1:5" x14ac:dyDescent="0.25">
      <c r="A68" s="2" t="s">
        <v>17104</v>
      </c>
      <c r="B68" s="2" t="s">
        <v>17105</v>
      </c>
      <c r="C68" s="4" t="s">
        <v>17106</v>
      </c>
      <c r="E68" s="9">
        <v>41878</v>
      </c>
    </row>
    <row r="69" spans="1:5" x14ac:dyDescent="0.25">
      <c r="A69" s="2" t="s">
        <v>6026</v>
      </c>
      <c r="B69" s="2" t="s">
        <v>17107</v>
      </c>
      <c r="C69" s="4" t="s">
        <v>2877</v>
      </c>
      <c r="E69" s="9">
        <v>41894</v>
      </c>
    </row>
    <row r="70" spans="1:5" x14ac:dyDescent="0.25">
      <c r="A70" s="2" t="s">
        <v>17108</v>
      </c>
      <c r="B70" s="2" t="s">
        <v>17109</v>
      </c>
      <c r="C70" s="4" t="s">
        <v>17110</v>
      </c>
      <c r="E70" s="9">
        <v>41900</v>
      </c>
    </row>
    <row r="71" spans="1:5" x14ac:dyDescent="0.25">
      <c r="A71" s="2" t="s">
        <v>17111</v>
      </c>
      <c r="B71" s="2" t="s">
        <v>17112</v>
      </c>
      <c r="C71" s="4" t="s">
        <v>2300</v>
      </c>
      <c r="E71" s="9">
        <v>41905</v>
      </c>
    </row>
    <row r="72" spans="1:5" x14ac:dyDescent="0.25">
      <c r="A72" s="2" t="s">
        <v>17113</v>
      </c>
      <c r="B72" s="2" t="s">
        <v>17114</v>
      </c>
      <c r="C72" s="4" t="s">
        <v>4216</v>
      </c>
      <c r="E72" s="9">
        <v>41962</v>
      </c>
    </row>
    <row r="73" spans="1:5" x14ac:dyDescent="0.25">
      <c r="A73" s="2" t="s">
        <v>4675</v>
      </c>
      <c r="B73" s="2" t="s">
        <v>17115</v>
      </c>
      <c r="C73" s="4" t="s">
        <v>16827</v>
      </c>
      <c r="E73" s="9">
        <v>42040</v>
      </c>
    </row>
    <row r="74" spans="1:5" x14ac:dyDescent="0.25">
      <c r="A74" s="2" t="s">
        <v>17116</v>
      </c>
      <c r="B74" s="2" t="s">
        <v>17117</v>
      </c>
      <c r="C74" s="4" t="s">
        <v>8567</v>
      </c>
      <c r="E74" s="9">
        <v>42067</v>
      </c>
    </row>
    <row r="75" spans="1:5" x14ac:dyDescent="0.25">
      <c r="A75" s="2" t="s">
        <v>10762</v>
      </c>
      <c r="B75" s="2" t="s">
        <v>17118</v>
      </c>
      <c r="C75" s="4" t="s">
        <v>8567</v>
      </c>
      <c r="E75" s="9">
        <v>42067</v>
      </c>
    </row>
    <row r="76" spans="1:5" x14ac:dyDescent="0.25">
      <c r="A76" s="2" t="s">
        <v>17119</v>
      </c>
      <c r="B76" s="2" t="s">
        <v>17120</v>
      </c>
      <c r="C76" s="4" t="s">
        <v>8567</v>
      </c>
      <c r="E76" s="9">
        <v>42067</v>
      </c>
    </row>
    <row r="77" spans="1:5" x14ac:dyDescent="0.25">
      <c r="A77" s="2" t="s">
        <v>17121</v>
      </c>
      <c r="B77" s="2" t="s">
        <v>17122</v>
      </c>
      <c r="C77" s="4" t="s">
        <v>12001</v>
      </c>
      <c r="E77" s="9">
        <v>42126</v>
      </c>
    </row>
    <row r="78" spans="1:5" x14ac:dyDescent="0.25">
      <c r="A78" s="2" t="s">
        <v>17123</v>
      </c>
      <c r="B78" s="2" t="s">
        <v>17124</v>
      </c>
      <c r="C78" s="4" t="s">
        <v>3737</v>
      </c>
      <c r="E78" s="9">
        <v>42332</v>
      </c>
    </row>
    <row r="79" spans="1:5" x14ac:dyDescent="0.25">
      <c r="A79" s="2" t="s">
        <v>3827</v>
      </c>
      <c r="B79" s="2" t="s">
        <v>17125</v>
      </c>
      <c r="C79" s="4" t="s">
        <v>12087</v>
      </c>
      <c r="E79" s="9">
        <v>42360</v>
      </c>
    </row>
    <row r="80" spans="1:5" x14ac:dyDescent="0.25">
      <c r="A80" s="2" t="s">
        <v>17126</v>
      </c>
      <c r="B80" s="2" t="s">
        <v>17127</v>
      </c>
      <c r="C80" s="4" t="s">
        <v>17128</v>
      </c>
      <c r="E80" s="9">
        <v>42392</v>
      </c>
    </row>
    <row r="81" spans="1:5" x14ac:dyDescent="0.25">
      <c r="A81" s="2" t="s">
        <v>10775</v>
      </c>
      <c r="B81" s="2" t="s">
        <v>17129</v>
      </c>
      <c r="C81" s="4" t="s">
        <v>17128</v>
      </c>
      <c r="E81" s="9">
        <v>42390</v>
      </c>
    </row>
    <row r="82" spans="1:5" x14ac:dyDescent="0.25">
      <c r="A82" s="2" t="s">
        <v>17130</v>
      </c>
      <c r="B82" s="2" t="s">
        <v>17131</v>
      </c>
      <c r="C82" s="4" t="s">
        <v>6610</v>
      </c>
      <c r="E82" s="9">
        <v>42436</v>
      </c>
    </row>
    <row r="83" spans="1:5" x14ac:dyDescent="0.25">
      <c r="A83" s="2" t="s">
        <v>4828</v>
      </c>
      <c r="B83" s="2" t="s">
        <v>17132</v>
      </c>
      <c r="C83" s="4" t="s">
        <v>17133</v>
      </c>
      <c r="E83" s="9">
        <v>42438</v>
      </c>
    </row>
    <row r="84" spans="1:5" x14ac:dyDescent="0.25">
      <c r="A84" s="2" t="s">
        <v>4028</v>
      </c>
      <c r="B84" s="2" t="s">
        <v>17134</v>
      </c>
      <c r="C84" s="4" t="s">
        <v>17135</v>
      </c>
      <c r="E84" s="9">
        <v>42488</v>
      </c>
    </row>
    <row r="85" spans="1:5" x14ac:dyDescent="0.25">
      <c r="A85" s="2" t="s">
        <v>17136</v>
      </c>
      <c r="B85" s="2" t="s">
        <v>17137</v>
      </c>
      <c r="C85" s="4" t="s">
        <v>17138</v>
      </c>
      <c r="E85" s="9">
        <v>42521</v>
      </c>
    </row>
    <row r="86" spans="1:5" x14ac:dyDescent="0.25">
      <c r="A86" s="2" t="s">
        <v>3827</v>
      </c>
      <c r="B86" s="2" t="s">
        <v>17139</v>
      </c>
      <c r="C86" s="4" t="s">
        <v>2962</v>
      </c>
      <c r="E86" s="9">
        <v>42536</v>
      </c>
    </row>
    <row r="87" spans="1:5" x14ac:dyDescent="0.25">
      <c r="A87" s="2" t="s">
        <v>15559</v>
      </c>
      <c r="B87" s="2" t="s">
        <v>17140</v>
      </c>
      <c r="C87" s="4" t="s">
        <v>12131</v>
      </c>
      <c r="D87" s="9" t="s">
        <v>17141</v>
      </c>
      <c r="E87" s="9">
        <v>42565</v>
      </c>
    </row>
    <row r="88" spans="1:5" x14ac:dyDescent="0.25">
      <c r="A88" s="2" t="s">
        <v>13165</v>
      </c>
      <c r="B88" s="2" t="s">
        <v>17142</v>
      </c>
      <c r="C88" s="4" t="s">
        <v>17143</v>
      </c>
      <c r="E88" s="9">
        <v>42555</v>
      </c>
    </row>
    <row r="89" spans="1:5" x14ac:dyDescent="0.25">
      <c r="A89" s="2" t="s">
        <v>17144</v>
      </c>
      <c r="B89" s="2" t="s">
        <v>17145</v>
      </c>
      <c r="C89" s="4" t="s">
        <v>8721</v>
      </c>
      <c r="E89" s="9">
        <v>42563</v>
      </c>
    </row>
    <row r="90" spans="1:5" x14ac:dyDescent="0.25">
      <c r="A90" s="2" t="s">
        <v>17146</v>
      </c>
      <c r="B90" s="2" t="s">
        <v>17147</v>
      </c>
      <c r="C90" s="4" t="s">
        <v>16652</v>
      </c>
      <c r="E90" s="9">
        <v>42647</v>
      </c>
    </row>
    <row r="91" spans="1:5" x14ac:dyDescent="0.25">
      <c r="A91" s="2" t="s">
        <v>17146</v>
      </c>
      <c r="B91" s="2" t="s">
        <v>17148</v>
      </c>
      <c r="C91" s="4" t="s">
        <v>16652</v>
      </c>
      <c r="E91" s="9">
        <v>42647</v>
      </c>
    </row>
    <row r="92" spans="1:5" x14ac:dyDescent="0.25">
      <c r="A92" s="2" t="s">
        <v>17149</v>
      </c>
      <c r="B92" s="2" t="s">
        <v>17150</v>
      </c>
      <c r="C92" s="4" t="s">
        <v>17151</v>
      </c>
      <c r="E92" s="9" t="s">
        <v>15805</v>
      </c>
    </row>
    <row r="93" spans="1:5" x14ac:dyDescent="0.25">
      <c r="A93" s="2" t="s">
        <v>4470</v>
      </c>
      <c r="B93" s="2" t="s">
        <v>17152</v>
      </c>
      <c r="C93" s="4" t="s">
        <v>17153</v>
      </c>
      <c r="E93" s="9">
        <v>42842</v>
      </c>
    </row>
    <row r="94" spans="1:5" x14ac:dyDescent="0.25">
      <c r="A94" s="2" t="s">
        <v>17154</v>
      </c>
      <c r="B94" s="2" t="s">
        <v>17155</v>
      </c>
      <c r="C94" s="4" t="s">
        <v>17153</v>
      </c>
      <c r="E94" s="9">
        <v>42842</v>
      </c>
    </row>
    <row r="95" spans="1:5" x14ac:dyDescent="0.25">
      <c r="A95" s="2" t="s">
        <v>7906</v>
      </c>
      <c r="B95" s="2" t="s">
        <v>17156</v>
      </c>
      <c r="C95" s="4" t="s">
        <v>13511</v>
      </c>
      <c r="E95" s="9">
        <v>42870</v>
      </c>
    </row>
    <row r="96" spans="1:5" x14ac:dyDescent="0.25">
      <c r="A96" s="2" t="s">
        <v>1475</v>
      </c>
      <c r="B96" s="2" t="s">
        <v>17157</v>
      </c>
      <c r="C96" s="4" t="s">
        <v>17158</v>
      </c>
      <c r="E96" s="9">
        <v>42910</v>
      </c>
    </row>
    <row r="97" spans="1:6" x14ac:dyDescent="0.25">
      <c r="A97" s="2" t="s">
        <v>4071</v>
      </c>
      <c r="B97" s="2" t="s">
        <v>17159</v>
      </c>
      <c r="C97" s="4" t="s">
        <v>4610</v>
      </c>
      <c r="E97" s="9">
        <v>42935</v>
      </c>
    </row>
    <row r="98" spans="1:6" x14ac:dyDescent="0.25">
      <c r="A98" s="2" t="s">
        <v>17160</v>
      </c>
      <c r="B98" s="2" t="s">
        <v>17161</v>
      </c>
      <c r="C98" s="4" t="s">
        <v>3047</v>
      </c>
      <c r="E98" s="9">
        <v>42965</v>
      </c>
    </row>
    <row r="99" spans="1:6" x14ac:dyDescent="0.25">
      <c r="A99" s="2" t="s">
        <v>17162</v>
      </c>
      <c r="B99" s="2" t="s">
        <v>17163</v>
      </c>
      <c r="C99" s="4" t="s">
        <v>3047</v>
      </c>
      <c r="E99" s="9">
        <v>42978</v>
      </c>
    </row>
    <row r="100" spans="1:6" x14ac:dyDescent="0.25">
      <c r="A100" s="25"/>
      <c r="B100" s="25" t="s">
        <v>17164</v>
      </c>
      <c r="C100" s="25"/>
      <c r="D100" s="29"/>
      <c r="E100" s="29"/>
      <c r="F100" s="30"/>
    </row>
    <row r="101" spans="1:6" x14ac:dyDescent="0.25">
      <c r="A101" s="2" t="s">
        <v>17165</v>
      </c>
      <c r="B101" s="2" t="s">
        <v>17166</v>
      </c>
      <c r="C101" s="4" t="s">
        <v>17167</v>
      </c>
      <c r="E101" s="9">
        <v>42999</v>
      </c>
    </row>
    <row r="102" spans="1:6" x14ac:dyDescent="0.25">
      <c r="A102" s="2" t="s">
        <v>17162</v>
      </c>
      <c r="B102" s="2" t="s">
        <v>17163</v>
      </c>
      <c r="C102" s="4" t="s">
        <v>17168</v>
      </c>
      <c r="E102" s="9">
        <v>43003</v>
      </c>
    </row>
    <row r="103" spans="1:6" x14ac:dyDescent="0.25">
      <c r="A103" s="2" t="s">
        <v>17162</v>
      </c>
      <c r="B103" s="2" t="s">
        <v>17169</v>
      </c>
      <c r="C103" s="4" t="s">
        <v>17168</v>
      </c>
      <c r="E103" s="9">
        <v>43006</v>
      </c>
    </row>
    <row r="104" spans="1:6" x14ac:dyDescent="0.25">
      <c r="A104" s="2" t="s">
        <v>4053</v>
      </c>
      <c r="B104" s="2" t="s">
        <v>17170</v>
      </c>
      <c r="C104" s="4" t="s">
        <v>16099</v>
      </c>
      <c r="E104" s="9">
        <v>42980</v>
      </c>
    </row>
    <row r="105" spans="1:6" x14ac:dyDescent="0.25">
      <c r="A105" s="2" t="s">
        <v>17171</v>
      </c>
      <c r="B105" s="2" t="s">
        <v>17172</v>
      </c>
      <c r="C105" s="4" t="s">
        <v>17173</v>
      </c>
      <c r="E105" s="9">
        <v>43006</v>
      </c>
    </row>
    <row r="106" spans="1:6" x14ac:dyDescent="0.25">
      <c r="A106" s="2" t="s">
        <v>4347</v>
      </c>
      <c r="B106" s="2" t="s">
        <v>17174</v>
      </c>
      <c r="C106" s="4" t="s">
        <v>16108</v>
      </c>
      <c r="E106" s="9">
        <v>43029</v>
      </c>
    </row>
    <row r="107" spans="1:6" x14ac:dyDescent="0.25">
      <c r="A107" s="2" t="s">
        <v>4347</v>
      </c>
      <c r="B107" s="2" t="s">
        <v>17175</v>
      </c>
      <c r="C107" s="4" t="s">
        <v>16108</v>
      </c>
      <c r="E107" s="9">
        <v>43025</v>
      </c>
    </row>
    <row r="108" spans="1:6" x14ac:dyDescent="0.25">
      <c r="A108" s="2" t="s">
        <v>15562</v>
      </c>
      <c r="B108" s="2" t="s">
        <v>17176</v>
      </c>
      <c r="C108" s="4" t="s">
        <v>17177</v>
      </c>
      <c r="E108" s="9">
        <v>43033</v>
      </c>
    </row>
    <row r="109" spans="1:6" x14ac:dyDescent="0.25">
      <c r="A109" s="2" t="s">
        <v>4828</v>
      </c>
      <c r="B109" s="2" t="s">
        <v>17178</v>
      </c>
      <c r="C109" s="4" t="s">
        <v>12199</v>
      </c>
      <c r="E109" s="9">
        <v>43052</v>
      </c>
    </row>
    <row r="110" spans="1:6" x14ac:dyDescent="0.25">
      <c r="A110" s="2" t="s">
        <v>17179</v>
      </c>
      <c r="B110" s="2" t="s">
        <v>17180</v>
      </c>
      <c r="C110" s="4" t="s">
        <v>17181</v>
      </c>
      <c r="E110" s="9">
        <v>43122</v>
      </c>
    </row>
    <row r="111" spans="1:6" x14ac:dyDescent="0.25">
      <c r="A111" s="2" t="s">
        <v>4391</v>
      </c>
      <c r="B111" s="2" t="s">
        <v>17182</v>
      </c>
      <c r="C111" s="4" t="s">
        <v>16897</v>
      </c>
      <c r="E111" s="9">
        <v>43127</v>
      </c>
    </row>
    <row r="112" spans="1:6" x14ac:dyDescent="0.25">
      <c r="A112" s="2" t="s">
        <v>7498</v>
      </c>
      <c r="B112" s="2" t="s">
        <v>17183</v>
      </c>
      <c r="C112" s="4" t="s">
        <v>17184</v>
      </c>
      <c r="E112" s="9">
        <v>43139</v>
      </c>
    </row>
    <row r="113" spans="1:6" x14ac:dyDescent="0.25">
      <c r="A113" s="2" t="s">
        <v>17185</v>
      </c>
      <c r="B113" s="2" t="s">
        <v>17186</v>
      </c>
      <c r="C113" s="4" t="s">
        <v>17187</v>
      </c>
      <c r="E113" s="9">
        <v>43181</v>
      </c>
    </row>
    <row r="114" spans="1:6" x14ac:dyDescent="0.25">
      <c r="A114" s="2" t="s">
        <v>4347</v>
      </c>
      <c r="B114" s="2" t="s">
        <v>17188</v>
      </c>
      <c r="C114" s="4" t="s">
        <v>17189</v>
      </c>
      <c r="E114" s="9">
        <v>43194</v>
      </c>
    </row>
    <row r="115" spans="1:6" x14ac:dyDescent="0.25">
      <c r="A115" s="2" t="s">
        <v>11197</v>
      </c>
      <c r="B115" s="2" t="s">
        <v>17190</v>
      </c>
      <c r="C115" s="4" t="s">
        <v>17191</v>
      </c>
      <c r="E115" s="9" t="s">
        <v>9621</v>
      </c>
    </row>
    <row r="116" spans="1:6" x14ac:dyDescent="0.25">
      <c r="A116" s="2" t="s">
        <v>17192</v>
      </c>
      <c r="B116" s="2" t="s">
        <v>17193</v>
      </c>
      <c r="C116" s="4" t="s">
        <v>5714</v>
      </c>
      <c r="D116" s="9">
        <v>43309</v>
      </c>
      <c r="E116" s="9">
        <v>43306</v>
      </c>
    </row>
    <row r="117" spans="1:6" x14ac:dyDescent="0.25">
      <c r="A117" s="2" t="s">
        <v>983</v>
      </c>
      <c r="B117" s="2" t="s">
        <v>17194</v>
      </c>
      <c r="C117" s="4" t="s">
        <v>17195</v>
      </c>
      <c r="E117" s="9">
        <v>43314</v>
      </c>
    </row>
    <row r="118" spans="1:6" x14ac:dyDescent="0.25">
      <c r="A118" s="2" t="s">
        <v>983</v>
      </c>
      <c r="B118" s="2" t="s">
        <v>17196</v>
      </c>
      <c r="C118" s="4" t="s">
        <v>17195</v>
      </c>
      <c r="D118" s="9">
        <v>43320</v>
      </c>
      <c r="E118" s="9">
        <v>43323</v>
      </c>
    </row>
    <row r="119" spans="1:6" x14ac:dyDescent="0.25">
      <c r="A119" s="25"/>
      <c r="B119" s="25" t="s">
        <v>17197</v>
      </c>
      <c r="C119" s="25"/>
      <c r="D119" s="29"/>
      <c r="E119" s="29"/>
      <c r="F119" s="30"/>
    </row>
    <row r="120" spans="1:6" x14ac:dyDescent="0.25">
      <c r="A120" s="2" t="s">
        <v>17198</v>
      </c>
      <c r="B120" s="2" t="s">
        <v>17199</v>
      </c>
      <c r="C120" s="4" t="s">
        <v>17200</v>
      </c>
      <c r="E120" s="9">
        <v>43336</v>
      </c>
    </row>
    <row r="121" spans="1:6" x14ac:dyDescent="0.25">
      <c r="A121" s="2" t="s">
        <v>17201</v>
      </c>
      <c r="B121" s="2" t="s">
        <v>17202</v>
      </c>
      <c r="C121" s="4" t="s">
        <v>17203</v>
      </c>
      <c r="E121" s="9" t="s">
        <v>17204</v>
      </c>
    </row>
    <row r="122" spans="1:6" x14ac:dyDescent="0.25">
      <c r="A122" s="2" t="s">
        <v>17201</v>
      </c>
      <c r="B122" s="2" t="s">
        <v>17205</v>
      </c>
      <c r="C122" s="4" t="s">
        <v>17206</v>
      </c>
      <c r="E122" s="9" t="s">
        <v>17207</v>
      </c>
    </row>
    <row r="123" spans="1:6" x14ac:dyDescent="0.25">
      <c r="A123" s="2" t="s">
        <v>17208</v>
      </c>
      <c r="B123" s="2" t="s">
        <v>17209</v>
      </c>
      <c r="C123" s="4" t="s">
        <v>17210</v>
      </c>
      <c r="E123" s="9">
        <v>43416</v>
      </c>
    </row>
    <row r="124" spans="1:6" x14ac:dyDescent="0.25">
      <c r="A124" s="2" t="s">
        <v>5215</v>
      </c>
      <c r="B124" s="2" t="s">
        <v>17211</v>
      </c>
      <c r="C124" s="4" t="s">
        <v>3402</v>
      </c>
      <c r="E124" s="9">
        <v>43433</v>
      </c>
    </row>
    <row r="125" spans="1:6" x14ac:dyDescent="0.25">
      <c r="A125" s="2" t="s">
        <v>17212</v>
      </c>
      <c r="B125" s="2" t="s">
        <v>17213</v>
      </c>
      <c r="C125" s="4" t="s">
        <v>17214</v>
      </c>
      <c r="E125" s="9">
        <v>43483</v>
      </c>
    </row>
    <row r="126" spans="1:6" x14ac:dyDescent="0.25">
      <c r="A126" s="2" t="s">
        <v>17215</v>
      </c>
      <c r="B126" s="2" t="s">
        <v>17216</v>
      </c>
      <c r="C126" s="4" t="s">
        <v>17214</v>
      </c>
      <c r="E126" s="9">
        <v>43483</v>
      </c>
    </row>
    <row r="127" spans="1:6" x14ac:dyDescent="0.25">
      <c r="A127" s="2" t="s">
        <v>1433</v>
      </c>
      <c r="B127" s="2" t="s">
        <v>17217</v>
      </c>
      <c r="C127" s="4" t="s">
        <v>14448</v>
      </c>
      <c r="E127" s="9">
        <v>43687</v>
      </c>
    </row>
    <row r="128" spans="1:6" x14ac:dyDescent="0.25">
      <c r="A128" s="2" t="s">
        <v>17218</v>
      </c>
      <c r="B128" s="2" t="s">
        <v>17219</v>
      </c>
      <c r="C128" s="4" t="s">
        <v>14454</v>
      </c>
      <c r="E128" s="9">
        <v>43706</v>
      </c>
    </row>
    <row r="129" spans="1:6" x14ac:dyDescent="0.25">
      <c r="A129" s="2" t="s">
        <v>17220</v>
      </c>
      <c r="B129" s="2" t="s">
        <v>17221</v>
      </c>
      <c r="C129" s="4" t="s">
        <v>17222</v>
      </c>
      <c r="D129" s="9" t="s">
        <v>17223</v>
      </c>
      <c r="E129" s="9">
        <v>43736</v>
      </c>
    </row>
    <row r="130" spans="1:6" x14ac:dyDescent="0.25">
      <c r="A130" s="2" t="s">
        <v>13275</v>
      </c>
      <c r="B130" s="2" t="s">
        <v>17224</v>
      </c>
      <c r="C130" s="4" t="s">
        <v>17225</v>
      </c>
      <c r="E130" s="9">
        <v>43743</v>
      </c>
    </row>
    <row r="131" spans="1:6" x14ac:dyDescent="0.25">
      <c r="A131" s="2" t="s">
        <v>17226</v>
      </c>
      <c r="B131" s="2" t="s">
        <v>12993</v>
      </c>
      <c r="C131" s="4" t="s">
        <v>17225</v>
      </c>
      <c r="E131" s="9">
        <v>43743</v>
      </c>
    </row>
    <row r="132" spans="1:6" x14ac:dyDescent="0.25">
      <c r="A132" s="2" t="s">
        <v>17227</v>
      </c>
      <c r="B132" s="2" t="s">
        <v>17228</v>
      </c>
      <c r="C132" s="4" t="s">
        <v>17229</v>
      </c>
      <c r="E132" s="9">
        <v>43857</v>
      </c>
      <c r="F132" s="3">
        <v>2</v>
      </c>
    </row>
  </sheetData>
  <hyperlinks>
    <hyperlink ref="I1" location="'Inicio'!A1" tooltip="Regresa a la tabla del inicio" display="Ir al inicio" xr:uid="{A2691AEB-D534-4698-941E-D9933289BBF1}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04B1-C762-42DE-904D-CF44E5AF5BDA}">
  <sheetPr codeName="Hoja211"/>
  <dimension ref="A1:I285"/>
  <sheetViews>
    <sheetView workbookViewId="0">
      <pane ySplit="1" topLeftCell="A263" activePane="bottomLeft" state="frozenSplit"/>
      <selection pane="bottomLeft" activeCell="H1" sqref="H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771</v>
      </c>
      <c r="H1" s="1" t="s">
        <v>29177</v>
      </c>
      <c r="I1" s="5" t="s">
        <v>14</v>
      </c>
    </row>
    <row r="2" spans="1:9" x14ac:dyDescent="0.25">
      <c r="A2" s="2" t="s">
        <v>17230</v>
      </c>
      <c r="B2" s="2" t="s">
        <v>17231</v>
      </c>
      <c r="C2" s="4" t="s">
        <v>12213</v>
      </c>
      <c r="E2" s="9">
        <v>40280</v>
      </c>
      <c r="F2" s="3" t="s">
        <v>1660</v>
      </c>
    </row>
    <row r="3" spans="1:9" x14ac:dyDescent="0.25">
      <c r="A3" s="2" t="s">
        <v>17232</v>
      </c>
      <c r="B3" s="2" t="s">
        <v>17233</v>
      </c>
      <c r="C3" s="4" t="s">
        <v>11556</v>
      </c>
      <c r="E3" s="9">
        <v>40287</v>
      </c>
      <c r="F3" s="3" t="s">
        <v>1664</v>
      </c>
    </row>
    <row r="4" spans="1:9" x14ac:dyDescent="0.25">
      <c r="A4" s="2" t="s">
        <v>906</v>
      </c>
      <c r="B4" s="2" t="s">
        <v>17234</v>
      </c>
      <c r="C4" s="4" t="s">
        <v>2493</v>
      </c>
      <c r="E4" s="9">
        <v>40290</v>
      </c>
      <c r="F4" s="3" t="s">
        <v>880</v>
      </c>
    </row>
    <row r="5" spans="1:9" x14ac:dyDescent="0.25">
      <c r="A5" s="2" t="s">
        <v>17235</v>
      </c>
      <c r="B5" s="2" t="s">
        <v>17236</v>
      </c>
      <c r="C5" s="4" t="s">
        <v>17237</v>
      </c>
      <c r="D5" s="9" t="s">
        <v>17238</v>
      </c>
      <c r="E5" s="9">
        <v>40304</v>
      </c>
      <c r="F5" s="3" t="s">
        <v>1699</v>
      </c>
    </row>
    <row r="6" spans="1:9" x14ac:dyDescent="0.25">
      <c r="A6" s="2" t="s">
        <v>7913</v>
      </c>
      <c r="B6" s="2" t="s">
        <v>17239</v>
      </c>
      <c r="C6" s="4" t="s">
        <v>2504</v>
      </c>
      <c r="E6" s="9">
        <v>40313</v>
      </c>
      <c r="F6" s="3">
        <v>2</v>
      </c>
    </row>
    <row r="7" spans="1:9" x14ac:dyDescent="0.25">
      <c r="A7" s="2" t="s">
        <v>7946</v>
      </c>
      <c r="B7" s="2" t="s">
        <v>17240</v>
      </c>
      <c r="C7" s="4" t="s">
        <v>7829</v>
      </c>
      <c r="E7" s="9">
        <v>40318</v>
      </c>
      <c r="F7" s="3" t="s">
        <v>1660</v>
      </c>
    </row>
    <row r="8" spans="1:9" x14ac:dyDescent="0.25">
      <c r="A8" s="2" t="s">
        <v>17241</v>
      </c>
      <c r="B8" s="2" t="s">
        <v>17242</v>
      </c>
      <c r="C8" s="4" t="s">
        <v>2516</v>
      </c>
      <c r="E8" s="9">
        <v>40325</v>
      </c>
      <c r="F8" s="3" t="s">
        <v>1699</v>
      </c>
    </row>
    <row r="9" spans="1:9" x14ac:dyDescent="0.25">
      <c r="A9" s="2" t="s">
        <v>15672</v>
      </c>
      <c r="B9" s="2" t="s">
        <v>17243</v>
      </c>
      <c r="C9" s="4" t="s">
        <v>17244</v>
      </c>
      <c r="E9" s="9">
        <v>40334</v>
      </c>
      <c r="F9" s="3">
        <v>2</v>
      </c>
    </row>
    <row r="10" spans="1:9" x14ac:dyDescent="0.25">
      <c r="A10" s="2" t="s">
        <v>906</v>
      </c>
      <c r="B10" s="2" t="s">
        <v>17245</v>
      </c>
      <c r="C10" s="4" t="s">
        <v>7837</v>
      </c>
      <c r="E10" s="9">
        <v>40339</v>
      </c>
      <c r="F10" s="3" t="s">
        <v>880</v>
      </c>
    </row>
    <row r="11" spans="1:9" x14ac:dyDescent="0.25">
      <c r="A11" s="2" t="s">
        <v>17230</v>
      </c>
      <c r="B11" s="2" t="s">
        <v>17246</v>
      </c>
      <c r="C11" s="4" t="s">
        <v>11581</v>
      </c>
      <c r="E11" s="9">
        <v>40345</v>
      </c>
      <c r="F11" s="3" t="s">
        <v>7169</v>
      </c>
    </row>
    <row r="12" spans="1:9" x14ac:dyDescent="0.25">
      <c r="A12" s="2" t="s">
        <v>13603</v>
      </c>
      <c r="B12" s="2" t="s">
        <v>17247</v>
      </c>
      <c r="C12" s="4" t="s">
        <v>11586</v>
      </c>
      <c r="E12" s="9">
        <v>40354</v>
      </c>
      <c r="F12" s="3">
        <v>2</v>
      </c>
    </row>
    <row r="13" spans="1:9" x14ac:dyDescent="0.25">
      <c r="A13" s="2" t="s">
        <v>17248</v>
      </c>
      <c r="B13" s="2" t="s">
        <v>17249</v>
      </c>
      <c r="C13" s="4" t="s">
        <v>17250</v>
      </c>
      <c r="E13" s="9">
        <v>40361</v>
      </c>
      <c r="F13" s="3" t="s">
        <v>919</v>
      </c>
    </row>
    <row r="14" spans="1:9" x14ac:dyDescent="0.25">
      <c r="A14" s="2" t="s">
        <v>910</v>
      </c>
      <c r="B14" s="2" t="s">
        <v>17251</v>
      </c>
      <c r="C14" s="4" t="s">
        <v>17252</v>
      </c>
      <c r="E14" s="9">
        <v>40367</v>
      </c>
      <c r="F14" s="3" t="s">
        <v>1699</v>
      </c>
    </row>
    <row r="15" spans="1:9" x14ac:dyDescent="0.25">
      <c r="A15" s="2" t="s">
        <v>17253</v>
      </c>
      <c r="B15" s="2" t="s">
        <v>17254</v>
      </c>
      <c r="C15" s="4" t="s">
        <v>11600</v>
      </c>
      <c r="E15" s="9">
        <v>40373</v>
      </c>
      <c r="F15" s="3" t="s">
        <v>1680</v>
      </c>
    </row>
    <row r="16" spans="1:9" x14ac:dyDescent="0.25">
      <c r="A16" s="2" t="s">
        <v>8285</v>
      </c>
      <c r="B16" s="2" t="s">
        <v>17255</v>
      </c>
      <c r="C16" s="4" t="s">
        <v>17256</v>
      </c>
      <c r="E16" s="9">
        <v>40381</v>
      </c>
      <c r="F16" s="3">
        <v>1</v>
      </c>
    </row>
    <row r="17" spans="1:6" x14ac:dyDescent="0.25">
      <c r="A17" s="2" t="s">
        <v>1789</v>
      </c>
      <c r="B17" s="2" t="s">
        <v>17257</v>
      </c>
      <c r="C17" s="4" t="s">
        <v>17258</v>
      </c>
      <c r="E17" s="9">
        <v>40388</v>
      </c>
      <c r="F17" s="3" t="s">
        <v>7169</v>
      </c>
    </row>
    <row r="18" spans="1:6" x14ac:dyDescent="0.25">
      <c r="A18" s="2" t="s">
        <v>17259</v>
      </c>
      <c r="B18" s="2" t="s">
        <v>17260</v>
      </c>
      <c r="C18" s="4" t="s">
        <v>17261</v>
      </c>
      <c r="E18" s="9">
        <v>40399</v>
      </c>
      <c r="F18" s="3">
        <v>4</v>
      </c>
    </row>
    <row r="19" spans="1:6" x14ac:dyDescent="0.25">
      <c r="A19" s="2" t="s">
        <v>7913</v>
      </c>
      <c r="B19" s="2" t="s">
        <v>17262</v>
      </c>
      <c r="C19" s="4" t="s">
        <v>17263</v>
      </c>
      <c r="E19" s="9">
        <v>40409</v>
      </c>
      <c r="F19" s="3">
        <v>3</v>
      </c>
    </row>
    <row r="20" spans="1:6" x14ac:dyDescent="0.25">
      <c r="A20" s="2" t="s">
        <v>8345</v>
      </c>
      <c r="B20" s="2" t="s">
        <v>17264</v>
      </c>
      <c r="C20" s="4" t="s">
        <v>1702</v>
      </c>
      <c r="E20" s="9">
        <v>40416</v>
      </c>
      <c r="F20" s="3" t="s">
        <v>866</v>
      </c>
    </row>
    <row r="21" spans="1:6" x14ac:dyDescent="0.25">
      <c r="A21" s="2" t="s">
        <v>17265</v>
      </c>
      <c r="B21" s="2" t="s">
        <v>16972</v>
      </c>
      <c r="C21" s="4" t="s">
        <v>17266</v>
      </c>
      <c r="E21" s="9">
        <v>40417</v>
      </c>
      <c r="F21" s="3" t="s">
        <v>866</v>
      </c>
    </row>
    <row r="22" spans="1:6" x14ac:dyDescent="0.25">
      <c r="A22" s="2" t="s">
        <v>13453</v>
      </c>
      <c r="B22" s="2" t="s">
        <v>17267</v>
      </c>
      <c r="C22" s="4" t="s">
        <v>17268</v>
      </c>
      <c r="E22" s="9">
        <v>40423</v>
      </c>
      <c r="F22" s="3" t="s">
        <v>880</v>
      </c>
    </row>
    <row r="23" spans="1:6" x14ac:dyDescent="0.25">
      <c r="A23" s="2" t="s">
        <v>17269</v>
      </c>
      <c r="B23" s="2" t="s">
        <v>17270</v>
      </c>
      <c r="C23" s="4" t="s">
        <v>17271</v>
      </c>
      <c r="E23" s="9">
        <v>40426</v>
      </c>
      <c r="F23" s="3" t="s">
        <v>1680</v>
      </c>
    </row>
    <row r="24" spans="1:6" x14ac:dyDescent="0.25">
      <c r="A24" s="2" t="s">
        <v>996</v>
      </c>
      <c r="B24" s="2" t="s">
        <v>17272</v>
      </c>
      <c r="C24" s="4" t="s">
        <v>17273</v>
      </c>
      <c r="E24" s="9">
        <v>40470</v>
      </c>
      <c r="F24" s="3" t="s">
        <v>1671</v>
      </c>
    </row>
    <row r="25" spans="1:6" x14ac:dyDescent="0.25">
      <c r="A25" s="2" t="s">
        <v>7946</v>
      </c>
      <c r="B25" s="2" t="s">
        <v>17274</v>
      </c>
      <c r="C25" s="4" t="s">
        <v>17275</v>
      </c>
      <c r="E25" s="9">
        <v>40480</v>
      </c>
      <c r="F25" s="3">
        <v>3</v>
      </c>
    </row>
    <row r="26" spans="1:6" x14ac:dyDescent="0.25">
      <c r="B26" s="2" t="s">
        <v>17276</v>
      </c>
      <c r="C26" s="4" t="s">
        <v>914</v>
      </c>
      <c r="E26" s="9">
        <v>40500</v>
      </c>
      <c r="F26" s="3">
        <v>13</v>
      </c>
    </row>
    <row r="27" spans="1:6" x14ac:dyDescent="0.25">
      <c r="A27" s="2" t="s">
        <v>17277</v>
      </c>
      <c r="B27" s="2" t="s">
        <v>17278</v>
      </c>
      <c r="C27" s="4" t="s">
        <v>17279</v>
      </c>
      <c r="E27" s="9">
        <v>40519</v>
      </c>
      <c r="F27" s="3">
        <v>12</v>
      </c>
    </row>
    <row r="28" spans="1:6" x14ac:dyDescent="0.25">
      <c r="A28" s="2" t="s">
        <v>2809</v>
      </c>
      <c r="B28" s="2" t="s">
        <v>17280</v>
      </c>
      <c r="C28" s="4" t="s">
        <v>11682</v>
      </c>
      <c r="E28" s="9">
        <v>40540</v>
      </c>
      <c r="F28" s="3">
        <v>14</v>
      </c>
    </row>
    <row r="29" spans="1:6" x14ac:dyDescent="0.25">
      <c r="A29" s="2" t="s">
        <v>906</v>
      </c>
      <c r="B29" s="2" t="s">
        <v>17281</v>
      </c>
      <c r="C29" s="4" t="s">
        <v>11704</v>
      </c>
      <c r="E29" s="9">
        <v>40554</v>
      </c>
      <c r="F29" s="3">
        <v>6</v>
      </c>
    </row>
    <row r="30" spans="1:6" x14ac:dyDescent="0.25">
      <c r="A30" s="2" t="s">
        <v>17282</v>
      </c>
      <c r="B30" s="2" t="s">
        <v>17283</v>
      </c>
      <c r="C30" s="4" t="s">
        <v>17284</v>
      </c>
      <c r="E30" s="9">
        <v>40591</v>
      </c>
      <c r="F30" s="3">
        <v>2</v>
      </c>
    </row>
    <row r="31" spans="1:6" x14ac:dyDescent="0.25">
      <c r="A31" s="2" t="s">
        <v>5077</v>
      </c>
      <c r="B31" s="2" t="s">
        <v>17285</v>
      </c>
      <c r="C31" s="4" t="s">
        <v>17284</v>
      </c>
      <c r="E31" s="9">
        <v>40591</v>
      </c>
      <c r="F31" s="3">
        <v>2</v>
      </c>
    </row>
    <row r="32" spans="1:6" x14ac:dyDescent="0.25">
      <c r="A32" s="2" t="s">
        <v>17286</v>
      </c>
      <c r="B32" s="2" t="s">
        <v>17287</v>
      </c>
      <c r="C32" s="4" t="s">
        <v>17288</v>
      </c>
      <c r="E32" s="9">
        <v>40609</v>
      </c>
      <c r="F32" s="3">
        <v>11</v>
      </c>
    </row>
    <row r="33" spans="1:6" x14ac:dyDescent="0.25">
      <c r="A33" s="2" t="s">
        <v>17289</v>
      </c>
      <c r="B33" s="2" t="s">
        <v>17290</v>
      </c>
      <c r="C33" s="4" t="s">
        <v>17288</v>
      </c>
      <c r="E33" s="9">
        <v>40609</v>
      </c>
      <c r="F33" s="3">
        <v>11</v>
      </c>
    </row>
    <row r="34" spans="1:6" x14ac:dyDescent="0.25">
      <c r="A34" s="2" t="s">
        <v>17291</v>
      </c>
      <c r="B34" s="2" t="s">
        <v>17292</v>
      </c>
      <c r="C34" s="4" t="s">
        <v>943</v>
      </c>
      <c r="E34" s="9">
        <v>40624</v>
      </c>
    </row>
    <row r="35" spans="1:6" x14ac:dyDescent="0.25">
      <c r="A35" s="2" t="s">
        <v>1847</v>
      </c>
      <c r="B35" s="2" t="s">
        <v>17293</v>
      </c>
      <c r="C35" s="4" t="s">
        <v>17294</v>
      </c>
      <c r="E35" s="9">
        <v>40634</v>
      </c>
    </row>
    <row r="36" spans="1:6" x14ac:dyDescent="0.25">
      <c r="A36" s="2" t="s">
        <v>906</v>
      </c>
      <c r="B36" s="2" t="s">
        <v>17295</v>
      </c>
      <c r="C36" s="4" t="s">
        <v>17296</v>
      </c>
      <c r="E36" s="9">
        <v>40641</v>
      </c>
    </row>
    <row r="37" spans="1:6" x14ac:dyDescent="0.25">
      <c r="A37" s="2" t="s">
        <v>1824</v>
      </c>
      <c r="B37" s="2" t="s">
        <v>17297</v>
      </c>
      <c r="C37" s="4" t="s">
        <v>2620</v>
      </c>
      <c r="E37" s="9">
        <v>40648</v>
      </c>
    </row>
    <row r="38" spans="1:6" x14ac:dyDescent="0.25">
      <c r="A38" s="2" t="s">
        <v>17253</v>
      </c>
      <c r="B38" s="2" t="s">
        <v>17298</v>
      </c>
      <c r="C38" s="4" t="s">
        <v>13363</v>
      </c>
      <c r="E38" s="9">
        <v>40679</v>
      </c>
    </row>
    <row r="39" spans="1:6" x14ac:dyDescent="0.25">
      <c r="A39" s="2" t="s">
        <v>17299</v>
      </c>
      <c r="B39" s="2" t="s">
        <v>17300</v>
      </c>
      <c r="C39" s="4" t="s">
        <v>17301</v>
      </c>
      <c r="E39" s="9">
        <v>40679</v>
      </c>
    </row>
    <row r="40" spans="1:6" x14ac:dyDescent="0.25">
      <c r="A40" s="2" t="s">
        <v>17302</v>
      </c>
      <c r="B40" s="2" t="s">
        <v>17303</v>
      </c>
      <c r="C40" s="4" t="s">
        <v>17304</v>
      </c>
      <c r="E40" s="9">
        <v>40679</v>
      </c>
    </row>
    <row r="41" spans="1:6" x14ac:dyDescent="0.25">
      <c r="A41" s="2" t="s">
        <v>17305</v>
      </c>
      <c r="B41" s="2" t="s">
        <v>17306</v>
      </c>
      <c r="C41" s="4" t="s">
        <v>17307</v>
      </c>
      <c r="E41" s="9">
        <v>40691</v>
      </c>
    </row>
    <row r="42" spans="1:6" x14ac:dyDescent="0.25">
      <c r="A42" s="2" t="s">
        <v>17308</v>
      </c>
      <c r="B42" s="2" t="s">
        <v>17309</v>
      </c>
      <c r="C42" s="4" t="s">
        <v>17310</v>
      </c>
      <c r="E42" s="9">
        <v>40694</v>
      </c>
    </row>
    <row r="43" spans="1:6" x14ac:dyDescent="0.25">
      <c r="A43" s="2" t="s">
        <v>2422</v>
      </c>
      <c r="B43" s="2" t="s">
        <v>17311</v>
      </c>
      <c r="C43" s="4" t="s">
        <v>17312</v>
      </c>
      <c r="E43" s="9">
        <v>40703</v>
      </c>
    </row>
    <row r="44" spans="1:6" x14ac:dyDescent="0.25">
      <c r="A44" s="2" t="s">
        <v>9606</v>
      </c>
      <c r="B44" s="2" t="s">
        <v>17313</v>
      </c>
      <c r="C44" s="4" t="s">
        <v>17312</v>
      </c>
      <c r="E44" s="9">
        <v>40703</v>
      </c>
    </row>
    <row r="45" spans="1:6" x14ac:dyDescent="0.25">
      <c r="A45" s="2" t="s">
        <v>17314</v>
      </c>
      <c r="B45" s="2" t="s">
        <v>17315</v>
      </c>
      <c r="C45" s="4" t="s">
        <v>17316</v>
      </c>
      <c r="E45" s="9">
        <v>40709</v>
      </c>
    </row>
    <row r="46" spans="1:6" x14ac:dyDescent="0.25">
      <c r="A46" s="2" t="s">
        <v>17317</v>
      </c>
      <c r="B46" s="2" t="s">
        <v>17318</v>
      </c>
      <c r="C46" s="4" t="s">
        <v>17319</v>
      </c>
      <c r="E46" s="9">
        <v>40709</v>
      </c>
    </row>
    <row r="47" spans="1:6" x14ac:dyDescent="0.25">
      <c r="A47" s="2" t="s">
        <v>906</v>
      </c>
      <c r="B47" s="2" t="s">
        <v>17320</v>
      </c>
      <c r="C47" s="4" t="s">
        <v>17321</v>
      </c>
      <c r="E47" s="9">
        <v>40714</v>
      </c>
    </row>
    <row r="48" spans="1:6" x14ac:dyDescent="0.25">
      <c r="A48" s="2" t="s">
        <v>2543</v>
      </c>
      <c r="B48" s="2" t="s">
        <v>17322</v>
      </c>
      <c r="C48" s="4" t="s">
        <v>17321</v>
      </c>
      <c r="E48" s="9">
        <v>40722</v>
      </c>
    </row>
    <row r="49" spans="1:5" x14ac:dyDescent="0.25">
      <c r="A49" s="2" t="s">
        <v>17323</v>
      </c>
      <c r="B49" s="2" t="s">
        <v>17324</v>
      </c>
      <c r="C49" s="4" t="s">
        <v>951</v>
      </c>
      <c r="E49" s="9">
        <v>40722</v>
      </c>
    </row>
    <row r="50" spans="1:5" x14ac:dyDescent="0.25">
      <c r="A50" s="2" t="s">
        <v>17325</v>
      </c>
      <c r="B50" s="2" t="s">
        <v>17326</v>
      </c>
      <c r="C50" s="4" t="s">
        <v>17327</v>
      </c>
      <c r="E50" s="9">
        <v>40725</v>
      </c>
    </row>
    <row r="51" spans="1:5" x14ac:dyDescent="0.25">
      <c r="A51" s="2" t="s">
        <v>1726</v>
      </c>
      <c r="B51" s="2" t="s">
        <v>17328</v>
      </c>
      <c r="C51" s="4" t="s">
        <v>3790</v>
      </c>
      <c r="E51" s="9">
        <v>40736</v>
      </c>
    </row>
    <row r="52" spans="1:5" x14ac:dyDescent="0.25">
      <c r="A52" s="2" t="s">
        <v>17329</v>
      </c>
      <c r="B52" s="2" t="s">
        <v>17330</v>
      </c>
      <c r="C52" s="4" t="s">
        <v>2237</v>
      </c>
      <c r="E52" s="9">
        <v>40735</v>
      </c>
    </row>
    <row r="53" spans="1:5" x14ac:dyDescent="0.25">
      <c r="A53" s="2" t="s">
        <v>154</v>
      </c>
      <c r="B53" s="2" t="s">
        <v>17331</v>
      </c>
      <c r="C53" s="4" t="s">
        <v>17332</v>
      </c>
      <c r="E53" s="9">
        <v>40750</v>
      </c>
    </row>
    <row r="54" spans="1:5" x14ac:dyDescent="0.25">
      <c r="A54" s="2" t="s">
        <v>8775</v>
      </c>
      <c r="B54" s="2" t="s">
        <v>17333</v>
      </c>
      <c r="C54" s="4" t="s">
        <v>17334</v>
      </c>
      <c r="E54" s="9">
        <v>40758</v>
      </c>
    </row>
    <row r="55" spans="1:5" x14ac:dyDescent="0.25">
      <c r="A55" s="2" t="s">
        <v>8345</v>
      </c>
      <c r="B55" s="2" t="s">
        <v>17335</v>
      </c>
      <c r="C55" s="4" t="s">
        <v>17336</v>
      </c>
      <c r="E55" s="9">
        <v>40766</v>
      </c>
    </row>
    <row r="56" spans="1:5" x14ac:dyDescent="0.25">
      <c r="A56" s="2" t="s">
        <v>154</v>
      </c>
      <c r="B56" s="2" t="s">
        <v>17337</v>
      </c>
      <c r="C56" s="4" t="s">
        <v>17338</v>
      </c>
      <c r="E56" s="9">
        <v>40770</v>
      </c>
    </row>
    <row r="57" spans="1:5" x14ac:dyDescent="0.25">
      <c r="A57" s="2" t="s">
        <v>17253</v>
      </c>
      <c r="B57" s="2" t="s">
        <v>17298</v>
      </c>
      <c r="C57" s="4" t="s">
        <v>17339</v>
      </c>
      <c r="E57" s="9" t="s">
        <v>956</v>
      </c>
    </row>
    <row r="58" spans="1:5" x14ac:dyDescent="0.25">
      <c r="A58" s="2" t="s">
        <v>17340</v>
      </c>
      <c r="B58" s="2" t="s">
        <v>17341</v>
      </c>
      <c r="C58" s="4" t="s">
        <v>17342</v>
      </c>
      <c r="E58" s="9" t="s">
        <v>956</v>
      </c>
    </row>
    <row r="59" spans="1:5" x14ac:dyDescent="0.25">
      <c r="A59" s="2" t="s">
        <v>17343</v>
      </c>
      <c r="B59" s="2" t="s">
        <v>17344</v>
      </c>
      <c r="C59" s="4" t="s">
        <v>17345</v>
      </c>
      <c r="E59" s="9" t="s">
        <v>956</v>
      </c>
    </row>
    <row r="60" spans="1:5" x14ac:dyDescent="0.25">
      <c r="A60" s="2" t="s">
        <v>17346</v>
      </c>
      <c r="B60" s="2" t="s">
        <v>17347</v>
      </c>
      <c r="C60" s="4" t="s">
        <v>17348</v>
      </c>
      <c r="E60" s="9">
        <v>40836</v>
      </c>
    </row>
    <row r="61" spans="1:5" x14ac:dyDescent="0.25">
      <c r="A61" s="2" t="s">
        <v>17349</v>
      </c>
      <c r="B61" s="2" t="s">
        <v>17350</v>
      </c>
      <c r="C61" s="4" t="s">
        <v>17348</v>
      </c>
      <c r="E61" s="9">
        <v>40836</v>
      </c>
    </row>
    <row r="62" spans="1:5" x14ac:dyDescent="0.25">
      <c r="A62" s="2" t="s">
        <v>9776</v>
      </c>
      <c r="B62" s="2" t="s">
        <v>17351</v>
      </c>
      <c r="C62" s="4" t="s">
        <v>17352</v>
      </c>
      <c r="E62" s="9" t="s">
        <v>956</v>
      </c>
    </row>
    <row r="63" spans="1:5" x14ac:dyDescent="0.25">
      <c r="A63" s="2" t="s">
        <v>17353</v>
      </c>
      <c r="B63" s="2" t="s">
        <v>17295</v>
      </c>
      <c r="C63" s="4" t="s">
        <v>17352</v>
      </c>
      <c r="E63" s="9" t="s">
        <v>956</v>
      </c>
    </row>
    <row r="64" spans="1:5" x14ac:dyDescent="0.25">
      <c r="A64" s="2" t="s">
        <v>4844</v>
      </c>
      <c r="B64" s="2" t="s">
        <v>17354</v>
      </c>
      <c r="C64" s="4" t="s">
        <v>17355</v>
      </c>
      <c r="E64" s="9">
        <v>40899</v>
      </c>
    </row>
    <row r="65" spans="1:6" x14ac:dyDescent="0.25">
      <c r="A65" s="2" t="s">
        <v>5887</v>
      </c>
      <c r="B65" s="2" t="s">
        <v>17356</v>
      </c>
      <c r="C65" s="4" t="s">
        <v>17357</v>
      </c>
      <c r="E65" s="9">
        <v>40898</v>
      </c>
    </row>
    <row r="66" spans="1:6" x14ac:dyDescent="0.25">
      <c r="A66" s="2" t="s">
        <v>17286</v>
      </c>
      <c r="B66" s="2" t="s">
        <v>17287</v>
      </c>
      <c r="C66" s="4" t="s">
        <v>17358</v>
      </c>
      <c r="E66" s="9">
        <v>40898</v>
      </c>
    </row>
    <row r="67" spans="1:6" x14ac:dyDescent="0.25">
      <c r="A67" s="2" t="s">
        <v>17359</v>
      </c>
      <c r="B67" s="2" t="s">
        <v>17360</v>
      </c>
      <c r="C67" s="4" t="s">
        <v>7258</v>
      </c>
      <c r="D67" s="9" t="s">
        <v>17361</v>
      </c>
      <c r="E67" s="9" t="s">
        <v>956</v>
      </c>
    </row>
    <row r="68" spans="1:6" x14ac:dyDescent="0.25">
      <c r="A68" s="2" t="s">
        <v>2615</v>
      </c>
      <c r="B68" s="2" t="s">
        <v>17362</v>
      </c>
      <c r="C68" s="4" t="s">
        <v>5946</v>
      </c>
      <c r="E68" s="9">
        <v>40907</v>
      </c>
    </row>
    <row r="69" spans="1:6" x14ac:dyDescent="0.25">
      <c r="A69" s="2" t="s">
        <v>1824</v>
      </c>
      <c r="B69" s="2" t="s">
        <v>17363</v>
      </c>
      <c r="C69" s="4" t="s">
        <v>17364</v>
      </c>
      <c r="E69" s="9">
        <v>41012</v>
      </c>
    </row>
    <row r="70" spans="1:6" x14ac:dyDescent="0.25">
      <c r="A70" s="2" t="s">
        <v>17365</v>
      </c>
      <c r="B70" s="2" t="s">
        <v>17366</v>
      </c>
      <c r="C70" s="4" t="s">
        <v>17367</v>
      </c>
      <c r="E70" s="9">
        <v>40927</v>
      </c>
    </row>
    <row r="71" spans="1:6" x14ac:dyDescent="0.25">
      <c r="A71" s="2" t="s">
        <v>17368</v>
      </c>
      <c r="B71" s="2" t="s">
        <v>17369</v>
      </c>
      <c r="C71" s="4" t="s">
        <v>17370</v>
      </c>
      <c r="E71" s="9" t="s">
        <v>17371</v>
      </c>
    </row>
    <row r="72" spans="1:6" x14ac:dyDescent="0.25">
      <c r="A72" s="2" t="s">
        <v>17346</v>
      </c>
      <c r="B72" s="2" t="s">
        <v>17347</v>
      </c>
      <c r="C72" s="4" t="s">
        <v>8168</v>
      </c>
      <c r="E72" s="9">
        <v>40980</v>
      </c>
    </row>
    <row r="73" spans="1:6" x14ac:dyDescent="0.25">
      <c r="A73" s="2" t="s">
        <v>8980</v>
      </c>
      <c r="B73" s="2" t="s">
        <v>17372</v>
      </c>
      <c r="C73" s="4" t="s">
        <v>17373</v>
      </c>
      <c r="E73" s="9">
        <v>41012</v>
      </c>
    </row>
    <row r="74" spans="1:6" x14ac:dyDescent="0.25">
      <c r="A74" s="2" t="s">
        <v>5846</v>
      </c>
      <c r="B74" s="2" t="s">
        <v>17374</v>
      </c>
      <c r="C74" s="4" t="s">
        <v>17375</v>
      </c>
      <c r="E74" s="9">
        <v>41012</v>
      </c>
    </row>
    <row r="75" spans="1:6" x14ac:dyDescent="0.25">
      <c r="A75" s="2" t="s">
        <v>8285</v>
      </c>
      <c r="B75" s="2" t="s">
        <v>17255</v>
      </c>
      <c r="C75" s="4" t="s">
        <v>17376</v>
      </c>
      <c r="E75" s="9">
        <v>41047</v>
      </c>
    </row>
    <row r="76" spans="1:6" x14ac:dyDescent="0.25">
      <c r="A76" s="2" t="s">
        <v>8980</v>
      </c>
      <c r="B76" s="2" t="s">
        <v>17377</v>
      </c>
      <c r="C76" s="4" t="s">
        <v>17378</v>
      </c>
      <c r="E76" s="9">
        <v>41068</v>
      </c>
      <c r="F76" s="3">
        <v>14</v>
      </c>
    </row>
    <row r="77" spans="1:6" x14ac:dyDescent="0.25">
      <c r="A77" s="2" t="s">
        <v>17379</v>
      </c>
      <c r="B77" s="2" t="s">
        <v>17380</v>
      </c>
      <c r="C77" s="4" t="s">
        <v>17381</v>
      </c>
      <c r="E77" s="9">
        <v>41074</v>
      </c>
    </row>
    <row r="78" spans="1:6" x14ac:dyDescent="0.25">
      <c r="A78" s="2" t="s">
        <v>17253</v>
      </c>
      <c r="B78" s="2" t="s">
        <v>17298</v>
      </c>
      <c r="C78" s="4" t="s">
        <v>17382</v>
      </c>
      <c r="E78" s="9">
        <v>41095</v>
      </c>
      <c r="F78" s="3">
        <v>8</v>
      </c>
    </row>
    <row r="79" spans="1:6" x14ac:dyDescent="0.25">
      <c r="A79" s="2" t="s">
        <v>1258</v>
      </c>
      <c r="B79" s="2" t="s">
        <v>17383</v>
      </c>
      <c r="C79" s="4" t="s">
        <v>17384</v>
      </c>
      <c r="E79" s="9">
        <v>41137</v>
      </c>
      <c r="F79" s="3">
        <v>27</v>
      </c>
    </row>
    <row r="80" spans="1:6" x14ac:dyDescent="0.25">
      <c r="A80" s="2" t="s">
        <v>17385</v>
      </c>
      <c r="B80" s="2" t="s">
        <v>17386</v>
      </c>
      <c r="C80" s="4" t="s">
        <v>17382</v>
      </c>
      <c r="E80" s="9">
        <v>41123</v>
      </c>
      <c r="F80" s="3">
        <v>34</v>
      </c>
    </row>
    <row r="81" spans="1:6" x14ac:dyDescent="0.25">
      <c r="A81" s="2" t="s">
        <v>8285</v>
      </c>
      <c r="B81" s="2" t="s">
        <v>17387</v>
      </c>
      <c r="C81" s="4" t="s">
        <v>17388</v>
      </c>
      <c r="E81" s="9">
        <v>41137</v>
      </c>
      <c r="F81" s="3">
        <v>34</v>
      </c>
    </row>
    <row r="82" spans="1:6" x14ac:dyDescent="0.25">
      <c r="A82" s="2" t="s">
        <v>1354</v>
      </c>
      <c r="B82" s="2" t="s">
        <v>17389</v>
      </c>
      <c r="C82" s="4" t="s">
        <v>16744</v>
      </c>
      <c r="E82" s="9">
        <v>41169</v>
      </c>
      <c r="F82" s="3">
        <v>38</v>
      </c>
    </row>
    <row r="83" spans="1:6" x14ac:dyDescent="0.25">
      <c r="A83" s="2" t="s">
        <v>8437</v>
      </c>
      <c r="B83" s="2" t="s">
        <v>17390</v>
      </c>
      <c r="C83" s="4" t="s">
        <v>17391</v>
      </c>
      <c r="E83" s="9">
        <v>41230</v>
      </c>
      <c r="F83" s="3">
        <v>55</v>
      </c>
    </row>
    <row r="84" spans="1:6" x14ac:dyDescent="0.25">
      <c r="A84" s="2" t="s">
        <v>17392</v>
      </c>
      <c r="B84" s="2" t="s">
        <v>17393</v>
      </c>
      <c r="C84" s="4" t="s">
        <v>2346</v>
      </c>
      <c r="E84" s="9">
        <v>41260</v>
      </c>
    </row>
    <row r="85" spans="1:6" x14ac:dyDescent="0.25">
      <c r="A85" s="2" t="s">
        <v>1233</v>
      </c>
      <c r="B85" s="2" t="s">
        <v>17394</v>
      </c>
      <c r="C85" s="4" t="s">
        <v>17395</v>
      </c>
      <c r="E85" s="9">
        <v>41260</v>
      </c>
    </row>
    <row r="86" spans="1:6" x14ac:dyDescent="0.25">
      <c r="A86" s="2" t="s">
        <v>2475</v>
      </c>
      <c r="B86" s="2" t="s">
        <v>17396</v>
      </c>
      <c r="C86" s="4" t="s">
        <v>17397</v>
      </c>
      <c r="E86" s="9">
        <v>41292</v>
      </c>
      <c r="F86" s="3">
        <v>25</v>
      </c>
    </row>
    <row r="87" spans="1:6" x14ac:dyDescent="0.25">
      <c r="A87" s="2" t="s">
        <v>8437</v>
      </c>
      <c r="B87" s="2" t="s">
        <v>17398</v>
      </c>
      <c r="C87" s="4" t="s">
        <v>17397</v>
      </c>
      <c r="E87" s="9">
        <v>41292</v>
      </c>
      <c r="F87" s="3">
        <v>25</v>
      </c>
    </row>
    <row r="88" spans="1:6" x14ac:dyDescent="0.25">
      <c r="A88" s="2" t="s">
        <v>17399</v>
      </c>
      <c r="B88" s="2" t="s">
        <v>17400</v>
      </c>
      <c r="C88" s="4" t="s">
        <v>17401</v>
      </c>
      <c r="E88" s="9">
        <v>41298</v>
      </c>
    </row>
    <row r="89" spans="1:6" x14ac:dyDescent="0.25">
      <c r="A89" s="2" t="s">
        <v>12099</v>
      </c>
      <c r="B89" s="2" t="s">
        <v>17402</v>
      </c>
      <c r="C89" s="4" t="s">
        <v>17401</v>
      </c>
      <c r="E89" s="9">
        <v>41298</v>
      </c>
    </row>
    <row r="90" spans="1:6" x14ac:dyDescent="0.25">
      <c r="A90" s="2" t="s">
        <v>17403</v>
      </c>
      <c r="B90" s="2" t="s">
        <v>17404</v>
      </c>
      <c r="C90" s="4" t="s">
        <v>17405</v>
      </c>
      <c r="E90" s="9">
        <v>41303</v>
      </c>
    </row>
    <row r="91" spans="1:6" x14ac:dyDescent="0.25">
      <c r="A91" s="2" t="s">
        <v>906</v>
      </c>
      <c r="B91" s="2" t="s">
        <v>12346</v>
      </c>
      <c r="C91" s="4" t="s">
        <v>17405</v>
      </c>
      <c r="E91" s="9">
        <v>41303</v>
      </c>
    </row>
    <row r="92" spans="1:6" x14ac:dyDescent="0.25">
      <c r="A92" s="2" t="s">
        <v>15704</v>
      </c>
      <c r="B92" s="2" t="s">
        <v>15705</v>
      </c>
      <c r="C92" s="4" t="s">
        <v>17406</v>
      </c>
      <c r="E92" s="9">
        <v>41331</v>
      </c>
      <c r="F92" s="3">
        <v>21</v>
      </c>
    </row>
    <row r="93" spans="1:6" x14ac:dyDescent="0.25">
      <c r="A93" s="2" t="s">
        <v>17407</v>
      </c>
      <c r="B93" s="2" t="s">
        <v>17408</v>
      </c>
      <c r="C93" s="4" t="s">
        <v>17406</v>
      </c>
      <c r="E93" s="9">
        <v>41331</v>
      </c>
      <c r="F93" s="3">
        <v>21</v>
      </c>
    </row>
    <row r="94" spans="1:6" x14ac:dyDescent="0.25">
      <c r="A94" s="2" t="s">
        <v>17407</v>
      </c>
      <c r="B94" s="2" t="s">
        <v>17409</v>
      </c>
      <c r="C94" s="4" t="s">
        <v>1829</v>
      </c>
      <c r="E94" s="9">
        <v>41365</v>
      </c>
      <c r="F94" s="3">
        <v>25</v>
      </c>
    </row>
    <row r="95" spans="1:6" x14ac:dyDescent="0.25">
      <c r="A95" s="2" t="s">
        <v>10710</v>
      </c>
      <c r="B95" s="2" t="s">
        <v>17410</v>
      </c>
      <c r="C95" s="4" t="s">
        <v>1829</v>
      </c>
      <c r="E95" s="9">
        <v>41365</v>
      </c>
      <c r="F95" s="3">
        <v>25</v>
      </c>
    </row>
    <row r="96" spans="1:6" x14ac:dyDescent="0.25">
      <c r="A96" s="25"/>
      <c r="B96" s="25" t="s">
        <v>17411</v>
      </c>
      <c r="C96" s="25"/>
      <c r="D96" s="29"/>
      <c r="E96" s="29"/>
      <c r="F96" s="30"/>
    </row>
    <row r="97" spans="1:6" x14ac:dyDescent="0.25">
      <c r="A97" s="2" t="s">
        <v>17412</v>
      </c>
      <c r="B97" s="2" t="s">
        <v>17413</v>
      </c>
      <c r="C97" s="4" t="s">
        <v>9383</v>
      </c>
      <c r="E97" s="9">
        <v>41382</v>
      </c>
      <c r="F97" s="3">
        <v>9</v>
      </c>
    </row>
    <row r="98" spans="1:6" x14ac:dyDescent="0.25">
      <c r="A98" s="2" t="s">
        <v>17414</v>
      </c>
      <c r="B98" s="2" t="s">
        <v>17415</v>
      </c>
      <c r="C98" s="4" t="s">
        <v>3957</v>
      </c>
      <c r="D98" s="9" t="s">
        <v>15844</v>
      </c>
      <c r="E98" s="9">
        <v>41403</v>
      </c>
    </row>
    <row r="99" spans="1:6" x14ac:dyDescent="0.25">
      <c r="A99" s="2" t="s">
        <v>17416</v>
      </c>
      <c r="B99" s="2" t="s">
        <v>17417</v>
      </c>
      <c r="C99" s="4" t="s">
        <v>17418</v>
      </c>
      <c r="D99" s="9" t="s">
        <v>17419</v>
      </c>
      <c r="E99" s="9">
        <v>41403</v>
      </c>
    </row>
    <row r="100" spans="1:6" x14ac:dyDescent="0.25">
      <c r="A100" s="2" t="s">
        <v>17253</v>
      </c>
      <c r="B100" s="2" t="s">
        <v>17254</v>
      </c>
      <c r="C100" s="4" t="s">
        <v>13156</v>
      </c>
      <c r="E100" s="9">
        <v>41424</v>
      </c>
      <c r="F100" s="3">
        <v>12</v>
      </c>
    </row>
    <row r="101" spans="1:6" x14ac:dyDescent="0.25">
      <c r="A101" s="2" t="s">
        <v>17232</v>
      </c>
      <c r="B101" s="2" t="s">
        <v>17420</v>
      </c>
      <c r="C101" s="4" t="s">
        <v>13156</v>
      </c>
      <c r="E101" s="9">
        <v>41424</v>
      </c>
      <c r="F101" s="3">
        <v>12</v>
      </c>
    </row>
    <row r="102" spans="1:6" x14ac:dyDescent="0.25">
      <c r="A102" s="2" t="s">
        <v>2363</v>
      </c>
      <c r="B102" s="2" t="s">
        <v>17421</v>
      </c>
      <c r="C102" s="4" t="s">
        <v>13158</v>
      </c>
      <c r="E102" s="9">
        <v>41437</v>
      </c>
      <c r="F102" s="3">
        <v>6</v>
      </c>
    </row>
    <row r="103" spans="1:6" x14ac:dyDescent="0.25">
      <c r="A103" s="2" t="s">
        <v>2363</v>
      </c>
      <c r="B103" s="2" t="s">
        <v>17422</v>
      </c>
      <c r="C103" s="4" t="s">
        <v>13158</v>
      </c>
      <c r="E103" s="9">
        <v>41437</v>
      </c>
      <c r="F103" s="3">
        <v>6</v>
      </c>
    </row>
    <row r="104" spans="1:6" x14ac:dyDescent="0.25">
      <c r="A104" s="2" t="s">
        <v>7528</v>
      </c>
      <c r="B104" s="2" t="s">
        <v>17413</v>
      </c>
      <c r="C104" s="4" t="s">
        <v>2794</v>
      </c>
      <c r="E104" s="9">
        <v>41445</v>
      </c>
    </row>
    <row r="105" spans="1:6" x14ac:dyDescent="0.25">
      <c r="B105" s="2" t="s">
        <v>17423</v>
      </c>
      <c r="C105" s="4" t="s">
        <v>2794</v>
      </c>
      <c r="E105" s="9">
        <v>41445</v>
      </c>
    </row>
    <row r="106" spans="1:6" x14ac:dyDescent="0.25">
      <c r="A106" s="2" t="s">
        <v>17424</v>
      </c>
      <c r="B106" s="2" t="s">
        <v>17425</v>
      </c>
      <c r="C106" s="4" t="s">
        <v>17426</v>
      </c>
      <c r="E106" s="9">
        <v>41465</v>
      </c>
    </row>
    <row r="107" spans="1:6" x14ac:dyDescent="0.25">
      <c r="A107" s="2" t="s">
        <v>17427</v>
      </c>
      <c r="B107" s="2" t="s">
        <v>17428</v>
      </c>
      <c r="C107" s="4" t="s">
        <v>17426</v>
      </c>
      <c r="E107" s="9">
        <v>41465</v>
      </c>
    </row>
    <row r="108" spans="1:6" x14ac:dyDescent="0.25">
      <c r="A108" s="2" t="s">
        <v>17429</v>
      </c>
      <c r="B108" s="2" t="s">
        <v>17430</v>
      </c>
      <c r="C108" s="4" t="s">
        <v>13164</v>
      </c>
      <c r="E108" s="9">
        <v>41473</v>
      </c>
    </row>
    <row r="109" spans="1:6" x14ac:dyDescent="0.25">
      <c r="A109" s="2" t="s">
        <v>17431</v>
      </c>
      <c r="B109" s="2" t="s">
        <v>17432</v>
      </c>
      <c r="C109" s="4" t="s">
        <v>13164</v>
      </c>
      <c r="E109" s="9">
        <v>41473</v>
      </c>
    </row>
    <row r="110" spans="1:6" x14ac:dyDescent="0.25">
      <c r="A110" s="2" t="s">
        <v>17433</v>
      </c>
      <c r="B110" s="2" t="s">
        <v>17434</v>
      </c>
      <c r="C110" s="4" t="s">
        <v>8325</v>
      </c>
      <c r="E110" s="9">
        <v>41473</v>
      </c>
    </row>
    <row r="111" spans="1:6" x14ac:dyDescent="0.25">
      <c r="A111" s="2" t="s">
        <v>2443</v>
      </c>
      <c r="B111" s="2" t="s">
        <v>17435</v>
      </c>
      <c r="C111" s="4" t="s">
        <v>17436</v>
      </c>
      <c r="E111" s="9">
        <v>41494</v>
      </c>
    </row>
    <row r="112" spans="1:6" x14ac:dyDescent="0.25">
      <c r="A112" s="2" t="s">
        <v>17437</v>
      </c>
      <c r="B112" s="2" t="s">
        <v>17438</v>
      </c>
      <c r="C112" s="4" t="s">
        <v>17436</v>
      </c>
      <c r="E112" s="9">
        <v>41494</v>
      </c>
    </row>
    <row r="113" spans="1:5" x14ac:dyDescent="0.25">
      <c r="A113" s="2" t="s">
        <v>17439</v>
      </c>
      <c r="B113" s="2" t="s">
        <v>17440</v>
      </c>
      <c r="C113" s="4" t="s">
        <v>17441</v>
      </c>
      <c r="E113" s="9">
        <v>41505</v>
      </c>
    </row>
    <row r="114" spans="1:5" x14ac:dyDescent="0.25">
      <c r="A114" s="2" t="s">
        <v>17439</v>
      </c>
      <c r="B114" s="2" t="s">
        <v>17442</v>
      </c>
      <c r="C114" s="4" t="s">
        <v>17441</v>
      </c>
      <c r="E114" s="9">
        <v>41505</v>
      </c>
    </row>
    <row r="115" spans="1:5" x14ac:dyDescent="0.25">
      <c r="A115" s="2" t="s">
        <v>8301</v>
      </c>
      <c r="B115" s="2" t="s">
        <v>17443</v>
      </c>
      <c r="C115" s="4" t="s">
        <v>17444</v>
      </c>
      <c r="D115" s="9">
        <v>41522</v>
      </c>
      <c r="E115" s="9">
        <v>41534</v>
      </c>
    </row>
    <row r="116" spans="1:5" x14ac:dyDescent="0.25">
      <c r="A116" s="2" t="s">
        <v>5846</v>
      </c>
      <c r="B116" s="2" t="s">
        <v>17374</v>
      </c>
      <c r="C116" s="4" t="s">
        <v>17444</v>
      </c>
      <c r="E116" s="9">
        <v>41515</v>
      </c>
    </row>
    <row r="117" spans="1:5" x14ac:dyDescent="0.25">
      <c r="A117" s="2" t="s">
        <v>910</v>
      </c>
      <c r="B117" s="2" t="s">
        <v>17445</v>
      </c>
      <c r="C117" s="4" t="s">
        <v>14000</v>
      </c>
      <c r="E117" s="9">
        <v>41534</v>
      </c>
    </row>
    <row r="118" spans="1:5" x14ac:dyDescent="0.25">
      <c r="A118" s="2" t="s">
        <v>17446</v>
      </c>
      <c r="B118" s="2" t="s">
        <v>17447</v>
      </c>
      <c r="C118" s="4" t="s">
        <v>2362</v>
      </c>
      <c r="E118" s="9">
        <v>41549</v>
      </c>
    </row>
    <row r="119" spans="1:5" x14ac:dyDescent="0.25">
      <c r="A119" s="2" t="s">
        <v>1244</v>
      </c>
      <c r="B119" s="2" t="s">
        <v>17448</v>
      </c>
      <c r="C119" s="4" t="s">
        <v>2362</v>
      </c>
      <c r="E119" s="9">
        <v>41549</v>
      </c>
    </row>
    <row r="120" spans="1:5" x14ac:dyDescent="0.25">
      <c r="A120" s="2" t="s">
        <v>17449</v>
      </c>
      <c r="B120" s="2" t="s">
        <v>17450</v>
      </c>
      <c r="C120" s="4" t="s">
        <v>4044</v>
      </c>
      <c r="E120" s="9">
        <v>41555</v>
      </c>
    </row>
    <row r="121" spans="1:5" x14ac:dyDescent="0.25">
      <c r="A121" s="2" t="s">
        <v>17414</v>
      </c>
      <c r="B121" s="2" t="s">
        <v>17415</v>
      </c>
      <c r="C121" s="4" t="s">
        <v>4044</v>
      </c>
      <c r="E121" s="9">
        <v>41555</v>
      </c>
    </row>
    <row r="122" spans="1:5" x14ac:dyDescent="0.25">
      <c r="A122" s="2" t="s">
        <v>8100</v>
      </c>
      <c r="B122" s="2" t="s">
        <v>17451</v>
      </c>
      <c r="C122" s="4" t="s">
        <v>17452</v>
      </c>
      <c r="E122" s="9">
        <v>41575</v>
      </c>
    </row>
    <row r="123" spans="1:5" x14ac:dyDescent="0.25">
      <c r="A123" s="2" t="s">
        <v>10705</v>
      </c>
      <c r="B123" s="2" t="s">
        <v>17453</v>
      </c>
      <c r="C123" s="4" t="s">
        <v>17452</v>
      </c>
      <c r="E123" s="9">
        <v>41575</v>
      </c>
    </row>
    <row r="124" spans="1:5" x14ac:dyDescent="0.25">
      <c r="A124" s="2" t="s">
        <v>5950</v>
      </c>
      <c r="B124" s="2" t="s">
        <v>17454</v>
      </c>
      <c r="C124" s="4" t="s">
        <v>17455</v>
      </c>
      <c r="E124" s="9">
        <v>41576</v>
      </c>
    </row>
    <row r="125" spans="1:5" x14ac:dyDescent="0.25">
      <c r="A125" s="2" t="s">
        <v>1244</v>
      </c>
      <c r="B125" s="2" t="s">
        <v>17448</v>
      </c>
      <c r="C125" s="4" t="s">
        <v>17456</v>
      </c>
      <c r="E125" s="9">
        <v>41589</v>
      </c>
    </row>
    <row r="126" spans="1:5" x14ac:dyDescent="0.25">
      <c r="A126" s="2" t="s">
        <v>12099</v>
      </c>
      <c r="B126" s="2" t="s">
        <v>17457</v>
      </c>
      <c r="C126" s="4" t="s">
        <v>17456</v>
      </c>
      <c r="D126" s="9">
        <v>41596</v>
      </c>
      <c r="E126" s="9">
        <v>41598</v>
      </c>
    </row>
    <row r="127" spans="1:5" x14ac:dyDescent="0.25">
      <c r="A127" s="2" t="s">
        <v>17429</v>
      </c>
      <c r="B127" s="2" t="s">
        <v>17458</v>
      </c>
      <c r="C127" s="4" t="s">
        <v>15265</v>
      </c>
      <c r="D127" s="9" t="s">
        <v>17459</v>
      </c>
      <c r="E127" s="9">
        <v>41610</v>
      </c>
    </row>
    <row r="128" spans="1:5" x14ac:dyDescent="0.25">
      <c r="A128" s="2" t="s">
        <v>1774</v>
      </c>
      <c r="B128" s="2" t="s">
        <v>17460</v>
      </c>
      <c r="C128" s="4" t="s">
        <v>17461</v>
      </c>
      <c r="E128" s="9">
        <v>41610</v>
      </c>
    </row>
    <row r="129" spans="1:5" x14ac:dyDescent="0.25">
      <c r="A129" s="2" t="s">
        <v>17462</v>
      </c>
      <c r="B129" s="2" t="s">
        <v>17463</v>
      </c>
      <c r="C129" s="4" t="s">
        <v>17464</v>
      </c>
      <c r="E129" s="9">
        <v>41614</v>
      </c>
    </row>
    <row r="130" spans="1:5" x14ac:dyDescent="0.25">
      <c r="A130" s="2" t="s">
        <v>17465</v>
      </c>
      <c r="B130" s="2" t="s">
        <v>17466</v>
      </c>
      <c r="C130" s="4" t="s">
        <v>17464</v>
      </c>
      <c r="E130" s="9">
        <v>41613</v>
      </c>
    </row>
    <row r="131" spans="1:5" x14ac:dyDescent="0.25">
      <c r="A131" s="2" t="s">
        <v>1439</v>
      </c>
      <c r="B131" s="2" t="s">
        <v>17467</v>
      </c>
      <c r="C131" s="4" t="s">
        <v>17464</v>
      </c>
      <c r="E131" s="9">
        <v>41613</v>
      </c>
    </row>
    <row r="132" spans="1:5" x14ac:dyDescent="0.25">
      <c r="A132" s="2" t="s">
        <v>6770</v>
      </c>
      <c r="B132" s="2" t="s">
        <v>6783</v>
      </c>
      <c r="C132" s="4" t="s">
        <v>17464</v>
      </c>
      <c r="E132" s="9">
        <v>41613</v>
      </c>
    </row>
    <row r="133" spans="1:5" x14ac:dyDescent="0.25">
      <c r="A133" s="2" t="s">
        <v>1439</v>
      </c>
      <c r="B133" s="2" t="s">
        <v>17468</v>
      </c>
      <c r="C133" s="4" t="s">
        <v>17469</v>
      </c>
      <c r="E133" s="9">
        <v>41614</v>
      </c>
    </row>
    <row r="134" spans="1:5" x14ac:dyDescent="0.25">
      <c r="A134" s="2" t="s">
        <v>17470</v>
      </c>
      <c r="B134" s="2" t="s">
        <v>17471</v>
      </c>
      <c r="C134" s="4" t="s">
        <v>17469</v>
      </c>
      <c r="E134" s="9">
        <v>41614</v>
      </c>
    </row>
    <row r="135" spans="1:5" x14ac:dyDescent="0.25">
      <c r="A135" s="2" t="s">
        <v>1774</v>
      </c>
      <c r="B135" s="2" t="s">
        <v>17460</v>
      </c>
      <c r="C135" s="4" t="s">
        <v>15268</v>
      </c>
      <c r="E135" s="9">
        <v>41646</v>
      </c>
    </row>
    <row r="136" spans="1:5" x14ac:dyDescent="0.25">
      <c r="A136" s="2" t="s">
        <v>17230</v>
      </c>
      <c r="B136" s="2" t="s">
        <v>17231</v>
      </c>
      <c r="C136" s="4" t="s">
        <v>15268</v>
      </c>
      <c r="E136" s="9">
        <v>41646</v>
      </c>
    </row>
    <row r="137" spans="1:5" x14ac:dyDescent="0.25">
      <c r="A137" s="2" t="s">
        <v>17472</v>
      </c>
      <c r="B137" s="2" t="s">
        <v>17473</v>
      </c>
      <c r="C137" s="4" t="s">
        <v>13708</v>
      </c>
      <c r="E137" s="9">
        <v>41619</v>
      </c>
    </row>
    <row r="138" spans="1:5" x14ac:dyDescent="0.25">
      <c r="A138" s="2" t="s">
        <v>17474</v>
      </c>
      <c r="B138" s="2" t="s">
        <v>17475</v>
      </c>
      <c r="C138" s="4" t="s">
        <v>13708</v>
      </c>
      <c r="E138" s="9">
        <v>41619</v>
      </c>
    </row>
    <row r="139" spans="1:5" x14ac:dyDescent="0.25">
      <c r="A139" s="2" t="s">
        <v>1383</v>
      </c>
      <c r="B139" s="2" t="s">
        <v>17476</v>
      </c>
      <c r="C139" s="4" t="s">
        <v>13708</v>
      </c>
      <c r="E139" s="9">
        <v>41619</v>
      </c>
    </row>
    <row r="140" spans="1:5" x14ac:dyDescent="0.25">
      <c r="A140" s="2" t="s">
        <v>17477</v>
      </c>
      <c r="B140" s="2" t="s">
        <v>17478</v>
      </c>
      <c r="C140" s="4" t="s">
        <v>15860</v>
      </c>
      <c r="E140" s="9">
        <v>41650</v>
      </c>
    </row>
    <row r="141" spans="1:5" x14ac:dyDescent="0.25">
      <c r="A141" s="2" t="s">
        <v>13361</v>
      </c>
      <c r="B141" s="2" t="s">
        <v>17479</v>
      </c>
      <c r="C141" s="4" t="s">
        <v>15860</v>
      </c>
      <c r="E141" s="9">
        <v>41650</v>
      </c>
    </row>
    <row r="142" spans="1:5" x14ac:dyDescent="0.25">
      <c r="A142" s="2" t="s">
        <v>1855</v>
      </c>
      <c r="B142" s="2" t="s">
        <v>17480</v>
      </c>
      <c r="C142" s="4" t="s">
        <v>17481</v>
      </c>
      <c r="E142" s="9">
        <v>41656</v>
      </c>
    </row>
    <row r="143" spans="1:5" x14ac:dyDescent="0.25">
      <c r="A143" s="2" t="s">
        <v>8582</v>
      </c>
      <c r="B143" s="2" t="s">
        <v>17482</v>
      </c>
      <c r="C143" s="4" t="s">
        <v>17481</v>
      </c>
      <c r="E143" s="9">
        <v>41656</v>
      </c>
    </row>
    <row r="144" spans="1:5" x14ac:dyDescent="0.25">
      <c r="A144" s="2" t="s">
        <v>1774</v>
      </c>
      <c r="B144" s="2" t="s">
        <v>17460</v>
      </c>
      <c r="C144" s="4" t="s">
        <v>11789</v>
      </c>
      <c r="E144" s="9">
        <v>41675</v>
      </c>
    </row>
    <row r="145" spans="1:6" x14ac:dyDescent="0.25">
      <c r="A145" s="2" t="s">
        <v>7806</v>
      </c>
      <c r="B145" s="2" t="s">
        <v>17483</v>
      </c>
      <c r="C145" s="4" t="s">
        <v>11789</v>
      </c>
      <c r="E145" s="9">
        <v>41675</v>
      </c>
    </row>
    <row r="146" spans="1:6" x14ac:dyDescent="0.25">
      <c r="A146" s="2" t="s">
        <v>17484</v>
      </c>
      <c r="B146" s="2" t="s">
        <v>17485</v>
      </c>
      <c r="C146" s="4" t="s">
        <v>9788</v>
      </c>
      <c r="E146" s="9">
        <v>41681</v>
      </c>
    </row>
    <row r="147" spans="1:6" x14ac:dyDescent="0.25">
      <c r="A147" s="2" t="s">
        <v>1774</v>
      </c>
      <c r="B147" s="2" t="s">
        <v>17460</v>
      </c>
      <c r="C147" s="4" t="s">
        <v>9788</v>
      </c>
      <c r="E147" s="9">
        <v>41702</v>
      </c>
    </row>
    <row r="148" spans="1:6" x14ac:dyDescent="0.25">
      <c r="A148" s="2" t="s">
        <v>15774</v>
      </c>
      <c r="B148" s="2" t="s">
        <v>17486</v>
      </c>
      <c r="C148" s="4" t="s">
        <v>6485</v>
      </c>
      <c r="E148" s="9">
        <v>41696</v>
      </c>
    </row>
    <row r="149" spans="1:6" x14ac:dyDescent="0.25">
      <c r="A149" s="2" t="s">
        <v>17379</v>
      </c>
      <c r="B149" s="2" t="s">
        <v>17487</v>
      </c>
      <c r="C149" s="4" t="s">
        <v>17488</v>
      </c>
      <c r="E149" s="9">
        <v>41772</v>
      </c>
    </row>
    <row r="150" spans="1:6" x14ac:dyDescent="0.25">
      <c r="A150" s="25"/>
      <c r="B150" s="25" t="s">
        <v>17489</v>
      </c>
      <c r="C150" s="25"/>
      <c r="D150" s="29"/>
      <c r="E150" s="29"/>
      <c r="F150" s="30"/>
    </row>
    <row r="151" spans="1:6" x14ac:dyDescent="0.25">
      <c r="A151" s="2" t="s">
        <v>7806</v>
      </c>
      <c r="B151" s="2" t="s">
        <v>17490</v>
      </c>
      <c r="C151" s="4" t="s">
        <v>17491</v>
      </c>
      <c r="D151" s="9">
        <v>41801</v>
      </c>
      <c r="E151" s="9">
        <v>41801</v>
      </c>
    </row>
    <row r="152" spans="1:6" x14ac:dyDescent="0.25">
      <c r="A152" s="2" t="s">
        <v>17492</v>
      </c>
      <c r="B152" s="2" t="s">
        <v>17493</v>
      </c>
      <c r="C152" s="4" t="s">
        <v>17494</v>
      </c>
      <c r="D152" s="9">
        <v>41808</v>
      </c>
      <c r="E152" s="9">
        <v>41808</v>
      </c>
    </row>
    <row r="153" spans="1:6" x14ac:dyDescent="0.25">
      <c r="A153" s="2" t="s">
        <v>7806</v>
      </c>
      <c r="B153" s="2" t="s">
        <v>17490</v>
      </c>
      <c r="C153" s="4" t="s">
        <v>5171</v>
      </c>
      <c r="E153" s="9">
        <v>41816</v>
      </c>
    </row>
    <row r="154" spans="1:6" x14ac:dyDescent="0.25">
      <c r="A154" s="2" t="s">
        <v>17495</v>
      </c>
      <c r="B154" s="2" t="s">
        <v>17496</v>
      </c>
      <c r="C154" s="4" t="s">
        <v>17497</v>
      </c>
      <c r="E154" s="9">
        <v>41822</v>
      </c>
    </row>
    <row r="155" spans="1:6" x14ac:dyDescent="0.25">
      <c r="A155" s="2" t="s">
        <v>17498</v>
      </c>
      <c r="B155" s="2" t="s">
        <v>17499</v>
      </c>
      <c r="C155" s="4" t="s">
        <v>17500</v>
      </c>
      <c r="D155" s="9">
        <v>41829</v>
      </c>
      <c r="E155" s="9">
        <v>41844</v>
      </c>
    </row>
    <row r="156" spans="1:6" x14ac:dyDescent="0.25">
      <c r="A156" s="2" t="s">
        <v>17495</v>
      </c>
      <c r="B156" s="2" t="s">
        <v>17501</v>
      </c>
      <c r="C156" s="4" t="s">
        <v>17502</v>
      </c>
      <c r="E156" s="9">
        <v>41844</v>
      </c>
    </row>
    <row r="157" spans="1:6" x14ac:dyDescent="0.25">
      <c r="A157" s="2" t="s">
        <v>1855</v>
      </c>
      <c r="B157" s="2" t="s">
        <v>17503</v>
      </c>
      <c r="C157" s="4" t="s">
        <v>1876</v>
      </c>
      <c r="E157" s="9">
        <v>41860</v>
      </c>
    </row>
    <row r="158" spans="1:6" x14ac:dyDescent="0.25">
      <c r="A158" s="2" t="s">
        <v>17504</v>
      </c>
      <c r="B158" s="2" t="s">
        <v>17505</v>
      </c>
      <c r="C158" s="4" t="s">
        <v>1876</v>
      </c>
      <c r="E158" s="9">
        <v>41860</v>
      </c>
    </row>
    <row r="159" spans="1:6" x14ac:dyDescent="0.25">
      <c r="A159" s="2" t="s">
        <v>17230</v>
      </c>
      <c r="B159" s="2" t="s">
        <v>17506</v>
      </c>
      <c r="C159" s="4" t="s">
        <v>2870</v>
      </c>
      <c r="E159" s="9">
        <v>41884</v>
      </c>
    </row>
    <row r="160" spans="1:6" x14ac:dyDescent="0.25">
      <c r="A160" s="2" t="s">
        <v>1233</v>
      </c>
      <c r="B160" s="2" t="s">
        <v>17507</v>
      </c>
      <c r="C160" s="4" t="s">
        <v>2870</v>
      </c>
      <c r="E160" s="9">
        <v>41884</v>
      </c>
    </row>
    <row r="161" spans="1:5" x14ac:dyDescent="0.25">
      <c r="A161" s="2" t="s">
        <v>4180</v>
      </c>
      <c r="B161" s="2" t="s">
        <v>17508</v>
      </c>
      <c r="C161" s="4" t="s">
        <v>3593</v>
      </c>
      <c r="E161" s="9">
        <v>41909</v>
      </c>
    </row>
    <row r="162" spans="1:5" x14ac:dyDescent="0.25">
      <c r="A162" s="2" t="s">
        <v>4180</v>
      </c>
      <c r="B162" s="2" t="s">
        <v>17509</v>
      </c>
      <c r="C162" s="4" t="s">
        <v>3593</v>
      </c>
      <c r="E162" s="9">
        <v>41909</v>
      </c>
    </row>
    <row r="163" spans="1:5" x14ac:dyDescent="0.25">
      <c r="A163" s="2" t="s">
        <v>2874</v>
      </c>
      <c r="B163" s="2" t="s">
        <v>17510</v>
      </c>
      <c r="C163" s="4" t="s">
        <v>11932</v>
      </c>
      <c r="E163" s="9">
        <v>41944</v>
      </c>
    </row>
    <row r="164" spans="1:5" x14ac:dyDescent="0.25">
      <c r="A164" s="2" t="s">
        <v>2874</v>
      </c>
      <c r="B164" s="2" t="s">
        <v>17511</v>
      </c>
      <c r="C164" s="4" t="s">
        <v>11932</v>
      </c>
      <c r="E164" s="9">
        <v>41944</v>
      </c>
    </row>
    <row r="165" spans="1:5" x14ac:dyDescent="0.25">
      <c r="A165" s="2" t="s">
        <v>17512</v>
      </c>
      <c r="B165" s="2" t="s">
        <v>17513</v>
      </c>
      <c r="C165" s="4" t="s">
        <v>17514</v>
      </c>
      <c r="E165" s="9">
        <v>42009</v>
      </c>
    </row>
    <row r="166" spans="1:5" x14ac:dyDescent="0.25">
      <c r="A166" s="2" t="s">
        <v>8582</v>
      </c>
      <c r="B166" s="2" t="s">
        <v>17482</v>
      </c>
      <c r="C166" s="4" t="s">
        <v>3196</v>
      </c>
      <c r="E166" s="9">
        <v>42009</v>
      </c>
    </row>
    <row r="167" spans="1:5" x14ac:dyDescent="0.25">
      <c r="A167" s="2" t="s">
        <v>17515</v>
      </c>
      <c r="B167" s="2" t="s">
        <v>17516</v>
      </c>
      <c r="C167" s="4" t="s">
        <v>17517</v>
      </c>
      <c r="E167" s="9">
        <v>42059</v>
      </c>
    </row>
    <row r="168" spans="1:5" x14ac:dyDescent="0.25">
      <c r="A168" s="2" t="s">
        <v>17518</v>
      </c>
      <c r="B168" s="2" t="s">
        <v>17519</v>
      </c>
      <c r="C168" s="4" t="s">
        <v>17517</v>
      </c>
      <c r="E168" s="9">
        <v>42059</v>
      </c>
    </row>
    <row r="169" spans="1:5" x14ac:dyDescent="0.25">
      <c r="A169" s="2" t="s">
        <v>17520</v>
      </c>
      <c r="B169" s="2" t="s">
        <v>17521</v>
      </c>
      <c r="C169" s="4" t="s">
        <v>17522</v>
      </c>
      <c r="E169" s="9">
        <v>42086</v>
      </c>
    </row>
    <row r="170" spans="1:5" x14ac:dyDescent="0.25">
      <c r="A170" s="2" t="s">
        <v>17523</v>
      </c>
      <c r="B170" s="2" t="s">
        <v>17524</v>
      </c>
      <c r="C170" s="4" t="s">
        <v>17522</v>
      </c>
      <c r="E170" s="9">
        <v>42086</v>
      </c>
    </row>
    <row r="171" spans="1:5" x14ac:dyDescent="0.25">
      <c r="A171" s="2" t="s">
        <v>17525</v>
      </c>
      <c r="B171" s="2" t="s">
        <v>17526</v>
      </c>
      <c r="C171" s="4" t="s">
        <v>17527</v>
      </c>
      <c r="E171" s="9">
        <v>42118</v>
      </c>
    </row>
    <row r="172" spans="1:5" x14ac:dyDescent="0.25">
      <c r="A172" s="2" t="s">
        <v>14641</v>
      </c>
      <c r="B172" s="2" t="s">
        <v>14642</v>
      </c>
      <c r="C172" s="4" t="s">
        <v>17527</v>
      </c>
      <c r="E172" s="9">
        <v>42118</v>
      </c>
    </row>
    <row r="173" spans="1:5" x14ac:dyDescent="0.25">
      <c r="A173" s="2" t="s">
        <v>8285</v>
      </c>
      <c r="B173" s="2" t="s">
        <v>17528</v>
      </c>
      <c r="C173" s="4" t="s">
        <v>17529</v>
      </c>
      <c r="E173" s="9">
        <v>42107</v>
      </c>
    </row>
    <row r="174" spans="1:5" x14ac:dyDescent="0.25">
      <c r="A174" s="2" t="s">
        <v>2197</v>
      </c>
      <c r="B174" s="2" t="s">
        <v>17530</v>
      </c>
      <c r="C174" s="4" t="s">
        <v>17529</v>
      </c>
      <c r="E174" s="9">
        <v>42107</v>
      </c>
    </row>
    <row r="175" spans="1:5" x14ac:dyDescent="0.25">
      <c r="A175" s="2" t="s">
        <v>17531</v>
      </c>
      <c r="B175" s="2" t="s">
        <v>17532</v>
      </c>
      <c r="C175" s="4" t="s">
        <v>3207</v>
      </c>
      <c r="E175" s="9">
        <v>42188</v>
      </c>
    </row>
    <row r="176" spans="1:5" x14ac:dyDescent="0.25">
      <c r="A176" s="2" t="s">
        <v>7815</v>
      </c>
      <c r="B176" s="2" t="s">
        <v>17533</v>
      </c>
      <c r="C176" s="4" t="s">
        <v>3207</v>
      </c>
      <c r="E176" s="9">
        <v>42188</v>
      </c>
    </row>
    <row r="177" spans="1:6" x14ac:dyDescent="0.25">
      <c r="A177" s="2" t="s">
        <v>17534</v>
      </c>
      <c r="B177" s="2" t="s">
        <v>17535</v>
      </c>
      <c r="C177" s="4" t="s">
        <v>17536</v>
      </c>
      <c r="E177" s="9">
        <v>42226</v>
      </c>
      <c r="F177" s="3">
        <v>31</v>
      </c>
    </row>
    <row r="178" spans="1:6" x14ac:dyDescent="0.25">
      <c r="A178" s="2" t="s">
        <v>6622</v>
      </c>
      <c r="B178" s="2" t="s">
        <v>17537</v>
      </c>
      <c r="C178" s="4" t="s">
        <v>17536</v>
      </c>
      <c r="E178" s="9">
        <v>42226</v>
      </c>
      <c r="F178" s="3">
        <v>31</v>
      </c>
    </row>
    <row r="179" spans="1:6" x14ac:dyDescent="0.25">
      <c r="A179" s="2" t="s">
        <v>4443</v>
      </c>
      <c r="B179" s="2" t="s">
        <v>15693</v>
      </c>
      <c r="C179" s="4" t="s">
        <v>17538</v>
      </c>
      <c r="E179" s="9">
        <v>42241</v>
      </c>
    </row>
    <row r="180" spans="1:6" x14ac:dyDescent="0.25">
      <c r="A180" s="2" t="s">
        <v>1433</v>
      </c>
      <c r="B180" s="2" t="s">
        <v>17539</v>
      </c>
      <c r="C180" s="4" t="s">
        <v>17538</v>
      </c>
      <c r="E180" s="9">
        <v>42241</v>
      </c>
    </row>
    <row r="181" spans="1:6" x14ac:dyDescent="0.25">
      <c r="A181" s="2" t="s">
        <v>17540</v>
      </c>
      <c r="B181" s="2" t="s">
        <v>17541</v>
      </c>
      <c r="C181" s="4" t="s">
        <v>17542</v>
      </c>
      <c r="E181" s="9">
        <v>42250</v>
      </c>
    </row>
    <row r="182" spans="1:6" x14ac:dyDescent="0.25">
      <c r="A182" s="2" t="s">
        <v>17449</v>
      </c>
      <c r="B182" s="2" t="s">
        <v>17539</v>
      </c>
      <c r="C182" s="4" t="s">
        <v>17542</v>
      </c>
      <c r="E182" s="9">
        <v>42250</v>
      </c>
    </row>
    <row r="183" spans="1:6" x14ac:dyDescent="0.25">
      <c r="A183" s="2" t="s">
        <v>17429</v>
      </c>
      <c r="B183" s="2" t="s">
        <v>17458</v>
      </c>
      <c r="C183" s="4" t="s">
        <v>17543</v>
      </c>
      <c r="E183" s="9">
        <v>42264</v>
      </c>
    </row>
    <row r="184" spans="1:6" x14ac:dyDescent="0.25">
      <c r="A184" s="2" t="s">
        <v>17544</v>
      </c>
      <c r="B184" s="2" t="s">
        <v>17545</v>
      </c>
      <c r="C184" s="4" t="s">
        <v>17543</v>
      </c>
      <c r="E184" s="9">
        <v>42264</v>
      </c>
    </row>
    <row r="185" spans="1:6" x14ac:dyDescent="0.25">
      <c r="A185" s="2" t="s">
        <v>17546</v>
      </c>
      <c r="B185" s="2" t="s">
        <v>17547</v>
      </c>
      <c r="C185" s="4" t="s">
        <v>17548</v>
      </c>
      <c r="E185" s="9">
        <v>42276</v>
      </c>
    </row>
    <row r="186" spans="1:6" x14ac:dyDescent="0.25">
      <c r="A186" s="2" t="s">
        <v>7815</v>
      </c>
      <c r="B186" s="2" t="s">
        <v>17545</v>
      </c>
      <c r="C186" s="4" t="s">
        <v>17548</v>
      </c>
      <c r="E186" s="9">
        <v>42256</v>
      </c>
    </row>
    <row r="187" spans="1:6" x14ac:dyDescent="0.25">
      <c r="A187" s="2" t="s">
        <v>7815</v>
      </c>
      <c r="B187" s="2" t="s">
        <v>17549</v>
      </c>
      <c r="C187" s="4" t="s">
        <v>17550</v>
      </c>
      <c r="D187" s="9" t="s">
        <v>17551</v>
      </c>
      <c r="E187" s="9">
        <v>42312</v>
      </c>
    </row>
    <row r="188" spans="1:6" x14ac:dyDescent="0.25">
      <c r="A188" s="2" t="s">
        <v>8582</v>
      </c>
      <c r="B188" s="2" t="s">
        <v>17552</v>
      </c>
      <c r="C188" s="4" t="s">
        <v>17550</v>
      </c>
      <c r="D188" s="9" t="s">
        <v>17551</v>
      </c>
      <c r="E188" s="9">
        <v>42312</v>
      </c>
    </row>
    <row r="189" spans="1:6" x14ac:dyDescent="0.25">
      <c r="A189" s="2" t="s">
        <v>17553</v>
      </c>
      <c r="B189" s="2" t="s">
        <v>17554</v>
      </c>
      <c r="C189" s="4" t="s">
        <v>9562</v>
      </c>
      <c r="D189" s="9" t="s">
        <v>17555</v>
      </c>
      <c r="E189" s="9">
        <v>42333</v>
      </c>
    </row>
    <row r="190" spans="1:6" x14ac:dyDescent="0.25">
      <c r="A190" s="2" t="s">
        <v>17553</v>
      </c>
      <c r="B190" s="2" t="s">
        <v>17556</v>
      </c>
      <c r="C190" s="4" t="s">
        <v>9562</v>
      </c>
      <c r="D190" s="9" t="s">
        <v>17555</v>
      </c>
      <c r="E190" s="9">
        <v>42333</v>
      </c>
    </row>
    <row r="191" spans="1:6" x14ac:dyDescent="0.25">
      <c r="A191" s="2" t="s">
        <v>17557</v>
      </c>
      <c r="B191" s="2" t="s">
        <v>17558</v>
      </c>
      <c r="C191" s="4" t="s">
        <v>17559</v>
      </c>
      <c r="E191" s="9">
        <v>42346</v>
      </c>
    </row>
    <row r="192" spans="1:6" x14ac:dyDescent="0.25">
      <c r="A192" s="2" t="s">
        <v>17560</v>
      </c>
      <c r="B192" s="2" t="s">
        <v>17561</v>
      </c>
      <c r="C192" s="4" t="s">
        <v>17559</v>
      </c>
      <c r="E192" s="9">
        <v>42346</v>
      </c>
    </row>
    <row r="193" spans="1:5" x14ac:dyDescent="0.25">
      <c r="A193" s="2" t="s">
        <v>8285</v>
      </c>
      <c r="B193" s="2" t="s">
        <v>17562</v>
      </c>
      <c r="C193" s="4" t="s">
        <v>9809</v>
      </c>
      <c r="E193" s="9">
        <v>42360</v>
      </c>
    </row>
    <row r="194" spans="1:5" x14ac:dyDescent="0.25">
      <c r="A194" s="2" t="s">
        <v>17563</v>
      </c>
      <c r="B194" s="2" t="s">
        <v>17564</v>
      </c>
      <c r="C194" s="4" t="s">
        <v>9809</v>
      </c>
      <c r="E194" s="9">
        <v>42360</v>
      </c>
    </row>
    <row r="195" spans="1:5" x14ac:dyDescent="0.25">
      <c r="A195" s="2" t="s">
        <v>17565</v>
      </c>
      <c r="B195" s="2" t="s">
        <v>17566</v>
      </c>
      <c r="C195" s="4" t="s">
        <v>14373</v>
      </c>
      <c r="E195" s="9">
        <v>42389</v>
      </c>
    </row>
    <row r="196" spans="1:5" x14ac:dyDescent="0.25">
      <c r="A196" s="2" t="s">
        <v>17567</v>
      </c>
      <c r="B196" s="2" t="s">
        <v>17568</v>
      </c>
      <c r="C196" s="4" t="s">
        <v>14373</v>
      </c>
      <c r="E196" s="9">
        <v>42389</v>
      </c>
    </row>
    <row r="197" spans="1:5" x14ac:dyDescent="0.25">
      <c r="A197" s="2" t="s">
        <v>7955</v>
      </c>
      <c r="B197" s="2" t="s">
        <v>17569</v>
      </c>
      <c r="C197" s="4" t="s">
        <v>17570</v>
      </c>
      <c r="E197" s="9">
        <v>42397</v>
      </c>
    </row>
    <row r="198" spans="1:5" x14ac:dyDescent="0.25">
      <c r="A198" s="2" t="s">
        <v>7815</v>
      </c>
      <c r="B198" s="2" t="s">
        <v>17571</v>
      </c>
      <c r="C198" s="4" t="s">
        <v>17570</v>
      </c>
      <c r="E198" s="9">
        <v>42397</v>
      </c>
    </row>
    <row r="199" spans="1:5" x14ac:dyDescent="0.25">
      <c r="A199" s="2" t="s">
        <v>17572</v>
      </c>
      <c r="B199" s="2" t="s">
        <v>17503</v>
      </c>
      <c r="C199" s="4" t="s">
        <v>17573</v>
      </c>
      <c r="D199" s="9" t="s">
        <v>17574</v>
      </c>
      <c r="E199" s="9">
        <v>42411</v>
      </c>
    </row>
    <row r="200" spans="1:5" x14ac:dyDescent="0.25">
      <c r="A200" s="2" t="s">
        <v>7955</v>
      </c>
      <c r="B200" s="2" t="s">
        <v>17575</v>
      </c>
      <c r="C200" s="4" t="s">
        <v>17573</v>
      </c>
      <c r="D200" s="9" t="s">
        <v>17574</v>
      </c>
      <c r="E200" s="9">
        <v>42411</v>
      </c>
    </row>
    <row r="201" spans="1:5" x14ac:dyDescent="0.25">
      <c r="A201" s="2" t="s">
        <v>17576</v>
      </c>
      <c r="B201" s="2" t="s">
        <v>17577</v>
      </c>
      <c r="C201" s="4" t="s">
        <v>17578</v>
      </c>
      <c r="E201" s="9">
        <v>42422</v>
      </c>
    </row>
    <row r="202" spans="1:5" x14ac:dyDescent="0.25">
      <c r="A202" s="2" t="s">
        <v>17576</v>
      </c>
      <c r="B202" s="2" t="s">
        <v>17579</v>
      </c>
      <c r="C202" s="4" t="s">
        <v>17578</v>
      </c>
      <c r="E202" s="9">
        <v>42422</v>
      </c>
    </row>
    <row r="203" spans="1:5" x14ac:dyDescent="0.25">
      <c r="A203" s="2" t="s">
        <v>17580</v>
      </c>
      <c r="B203" s="2" t="s">
        <v>1543</v>
      </c>
      <c r="C203" s="4" t="s">
        <v>4382</v>
      </c>
      <c r="E203" s="9">
        <v>42431</v>
      </c>
    </row>
    <row r="204" spans="1:5" x14ac:dyDescent="0.25">
      <c r="A204" s="2" t="s">
        <v>17581</v>
      </c>
      <c r="B204" s="2" t="s">
        <v>17582</v>
      </c>
      <c r="C204" s="4" t="s">
        <v>4382</v>
      </c>
      <c r="E204" s="9">
        <v>42431</v>
      </c>
    </row>
    <row r="205" spans="1:5" x14ac:dyDescent="0.25">
      <c r="A205" s="2" t="s">
        <v>16065</v>
      </c>
      <c r="B205" s="2" t="s">
        <v>17583</v>
      </c>
      <c r="C205" s="4" t="s">
        <v>17584</v>
      </c>
      <c r="E205" s="9">
        <v>42434</v>
      </c>
    </row>
    <row r="206" spans="1:5" x14ac:dyDescent="0.25">
      <c r="A206" s="2" t="s">
        <v>14154</v>
      </c>
      <c r="B206" s="2" t="s">
        <v>17585</v>
      </c>
      <c r="C206" s="4" t="s">
        <v>17584</v>
      </c>
      <c r="E206" s="9">
        <v>42434</v>
      </c>
    </row>
    <row r="207" spans="1:5" x14ac:dyDescent="0.25">
      <c r="A207" s="2" t="s">
        <v>16065</v>
      </c>
      <c r="B207" s="2" t="s">
        <v>17586</v>
      </c>
      <c r="C207" s="4" t="s">
        <v>17584</v>
      </c>
      <c r="E207" s="9">
        <v>42434</v>
      </c>
    </row>
    <row r="208" spans="1:5" x14ac:dyDescent="0.25">
      <c r="A208" s="2" t="s">
        <v>5929</v>
      </c>
      <c r="B208" s="2" t="s">
        <v>17587</v>
      </c>
      <c r="C208" s="4" t="s">
        <v>5388</v>
      </c>
      <c r="E208" s="9">
        <v>42441</v>
      </c>
    </row>
    <row r="209" spans="1:5" x14ac:dyDescent="0.25">
      <c r="A209" s="2" t="s">
        <v>5929</v>
      </c>
      <c r="B209" s="2" t="s">
        <v>17588</v>
      </c>
      <c r="C209" s="4" t="s">
        <v>5388</v>
      </c>
      <c r="E209" s="9">
        <v>42441</v>
      </c>
    </row>
    <row r="210" spans="1:5" x14ac:dyDescent="0.25">
      <c r="A210" s="2" t="s">
        <v>17589</v>
      </c>
      <c r="B210" s="2" t="s">
        <v>17590</v>
      </c>
      <c r="C210" s="4" t="s">
        <v>6615</v>
      </c>
      <c r="E210" s="9">
        <v>42448</v>
      </c>
    </row>
    <row r="211" spans="1:5" x14ac:dyDescent="0.25">
      <c r="A211" s="2" t="s">
        <v>17591</v>
      </c>
      <c r="B211" s="2" t="s">
        <v>17592</v>
      </c>
      <c r="C211" s="4" t="s">
        <v>6615</v>
      </c>
      <c r="E211" s="9">
        <v>42448</v>
      </c>
    </row>
    <row r="212" spans="1:5" x14ac:dyDescent="0.25">
      <c r="A212" s="2" t="s">
        <v>17593</v>
      </c>
      <c r="B212" s="2" t="s">
        <v>17594</v>
      </c>
      <c r="C212" s="4" t="s">
        <v>4393</v>
      </c>
      <c r="E212" s="9">
        <v>42462</v>
      </c>
    </row>
    <row r="213" spans="1:5" x14ac:dyDescent="0.25">
      <c r="A213" s="2" t="s">
        <v>13361</v>
      </c>
      <c r="B213" s="2" t="s">
        <v>17595</v>
      </c>
      <c r="C213" s="4" t="s">
        <v>17596</v>
      </c>
      <c r="E213" s="9">
        <v>42474</v>
      </c>
    </row>
    <row r="214" spans="1:5" x14ac:dyDescent="0.25">
      <c r="A214" s="2" t="s">
        <v>1244</v>
      </c>
      <c r="B214" s="2" t="s">
        <v>17597</v>
      </c>
      <c r="C214" s="4" t="s">
        <v>2894</v>
      </c>
      <c r="E214" s="9">
        <v>42474</v>
      </c>
    </row>
    <row r="215" spans="1:5" x14ac:dyDescent="0.25">
      <c r="A215" s="2" t="s">
        <v>17598</v>
      </c>
      <c r="B215" s="2" t="s">
        <v>17599</v>
      </c>
      <c r="C215" s="4" t="s">
        <v>17600</v>
      </c>
      <c r="E215" s="9">
        <v>42482</v>
      </c>
    </row>
    <row r="216" spans="1:5" x14ac:dyDescent="0.25">
      <c r="A216" s="2" t="s">
        <v>16368</v>
      </c>
      <c r="B216" s="2" t="s">
        <v>17601</v>
      </c>
      <c r="C216" s="4" t="s">
        <v>17600</v>
      </c>
      <c r="E216" s="9">
        <v>42482</v>
      </c>
    </row>
    <row r="217" spans="1:5" x14ac:dyDescent="0.25">
      <c r="A217" s="2" t="s">
        <v>17602</v>
      </c>
      <c r="B217" s="2" t="s">
        <v>17603</v>
      </c>
      <c r="C217" s="4" t="s">
        <v>15156</v>
      </c>
      <c r="E217" s="9">
        <v>42496</v>
      </c>
    </row>
    <row r="218" spans="1:5" x14ac:dyDescent="0.25">
      <c r="A218" s="2" t="s">
        <v>17477</v>
      </c>
      <c r="B218" s="2" t="s">
        <v>17604</v>
      </c>
      <c r="C218" s="4" t="s">
        <v>15156</v>
      </c>
      <c r="E218" s="9">
        <v>42496</v>
      </c>
    </row>
    <row r="219" spans="1:5" x14ac:dyDescent="0.25">
      <c r="A219" s="2" t="s">
        <v>2448</v>
      </c>
      <c r="B219" s="2" t="s">
        <v>17605</v>
      </c>
      <c r="C219" s="4" t="s">
        <v>3297</v>
      </c>
      <c r="E219" s="9">
        <v>42520</v>
      </c>
    </row>
    <row r="220" spans="1:5" x14ac:dyDescent="0.25">
      <c r="A220" s="2" t="s">
        <v>17606</v>
      </c>
      <c r="B220" s="2" t="s">
        <v>17607</v>
      </c>
      <c r="C220" s="4" t="s">
        <v>3297</v>
      </c>
      <c r="E220" s="9">
        <v>42520</v>
      </c>
    </row>
    <row r="221" spans="1:5" x14ac:dyDescent="0.25">
      <c r="A221" s="2" t="s">
        <v>1475</v>
      </c>
      <c r="B221" s="2" t="s">
        <v>17608</v>
      </c>
      <c r="C221" s="4" t="s">
        <v>17609</v>
      </c>
      <c r="E221" s="9">
        <v>42529</v>
      </c>
    </row>
    <row r="222" spans="1:5" x14ac:dyDescent="0.25">
      <c r="A222" s="2" t="s">
        <v>17610</v>
      </c>
      <c r="B222" s="2" t="s">
        <v>17611</v>
      </c>
      <c r="C222" s="4" t="s">
        <v>17609</v>
      </c>
      <c r="E222" s="9">
        <v>42529</v>
      </c>
    </row>
    <row r="223" spans="1:5" x14ac:dyDescent="0.25">
      <c r="A223" s="2" t="s">
        <v>17612</v>
      </c>
      <c r="B223" s="2" t="s">
        <v>17613</v>
      </c>
      <c r="C223" s="4" t="s">
        <v>17614</v>
      </c>
      <c r="D223" s="9" t="s">
        <v>17615</v>
      </c>
      <c r="E223" s="9">
        <v>42578</v>
      </c>
    </row>
    <row r="224" spans="1:5" x14ac:dyDescent="0.25">
      <c r="A224" s="2" t="s">
        <v>5611</v>
      </c>
      <c r="B224" s="2" t="s">
        <v>17616</v>
      </c>
      <c r="C224" s="4" t="s">
        <v>17614</v>
      </c>
      <c r="D224" s="9" t="s">
        <v>17615</v>
      </c>
      <c r="E224" s="9">
        <v>42578</v>
      </c>
    </row>
    <row r="225" spans="1:5" x14ac:dyDescent="0.25">
      <c r="A225" s="2" t="s">
        <v>17612</v>
      </c>
      <c r="B225" s="2" t="s">
        <v>17617</v>
      </c>
      <c r="C225" s="4" t="s">
        <v>4457</v>
      </c>
      <c r="D225" s="9" t="s">
        <v>17618</v>
      </c>
      <c r="E225" s="9">
        <v>42604</v>
      </c>
    </row>
    <row r="226" spans="1:5" x14ac:dyDescent="0.25">
      <c r="A226" s="2" t="s">
        <v>17619</v>
      </c>
      <c r="B226" s="2" t="s">
        <v>17620</v>
      </c>
      <c r="C226" s="4" t="s">
        <v>4457</v>
      </c>
      <c r="D226" s="9" t="s">
        <v>17618</v>
      </c>
      <c r="E226" s="9">
        <v>42604</v>
      </c>
    </row>
    <row r="227" spans="1:5" x14ac:dyDescent="0.25">
      <c r="A227" s="2" t="s">
        <v>17621</v>
      </c>
      <c r="B227" s="2" t="s">
        <v>17622</v>
      </c>
      <c r="C227" s="4" t="s">
        <v>5880</v>
      </c>
      <c r="E227" s="9">
        <v>42620</v>
      </c>
    </row>
    <row r="228" spans="1:5" x14ac:dyDescent="0.25">
      <c r="A228" s="2" t="s">
        <v>5611</v>
      </c>
      <c r="B228" s="2" t="s">
        <v>17623</v>
      </c>
      <c r="C228" s="4" t="s">
        <v>5880</v>
      </c>
      <c r="E228" s="9">
        <v>42620</v>
      </c>
    </row>
    <row r="229" spans="1:5" x14ac:dyDescent="0.25">
      <c r="A229" s="2" t="s">
        <v>16795</v>
      </c>
      <c r="B229" s="2" t="s">
        <v>17624</v>
      </c>
      <c r="C229" s="4" t="s">
        <v>4485</v>
      </c>
      <c r="E229" s="9">
        <v>42647</v>
      </c>
    </row>
    <row r="230" spans="1:5" x14ac:dyDescent="0.25">
      <c r="A230" s="2" t="s">
        <v>15970</v>
      </c>
      <c r="B230" s="2" t="s">
        <v>17625</v>
      </c>
      <c r="C230" s="4" t="s">
        <v>4485</v>
      </c>
      <c r="E230" s="9">
        <v>42647</v>
      </c>
    </row>
    <row r="231" spans="1:5" x14ac:dyDescent="0.25">
      <c r="A231" s="2" t="s">
        <v>17626</v>
      </c>
      <c r="B231" s="2" t="s">
        <v>17627</v>
      </c>
      <c r="C231" s="4" t="s">
        <v>2980</v>
      </c>
      <c r="E231" s="9">
        <v>42667</v>
      </c>
    </row>
    <row r="232" spans="1:5" x14ac:dyDescent="0.25">
      <c r="A232" s="2" t="s">
        <v>1855</v>
      </c>
      <c r="B232" s="2" t="s">
        <v>17503</v>
      </c>
      <c r="C232" s="4" t="s">
        <v>2980</v>
      </c>
      <c r="E232" s="9">
        <v>42667</v>
      </c>
    </row>
    <row r="233" spans="1:5" x14ac:dyDescent="0.25">
      <c r="A233" s="2" t="s">
        <v>16795</v>
      </c>
      <c r="B233" s="2" t="s">
        <v>17628</v>
      </c>
      <c r="C233" s="4" t="s">
        <v>12539</v>
      </c>
      <c r="E233" s="9">
        <v>42679</v>
      </c>
    </row>
    <row r="234" spans="1:5" x14ac:dyDescent="0.25">
      <c r="A234" s="2" t="s">
        <v>17580</v>
      </c>
      <c r="B234" s="2" t="s">
        <v>10742</v>
      </c>
      <c r="C234" s="4" t="s">
        <v>12539</v>
      </c>
      <c r="E234" s="9">
        <v>42679</v>
      </c>
    </row>
    <row r="235" spans="1:5" x14ac:dyDescent="0.25">
      <c r="A235" s="2" t="s">
        <v>862</v>
      </c>
      <c r="B235" s="2" t="s">
        <v>17629</v>
      </c>
      <c r="C235" s="4" t="s">
        <v>17630</v>
      </c>
      <c r="D235" s="9" t="s">
        <v>17631</v>
      </c>
      <c r="E235" s="9">
        <v>42698</v>
      </c>
    </row>
    <row r="236" spans="1:5" x14ac:dyDescent="0.25">
      <c r="A236" s="2" t="s">
        <v>17632</v>
      </c>
      <c r="B236" s="2" t="s">
        <v>17633</v>
      </c>
      <c r="C236" s="4" t="s">
        <v>17630</v>
      </c>
      <c r="D236" s="9" t="s">
        <v>17631</v>
      </c>
      <c r="E236" s="9">
        <v>42698</v>
      </c>
    </row>
    <row r="237" spans="1:5" x14ac:dyDescent="0.25">
      <c r="A237" s="2" t="s">
        <v>4519</v>
      </c>
      <c r="B237" s="2" t="s">
        <v>17634</v>
      </c>
      <c r="C237" s="4" t="s">
        <v>17635</v>
      </c>
      <c r="E237" s="9">
        <v>42718</v>
      </c>
    </row>
    <row r="238" spans="1:5" x14ac:dyDescent="0.25">
      <c r="A238" s="2" t="s">
        <v>17126</v>
      </c>
      <c r="B238" s="2" t="s">
        <v>17636</v>
      </c>
      <c r="C238" s="4" t="s">
        <v>17635</v>
      </c>
      <c r="E238" s="9">
        <v>42718</v>
      </c>
    </row>
    <row r="239" spans="1:5" x14ac:dyDescent="0.25">
      <c r="A239" s="2" t="s">
        <v>17637</v>
      </c>
      <c r="B239" s="2" t="s">
        <v>17638</v>
      </c>
      <c r="C239" s="4" t="s">
        <v>17639</v>
      </c>
      <c r="D239" s="9" t="s">
        <v>17640</v>
      </c>
      <c r="E239" s="9">
        <v>42741</v>
      </c>
    </row>
    <row r="240" spans="1:5" x14ac:dyDescent="0.25">
      <c r="A240" s="2" t="s">
        <v>17641</v>
      </c>
      <c r="B240" s="2" t="s">
        <v>12206</v>
      </c>
      <c r="C240" s="4" t="s">
        <v>17639</v>
      </c>
      <c r="D240" s="9" t="s">
        <v>17640</v>
      </c>
      <c r="E240" s="9">
        <v>42741</v>
      </c>
    </row>
    <row r="241" spans="1:5" x14ac:dyDescent="0.25">
      <c r="A241" s="2" t="s">
        <v>2979</v>
      </c>
      <c r="B241" s="2" t="s">
        <v>10575</v>
      </c>
      <c r="C241" s="4" t="s">
        <v>17642</v>
      </c>
      <c r="E241" s="9">
        <v>42751</v>
      </c>
    </row>
    <row r="242" spans="1:5" x14ac:dyDescent="0.25">
      <c r="A242" s="2" t="s">
        <v>862</v>
      </c>
      <c r="B242" s="2" t="s">
        <v>10547</v>
      </c>
      <c r="C242" s="4" t="s">
        <v>17642</v>
      </c>
      <c r="E242" s="9">
        <v>42751</v>
      </c>
    </row>
    <row r="243" spans="1:5" x14ac:dyDescent="0.25">
      <c r="A243" s="2" t="s">
        <v>15685</v>
      </c>
      <c r="B243" s="2" t="s">
        <v>17643</v>
      </c>
      <c r="C243" s="4" t="s">
        <v>6692</v>
      </c>
      <c r="E243" s="9">
        <v>42763</v>
      </c>
    </row>
    <row r="244" spans="1:5" x14ac:dyDescent="0.25">
      <c r="A244" s="2" t="s">
        <v>17644</v>
      </c>
      <c r="B244" s="2" t="s">
        <v>17645</v>
      </c>
      <c r="C244" s="4" t="s">
        <v>6692</v>
      </c>
      <c r="E244" s="9">
        <v>42763</v>
      </c>
    </row>
    <row r="245" spans="1:5" x14ac:dyDescent="0.25">
      <c r="A245" s="2" t="s">
        <v>1171</v>
      </c>
      <c r="B245" s="2" t="s">
        <v>17646</v>
      </c>
      <c r="C245" s="4" t="s">
        <v>17647</v>
      </c>
      <c r="E245" s="9">
        <v>42763</v>
      </c>
    </row>
    <row r="246" spans="1:5" x14ac:dyDescent="0.25">
      <c r="A246" s="2" t="s">
        <v>1171</v>
      </c>
      <c r="B246" s="2" t="s">
        <v>17648</v>
      </c>
      <c r="C246" s="4" t="s">
        <v>17649</v>
      </c>
      <c r="E246" s="9">
        <v>42776</v>
      </c>
    </row>
    <row r="247" spans="1:5" x14ac:dyDescent="0.25">
      <c r="A247" s="2" t="s">
        <v>1171</v>
      </c>
      <c r="B247" s="2" t="s">
        <v>17650</v>
      </c>
      <c r="C247" s="4" t="s">
        <v>17649</v>
      </c>
      <c r="E247" s="9">
        <v>42776</v>
      </c>
    </row>
    <row r="248" spans="1:5" x14ac:dyDescent="0.25">
      <c r="A248" s="2" t="s">
        <v>2979</v>
      </c>
      <c r="B248" s="2" t="s">
        <v>17651</v>
      </c>
      <c r="C248" s="4" t="s">
        <v>17652</v>
      </c>
      <c r="E248" s="9">
        <v>42795</v>
      </c>
    </row>
    <row r="249" spans="1:5" x14ac:dyDescent="0.25">
      <c r="A249" s="2" t="s">
        <v>5180</v>
      </c>
      <c r="B249" s="2" t="s">
        <v>17653</v>
      </c>
      <c r="C249" s="4" t="s">
        <v>17652</v>
      </c>
      <c r="E249" s="9">
        <v>42795</v>
      </c>
    </row>
    <row r="250" spans="1:5" x14ac:dyDescent="0.25">
      <c r="A250" s="2" t="s">
        <v>8285</v>
      </c>
      <c r="B250" s="2" t="s">
        <v>17255</v>
      </c>
      <c r="C250" s="4" t="s">
        <v>17654</v>
      </c>
      <c r="E250" s="9">
        <v>42805</v>
      </c>
    </row>
    <row r="251" spans="1:5" x14ac:dyDescent="0.25">
      <c r="A251" s="2" t="s">
        <v>8285</v>
      </c>
      <c r="B251" s="2" t="s">
        <v>17655</v>
      </c>
      <c r="C251" s="4" t="s">
        <v>17654</v>
      </c>
      <c r="E251" s="9">
        <v>42805</v>
      </c>
    </row>
    <row r="252" spans="1:5" x14ac:dyDescent="0.25">
      <c r="A252" s="2" t="s">
        <v>8285</v>
      </c>
      <c r="B252" s="2" t="s">
        <v>17656</v>
      </c>
      <c r="C252" s="4" t="s">
        <v>17657</v>
      </c>
      <c r="E252" s="9">
        <v>42819</v>
      </c>
    </row>
    <row r="253" spans="1:5" x14ac:dyDescent="0.25">
      <c r="A253" s="2" t="s">
        <v>7815</v>
      </c>
      <c r="B253" s="2" t="s">
        <v>17658</v>
      </c>
      <c r="C253" s="4" t="s">
        <v>17657</v>
      </c>
      <c r="E253" s="9">
        <v>42819</v>
      </c>
    </row>
    <row r="254" spans="1:5" x14ac:dyDescent="0.25">
      <c r="A254" s="2" t="s">
        <v>17659</v>
      </c>
      <c r="B254" s="2" t="s">
        <v>17660</v>
      </c>
      <c r="C254" s="4" t="s">
        <v>1438</v>
      </c>
      <c r="E254" s="9">
        <v>42887</v>
      </c>
    </row>
    <row r="255" spans="1:5" x14ac:dyDescent="0.25">
      <c r="A255" s="2" t="s">
        <v>17661</v>
      </c>
      <c r="B255" s="2" t="s">
        <v>17662</v>
      </c>
      <c r="C255" s="4" t="s">
        <v>1438</v>
      </c>
      <c r="E255" s="9">
        <v>42887</v>
      </c>
    </row>
    <row r="256" spans="1:5" x14ac:dyDescent="0.25">
      <c r="A256" s="2" t="s">
        <v>2443</v>
      </c>
      <c r="B256" s="2" t="s">
        <v>17663</v>
      </c>
      <c r="C256" s="4" t="s">
        <v>17664</v>
      </c>
      <c r="E256" s="9">
        <v>42921</v>
      </c>
    </row>
    <row r="257" spans="1:6" x14ac:dyDescent="0.25">
      <c r="A257" s="2" t="s">
        <v>862</v>
      </c>
      <c r="B257" s="2" t="s">
        <v>10547</v>
      </c>
      <c r="C257" s="4" t="s">
        <v>17664</v>
      </c>
      <c r="E257" s="9">
        <v>42921</v>
      </c>
    </row>
    <row r="258" spans="1:6" x14ac:dyDescent="0.25">
      <c r="A258" s="2" t="s">
        <v>16795</v>
      </c>
      <c r="B258" s="2" t="s">
        <v>17665</v>
      </c>
      <c r="C258" s="4" t="s">
        <v>17666</v>
      </c>
      <c r="E258" s="9">
        <v>42936</v>
      </c>
    </row>
    <row r="259" spans="1:6" x14ac:dyDescent="0.25">
      <c r="A259" s="2" t="s">
        <v>17667</v>
      </c>
      <c r="B259" s="2" t="s">
        <v>17668</v>
      </c>
      <c r="C259" s="4" t="s">
        <v>17669</v>
      </c>
      <c r="E259" s="9">
        <v>42936</v>
      </c>
    </row>
    <row r="260" spans="1:6" x14ac:dyDescent="0.25">
      <c r="A260" s="2" t="s">
        <v>17670</v>
      </c>
      <c r="B260" s="2" t="s">
        <v>17671</v>
      </c>
      <c r="C260" s="4" t="s">
        <v>3440</v>
      </c>
      <c r="E260" s="9">
        <v>42952</v>
      </c>
    </row>
    <row r="261" spans="1:6" x14ac:dyDescent="0.25">
      <c r="A261" s="2" t="s">
        <v>17672</v>
      </c>
      <c r="B261" s="2" t="s">
        <v>17673</v>
      </c>
      <c r="C261" s="4" t="s">
        <v>3440</v>
      </c>
      <c r="E261" s="9">
        <v>42952</v>
      </c>
    </row>
    <row r="262" spans="1:6" x14ac:dyDescent="0.25">
      <c r="A262" s="2" t="s">
        <v>2197</v>
      </c>
      <c r="B262" s="2" t="s">
        <v>10742</v>
      </c>
      <c r="C262" s="4" t="s">
        <v>10034</v>
      </c>
      <c r="D262" s="9">
        <v>42987</v>
      </c>
      <c r="E262" s="9">
        <v>42992</v>
      </c>
      <c r="F262" s="3">
        <v>5</v>
      </c>
    </row>
    <row r="263" spans="1:6" x14ac:dyDescent="0.25">
      <c r="A263" s="2" t="s">
        <v>16795</v>
      </c>
      <c r="B263" s="2" t="s">
        <v>17628</v>
      </c>
      <c r="C263" s="4" t="s">
        <v>10034</v>
      </c>
      <c r="D263" s="9">
        <v>42987</v>
      </c>
      <c r="E263" s="9">
        <v>42992</v>
      </c>
      <c r="F263" s="3">
        <v>5</v>
      </c>
    </row>
    <row r="264" spans="1:6" x14ac:dyDescent="0.25">
      <c r="A264" s="2" t="s">
        <v>17674</v>
      </c>
      <c r="B264" s="2" t="s">
        <v>17675</v>
      </c>
      <c r="C264" s="4" t="s">
        <v>10872</v>
      </c>
      <c r="E264" s="9">
        <v>43005</v>
      </c>
    </row>
    <row r="265" spans="1:6" x14ac:dyDescent="0.25">
      <c r="A265" s="2" t="s">
        <v>17676</v>
      </c>
      <c r="B265" s="2" t="s">
        <v>17677</v>
      </c>
      <c r="C265" s="4" t="s">
        <v>10872</v>
      </c>
      <c r="E265" s="9">
        <v>43005</v>
      </c>
    </row>
    <row r="266" spans="1:6" x14ac:dyDescent="0.25">
      <c r="A266" s="2" t="s">
        <v>17678</v>
      </c>
      <c r="B266" s="2" t="s">
        <v>17679</v>
      </c>
      <c r="C266" s="4" t="s">
        <v>15555</v>
      </c>
      <c r="D266" s="9">
        <v>43554</v>
      </c>
      <c r="E266" s="9">
        <v>43557</v>
      </c>
    </row>
    <row r="267" spans="1:6" x14ac:dyDescent="0.25">
      <c r="A267" s="2" t="s">
        <v>17680</v>
      </c>
      <c r="B267" s="2" t="s">
        <v>17681</v>
      </c>
      <c r="C267" s="4" t="s">
        <v>15555</v>
      </c>
      <c r="E267" s="9">
        <v>43547</v>
      </c>
    </row>
    <row r="268" spans="1:6" x14ac:dyDescent="0.25">
      <c r="A268" s="2" t="s">
        <v>17682</v>
      </c>
      <c r="B268" s="2" t="s">
        <v>17683</v>
      </c>
      <c r="C268" s="4" t="s">
        <v>1557</v>
      </c>
      <c r="E268" s="9">
        <v>43557</v>
      </c>
    </row>
    <row r="269" spans="1:6" x14ac:dyDescent="0.25">
      <c r="A269" s="2" t="s">
        <v>17678</v>
      </c>
      <c r="B269" s="2" t="s">
        <v>17684</v>
      </c>
      <c r="C269" s="4" t="s">
        <v>17685</v>
      </c>
      <c r="D269" s="9">
        <v>43620</v>
      </c>
      <c r="E269" s="9">
        <v>43622</v>
      </c>
    </row>
    <row r="270" spans="1:6" x14ac:dyDescent="0.25">
      <c r="A270" s="2" t="s">
        <v>1049</v>
      </c>
      <c r="B270" s="2" t="s">
        <v>17686</v>
      </c>
      <c r="C270" s="4" t="s">
        <v>17687</v>
      </c>
      <c r="D270" s="9">
        <v>43620</v>
      </c>
      <c r="E270" s="9">
        <v>43622</v>
      </c>
    </row>
    <row r="271" spans="1:6" x14ac:dyDescent="0.25">
      <c r="A271" s="25"/>
      <c r="B271" s="25" t="s">
        <v>17688</v>
      </c>
      <c r="C271" s="25"/>
      <c r="D271" s="29"/>
      <c r="E271" s="29"/>
      <c r="F271" s="30"/>
    </row>
    <row r="272" spans="1:6" x14ac:dyDescent="0.25">
      <c r="A272" s="2" t="s">
        <v>17689</v>
      </c>
      <c r="B272" s="2" t="s">
        <v>17690</v>
      </c>
      <c r="C272" s="4" t="s">
        <v>12702</v>
      </c>
      <c r="E272" s="9">
        <v>43670</v>
      </c>
      <c r="F272" s="3" t="s">
        <v>17691</v>
      </c>
    </row>
    <row r="273" spans="1:6" x14ac:dyDescent="0.25">
      <c r="A273" s="2" t="s">
        <v>3405</v>
      </c>
      <c r="B273" s="2" t="s">
        <v>17692</v>
      </c>
      <c r="C273" s="4" t="s">
        <v>17693</v>
      </c>
      <c r="E273" s="9">
        <v>43734</v>
      </c>
    </row>
    <row r="274" spans="1:6" x14ac:dyDescent="0.25">
      <c r="A274" s="2" t="s">
        <v>1542</v>
      </c>
      <c r="B274" s="2" t="s">
        <v>10742</v>
      </c>
      <c r="C274" s="4" t="s">
        <v>17693</v>
      </c>
      <c r="E274" s="9">
        <v>43734</v>
      </c>
      <c r="F274" s="3" t="s">
        <v>17694</v>
      </c>
    </row>
    <row r="275" spans="1:6" x14ac:dyDescent="0.25">
      <c r="A275" s="2" t="s">
        <v>4741</v>
      </c>
      <c r="B275" s="2" t="s">
        <v>17695</v>
      </c>
      <c r="C275" s="4">
        <v>43740</v>
      </c>
      <c r="E275" s="9">
        <v>43741</v>
      </c>
    </row>
    <row r="276" spans="1:6" x14ac:dyDescent="0.25">
      <c r="A276" s="2" t="s">
        <v>17696</v>
      </c>
      <c r="B276" s="2" t="s">
        <v>17697</v>
      </c>
      <c r="C276" s="4" t="s">
        <v>17698</v>
      </c>
      <c r="D276" s="9" t="s">
        <v>10280</v>
      </c>
      <c r="E276" s="9">
        <v>43754</v>
      </c>
    </row>
    <row r="277" spans="1:6" x14ac:dyDescent="0.25">
      <c r="A277" s="2" t="s">
        <v>9776</v>
      </c>
      <c r="B277" s="2" t="s">
        <v>17699</v>
      </c>
      <c r="C277" s="4" t="s">
        <v>17698</v>
      </c>
      <c r="D277" s="9" t="s">
        <v>10280</v>
      </c>
      <c r="E277" s="9">
        <v>43754</v>
      </c>
    </row>
    <row r="278" spans="1:6" x14ac:dyDescent="0.25">
      <c r="A278" s="2" t="s">
        <v>17700</v>
      </c>
      <c r="B278" s="2" t="s">
        <v>17701</v>
      </c>
      <c r="C278" s="4" t="s">
        <v>3246</v>
      </c>
      <c r="D278" s="9">
        <v>43899</v>
      </c>
      <c r="E278" s="9">
        <v>43897</v>
      </c>
    </row>
    <row r="279" spans="1:6" x14ac:dyDescent="0.25">
      <c r="A279" s="2" t="s">
        <v>17682</v>
      </c>
      <c r="B279" s="2" t="s">
        <v>17702</v>
      </c>
      <c r="C279" s="4" t="s">
        <v>3246</v>
      </c>
      <c r="D279" s="9">
        <v>43899</v>
      </c>
      <c r="E279" s="9">
        <v>43897</v>
      </c>
    </row>
    <row r="280" spans="1:6" x14ac:dyDescent="0.25">
      <c r="A280" s="2" t="s">
        <v>17700</v>
      </c>
      <c r="B280" s="2" t="s">
        <v>17701</v>
      </c>
      <c r="C280" s="4" t="s">
        <v>3169</v>
      </c>
      <c r="E280" s="9">
        <v>43904</v>
      </c>
    </row>
    <row r="281" spans="1:6" x14ac:dyDescent="0.25">
      <c r="A281" s="2" t="s">
        <v>1049</v>
      </c>
      <c r="B281" s="2" t="s">
        <v>1543</v>
      </c>
      <c r="C281" s="4" t="s">
        <v>12754</v>
      </c>
      <c r="D281" s="9">
        <v>44338</v>
      </c>
      <c r="E281" s="9">
        <v>44341</v>
      </c>
    </row>
    <row r="282" spans="1:6" x14ac:dyDescent="0.25">
      <c r="A282" s="2" t="s">
        <v>9683</v>
      </c>
      <c r="B282" s="2" t="s">
        <v>17703</v>
      </c>
      <c r="C282" s="4" t="s">
        <v>12754</v>
      </c>
      <c r="D282" s="9">
        <v>44338</v>
      </c>
      <c r="E282" s="9">
        <v>44341</v>
      </c>
    </row>
    <row r="283" spans="1:6" x14ac:dyDescent="0.25">
      <c r="A283" s="2" t="s">
        <v>29104</v>
      </c>
      <c r="B283" s="2" t="s">
        <v>29105</v>
      </c>
      <c r="C283" s="4" t="s">
        <v>29106</v>
      </c>
      <c r="E283" s="9">
        <v>45166</v>
      </c>
    </row>
    <row r="284" spans="1:6" x14ac:dyDescent="0.25">
      <c r="A284" s="2" t="s">
        <v>29107</v>
      </c>
      <c r="B284" s="2" t="s">
        <v>29108</v>
      </c>
      <c r="C284" s="4" t="s">
        <v>29106</v>
      </c>
      <c r="D284" s="9">
        <v>45174</v>
      </c>
    </row>
    <row r="285" spans="1:6" x14ac:dyDescent="0.25">
      <c r="A285" s="2" t="s">
        <v>4950</v>
      </c>
      <c r="B285" s="2" t="s">
        <v>29149</v>
      </c>
      <c r="C285" s="4" t="s">
        <v>29150</v>
      </c>
    </row>
  </sheetData>
  <hyperlinks>
    <hyperlink ref="I1" location="'Inicio'!A1" tooltip="Regresa a la tabla del inicio" display="Ir al inicio" xr:uid="{2FE55252-C172-4215-B949-7D255355483C}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13C34-D2CF-473B-9CE7-2BE527528C80}">
  <sheetPr codeName="Hoja212"/>
  <dimension ref="A1:I8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772</v>
      </c>
      <c r="H1" s="1" t="s">
        <v>28761</v>
      </c>
      <c r="I1" s="5" t="s">
        <v>14</v>
      </c>
    </row>
    <row r="2" spans="1:9" x14ac:dyDescent="0.25">
      <c r="A2" s="2" t="s">
        <v>17704</v>
      </c>
      <c r="B2" s="2" t="s">
        <v>17705</v>
      </c>
      <c r="C2" s="4" t="s">
        <v>8733</v>
      </c>
      <c r="E2" s="9">
        <v>42581</v>
      </c>
    </row>
    <row r="3" spans="1:9" x14ac:dyDescent="0.25">
      <c r="A3" s="2" t="s">
        <v>17706</v>
      </c>
      <c r="B3" s="2" t="s">
        <v>17707</v>
      </c>
      <c r="C3" s="4" t="s">
        <v>17708</v>
      </c>
      <c r="E3" s="9">
        <v>42595</v>
      </c>
    </row>
    <row r="4" spans="1:9" x14ac:dyDescent="0.25">
      <c r="A4" s="25"/>
      <c r="B4" s="25" t="s">
        <v>17709</v>
      </c>
      <c r="C4" s="25"/>
      <c r="D4" s="29"/>
      <c r="E4" s="29"/>
      <c r="F4" s="30"/>
    </row>
    <row r="5" spans="1:9" x14ac:dyDescent="0.25">
      <c r="A5" s="2" t="s">
        <v>17710</v>
      </c>
      <c r="B5" s="2" t="s">
        <v>17711</v>
      </c>
      <c r="C5" s="4" t="s">
        <v>17712</v>
      </c>
      <c r="E5" s="9">
        <v>42658</v>
      </c>
    </row>
    <row r="6" spans="1:9" x14ac:dyDescent="0.25">
      <c r="A6" s="2" t="s">
        <v>17713</v>
      </c>
      <c r="B6" s="2" t="s">
        <v>17714</v>
      </c>
      <c r="C6" s="4" t="s">
        <v>8757</v>
      </c>
      <c r="D6" s="9">
        <v>42686</v>
      </c>
      <c r="E6" s="9">
        <v>42700</v>
      </c>
      <c r="F6" s="3">
        <v>16</v>
      </c>
    </row>
    <row r="7" spans="1:9" x14ac:dyDescent="0.25">
      <c r="A7" s="2" t="s">
        <v>17715</v>
      </c>
      <c r="B7" s="2" t="s">
        <v>17716</v>
      </c>
      <c r="C7" s="4" t="s">
        <v>17717</v>
      </c>
      <c r="E7" s="9">
        <v>42980</v>
      </c>
    </row>
    <row r="8" spans="1:9" x14ac:dyDescent="0.25">
      <c r="A8" s="2" t="s">
        <v>17718</v>
      </c>
      <c r="B8" s="2" t="s">
        <v>17719</v>
      </c>
      <c r="C8" s="4" t="s">
        <v>17720</v>
      </c>
      <c r="D8" s="9">
        <v>43134</v>
      </c>
      <c r="E8" s="9">
        <v>43165</v>
      </c>
    </row>
  </sheetData>
  <hyperlinks>
    <hyperlink ref="I1" location="'Inicio'!A1" tooltip="Regresa a la tabla del inicio" display="Ir al inicio" xr:uid="{BDD3CBD9-6C19-4F0D-AFB9-B7756CED0AEF}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76AE6-76AA-4AFF-8AAB-A6CCACC18671}">
  <sheetPr codeName="Hoja355"/>
  <dimension ref="A1:I13"/>
  <sheetViews>
    <sheetView workbookViewId="0">
      <pane ySplit="1" topLeftCell="A2" activePane="bottomLeft" state="frozenSplit"/>
      <selection pane="bottomLeft" activeCell="E13" sqref="E1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17721</v>
      </c>
      <c r="H1" s="1" t="s">
        <v>28761</v>
      </c>
      <c r="I1" s="5" t="s">
        <v>14</v>
      </c>
    </row>
    <row r="2" spans="1:9" x14ac:dyDescent="0.25">
      <c r="A2" s="2" t="s">
        <v>17723</v>
      </c>
      <c r="B2" s="2" t="s">
        <v>17724</v>
      </c>
      <c r="C2" s="4" t="s">
        <v>17725</v>
      </c>
      <c r="E2" s="9">
        <v>42241</v>
      </c>
    </row>
    <row r="3" spans="1:9" x14ac:dyDescent="0.25">
      <c r="A3" s="2" t="s">
        <v>17726</v>
      </c>
      <c r="B3" s="2" t="s">
        <v>17727</v>
      </c>
      <c r="C3" s="4" t="s">
        <v>8666</v>
      </c>
      <c r="E3" s="9">
        <v>42517</v>
      </c>
    </row>
    <row r="4" spans="1:9" x14ac:dyDescent="0.25">
      <c r="A4" s="2" t="s">
        <v>17728</v>
      </c>
      <c r="B4" s="2" t="s">
        <v>17729</v>
      </c>
      <c r="C4" s="4" t="s">
        <v>14513</v>
      </c>
      <c r="E4" s="9">
        <v>42640</v>
      </c>
    </row>
    <row r="5" spans="1:9" x14ac:dyDescent="0.25">
      <c r="A5" s="2" t="s">
        <v>13934</v>
      </c>
      <c r="B5" s="2" t="s">
        <v>17730</v>
      </c>
      <c r="C5" s="4" t="s">
        <v>15438</v>
      </c>
      <c r="E5" s="9">
        <v>43262</v>
      </c>
    </row>
    <row r="6" spans="1:9" x14ac:dyDescent="0.25">
      <c r="A6" s="2" t="s">
        <v>9789</v>
      </c>
      <c r="B6" s="2" t="s">
        <v>17731</v>
      </c>
      <c r="C6" s="4" t="s">
        <v>17732</v>
      </c>
      <c r="E6" s="9">
        <v>42865</v>
      </c>
    </row>
    <row r="7" spans="1:9" x14ac:dyDescent="0.25">
      <c r="A7" s="2" t="s">
        <v>13008</v>
      </c>
      <c r="B7" s="2" t="s">
        <v>17733</v>
      </c>
      <c r="C7" s="4" t="s">
        <v>17734</v>
      </c>
      <c r="E7" s="9">
        <v>43262</v>
      </c>
    </row>
    <row r="8" spans="1:9" x14ac:dyDescent="0.25">
      <c r="A8" s="2" t="s">
        <v>17735</v>
      </c>
      <c r="B8" s="2" t="s">
        <v>17736</v>
      </c>
      <c r="C8" s="4" t="s">
        <v>17737</v>
      </c>
      <c r="E8" s="9">
        <v>43262</v>
      </c>
      <c r="F8" s="17" t="s">
        <v>17738</v>
      </c>
    </row>
    <row r="9" spans="1:9" x14ac:dyDescent="0.25">
      <c r="A9" s="2" t="s">
        <v>17735</v>
      </c>
      <c r="B9" s="2" t="s">
        <v>17739</v>
      </c>
      <c r="C9" s="4" t="s">
        <v>17737</v>
      </c>
      <c r="E9" s="9">
        <v>43262</v>
      </c>
    </row>
    <row r="10" spans="1:9" x14ac:dyDescent="0.25">
      <c r="A10" s="2" t="s">
        <v>17740</v>
      </c>
      <c r="B10" s="2" t="s">
        <v>17741</v>
      </c>
      <c r="C10" s="4">
        <v>43090</v>
      </c>
      <c r="E10" s="9">
        <v>43108</v>
      </c>
      <c r="F10" s="17" t="s">
        <v>17742</v>
      </c>
    </row>
    <row r="11" spans="1:9" x14ac:dyDescent="0.25">
      <c r="A11" s="2" t="s">
        <v>6795</v>
      </c>
      <c r="B11" s="2" t="s">
        <v>17743</v>
      </c>
      <c r="C11" s="4">
        <v>43092</v>
      </c>
      <c r="E11" s="9">
        <v>43103</v>
      </c>
    </row>
    <row r="12" spans="1:9" x14ac:dyDescent="0.25">
      <c r="B12" s="2" t="s">
        <v>17744</v>
      </c>
      <c r="C12" s="4">
        <v>43092</v>
      </c>
      <c r="E12" s="9">
        <v>43103</v>
      </c>
    </row>
    <row r="13" spans="1:9" x14ac:dyDescent="0.25">
      <c r="A13" s="2" t="s">
        <v>4741</v>
      </c>
      <c r="B13" s="2" t="s">
        <v>17745</v>
      </c>
      <c r="C13" s="4" t="s">
        <v>7744</v>
      </c>
    </row>
  </sheetData>
  <hyperlinks>
    <hyperlink ref="I1" location="'Inicio'!A1" tooltip="Regresa a la tabla del inicio" display="Ir al inicio" xr:uid="{A45B46E0-49BB-4DC9-88F8-551DB498506B}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7B102-79D6-4823-BBD3-B9DCE2D10BD9}">
  <sheetPr codeName="Hoja213"/>
  <dimension ref="A1:I89"/>
  <sheetViews>
    <sheetView workbookViewId="0">
      <pane ySplit="1" topLeftCell="A59" activePane="bottomLeft" state="frozenSplit"/>
      <selection pane="bottomLeft" activeCell="B87" sqref="B8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773</v>
      </c>
      <c r="H1" s="1" t="s">
        <v>28761</v>
      </c>
      <c r="I1" s="5" t="s">
        <v>14</v>
      </c>
    </row>
    <row r="2" spans="1:9" x14ac:dyDescent="0.25">
      <c r="A2" s="2" t="s">
        <v>17746</v>
      </c>
      <c r="B2" s="2" t="s">
        <v>17747</v>
      </c>
      <c r="C2" s="4" t="s">
        <v>9924</v>
      </c>
      <c r="D2" s="9">
        <v>42839</v>
      </c>
      <c r="E2" s="9">
        <v>42842</v>
      </c>
    </row>
    <row r="3" spans="1:9" x14ac:dyDescent="0.25">
      <c r="A3" s="2" t="s">
        <v>17748</v>
      </c>
      <c r="B3" s="2" t="s">
        <v>17749</v>
      </c>
      <c r="C3" s="4" t="s">
        <v>9924</v>
      </c>
      <c r="D3" s="9">
        <v>42839</v>
      </c>
      <c r="E3" s="9">
        <v>42842</v>
      </c>
    </row>
    <row r="4" spans="1:9" x14ac:dyDescent="0.25">
      <c r="A4" s="2" t="s">
        <v>17750</v>
      </c>
      <c r="B4" s="2" t="s">
        <v>17751</v>
      </c>
      <c r="C4" s="4" t="s">
        <v>17752</v>
      </c>
      <c r="D4" s="9">
        <v>42927</v>
      </c>
      <c r="E4" s="9">
        <v>42927</v>
      </c>
    </row>
    <row r="5" spans="1:9" x14ac:dyDescent="0.25">
      <c r="A5" s="2" t="s">
        <v>17753</v>
      </c>
      <c r="B5" s="2" t="s">
        <v>17754</v>
      </c>
      <c r="C5" s="4" t="s">
        <v>17752</v>
      </c>
      <c r="E5" s="9">
        <v>42920</v>
      </c>
    </row>
    <row r="6" spans="1:9" x14ac:dyDescent="0.25">
      <c r="A6" s="2" t="s">
        <v>17755</v>
      </c>
      <c r="B6" s="2" t="s">
        <v>17756</v>
      </c>
      <c r="C6" s="4" t="s">
        <v>4610</v>
      </c>
      <c r="E6" s="9">
        <v>42934</v>
      </c>
    </row>
    <row r="7" spans="1:9" x14ac:dyDescent="0.25">
      <c r="A7" s="2" t="s">
        <v>17757</v>
      </c>
      <c r="B7" s="2" t="s">
        <v>17758</v>
      </c>
      <c r="C7" s="4" t="s">
        <v>4610</v>
      </c>
      <c r="E7" s="9">
        <v>42934</v>
      </c>
    </row>
    <row r="8" spans="1:9" x14ac:dyDescent="0.25">
      <c r="A8" s="2" t="s">
        <v>17759</v>
      </c>
      <c r="B8" s="2" t="s">
        <v>17760</v>
      </c>
      <c r="C8" s="4" t="s">
        <v>17761</v>
      </c>
      <c r="E8" s="9">
        <v>42948</v>
      </c>
    </row>
    <row r="9" spans="1:9" x14ac:dyDescent="0.25">
      <c r="A9" s="2" t="s">
        <v>1847</v>
      </c>
      <c r="B9" s="2" t="s">
        <v>17762</v>
      </c>
      <c r="C9" s="4" t="s">
        <v>17761</v>
      </c>
      <c r="E9" s="9">
        <v>42948</v>
      </c>
    </row>
    <row r="10" spans="1:9" x14ac:dyDescent="0.25">
      <c r="A10" s="2" t="s">
        <v>17763</v>
      </c>
      <c r="B10" s="2" t="s">
        <v>17764</v>
      </c>
      <c r="C10" s="4" t="s">
        <v>3173</v>
      </c>
      <c r="E10" s="9">
        <v>42956</v>
      </c>
    </row>
    <row r="11" spans="1:9" x14ac:dyDescent="0.25">
      <c r="A11" s="2" t="s">
        <v>17765</v>
      </c>
      <c r="B11" s="2" t="s">
        <v>17766</v>
      </c>
      <c r="C11" s="4" t="s">
        <v>3173</v>
      </c>
      <c r="E11" s="9">
        <v>42956</v>
      </c>
    </row>
    <row r="12" spans="1:9" x14ac:dyDescent="0.25">
      <c r="A12" s="2" t="s">
        <v>1847</v>
      </c>
      <c r="B12" s="2" t="s">
        <v>17767</v>
      </c>
      <c r="C12" s="4" t="s">
        <v>15208</v>
      </c>
      <c r="E12" s="9">
        <v>42976</v>
      </c>
    </row>
    <row r="13" spans="1:9" x14ac:dyDescent="0.25">
      <c r="A13" s="2" t="s">
        <v>17768</v>
      </c>
      <c r="B13" s="2" t="s">
        <v>17769</v>
      </c>
      <c r="C13" s="4" t="s">
        <v>15208</v>
      </c>
      <c r="E13" s="9">
        <v>42976</v>
      </c>
    </row>
    <row r="14" spans="1:9" x14ac:dyDescent="0.25">
      <c r="A14" s="2" t="s">
        <v>17746</v>
      </c>
      <c r="B14" s="2" t="s">
        <v>17770</v>
      </c>
      <c r="C14" s="4" t="s">
        <v>10472</v>
      </c>
      <c r="E14" s="9">
        <v>42984</v>
      </c>
    </row>
    <row r="15" spans="1:9" x14ac:dyDescent="0.25">
      <c r="A15" s="2" t="s">
        <v>17748</v>
      </c>
      <c r="B15" s="2" t="s">
        <v>17771</v>
      </c>
      <c r="C15" s="4" t="s">
        <v>10472</v>
      </c>
      <c r="E15" s="9">
        <v>42984</v>
      </c>
    </row>
    <row r="16" spans="1:9" x14ac:dyDescent="0.25">
      <c r="A16" s="2" t="s">
        <v>17772</v>
      </c>
      <c r="B16" s="2" t="s">
        <v>17773</v>
      </c>
      <c r="C16" s="4" t="s">
        <v>6975</v>
      </c>
      <c r="E16" s="9">
        <v>42992</v>
      </c>
    </row>
    <row r="17" spans="1:6" x14ac:dyDescent="0.25">
      <c r="A17" s="2" t="s">
        <v>17774</v>
      </c>
      <c r="B17" s="2" t="s">
        <v>17775</v>
      </c>
      <c r="C17" s="4" t="s">
        <v>6975</v>
      </c>
      <c r="E17" s="9">
        <v>42992</v>
      </c>
    </row>
    <row r="18" spans="1:6" x14ac:dyDescent="0.25">
      <c r="A18" s="2" t="s">
        <v>17776</v>
      </c>
      <c r="B18" s="2" t="s">
        <v>17777</v>
      </c>
      <c r="C18" s="4" t="s">
        <v>10872</v>
      </c>
      <c r="E18" s="9">
        <v>43000</v>
      </c>
    </row>
    <row r="19" spans="1:6" x14ac:dyDescent="0.25">
      <c r="A19" s="2" t="s">
        <v>14621</v>
      </c>
      <c r="B19" s="2" t="s">
        <v>17778</v>
      </c>
      <c r="C19" s="4" t="s">
        <v>10872</v>
      </c>
      <c r="E19" s="9">
        <v>43000</v>
      </c>
    </row>
    <row r="20" spans="1:6" x14ac:dyDescent="0.25">
      <c r="A20" s="2" t="s">
        <v>14369</v>
      </c>
      <c r="B20" s="2" t="s">
        <v>17779</v>
      </c>
      <c r="C20" s="4" t="s">
        <v>17780</v>
      </c>
      <c r="E20" s="9">
        <v>43008</v>
      </c>
    </row>
    <row r="21" spans="1:6" x14ac:dyDescent="0.25">
      <c r="A21" s="2" t="s">
        <v>8604</v>
      </c>
      <c r="B21" s="2" t="s">
        <v>17781</v>
      </c>
      <c r="C21" s="4" t="s">
        <v>17782</v>
      </c>
      <c r="E21" s="9" t="s">
        <v>17783</v>
      </c>
    </row>
    <row r="22" spans="1:6" x14ac:dyDescent="0.25">
      <c r="A22" s="2" t="s">
        <v>17784</v>
      </c>
      <c r="B22" s="2" t="s">
        <v>17785</v>
      </c>
      <c r="C22" s="4" t="s">
        <v>17782</v>
      </c>
      <c r="E22" s="9">
        <v>43092</v>
      </c>
    </row>
    <row r="23" spans="1:6" x14ac:dyDescent="0.25">
      <c r="A23" s="2" t="s">
        <v>4929</v>
      </c>
      <c r="B23" s="2" t="s">
        <v>17786</v>
      </c>
      <c r="C23" s="4" t="s">
        <v>17787</v>
      </c>
      <c r="E23" s="9">
        <v>43092</v>
      </c>
    </row>
    <row r="24" spans="1:6" x14ac:dyDescent="0.25">
      <c r="A24" s="2" t="s">
        <v>17788</v>
      </c>
      <c r="B24" s="2" t="s">
        <v>17789</v>
      </c>
      <c r="C24" s="4" t="s">
        <v>3072</v>
      </c>
      <c r="E24" s="9">
        <v>42738</v>
      </c>
    </row>
    <row r="25" spans="1:6" x14ac:dyDescent="0.25">
      <c r="A25" s="2" t="s">
        <v>17790</v>
      </c>
      <c r="B25" s="2" t="s">
        <v>17791</v>
      </c>
      <c r="C25" s="4" t="s">
        <v>17792</v>
      </c>
      <c r="E25" s="9">
        <v>43108</v>
      </c>
    </row>
    <row r="26" spans="1:6" x14ac:dyDescent="0.25">
      <c r="A26" s="2" t="s">
        <v>1241</v>
      </c>
      <c r="B26" s="2" t="s">
        <v>17793</v>
      </c>
      <c r="C26" s="4" t="s">
        <v>17794</v>
      </c>
      <c r="E26" s="9">
        <v>43151</v>
      </c>
    </row>
    <row r="27" spans="1:6" x14ac:dyDescent="0.25">
      <c r="A27" s="2" t="s">
        <v>17795</v>
      </c>
      <c r="B27" s="2" t="s">
        <v>17796</v>
      </c>
      <c r="C27" s="4" t="s">
        <v>17794</v>
      </c>
      <c r="E27" s="9">
        <v>43151</v>
      </c>
    </row>
    <row r="28" spans="1:6" x14ac:dyDescent="0.25">
      <c r="A28" s="2" t="s">
        <v>17797</v>
      </c>
      <c r="B28" s="2" t="s">
        <v>17798</v>
      </c>
      <c r="C28" s="4" t="s">
        <v>17799</v>
      </c>
      <c r="E28" s="9">
        <v>43185</v>
      </c>
    </row>
    <row r="29" spans="1:6" x14ac:dyDescent="0.25">
      <c r="A29" s="2" t="s">
        <v>17800</v>
      </c>
      <c r="B29" s="2" t="s">
        <v>17801</v>
      </c>
      <c r="C29" s="4" t="s">
        <v>17802</v>
      </c>
      <c r="E29" s="9">
        <v>43195</v>
      </c>
    </row>
    <row r="30" spans="1:6" x14ac:dyDescent="0.25">
      <c r="A30" s="2" t="s">
        <v>14910</v>
      </c>
      <c r="B30" s="2" t="s">
        <v>17803</v>
      </c>
      <c r="C30" s="4" t="s">
        <v>17802</v>
      </c>
      <c r="E30" s="9">
        <v>43195</v>
      </c>
    </row>
    <row r="31" spans="1:6" x14ac:dyDescent="0.25">
      <c r="A31" s="2" t="s">
        <v>4686</v>
      </c>
      <c r="B31" s="2" t="s">
        <v>17804</v>
      </c>
      <c r="C31" s="4" t="s">
        <v>13205</v>
      </c>
      <c r="E31" s="9">
        <v>43276</v>
      </c>
      <c r="F31" s="3">
        <v>2</v>
      </c>
    </row>
    <row r="32" spans="1:6" x14ac:dyDescent="0.25">
      <c r="A32" s="2" t="s">
        <v>17805</v>
      </c>
      <c r="B32" s="2" t="s">
        <v>17806</v>
      </c>
      <c r="C32" s="4" t="s">
        <v>13205</v>
      </c>
      <c r="E32" s="9">
        <v>43276</v>
      </c>
      <c r="F32" s="3">
        <v>2</v>
      </c>
    </row>
    <row r="33" spans="1:6" x14ac:dyDescent="0.25">
      <c r="A33" s="2" t="s">
        <v>3186</v>
      </c>
      <c r="B33" s="2" t="s">
        <v>17807</v>
      </c>
      <c r="C33" s="4" t="s">
        <v>17808</v>
      </c>
      <c r="D33" s="9">
        <v>43290</v>
      </c>
      <c r="E33" s="9">
        <v>43295</v>
      </c>
    </row>
    <row r="34" spans="1:6" x14ac:dyDescent="0.25">
      <c r="A34" s="2" t="s">
        <v>17809</v>
      </c>
      <c r="B34" s="2" t="s">
        <v>17810</v>
      </c>
      <c r="C34" s="4" t="s">
        <v>17808</v>
      </c>
      <c r="D34" s="9">
        <v>43290</v>
      </c>
      <c r="E34" s="9">
        <v>43295</v>
      </c>
    </row>
    <row r="35" spans="1:6" x14ac:dyDescent="0.25">
      <c r="A35" s="2" t="s">
        <v>17811</v>
      </c>
      <c r="B35" s="2" t="s">
        <v>17812</v>
      </c>
      <c r="C35" s="4" t="s">
        <v>17813</v>
      </c>
      <c r="D35" s="9">
        <v>43357</v>
      </c>
      <c r="E35" s="9">
        <v>43357</v>
      </c>
    </row>
    <row r="36" spans="1:6" x14ac:dyDescent="0.25">
      <c r="A36" s="2" t="s">
        <v>17814</v>
      </c>
      <c r="B36" s="2" t="s">
        <v>17815</v>
      </c>
      <c r="C36" s="4" t="s">
        <v>17813</v>
      </c>
      <c r="E36" s="9">
        <v>43351</v>
      </c>
    </row>
    <row r="37" spans="1:6" x14ac:dyDescent="0.25">
      <c r="B37" s="2" t="s">
        <v>17816</v>
      </c>
      <c r="C37" s="4" t="s">
        <v>11348</v>
      </c>
      <c r="E37" s="9">
        <v>43357</v>
      </c>
    </row>
    <row r="38" spans="1:6" x14ac:dyDescent="0.25">
      <c r="A38" s="2" t="s">
        <v>13813</v>
      </c>
      <c r="B38" s="2" t="s">
        <v>17817</v>
      </c>
      <c r="C38" s="4" t="s">
        <v>17818</v>
      </c>
      <c r="E38" s="9">
        <v>43369</v>
      </c>
    </row>
    <row r="39" spans="1:6" x14ac:dyDescent="0.25">
      <c r="A39" s="2" t="s">
        <v>9009</v>
      </c>
      <c r="B39" s="2" t="s">
        <v>17819</v>
      </c>
      <c r="C39" s="4" t="s">
        <v>17818</v>
      </c>
      <c r="E39" s="9">
        <v>43369</v>
      </c>
    </row>
    <row r="40" spans="1:6" x14ac:dyDescent="0.25">
      <c r="A40" s="2" t="s">
        <v>7685</v>
      </c>
      <c r="B40" s="2" t="s">
        <v>17820</v>
      </c>
      <c r="C40" s="4" t="s">
        <v>17821</v>
      </c>
      <c r="E40" s="9">
        <v>43418</v>
      </c>
    </row>
    <row r="41" spans="1:6" x14ac:dyDescent="0.25">
      <c r="A41" s="2" t="s">
        <v>17822</v>
      </c>
      <c r="B41" s="2" t="s">
        <v>17823</v>
      </c>
      <c r="C41" s="4" t="s">
        <v>17821</v>
      </c>
      <c r="D41" s="9">
        <v>43424</v>
      </c>
      <c r="E41" s="9">
        <v>43424</v>
      </c>
    </row>
    <row r="42" spans="1:6" x14ac:dyDescent="0.25">
      <c r="A42" s="2" t="s">
        <v>17824</v>
      </c>
      <c r="B42" s="2" t="s">
        <v>17825</v>
      </c>
      <c r="C42" s="4" t="s">
        <v>17826</v>
      </c>
      <c r="E42" s="9">
        <v>43432</v>
      </c>
    </row>
    <row r="43" spans="1:6" x14ac:dyDescent="0.25">
      <c r="A43" s="2" t="s">
        <v>6128</v>
      </c>
      <c r="B43" s="2" t="s">
        <v>17827</v>
      </c>
      <c r="C43" s="4" t="s">
        <v>17828</v>
      </c>
      <c r="D43" s="9">
        <v>43446</v>
      </c>
      <c r="E43" s="9">
        <v>43449</v>
      </c>
    </row>
    <row r="44" spans="1:6" x14ac:dyDescent="0.25">
      <c r="A44" s="2" t="s">
        <v>17829</v>
      </c>
      <c r="B44" s="2" t="s">
        <v>17830</v>
      </c>
      <c r="C44" s="4" t="s">
        <v>17828</v>
      </c>
      <c r="E44" s="9">
        <v>43441</v>
      </c>
    </row>
    <row r="45" spans="1:6" x14ac:dyDescent="0.25">
      <c r="A45" s="2" t="s">
        <v>17831</v>
      </c>
      <c r="B45" s="2" t="s">
        <v>17832</v>
      </c>
      <c r="C45" s="4" t="s">
        <v>17833</v>
      </c>
      <c r="E45" s="9">
        <v>43449</v>
      </c>
    </row>
    <row r="46" spans="1:6" x14ac:dyDescent="0.25">
      <c r="A46" s="25"/>
      <c r="B46" s="25" t="s">
        <v>17834</v>
      </c>
      <c r="C46" s="25"/>
      <c r="D46" s="29"/>
      <c r="E46" s="29"/>
      <c r="F46" s="30"/>
    </row>
    <row r="47" spans="1:6" x14ac:dyDescent="0.25">
      <c r="A47" s="2" t="s">
        <v>17835</v>
      </c>
      <c r="B47" s="2" t="s">
        <v>17836</v>
      </c>
      <c r="C47" s="4" t="s">
        <v>17837</v>
      </c>
      <c r="E47" s="9">
        <v>43483</v>
      </c>
    </row>
    <row r="48" spans="1:6" x14ac:dyDescent="0.25">
      <c r="A48" s="2" t="s">
        <v>10495</v>
      </c>
      <c r="B48" s="2" t="s">
        <v>17838</v>
      </c>
      <c r="C48" s="4" t="s">
        <v>17837</v>
      </c>
      <c r="E48" s="9">
        <v>43483</v>
      </c>
    </row>
    <row r="49" spans="1:6" x14ac:dyDescent="0.25">
      <c r="A49" s="25"/>
      <c r="B49" s="25" t="s">
        <v>17839</v>
      </c>
      <c r="C49" s="25"/>
      <c r="D49" s="29"/>
      <c r="E49" s="29"/>
      <c r="F49" s="30"/>
    </row>
    <row r="50" spans="1:6" x14ac:dyDescent="0.25">
      <c r="A50" s="2" t="s">
        <v>14764</v>
      </c>
      <c r="B50" s="2" t="s">
        <v>14765</v>
      </c>
      <c r="C50" s="4" t="s">
        <v>2310</v>
      </c>
      <c r="E50" s="9">
        <v>43501</v>
      </c>
    </row>
    <row r="51" spans="1:6" x14ac:dyDescent="0.25">
      <c r="A51" s="2" t="s">
        <v>17824</v>
      </c>
      <c r="B51" s="2" t="s">
        <v>17840</v>
      </c>
      <c r="C51" s="4" t="s">
        <v>2310</v>
      </c>
      <c r="D51" s="9" t="s">
        <v>17841</v>
      </c>
      <c r="E51" s="9">
        <v>43507</v>
      </c>
    </row>
    <row r="52" spans="1:6" x14ac:dyDescent="0.25">
      <c r="A52" s="2" t="s">
        <v>17842</v>
      </c>
      <c r="B52" s="2" t="s">
        <v>17843</v>
      </c>
      <c r="C52" s="4" t="s">
        <v>17844</v>
      </c>
      <c r="E52" s="9">
        <v>43507</v>
      </c>
    </row>
    <row r="53" spans="1:6" x14ac:dyDescent="0.25">
      <c r="A53" s="2" t="s">
        <v>17845</v>
      </c>
      <c r="B53" s="2" t="s">
        <v>17846</v>
      </c>
      <c r="C53" s="4" t="s">
        <v>17847</v>
      </c>
      <c r="E53" s="9">
        <v>43516</v>
      </c>
    </row>
    <row r="54" spans="1:6" x14ac:dyDescent="0.25">
      <c r="A54" s="2" t="s">
        <v>17848</v>
      </c>
      <c r="B54" s="2" t="s">
        <v>17849</v>
      </c>
      <c r="C54" s="4" t="s">
        <v>17847</v>
      </c>
      <c r="E54" s="9">
        <v>43516</v>
      </c>
    </row>
    <row r="55" spans="1:6" x14ac:dyDescent="0.25">
      <c r="A55" s="2" t="s">
        <v>17850</v>
      </c>
      <c r="B55" s="2" t="s">
        <v>17851</v>
      </c>
      <c r="C55" s="4" t="s">
        <v>1557</v>
      </c>
      <c r="E55" s="9">
        <v>43556</v>
      </c>
    </row>
    <row r="56" spans="1:6" x14ac:dyDescent="0.25">
      <c r="A56" s="2" t="s">
        <v>7156</v>
      </c>
      <c r="B56" s="2" t="s">
        <v>17852</v>
      </c>
      <c r="C56" s="4" t="s">
        <v>1557</v>
      </c>
      <c r="E56" s="9">
        <v>43556</v>
      </c>
    </row>
    <row r="57" spans="1:6" x14ac:dyDescent="0.25">
      <c r="A57" s="2" t="s">
        <v>1066</v>
      </c>
      <c r="B57" s="2" t="s">
        <v>17853</v>
      </c>
      <c r="C57" s="4" t="s">
        <v>17854</v>
      </c>
      <c r="E57" s="9">
        <v>43563</v>
      </c>
    </row>
    <row r="58" spans="1:6" x14ac:dyDescent="0.25">
      <c r="A58" s="2" t="s">
        <v>17855</v>
      </c>
      <c r="B58" s="2" t="s">
        <v>17856</v>
      </c>
      <c r="C58" s="4" t="s">
        <v>17854</v>
      </c>
      <c r="E58" s="9">
        <v>43563</v>
      </c>
    </row>
    <row r="59" spans="1:6" x14ac:dyDescent="0.25">
      <c r="A59" s="2" t="s">
        <v>17857</v>
      </c>
      <c r="B59" s="2" t="s">
        <v>17858</v>
      </c>
      <c r="C59" s="4" t="s">
        <v>10943</v>
      </c>
      <c r="E59" s="9">
        <v>43570</v>
      </c>
    </row>
    <row r="60" spans="1:6" x14ac:dyDescent="0.25">
      <c r="A60" s="2" t="s">
        <v>4866</v>
      </c>
      <c r="B60" s="2" t="s">
        <v>17859</v>
      </c>
      <c r="C60" s="4" t="s">
        <v>10943</v>
      </c>
      <c r="D60" s="9">
        <v>43577</v>
      </c>
      <c r="E60" s="9">
        <v>43577</v>
      </c>
    </row>
    <row r="61" spans="1:6" x14ac:dyDescent="0.25">
      <c r="A61" s="2" t="s">
        <v>17860</v>
      </c>
      <c r="B61" s="2" t="s">
        <v>17861</v>
      </c>
      <c r="C61" s="4" t="s">
        <v>17862</v>
      </c>
      <c r="D61" s="9">
        <v>43591</v>
      </c>
      <c r="E61" s="9">
        <v>43591</v>
      </c>
    </row>
    <row r="62" spans="1:6" x14ac:dyDescent="0.25">
      <c r="A62" s="2" t="s">
        <v>17863</v>
      </c>
      <c r="B62" s="2" t="s">
        <v>17864</v>
      </c>
      <c r="C62" s="4" t="s">
        <v>17862</v>
      </c>
      <c r="D62" s="9">
        <v>43591</v>
      </c>
      <c r="E62" s="9">
        <v>43591</v>
      </c>
    </row>
    <row r="63" spans="1:6" x14ac:dyDescent="0.25">
      <c r="A63" s="2" t="s">
        <v>17865</v>
      </c>
      <c r="B63" s="2" t="s">
        <v>17866</v>
      </c>
      <c r="C63" s="4" t="s">
        <v>2121</v>
      </c>
      <c r="E63" s="9">
        <v>43599</v>
      </c>
    </row>
    <row r="64" spans="1:6" x14ac:dyDescent="0.25">
      <c r="A64" s="2" t="s">
        <v>4741</v>
      </c>
      <c r="B64" s="2" t="s">
        <v>17867</v>
      </c>
      <c r="C64" s="4" t="s">
        <v>17868</v>
      </c>
      <c r="E64" s="9">
        <v>43594</v>
      </c>
    </row>
    <row r="65" spans="1:6" x14ac:dyDescent="0.25">
      <c r="A65" s="2" t="s">
        <v>17869</v>
      </c>
      <c r="B65" s="2" t="s">
        <v>17870</v>
      </c>
      <c r="C65" s="4" t="s">
        <v>6195</v>
      </c>
      <c r="E65" s="9">
        <v>43605</v>
      </c>
    </row>
    <row r="66" spans="1:6" x14ac:dyDescent="0.25">
      <c r="A66" s="2" t="s">
        <v>13813</v>
      </c>
      <c r="B66" s="2" t="s">
        <v>17871</v>
      </c>
      <c r="C66" s="4" t="s">
        <v>6195</v>
      </c>
      <c r="D66" s="9">
        <v>43613</v>
      </c>
      <c r="E66" s="9">
        <v>43613</v>
      </c>
    </row>
    <row r="67" spans="1:6" x14ac:dyDescent="0.25">
      <c r="A67" s="2" t="s">
        <v>15685</v>
      </c>
      <c r="B67" s="2" t="s">
        <v>17872</v>
      </c>
      <c r="C67" s="4" t="s">
        <v>1567</v>
      </c>
      <c r="E67" s="9">
        <v>43623</v>
      </c>
    </row>
    <row r="68" spans="1:6" x14ac:dyDescent="0.25">
      <c r="A68" s="2" t="s">
        <v>17873</v>
      </c>
      <c r="B68" s="2" t="s">
        <v>17874</v>
      </c>
      <c r="C68" s="4" t="s">
        <v>1567</v>
      </c>
      <c r="E68" s="9">
        <v>43623</v>
      </c>
    </row>
    <row r="69" spans="1:6" x14ac:dyDescent="0.25">
      <c r="A69" s="25"/>
      <c r="B69" s="25" t="s">
        <v>17875</v>
      </c>
      <c r="C69" s="25"/>
      <c r="D69" s="29"/>
      <c r="E69" s="29"/>
      <c r="F69" s="30"/>
    </row>
    <row r="70" spans="1:6" x14ac:dyDescent="0.25">
      <c r="A70" s="2" t="s">
        <v>4584</v>
      </c>
      <c r="B70" s="2" t="s">
        <v>17871</v>
      </c>
      <c r="C70" s="4" t="s">
        <v>17876</v>
      </c>
      <c r="D70" s="9">
        <v>43657</v>
      </c>
      <c r="E70" s="9">
        <v>43658</v>
      </c>
    </row>
    <row r="71" spans="1:6" x14ac:dyDescent="0.25">
      <c r="A71" s="2" t="s">
        <v>9997</v>
      </c>
      <c r="B71" s="2" t="s">
        <v>17877</v>
      </c>
      <c r="C71" s="4" t="s">
        <v>17876</v>
      </c>
      <c r="D71" s="9">
        <v>43657</v>
      </c>
      <c r="E71" s="9">
        <v>43658</v>
      </c>
    </row>
    <row r="72" spans="1:6" x14ac:dyDescent="0.25">
      <c r="A72" s="2" t="s">
        <v>17878</v>
      </c>
      <c r="B72" s="2" t="s">
        <v>17879</v>
      </c>
      <c r="C72" s="4" t="s">
        <v>17880</v>
      </c>
      <c r="E72" s="9">
        <v>43677</v>
      </c>
      <c r="F72" s="3">
        <v>6</v>
      </c>
    </row>
    <row r="73" spans="1:6" x14ac:dyDescent="0.25">
      <c r="A73" s="2" t="s">
        <v>17881</v>
      </c>
      <c r="B73" s="2" t="s">
        <v>17882</v>
      </c>
      <c r="C73" s="4" t="s">
        <v>17880</v>
      </c>
      <c r="E73" s="9">
        <v>43677</v>
      </c>
      <c r="F73" s="3">
        <v>6</v>
      </c>
    </row>
    <row r="74" spans="1:6" x14ac:dyDescent="0.25">
      <c r="A74" s="25"/>
      <c r="B74" s="25" t="s">
        <v>17883</v>
      </c>
      <c r="C74" s="25"/>
      <c r="D74" s="29"/>
      <c r="E74" s="29"/>
      <c r="F74" s="30"/>
    </row>
    <row r="75" spans="1:6" x14ac:dyDescent="0.25">
      <c r="A75" s="2" t="s">
        <v>17884</v>
      </c>
      <c r="B75" s="2" t="s">
        <v>17882</v>
      </c>
      <c r="C75" s="4" t="s">
        <v>12713</v>
      </c>
      <c r="D75" s="9">
        <v>43710</v>
      </c>
      <c r="E75" s="9">
        <v>43712</v>
      </c>
      <c r="F75" s="3">
        <v>2</v>
      </c>
    </row>
    <row r="76" spans="1:6" x14ac:dyDescent="0.25">
      <c r="A76" s="2" t="s">
        <v>17885</v>
      </c>
      <c r="B76" s="2" t="s">
        <v>16226</v>
      </c>
      <c r="C76" s="4" t="s">
        <v>12713</v>
      </c>
      <c r="E76" s="9">
        <v>43703</v>
      </c>
    </row>
    <row r="77" spans="1:6" x14ac:dyDescent="0.25">
      <c r="A77" s="2" t="s">
        <v>5783</v>
      </c>
      <c r="B77" s="2" t="s">
        <v>5577</v>
      </c>
      <c r="C77" s="4" t="s">
        <v>11439</v>
      </c>
      <c r="E77" s="9">
        <v>43712</v>
      </c>
      <c r="F77" s="3">
        <v>2</v>
      </c>
    </row>
    <row r="78" spans="1:6" x14ac:dyDescent="0.25">
      <c r="A78" s="2" t="s">
        <v>17886</v>
      </c>
      <c r="B78" s="2" t="s">
        <v>17887</v>
      </c>
      <c r="C78" s="4" t="s">
        <v>17888</v>
      </c>
      <c r="E78" s="9">
        <v>43725</v>
      </c>
    </row>
    <row r="79" spans="1:6" x14ac:dyDescent="0.25">
      <c r="A79" s="2" t="s">
        <v>17889</v>
      </c>
      <c r="B79" s="2" t="s">
        <v>17890</v>
      </c>
      <c r="C79" s="4" t="s">
        <v>17888</v>
      </c>
      <c r="E79" s="9">
        <v>43725</v>
      </c>
    </row>
    <row r="80" spans="1:6" x14ac:dyDescent="0.25">
      <c r="A80" s="2" t="s">
        <v>6145</v>
      </c>
      <c r="B80" s="2" t="s">
        <v>17891</v>
      </c>
      <c r="C80" s="4" t="s">
        <v>17693</v>
      </c>
      <c r="E80" s="9">
        <v>43735</v>
      </c>
      <c r="F80" s="3">
        <v>3</v>
      </c>
    </row>
    <row r="81" spans="1:6" x14ac:dyDescent="0.25">
      <c r="A81" s="2" t="s">
        <v>17892</v>
      </c>
      <c r="B81" s="2" t="s">
        <v>17893</v>
      </c>
      <c r="C81" s="4" t="s">
        <v>17693</v>
      </c>
      <c r="E81" s="9">
        <v>43735</v>
      </c>
      <c r="F81" s="3">
        <v>3</v>
      </c>
    </row>
    <row r="82" spans="1:6" x14ac:dyDescent="0.25">
      <c r="A82" s="2" t="s">
        <v>17894</v>
      </c>
      <c r="B82" s="2" t="s">
        <v>17895</v>
      </c>
      <c r="C82" s="4" t="s">
        <v>4865</v>
      </c>
      <c r="E82" s="9">
        <v>43760</v>
      </c>
    </row>
    <row r="83" spans="1:6" x14ac:dyDescent="0.25">
      <c r="A83" s="2" t="s">
        <v>9776</v>
      </c>
      <c r="B83" s="2" t="s">
        <v>17896</v>
      </c>
      <c r="C83" s="4" t="s">
        <v>9650</v>
      </c>
      <c r="D83" s="9">
        <v>43774</v>
      </c>
      <c r="E83" s="9">
        <v>43774</v>
      </c>
    </row>
    <row r="84" spans="1:6" x14ac:dyDescent="0.25">
      <c r="A84" s="2" t="s">
        <v>17897</v>
      </c>
      <c r="B84" s="2" t="s">
        <v>17898</v>
      </c>
      <c r="C84" s="4" t="s">
        <v>17899</v>
      </c>
      <c r="E84" s="9">
        <v>43843</v>
      </c>
    </row>
    <row r="85" spans="1:6" x14ac:dyDescent="0.25">
      <c r="A85" s="2" t="s">
        <v>17900</v>
      </c>
      <c r="B85" s="2" t="s">
        <v>17901</v>
      </c>
      <c r="C85" s="4" t="s">
        <v>17902</v>
      </c>
      <c r="E85" s="9" t="s">
        <v>17903</v>
      </c>
    </row>
    <row r="86" spans="1:6" x14ac:dyDescent="0.25">
      <c r="A86" s="2" t="s">
        <v>17904</v>
      </c>
      <c r="B86" s="2" t="s">
        <v>17905</v>
      </c>
      <c r="C86" s="4" t="s">
        <v>17906</v>
      </c>
      <c r="E86" s="9">
        <v>43887</v>
      </c>
    </row>
    <row r="87" spans="1:6" x14ac:dyDescent="0.25">
      <c r="A87" s="2" t="s">
        <v>17907</v>
      </c>
      <c r="B87" s="2" t="s">
        <v>17908</v>
      </c>
      <c r="C87" s="4" t="s">
        <v>17906</v>
      </c>
      <c r="E87" s="9">
        <v>43887</v>
      </c>
    </row>
    <row r="88" spans="1:6" x14ac:dyDescent="0.25">
      <c r="A88" s="2" t="s">
        <v>17909</v>
      </c>
      <c r="B88" s="2" t="s">
        <v>17910</v>
      </c>
      <c r="C88" s="4" t="s">
        <v>4920</v>
      </c>
      <c r="E88" s="9">
        <v>43904</v>
      </c>
    </row>
    <row r="89" spans="1:6" x14ac:dyDescent="0.25">
      <c r="A89" s="2" t="s">
        <v>17911</v>
      </c>
      <c r="B89" s="2" t="s">
        <v>17912</v>
      </c>
      <c r="C89" s="4" t="s">
        <v>4920</v>
      </c>
      <c r="E89" s="9">
        <v>43904</v>
      </c>
    </row>
  </sheetData>
  <hyperlinks>
    <hyperlink ref="I1" location="'Inicio'!A1" tooltip="Regresa a la tabla del inicio" display="Ir al inicio" xr:uid="{0C419D6E-1497-4B1A-890C-2F4EAB5CAFFF}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35F37-C9B5-4B79-91FC-58FFB5170FFB}">
  <sheetPr codeName="Hoja217"/>
  <dimension ref="A1:I19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774</v>
      </c>
      <c r="H1" s="1" t="s">
        <v>28761</v>
      </c>
      <c r="I1" s="5" t="s">
        <v>14</v>
      </c>
    </row>
    <row r="2" spans="1:9" x14ac:dyDescent="0.25">
      <c r="A2" s="2" t="s">
        <v>17913</v>
      </c>
      <c r="B2" s="2" t="s">
        <v>17914</v>
      </c>
      <c r="C2" s="4" t="s">
        <v>17915</v>
      </c>
      <c r="E2" s="9">
        <v>41751</v>
      </c>
    </row>
    <row r="3" spans="1:9" x14ac:dyDescent="0.25">
      <c r="A3" s="2" t="s">
        <v>11758</v>
      </c>
      <c r="B3" s="2" t="s">
        <v>17916</v>
      </c>
      <c r="C3" s="4" t="s">
        <v>15065</v>
      </c>
      <c r="E3" s="9">
        <v>41873</v>
      </c>
    </row>
    <row r="4" spans="1:9" x14ac:dyDescent="0.25">
      <c r="A4" s="2" t="s">
        <v>17917</v>
      </c>
      <c r="B4" s="2" t="s">
        <v>17918</v>
      </c>
      <c r="C4" s="4" t="s">
        <v>15065</v>
      </c>
      <c r="E4" s="9">
        <v>41870</v>
      </c>
    </row>
    <row r="5" spans="1:9" x14ac:dyDescent="0.25">
      <c r="A5" s="2" t="s">
        <v>12911</v>
      </c>
      <c r="B5" s="2" t="s">
        <v>17919</v>
      </c>
      <c r="C5" s="4" t="s">
        <v>17920</v>
      </c>
      <c r="E5" s="9">
        <v>41874</v>
      </c>
    </row>
    <row r="6" spans="1:9" x14ac:dyDescent="0.25">
      <c r="A6" s="2" t="s">
        <v>12911</v>
      </c>
      <c r="B6" s="2" t="s">
        <v>17919</v>
      </c>
      <c r="C6" s="4" t="s">
        <v>15088</v>
      </c>
      <c r="E6" s="9">
        <v>42033</v>
      </c>
    </row>
    <row r="7" spans="1:9" x14ac:dyDescent="0.25">
      <c r="A7" s="2" t="s">
        <v>12911</v>
      </c>
      <c r="B7" s="2" t="s">
        <v>17921</v>
      </c>
      <c r="C7" s="4" t="s">
        <v>15088</v>
      </c>
      <c r="E7" s="9">
        <v>42033</v>
      </c>
    </row>
    <row r="8" spans="1:9" x14ac:dyDescent="0.25">
      <c r="A8" s="2" t="s">
        <v>17922</v>
      </c>
      <c r="B8" s="2" t="s">
        <v>17923</v>
      </c>
      <c r="C8" s="4" t="s">
        <v>17924</v>
      </c>
      <c r="D8" s="9">
        <v>42235</v>
      </c>
      <c r="E8" s="9">
        <v>42236</v>
      </c>
      <c r="F8" s="3">
        <v>1</v>
      </c>
    </row>
    <row r="9" spans="1:9" x14ac:dyDescent="0.25">
      <c r="A9" s="2" t="s">
        <v>17922</v>
      </c>
      <c r="B9" s="2" t="s">
        <v>17923</v>
      </c>
      <c r="C9" s="4" t="s">
        <v>17925</v>
      </c>
      <c r="D9" s="9">
        <v>42250</v>
      </c>
      <c r="E9" s="9">
        <v>42250</v>
      </c>
    </row>
    <row r="10" spans="1:9" x14ac:dyDescent="0.25">
      <c r="A10" s="2" t="s">
        <v>17926</v>
      </c>
      <c r="B10" s="2" t="s">
        <v>17927</v>
      </c>
      <c r="C10" s="4" t="s">
        <v>17925</v>
      </c>
      <c r="E10" s="9">
        <v>42243</v>
      </c>
    </row>
    <row r="11" spans="1:9" x14ac:dyDescent="0.25">
      <c r="A11" s="2" t="s">
        <v>17922</v>
      </c>
      <c r="B11" s="2" t="s">
        <v>17923</v>
      </c>
      <c r="C11" s="4" t="s">
        <v>17928</v>
      </c>
      <c r="E11" s="9">
        <v>42264</v>
      </c>
    </row>
    <row r="12" spans="1:9" x14ac:dyDescent="0.25">
      <c r="A12" s="2" t="s">
        <v>17922</v>
      </c>
      <c r="B12" s="2" t="s">
        <v>17923</v>
      </c>
      <c r="C12" s="4" t="s">
        <v>17548</v>
      </c>
      <c r="E12" s="9">
        <v>42266</v>
      </c>
    </row>
    <row r="13" spans="1:9" x14ac:dyDescent="0.25">
      <c r="A13" s="2" t="s">
        <v>9514</v>
      </c>
      <c r="B13" s="2" t="s">
        <v>17929</v>
      </c>
      <c r="C13" s="4" t="s">
        <v>17548</v>
      </c>
      <c r="E13" s="9">
        <v>42266</v>
      </c>
    </row>
    <row r="14" spans="1:9" x14ac:dyDescent="0.25">
      <c r="A14" s="2" t="s">
        <v>17922</v>
      </c>
      <c r="B14" s="2" t="s">
        <v>17930</v>
      </c>
      <c r="C14" s="4" t="s">
        <v>17931</v>
      </c>
      <c r="E14" s="9">
        <v>42287</v>
      </c>
    </row>
    <row r="15" spans="1:9" x14ac:dyDescent="0.25">
      <c r="A15" s="2" t="s">
        <v>17932</v>
      </c>
      <c r="B15" s="2" t="s">
        <v>17933</v>
      </c>
      <c r="C15" s="4" t="s">
        <v>17931</v>
      </c>
      <c r="E15" s="9">
        <v>42287</v>
      </c>
    </row>
    <row r="16" spans="1:9" x14ac:dyDescent="0.25">
      <c r="A16" s="2" t="s">
        <v>17922</v>
      </c>
      <c r="B16" s="2" t="s">
        <v>17930</v>
      </c>
      <c r="C16" s="4" t="s">
        <v>1169</v>
      </c>
      <c r="D16" s="9">
        <v>42320</v>
      </c>
      <c r="E16" s="9">
        <v>42320</v>
      </c>
    </row>
    <row r="17" spans="1:5" x14ac:dyDescent="0.25">
      <c r="A17" s="2" t="s">
        <v>17934</v>
      </c>
      <c r="B17" s="2" t="s">
        <v>17935</v>
      </c>
      <c r="C17" s="4" t="s">
        <v>1169</v>
      </c>
      <c r="D17" s="9">
        <v>42320</v>
      </c>
      <c r="E17" s="9">
        <v>42320</v>
      </c>
    </row>
    <row r="18" spans="1:5" x14ac:dyDescent="0.25">
      <c r="A18" s="2" t="s">
        <v>3279</v>
      </c>
      <c r="B18" s="2" t="s">
        <v>7691</v>
      </c>
      <c r="C18" s="4" t="s">
        <v>17936</v>
      </c>
      <c r="E18" s="9">
        <v>42841</v>
      </c>
    </row>
    <row r="19" spans="1:5" x14ac:dyDescent="0.25">
      <c r="A19" s="2" t="s">
        <v>3279</v>
      </c>
      <c r="B19" s="2" t="s">
        <v>17937</v>
      </c>
      <c r="C19" s="4" t="s">
        <v>17938</v>
      </c>
      <c r="E19" s="9">
        <v>42849</v>
      </c>
    </row>
  </sheetData>
  <hyperlinks>
    <hyperlink ref="I1" location="'Inicio'!A1" tooltip="Regresa a la tabla del inicio" display="Ir al inicio" xr:uid="{1C8302D2-32AD-412E-81EF-E6EADF75E5CC}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132A-6CF3-41EC-90B6-1B51B41ED07D}">
  <sheetPr codeName="Hoja356"/>
  <dimension ref="A1:I40"/>
  <sheetViews>
    <sheetView workbookViewId="0">
      <pane ySplit="1" topLeftCell="A1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17939</v>
      </c>
      <c r="H1" s="1" t="s">
        <v>28761</v>
      </c>
      <c r="I1" s="5" t="s">
        <v>14</v>
      </c>
    </row>
    <row r="2" spans="1:9" x14ac:dyDescent="0.25">
      <c r="A2" s="2" t="s">
        <v>17941</v>
      </c>
      <c r="B2" s="2" t="s">
        <v>17942</v>
      </c>
      <c r="C2" s="4" t="s">
        <v>17943</v>
      </c>
      <c r="E2" s="9">
        <v>40509</v>
      </c>
    </row>
    <row r="3" spans="1:9" x14ac:dyDescent="0.25">
      <c r="A3" s="2" t="s">
        <v>17944</v>
      </c>
      <c r="B3" s="2" t="s">
        <v>17945</v>
      </c>
      <c r="C3" s="4" t="s">
        <v>17943</v>
      </c>
      <c r="E3" s="9">
        <v>40509</v>
      </c>
    </row>
    <row r="4" spans="1:9" x14ac:dyDescent="0.25">
      <c r="A4" s="2" t="s">
        <v>17946</v>
      </c>
      <c r="B4" s="2" t="s">
        <v>17947</v>
      </c>
      <c r="C4" s="4" t="s">
        <v>17948</v>
      </c>
      <c r="D4" s="9" t="s">
        <v>17949</v>
      </c>
      <c r="E4" s="9">
        <v>40540</v>
      </c>
    </row>
    <row r="5" spans="1:9" x14ac:dyDescent="0.25">
      <c r="A5" s="2" t="s">
        <v>17950</v>
      </c>
      <c r="B5" s="2" t="s">
        <v>17951</v>
      </c>
      <c r="C5" s="4" t="s">
        <v>17952</v>
      </c>
      <c r="D5" s="9" t="s">
        <v>17949</v>
      </c>
      <c r="E5" s="9">
        <v>40540</v>
      </c>
    </row>
    <row r="6" spans="1:9" x14ac:dyDescent="0.25">
      <c r="A6" s="2" t="s">
        <v>17950</v>
      </c>
      <c r="B6" s="2" t="s">
        <v>17953</v>
      </c>
      <c r="C6" s="4" t="s">
        <v>17954</v>
      </c>
      <c r="E6" s="9">
        <v>40548</v>
      </c>
    </row>
    <row r="7" spans="1:9" x14ac:dyDescent="0.25">
      <c r="A7" s="2" t="s">
        <v>17955</v>
      </c>
      <c r="B7" s="2" t="s">
        <v>17956</v>
      </c>
      <c r="C7" s="4" t="s">
        <v>17954</v>
      </c>
      <c r="D7" s="9" t="s">
        <v>17957</v>
      </c>
      <c r="E7" s="9">
        <v>40553</v>
      </c>
    </row>
    <row r="8" spans="1:9" x14ac:dyDescent="0.25">
      <c r="A8" s="2" t="s">
        <v>5247</v>
      </c>
      <c r="B8" s="2" t="s">
        <v>17958</v>
      </c>
      <c r="C8" s="4" t="s">
        <v>17959</v>
      </c>
      <c r="E8" s="9">
        <v>40553</v>
      </c>
    </row>
    <row r="9" spans="1:9" x14ac:dyDescent="0.25">
      <c r="A9" s="2" t="s">
        <v>17960</v>
      </c>
      <c r="B9" s="2" t="s">
        <v>17961</v>
      </c>
      <c r="C9" s="4" t="s">
        <v>17962</v>
      </c>
      <c r="E9" s="9">
        <v>40652</v>
      </c>
    </row>
    <row r="10" spans="1:9" x14ac:dyDescent="0.25">
      <c r="A10" s="2" t="s">
        <v>1855</v>
      </c>
      <c r="B10" s="2" t="s">
        <v>17963</v>
      </c>
      <c r="C10" s="4" t="s">
        <v>17962</v>
      </c>
      <c r="E10" s="9">
        <v>40667</v>
      </c>
    </row>
    <row r="11" spans="1:9" x14ac:dyDescent="0.25">
      <c r="A11" s="2" t="s">
        <v>17964</v>
      </c>
      <c r="B11" s="2" t="s">
        <v>17965</v>
      </c>
      <c r="C11" s="4" t="s">
        <v>14680</v>
      </c>
      <c r="D11" s="9" t="s">
        <v>17966</v>
      </c>
      <c r="E11" s="9">
        <v>40653</v>
      </c>
    </row>
    <row r="12" spans="1:9" x14ac:dyDescent="0.25">
      <c r="A12" s="2" t="s">
        <v>17964</v>
      </c>
      <c r="B12" s="2" t="s">
        <v>17967</v>
      </c>
      <c r="C12" s="4" t="s">
        <v>17968</v>
      </c>
      <c r="D12" s="9" t="s">
        <v>17966</v>
      </c>
      <c r="E12" s="9">
        <v>40667</v>
      </c>
    </row>
    <row r="13" spans="1:9" x14ac:dyDescent="0.25">
      <c r="A13" s="2" t="s">
        <v>1855</v>
      </c>
      <c r="B13" s="2" t="s">
        <v>17963</v>
      </c>
      <c r="C13" s="4" t="s">
        <v>17969</v>
      </c>
      <c r="D13" s="9" t="s">
        <v>17970</v>
      </c>
      <c r="E13" s="9">
        <v>40684</v>
      </c>
    </row>
    <row r="14" spans="1:9" x14ac:dyDescent="0.25">
      <c r="A14" s="2" t="s">
        <v>17971</v>
      </c>
      <c r="B14" s="2" t="s">
        <v>17972</v>
      </c>
      <c r="C14" s="4" t="s">
        <v>17973</v>
      </c>
      <c r="D14" s="9" t="s">
        <v>17970</v>
      </c>
      <c r="E14" s="9">
        <v>40698</v>
      </c>
    </row>
    <row r="15" spans="1:9" x14ac:dyDescent="0.25">
      <c r="A15" s="2" t="s">
        <v>1855</v>
      </c>
      <c r="B15" s="2" t="s">
        <v>17963</v>
      </c>
      <c r="C15" s="4" t="s">
        <v>17974</v>
      </c>
      <c r="E15" s="9">
        <v>40698</v>
      </c>
    </row>
    <row r="16" spans="1:9" x14ac:dyDescent="0.25">
      <c r="A16" s="2" t="s">
        <v>17975</v>
      </c>
      <c r="B16" s="2" t="s">
        <v>17976</v>
      </c>
      <c r="C16" s="4" t="s">
        <v>14071</v>
      </c>
      <c r="E16" s="9">
        <v>40875</v>
      </c>
    </row>
    <row r="17" spans="1:6" x14ac:dyDescent="0.25">
      <c r="A17" s="2" t="s">
        <v>6632</v>
      </c>
      <c r="B17" s="2" t="s">
        <v>17977</v>
      </c>
      <c r="C17" s="4" t="s">
        <v>17978</v>
      </c>
      <c r="E17" s="9">
        <v>40897</v>
      </c>
    </row>
    <row r="18" spans="1:6" x14ac:dyDescent="0.25">
      <c r="A18" s="2" t="s">
        <v>17979</v>
      </c>
      <c r="B18" s="2" t="s">
        <v>17980</v>
      </c>
      <c r="C18" s="4" t="s">
        <v>17978</v>
      </c>
      <c r="E18" s="9">
        <v>41260</v>
      </c>
    </row>
    <row r="19" spans="1:6" x14ac:dyDescent="0.25">
      <c r="A19" s="2" t="s">
        <v>17981</v>
      </c>
      <c r="B19" s="2" t="s">
        <v>17982</v>
      </c>
      <c r="C19" s="4" t="s">
        <v>17983</v>
      </c>
      <c r="E19" s="9">
        <v>40941</v>
      </c>
    </row>
    <row r="20" spans="1:6" x14ac:dyDescent="0.25">
      <c r="A20" s="2" t="s">
        <v>17984</v>
      </c>
      <c r="B20" s="2" t="s">
        <v>17985</v>
      </c>
      <c r="C20" s="4" t="s">
        <v>17035</v>
      </c>
      <c r="D20" s="9" t="s">
        <v>17986</v>
      </c>
      <c r="E20" s="9">
        <v>40961</v>
      </c>
    </row>
    <row r="21" spans="1:6" x14ac:dyDescent="0.25">
      <c r="A21" s="2" t="s">
        <v>17946</v>
      </c>
      <c r="B21" s="2" t="s">
        <v>17987</v>
      </c>
      <c r="C21" s="4" t="s">
        <v>17035</v>
      </c>
      <c r="E21" s="9">
        <v>40949</v>
      </c>
    </row>
    <row r="22" spans="1:6" x14ac:dyDescent="0.25">
      <c r="A22" s="2" t="s">
        <v>17946</v>
      </c>
      <c r="B22" s="2" t="s">
        <v>17988</v>
      </c>
      <c r="C22" s="4" t="s">
        <v>17989</v>
      </c>
      <c r="E22" s="9">
        <v>40961</v>
      </c>
    </row>
    <row r="23" spans="1:6" x14ac:dyDescent="0.25">
      <c r="A23" s="2" t="s">
        <v>17990</v>
      </c>
      <c r="B23" s="2" t="s">
        <v>17991</v>
      </c>
      <c r="C23" s="4" t="s">
        <v>17992</v>
      </c>
      <c r="E23" s="9">
        <v>41108</v>
      </c>
    </row>
    <row r="24" spans="1:6" x14ac:dyDescent="0.25">
      <c r="A24" s="2" t="s">
        <v>17993</v>
      </c>
      <c r="B24" s="2" t="s">
        <v>17994</v>
      </c>
      <c r="C24" s="4" t="s">
        <v>17992</v>
      </c>
      <c r="E24" s="9">
        <v>41108</v>
      </c>
    </row>
    <row r="25" spans="1:6" x14ac:dyDescent="0.25">
      <c r="A25" s="2" t="s">
        <v>17990</v>
      </c>
      <c r="B25" s="2" t="s">
        <v>17995</v>
      </c>
      <c r="C25" s="4" t="s">
        <v>7281</v>
      </c>
      <c r="E25" s="9">
        <v>41121</v>
      </c>
    </row>
    <row r="26" spans="1:6" x14ac:dyDescent="0.25">
      <c r="B26" s="2" t="s">
        <v>17996</v>
      </c>
      <c r="C26" s="4" t="s">
        <v>7281</v>
      </c>
      <c r="D26" s="9" t="s">
        <v>17997</v>
      </c>
      <c r="E26" s="9" t="s">
        <v>17998</v>
      </c>
    </row>
    <row r="27" spans="1:6" x14ac:dyDescent="0.25">
      <c r="A27" s="25"/>
      <c r="B27" s="25" t="s">
        <v>17999</v>
      </c>
      <c r="C27" s="25"/>
      <c r="D27" s="29"/>
      <c r="E27" s="29"/>
      <c r="F27" s="30"/>
    </row>
    <row r="28" spans="1:6" x14ac:dyDescent="0.25">
      <c r="A28" s="2" t="s">
        <v>18000</v>
      </c>
      <c r="B28" s="2" t="s">
        <v>18001</v>
      </c>
      <c r="C28" s="4" t="s">
        <v>15934</v>
      </c>
      <c r="D28" s="9">
        <v>43305</v>
      </c>
      <c r="E28" s="9">
        <v>43301</v>
      </c>
      <c r="F28" s="3" t="s">
        <v>18002</v>
      </c>
    </row>
    <row r="29" spans="1:6" x14ac:dyDescent="0.25">
      <c r="A29" s="2" t="s">
        <v>16677</v>
      </c>
      <c r="B29" s="2" t="s">
        <v>18003</v>
      </c>
      <c r="C29" s="4" t="s">
        <v>18004</v>
      </c>
      <c r="E29" s="9">
        <v>43305</v>
      </c>
    </row>
    <row r="30" spans="1:6" x14ac:dyDescent="0.25">
      <c r="A30" s="2" t="s">
        <v>16677</v>
      </c>
      <c r="B30" s="2" t="s">
        <v>18005</v>
      </c>
      <c r="C30" s="4" t="s">
        <v>12620</v>
      </c>
      <c r="E30" s="9">
        <v>43312</v>
      </c>
    </row>
    <row r="31" spans="1:6" x14ac:dyDescent="0.25">
      <c r="A31" s="2" t="s">
        <v>18006</v>
      </c>
      <c r="B31" s="2" t="s">
        <v>18007</v>
      </c>
      <c r="C31" s="4" t="s">
        <v>18008</v>
      </c>
      <c r="D31" s="9">
        <v>43326</v>
      </c>
      <c r="E31" s="9">
        <v>43321</v>
      </c>
    </row>
    <row r="32" spans="1:6" x14ac:dyDescent="0.25">
      <c r="A32" s="2" t="s">
        <v>4675</v>
      </c>
      <c r="B32" s="2" t="s">
        <v>18009</v>
      </c>
      <c r="C32" s="4" t="s">
        <v>12628</v>
      </c>
      <c r="E32" s="9">
        <v>43327</v>
      </c>
    </row>
    <row r="33" spans="1:5" x14ac:dyDescent="0.25">
      <c r="A33" s="2" t="s">
        <v>18010</v>
      </c>
      <c r="B33" s="2" t="s">
        <v>18011</v>
      </c>
      <c r="C33" s="4" t="s">
        <v>2056</v>
      </c>
      <c r="E33" s="9">
        <v>43330</v>
      </c>
    </row>
    <row r="34" spans="1:5" x14ac:dyDescent="0.25">
      <c r="A34" s="2" t="s">
        <v>18010</v>
      </c>
      <c r="B34" s="2" t="s">
        <v>18012</v>
      </c>
      <c r="C34" s="4" t="s">
        <v>18013</v>
      </c>
      <c r="E34" s="9">
        <v>43334</v>
      </c>
    </row>
    <row r="35" spans="1:5" x14ac:dyDescent="0.25">
      <c r="A35" s="2" t="s">
        <v>3925</v>
      </c>
      <c r="B35" s="2" t="s">
        <v>18014</v>
      </c>
      <c r="C35" s="4" t="s">
        <v>14763</v>
      </c>
      <c r="E35" s="9">
        <v>43341</v>
      </c>
    </row>
    <row r="36" spans="1:5" x14ac:dyDescent="0.25">
      <c r="A36" s="2" t="s">
        <v>18015</v>
      </c>
      <c r="B36" s="2" t="s">
        <v>18016</v>
      </c>
      <c r="C36" s="4" t="s">
        <v>7067</v>
      </c>
      <c r="E36" s="9">
        <v>43349</v>
      </c>
    </row>
    <row r="37" spans="1:5" x14ac:dyDescent="0.25">
      <c r="A37" s="2" t="s">
        <v>4675</v>
      </c>
      <c r="B37" s="2" t="s">
        <v>18009</v>
      </c>
      <c r="C37" s="4" t="s">
        <v>15233</v>
      </c>
      <c r="E37" s="9">
        <v>43355</v>
      </c>
    </row>
    <row r="38" spans="1:5" x14ac:dyDescent="0.25">
      <c r="A38" s="2" t="s">
        <v>2060</v>
      </c>
      <c r="B38" s="2" t="s">
        <v>18017</v>
      </c>
      <c r="C38" s="4" t="s">
        <v>18018</v>
      </c>
      <c r="E38" s="9">
        <v>43362</v>
      </c>
    </row>
    <row r="39" spans="1:5" x14ac:dyDescent="0.25">
      <c r="A39" s="2" t="s">
        <v>18019</v>
      </c>
      <c r="B39" s="2" t="s">
        <v>18020</v>
      </c>
      <c r="C39" s="4" t="s">
        <v>12636</v>
      </c>
      <c r="D39" s="9">
        <v>43374</v>
      </c>
      <c r="E39" s="9">
        <v>43374</v>
      </c>
    </row>
    <row r="40" spans="1:5" x14ac:dyDescent="0.25">
      <c r="A40" s="2" t="s">
        <v>18021</v>
      </c>
      <c r="B40" s="2" t="s">
        <v>18022</v>
      </c>
      <c r="C40" s="4" t="s">
        <v>16923</v>
      </c>
      <c r="D40" s="9">
        <v>43388</v>
      </c>
      <c r="E40" s="9">
        <v>43388</v>
      </c>
    </row>
  </sheetData>
  <hyperlinks>
    <hyperlink ref="I1" location="'Inicio'!A1" tooltip="Regresa a la tabla del inicio" display="Ir al inicio" xr:uid="{4986EE1A-896F-4CF3-9E58-66F0804D004C}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7DEEE-2FE0-4E4B-AF48-9E70916B3607}">
  <sheetPr codeName="Hoja1"/>
  <dimension ref="A1:I2"/>
  <sheetViews>
    <sheetView workbookViewId="0">
      <pane ySplit="1" topLeftCell="A2" activePane="bottomLeft" state="frozenSplit"/>
      <selection pane="bottomLeft" activeCell="E3" sqref="E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28826</v>
      </c>
      <c r="H1" s="1" t="s">
        <v>28827</v>
      </c>
      <c r="I1" s="5" t="s">
        <v>14</v>
      </c>
    </row>
    <row r="2" spans="1:9" x14ac:dyDescent="0.25">
      <c r="A2" s="2" t="s">
        <v>28828</v>
      </c>
      <c r="B2" s="2" t="s">
        <v>28829</v>
      </c>
      <c r="C2" s="4" t="s">
        <v>28830</v>
      </c>
      <c r="D2" s="9">
        <v>45152</v>
      </c>
      <c r="E2" s="9">
        <v>45152</v>
      </c>
    </row>
  </sheetData>
  <hyperlinks>
    <hyperlink ref="I1" location="'Inicio'!A1" tooltip="Regresa a la tabla del inicio" display="Ir al inicio" xr:uid="{538D598B-6581-4C34-AC71-3158971934B1}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F40E-8590-4EDA-84A5-346904BA0CE4}">
  <sheetPr codeName="Hoja219"/>
  <dimension ref="A1:I30"/>
  <sheetViews>
    <sheetView workbookViewId="0">
      <pane ySplit="1" topLeftCell="A2" activePane="bottomLeft" state="frozenSplit"/>
      <selection pane="bottomLeft" activeCell="E31" sqref="E3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775</v>
      </c>
      <c r="H1" s="1" t="s">
        <v>28775</v>
      </c>
      <c r="I1" s="5" t="s">
        <v>14</v>
      </c>
    </row>
    <row r="2" spans="1:9" x14ac:dyDescent="0.25">
      <c r="A2" s="2" t="s">
        <v>18023</v>
      </c>
      <c r="B2" s="2" t="s">
        <v>18024</v>
      </c>
      <c r="C2" s="4" t="s">
        <v>14357</v>
      </c>
      <c r="E2" s="9">
        <v>42283</v>
      </c>
    </row>
    <row r="3" spans="1:9" x14ac:dyDescent="0.25">
      <c r="A3" s="2" t="s">
        <v>5974</v>
      </c>
      <c r="B3" s="2" t="s">
        <v>18025</v>
      </c>
      <c r="C3" s="4" t="s">
        <v>14357</v>
      </c>
      <c r="E3" s="9">
        <v>42283</v>
      </c>
    </row>
    <row r="4" spans="1:9" x14ac:dyDescent="0.25">
      <c r="A4" s="2" t="s">
        <v>18026</v>
      </c>
      <c r="B4" s="2" t="s">
        <v>18027</v>
      </c>
      <c r="C4" s="4" t="s">
        <v>14357</v>
      </c>
      <c r="E4" s="9">
        <v>42283</v>
      </c>
    </row>
    <row r="5" spans="1:9" x14ac:dyDescent="0.25">
      <c r="A5" s="2" t="s">
        <v>12071</v>
      </c>
      <c r="B5" s="2" t="s">
        <v>18028</v>
      </c>
      <c r="C5" s="4" t="s">
        <v>4372</v>
      </c>
      <c r="E5" s="9">
        <v>42410</v>
      </c>
      <c r="F5" s="3">
        <v>5</v>
      </c>
    </row>
    <row r="6" spans="1:9" x14ac:dyDescent="0.25">
      <c r="A6" s="2" t="s">
        <v>18029</v>
      </c>
      <c r="B6" s="2" t="s">
        <v>18030</v>
      </c>
      <c r="C6" s="4" t="s">
        <v>15899</v>
      </c>
      <c r="E6" s="9">
        <v>42410</v>
      </c>
    </row>
    <row r="7" spans="1:9" x14ac:dyDescent="0.25">
      <c r="A7" s="2" t="s">
        <v>18029</v>
      </c>
      <c r="B7" s="2" t="s">
        <v>18030</v>
      </c>
      <c r="C7" s="4" t="s">
        <v>18031</v>
      </c>
      <c r="E7" s="9">
        <v>42426</v>
      </c>
    </row>
    <row r="8" spans="1:9" x14ac:dyDescent="0.25">
      <c r="A8" s="2" t="s">
        <v>18032</v>
      </c>
      <c r="B8" s="2" t="s">
        <v>18033</v>
      </c>
      <c r="C8" s="4" t="s">
        <v>18031</v>
      </c>
      <c r="E8" s="9">
        <v>42426</v>
      </c>
      <c r="F8" s="3">
        <v>7</v>
      </c>
    </row>
    <row r="9" spans="1:9" x14ac:dyDescent="0.25">
      <c r="A9" s="25"/>
      <c r="B9" s="25" t="s">
        <v>18034</v>
      </c>
      <c r="C9" s="25"/>
      <c r="D9" s="29"/>
      <c r="E9" s="29"/>
      <c r="F9" s="30"/>
    </row>
    <row r="10" spans="1:9" x14ac:dyDescent="0.25">
      <c r="A10" s="2" t="s">
        <v>3846</v>
      </c>
      <c r="B10" s="2" t="s">
        <v>18035</v>
      </c>
      <c r="C10" s="4" t="s">
        <v>5504</v>
      </c>
      <c r="E10" s="9">
        <v>42653</v>
      </c>
    </row>
    <row r="11" spans="1:9" x14ac:dyDescent="0.25">
      <c r="A11" s="2" t="s">
        <v>10197</v>
      </c>
      <c r="B11" s="2" t="s">
        <v>18036</v>
      </c>
      <c r="C11" s="4" t="s">
        <v>5504</v>
      </c>
      <c r="E11" s="9">
        <v>42653</v>
      </c>
    </row>
    <row r="12" spans="1:9" x14ac:dyDescent="0.25">
      <c r="A12" s="2" t="s">
        <v>18037</v>
      </c>
      <c r="B12" s="2" t="s">
        <v>18038</v>
      </c>
      <c r="C12" s="4" t="s">
        <v>6409</v>
      </c>
      <c r="E12" s="9">
        <v>42662</v>
      </c>
    </row>
    <row r="13" spans="1:9" x14ac:dyDescent="0.25">
      <c r="A13" s="2" t="s">
        <v>18039</v>
      </c>
      <c r="B13" s="2" t="s">
        <v>18040</v>
      </c>
      <c r="C13" s="4" t="s">
        <v>6409</v>
      </c>
      <c r="E13" s="9">
        <v>42662</v>
      </c>
    </row>
    <row r="14" spans="1:9" x14ac:dyDescent="0.25">
      <c r="A14" s="2" t="s">
        <v>3506</v>
      </c>
      <c r="B14" s="2" t="s">
        <v>18041</v>
      </c>
      <c r="C14" s="4" t="s">
        <v>18042</v>
      </c>
      <c r="E14" s="9">
        <v>42723</v>
      </c>
    </row>
    <row r="15" spans="1:9" x14ac:dyDescent="0.25">
      <c r="A15" s="2" t="s">
        <v>18043</v>
      </c>
      <c r="B15" s="2" t="s">
        <v>18044</v>
      </c>
      <c r="C15" s="4" t="s">
        <v>18042</v>
      </c>
      <c r="E15" s="9">
        <v>42723</v>
      </c>
    </row>
    <row r="16" spans="1:9" x14ac:dyDescent="0.25">
      <c r="A16" s="25"/>
      <c r="B16" s="25" t="s">
        <v>18045</v>
      </c>
      <c r="C16" s="25"/>
      <c r="D16" s="29"/>
      <c r="E16" s="29"/>
      <c r="F16" s="30"/>
    </row>
    <row r="17" spans="1:6" x14ac:dyDescent="0.25">
      <c r="A17" s="2" t="s">
        <v>10319</v>
      </c>
      <c r="B17" s="2" t="s">
        <v>18046</v>
      </c>
      <c r="C17" s="4" t="s">
        <v>6685</v>
      </c>
      <c r="E17" s="9">
        <v>42746</v>
      </c>
    </row>
    <row r="18" spans="1:6" x14ac:dyDescent="0.25">
      <c r="A18" s="2" t="s">
        <v>3719</v>
      </c>
      <c r="B18" s="2" t="s">
        <v>18047</v>
      </c>
      <c r="C18" s="4" t="s">
        <v>6685</v>
      </c>
      <c r="E18" s="9">
        <v>42746</v>
      </c>
    </row>
    <row r="19" spans="1:6" x14ac:dyDescent="0.25">
      <c r="A19" s="2" t="s">
        <v>1075</v>
      </c>
      <c r="B19" s="2" t="s">
        <v>18048</v>
      </c>
      <c r="C19" s="4" t="s">
        <v>12551</v>
      </c>
      <c r="E19" s="9">
        <v>42762</v>
      </c>
    </row>
    <row r="20" spans="1:6" x14ac:dyDescent="0.25">
      <c r="A20" s="2" t="s">
        <v>6198</v>
      </c>
      <c r="B20" s="2" t="s">
        <v>18049</v>
      </c>
      <c r="C20" s="4" t="s">
        <v>12551</v>
      </c>
      <c r="E20" s="9">
        <v>42762</v>
      </c>
    </row>
    <row r="21" spans="1:6" x14ac:dyDescent="0.25">
      <c r="B21" s="2" t="s">
        <v>18044</v>
      </c>
      <c r="C21" s="4" t="s">
        <v>17652</v>
      </c>
      <c r="E21" s="9">
        <v>42788</v>
      </c>
    </row>
    <row r="22" spans="1:6" x14ac:dyDescent="0.25">
      <c r="A22" s="2" t="s">
        <v>18050</v>
      </c>
      <c r="B22" s="2" t="s">
        <v>18051</v>
      </c>
      <c r="C22" s="4" t="s">
        <v>17652</v>
      </c>
      <c r="E22" s="9">
        <v>42788</v>
      </c>
    </row>
    <row r="23" spans="1:6" x14ac:dyDescent="0.25">
      <c r="A23" s="2" t="s">
        <v>18052</v>
      </c>
      <c r="B23" s="2" t="s">
        <v>18053</v>
      </c>
      <c r="C23" s="4" t="s">
        <v>18054</v>
      </c>
      <c r="E23" s="9">
        <v>42832</v>
      </c>
    </row>
    <row r="24" spans="1:6" x14ac:dyDescent="0.25">
      <c r="A24" s="2" t="s">
        <v>18055</v>
      </c>
      <c r="B24" s="2" t="s">
        <v>18056</v>
      </c>
      <c r="C24" s="4" t="s">
        <v>18057</v>
      </c>
      <c r="E24" s="9">
        <v>42923</v>
      </c>
      <c r="F24" s="3">
        <v>4</v>
      </c>
    </row>
    <row r="25" spans="1:6" x14ac:dyDescent="0.25">
      <c r="A25" s="2" t="s">
        <v>18058</v>
      </c>
      <c r="B25" s="2" t="s">
        <v>18056</v>
      </c>
      <c r="C25" s="4" t="s">
        <v>18057</v>
      </c>
      <c r="E25" s="9">
        <v>42924</v>
      </c>
      <c r="F25" s="3">
        <v>4</v>
      </c>
    </row>
    <row r="26" spans="1:6" x14ac:dyDescent="0.25">
      <c r="A26" s="2" t="s">
        <v>1051</v>
      </c>
      <c r="B26" s="2" t="s">
        <v>18059</v>
      </c>
      <c r="C26" s="4" t="s">
        <v>18060</v>
      </c>
      <c r="E26" s="9">
        <v>43054</v>
      </c>
    </row>
    <row r="27" spans="1:6" x14ac:dyDescent="0.25">
      <c r="A27" s="2" t="s">
        <v>18061</v>
      </c>
      <c r="B27" s="2" t="s">
        <v>18062</v>
      </c>
      <c r="C27" s="4" t="s">
        <v>18063</v>
      </c>
      <c r="E27" s="9">
        <v>43798</v>
      </c>
    </row>
    <row r="28" spans="1:6" x14ac:dyDescent="0.25">
      <c r="A28" s="2" t="s">
        <v>18064</v>
      </c>
      <c r="B28" s="2" t="s">
        <v>18065</v>
      </c>
      <c r="C28" s="4" t="s">
        <v>18066</v>
      </c>
      <c r="D28" s="9" t="s">
        <v>4958</v>
      </c>
      <c r="E28" s="9">
        <v>44637</v>
      </c>
      <c r="F28" s="3">
        <v>3</v>
      </c>
    </row>
    <row r="29" spans="1:6" x14ac:dyDescent="0.25">
      <c r="A29" s="2" t="s">
        <v>18067</v>
      </c>
      <c r="B29" s="2" t="s">
        <v>18068</v>
      </c>
      <c r="C29" s="4" t="s">
        <v>18066</v>
      </c>
      <c r="D29" s="9" t="s">
        <v>4958</v>
      </c>
      <c r="E29" s="9">
        <v>44637</v>
      </c>
      <c r="F29" s="3">
        <v>3</v>
      </c>
    </row>
    <row r="30" spans="1:6" x14ac:dyDescent="0.25">
      <c r="A30" s="25"/>
      <c r="B30" s="25" t="s">
        <v>18069</v>
      </c>
      <c r="C30" s="25"/>
      <c r="D30" s="29"/>
      <c r="E30" s="29"/>
      <c r="F30" s="30"/>
    </row>
  </sheetData>
  <hyperlinks>
    <hyperlink ref="I1" location="'Inicio'!A1" tooltip="Regresa a la tabla del inicio" display="Ir al inicio" xr:uid="{0216BE10-03F7-418D-9821-B2BF14AFE01C}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0CF60-3340-4DE6-AE5A-7C89113CA0DF}">
  <sheetPr codeName="Hoja220"/>
  <dimension ref="A1:I441"/>
  <sheetViews>
    <sheetView workbookViewId="0">
      <pane ySplit="1" topLeftCell="A419" activePane="bottomLeft" state="frozenSplit"/>
      <selection pane="bottomLeft" activeCell="E441" sqref="E44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776</v>
      </c>
      <c r="H1" s="1" t="s">
        <v>28761</v>
      </c>
      <c r="I1" s="5" t="s">
        <v>14</v>
      </c>
    </row>
    <row r="2" spans="1:9" x14ac:dyDescent="0.25">
      <c r="A2" s="2" t="s">
        <v>13334</v>
      </c>
      <c r="B2" s="2" t="s">
        <v>18073</v>
      </c>
      <c r="C2" s="4" t="s">
        <v>2212</v>
      </c>
      <c r="E2" s="9">
        <v>40383</v>
      </c>
      <c r="F2" s="3" t="s">
        <v>1699</v>
      </c>
    </row>
    <row r="3" spans="1:9" x14ac:dyDescent="0.25">
      <c r="A3" s="2" t="s">
        <v>18074</v>
      </c>
      <c r="B3" s="2" t="s">
        <v>18075</v>
      </c>
      <c r="C3" s="4" t="s">
        <v>18076</v>
      </c>
      <c r="E3" s="9">
        <v>40387</v>
      </c>
      <c r="F3" s="3" t="s">
        <v>1699</v>
      </c>
    </row>
    <row r="4" spans="1:9" x14ac:dyDescent="0.25">
      <c r="A4" s="2" t="s">
        <v>3317</v>
      </c>
      <c r="B4" s="2" t="s">
        <v>18077</v>
      </c>
      <c r="C4" s="4" t="s">
        <v>18076</v>
      </c>
      <c r="E4" s="9">
        <v>40387</v>
      </c>
      <c r="F4" s="3" t="s">
        <v>1699</v>
      </c>
    </row>
    <row r="5" spans="1:9" x14ac:dyDescent="0.25">
      <c r="A5" s="2" t="s">
        <v>8487</v>
      </c>
      <c r="B5" s="2" t="s">
        <v>18078</v>
      </c>
      <c r="C5" s="4" t="s">
        <v>2554</v>
      </c>
      <c r="E5" s="9">
        <v>40409</v>
      </c>
      <c r="F5" s="3" t="s">
        <v>1699</v>
      </c>
    </row>
    <row r="6" spans="1:9" x14ac:dyDescent="0.25">
      <c r="A6" s="2" t="s">
        <v>884</v>
      </c>
      <c r="B6" s="2" t="s">
        <v>18079</v>
      </c>
      <c r="C6" s="4" t="s">
        <v>2554</v>
      </c>
      <c r="E6" s="9">
        <v>40409</v>
      </c>
      <c r="F6" s="3" t="s">
        <v>1699</v>
      </c>
    </row>
    <row r="7" spans="1:9" x14ac:dyDescent="0.25">
      <c r="A7" s="2" t="s">
        <v>13325</v>
      </c>
      <c r="B7" s="2" t="s">
        <v>18080</v>
      </c>
      <c r="C7" s="4" t="s">
        <v>2216</v>
      </c>
      <c r="E7" s="9" t="s">
        <v>18081</v>
      </c>
      <c r="F7" s="3" t="s">
        <v>1699</v>
      </c>
    </row>
    <row r="8" spans="1:9" x14ac:dyDescent="0.25">
      <c r="A8" s="2" t="s">
        <v>884</v>
      </c>
      <c r="B8" s="2" t="s">
        <v>18082</v>
      </c>
      <c r="C8" s="4" t="s">
        <v>2216</v>
      </c>
      <c r="E8" s="9" t="s">
        <v>18081</v>
      </c>
      <c r="F8" s="3" t="s">
        <v>919</v>
      </c>
    </row>
    <row r="9" spans="1:9" x14ac:dyDescent="0.25">
      <c r="A9" s="2" t="s">
        <v>1236</v>
      </c>
      <c r="B9" s="2" t="s">
        <v>18083</v>
      </c>
      <c r="C9" s="4" t="s">
        <v>3461</v>
      </c>
      <c r="E9" s="9">
        <v>40427</v>
      </c>
      <c r="F9" s="3">
        <v>2</v>
      </c>
    </row>
    <row r="10" spans="1:9" x14ac:dyDescent="0.25">
      <c r="A10" s="2" t="s">
        <v>18084</v>
      </c>
      <c r="B10" s="2" t="s">
        <v>18085</v>
      </c>
      <c r="C10" s="4" t="s">
        <v>3461</v>
      </c>
      <c r="E10" s="9">
        <v>40427</v>
      </c>
      <c r="F10" s="3">
        <v>2</v>
      </c>
    </row>
    <row r="11" spans="1:9" x14ac:dyDescent="0.25">
      <c r="A11" s="2" t="s">
        <v>2475</v>
      </c>
      <c r="B11" s="2" t="s">
        <v>15834</v>
      </c>
      <c r="C11" s="4" t="s">
        <v>2219</v>
      </c>
      <c r="E11" s="9">
        <v>40445</v>
      </c>
      <c r="F11" s="3">
        <v>6</v>
      </c>
    </row>
    <row r="12" spans="1:9" x14ac:dyDescent="0.25">
      <c r="A12" s="2" t="s">
        <v>9430</v>
      </c>
      <c r="B12" s="2" t="s">
        <v>18086</v>
      </c>
      <c r="C12" s="4" t="s">
        <v>18087</v>
      </c>
      <c r="E12" s="9">
        <v>40451</v>
      </c>
      <c r="F12" s="3" t="s">
        <v>926</v>
      </c>
    </row>
    <row r="13" spans="1:9" x14ac:dyDescent="0.25">
      <c r="A13" s="2" t="s">
        <v>9430</v>
      </c>
      <c r="B13" s="2" t="s">
        <v>18088</v>
      </c>
      <c r="C13" s="4" t="s">
        <v>18089</v>
      </c>
      <c r="E13" s="9">
        <v>40451</v>
      </c>
      <c r="F13" s="3" t="s">
        <v>7167</v>
      </c>
    </row>
    <row r="14" spans="1:9" x14ac:dyDescent="0.25">
      <c r="A14" s="2" t="s">
        <v>18090</v>
      </c>
      <c r="B14" s="2" t="s">
        <v>18091</v>
      </c>
      <c r="C14" s="4" t="s">
        <v>18092</v>
      </c>
      <c r="E14" s="9">
        <v>40463</v>
      </c>
      <c r="F14" s="3">
        <v>3</v>
      </c>
    </row>
    <row r="15" spans="1:9" x14ac:dyDescent="0.25">
      <c r="A15" s="2" t="s">
        <v>16795</v>
      </c>
      <c r="B15" s="2" t="s">
        <v>18093</v>
      </c>
      <c r="C15" s="4" t="s">
        <v>18092</v>
      </c>
      <c r="E15" s="9">
        <v>40453</v>
      </c>
      <c r="F15" s="3" t="s">
        <v>1680</v>
      </c>
    </row>
    <row r="16" spans="1:9" x14ac:dyDescent="0.25">
      <c r="A16" s="2" t="s">
        <v>6010</v>
      </c>
      <c r="B16" s="2" t="s">
        <v>18094</v>
      </c>
      <c r="C16" s="4" t="s">
        <v>12254</v>
      </c>
      <c r="E16" s="9">
        <v>40463</v>
      </c>
      <c r="F16" s="3">
        <v>3</v>
      </c>
    </row>
    <row r="17" spans="1:6" x14ac:dyDescent="0.25">
      <c r="A17" s="2" t="s">
        <v>1061</v>
      </c>
      <c r="B17" s="2" t="s">
        <v>10436</v>
      </c>
      <c r="C17" s="4" t="s">
        <v>13614</v>
      </c>
      <c r="E17" s="9">
        <v>40471</v>
      </c>
      <c r="F17" s="3">
        <v>1</v>
      </c>
    </row>
    <row r="18" spans="1:6" x14ac:dyDescent="0.25">
      <c r="A18" s="2" t="s">
        <v>3467</v>
      </c>
      <c r="B18" s="2" t="s">
        <v>18095</v>
      </c>
      <c r="C18" s="4" t="s">
        <v>13614</v>
      </c>
      <c r="E18" s="9">
        <v>40471</v>
      </c>
      <c r="F18" s="3">
        <v>1</v>
      </c>
    </row>
    <row r="19" spans="1:6" x14ac:dyDescent="0.25">
      <c r="A19" s="2" t="s">
        <v>7902</v>
      </c>
      <c r="B19" s="2" t="s">
        <v>18096</v>
      </c>
      <c r="C19" s="4" t="s">
        <v>18097</v>
      </c>
      <c r="E19" s="9">
        <v>40477</v>
      </c>
      <c r="F19" s="3" t="s">
        <v>919</v>
      </c>
    </row>
    <row r="20" spans="1:6" x14ac:dyDescent="0.25">
      <c r="A20" s="2" t="s">
        <v>7902</v>
      </c>
      <c r="B20" s="2" t="s">
        <v>18098</v>
      </c>
      <c r="C20" s="4" t="s">
        <v>18097</v>
      </c>
      <c r="E20" s="9">
        <v>40476</v>
      </c>
      <c r="F20" s="3" t="s">
        <v>11683</v>
      </c>
    </row>
    <row r="21" spans="1:6" x14ac:dyDescent="0.25">
      <c r="A21" s="2" t="s">
        <v>4625</v>
      </c>
      <c r="B21" s="2" t="s">
        <v>7798</v>
      </c>
      <c r="C21" s="4" t="s">
        <v>2581</v>
      </c>
      <c r="E21" s="9">
        <v>40481</v>
      </c>
      <c r="F21" s="3" t="s">
        <v>926</v>
      </c>
    </row>
    <row r="22" spans="1:6" x14ac:dyDescent="0.25">
      <c r="A22" s="2" t="s">
        <v>7902</v>
      </c>
      <c r="B22" s="2" t="s">
        <v>18099</v>
      </c>
      <c r="C22" s="4" t="s">
        <v>18100</v>
      </c>
      <c r="E22" s="9">
        <v>40480</v>
      </c>
      <c r="F22" s="3" t="s">
        <v>1680</v>
      </c>
    </row>
    <row r="23" spans="1:6" x14ac:dyDescent="0.25">
      <c r="A23" s="2" t="s">
        <v>18101</v>
      </c>
      <c r="B23" s="2" t="s">
        <v>18102</v>
      </c>
      <c r="C23" s="4" t="s">
        <v>914</v>
      </c>
      <c r="E23" s="9">
        <v>40485</v>
      </c>
      <c r="F23" s="3" t="s">
        <v>1699</v>
      </c>
    </row>
    <row r="24" spans="1:6" x14ac:dyDescent="0.25">
      <c r="A24" s="2" t="s">
        <v>18103</v>
      </c>
      <c r="B24" s="2" t="s">
        <v>18104</v>
      </c>
      <c r="C24" s="4" t="s">
        <v>13353</v>
      </c>
      <c r="E24" s="9">
        <v>40485</v>
      </c>
      <c r="F24" s="3" t="s">
        <v>1699</v>
      </c>
    </row>
    <row r="25" spans="1:6" x14ac:dyDescent="0.25">
      <c r="A25" s="2" t="s">
        <v>5090</v>
      </c>
      <c r="B25" s="2" t="s">
        <v>18105</v>
      </c>
      <c r="C25" s="4" t="s">
        <v>18106</v>
      </c>
      <c r="E25" s="9">
        <v>40490</v>
      </c>
      <c r="F25" s="3" t="s">
        <v>1680</v>
      </c>
    </row>
    <row r="26" spans="1:6" x14ac:dyDescent="0.25">
      <c r="B26" s="2" t="s">
        <v>10706</v>
      </c>
      <c r="C26" s="4" t="s">
        <v>18106</v>
      </c>
      <c r="E26" s="9">
        <v>40490</v>
      </c>
      <c r="F26" s="3" t="s">
        <v>1680</v>
      </c>
    </row>
    <row r="27" spans="1:6" x14ac:dyDescent="0.25">
      <c r="A27" s="2" t="s">
        <v>18107</v>
      </c>
      <c r="B27" s="2" t="s">
        <v>18108</v>
      </c>
      <c r="C27" s="4" t="s">
        <v>18109</v>
      </c>
      <c r="E27" s="9">
        <v>40491</v>
      </c>
      <c r="F27" s="3" t="s">
        <v>18110</v>
      </c>
    </row>
    <row r="28" spans="1:6" x14ac:dyDescent="0.25">
      <c r="A28" s="2" t="s">
        <v>18111</v>
      </c>
      <c r="B28" s="2" t="s">
        <v>18112</v>
      </c>
      <c r="C28" s="4" t="s">
        <v>18113</v>
      </c>
      <c r="E28" s="9">
        <v>40491</v>
      </c>
      <c r="F28" s="3" t="s">
        <v>11683</v>
      </c>
    </row>
    <row r="29" spans="1:6" x14ac:dyDescent="0.25">
      <c r="A29" s="2" t="s">
        <v>3837</v>
      </c>
      <c r="B29" s="2" t="s">
        <v>18114</v>
      </c>
      <c r="C29" s="4" t="s">
        <v>18115</v>
      </c>
      <c r="E29" s="9">
        <v>40495</v>
      </c>
      <c r="F29" s="3" t="s">
        <v>7167</v>
      </c>
    </row>
    <row r="30" spans="1:6" x14ac:dyDescent="0.25">
      <c r="A30" s="2" t="s">
        <v>18116</v>
      </c>
      <c r="B30" s="2" t="s">
        <v>18117</v>
      </c>
      <c r="C30" s="4" t="s">
        <v>18115</v>
      </c>
      <c r="E30" s="9">
        <v>40495</v>
      </c>
      <c r="F30" s="3" t="s">
        <v>1640</v>
      </c>
    </row>
    <row r="31" spans="1:6" x14ac:dyDescent="0.25">
      <c r="A31" s="2" t="s">
        <v>18118</v>
      </c>
      <c r="B31" s="2" t="s">
        <v>18119</v>
      </c>
      <c r="C31" s="4" t="s">
        <v>18115</v>
      </c>
      <c r="E31" s="9">
        <v>40498</v>
      </c>
      <c r="F31" s="3">
        <v>1</v>
      </c>
    </row>
    <row r="32" spans="1:6" x14ac:dyDescent="0.25">
      <c r="A32" s="2" t="s">
        <v>18120</v>
      </c>
      <c r="B32" s="2" t="s">
        <v>18121</v>
      </c>
      <c r="C32" s="4" t="s">
        <v>18115</v>
      </c>
      <c r="E32" s="9">
        <v>40499</v>
      </c>
      <c r="F32" s="3">
        <v>2</v>
      </c>
    </row>
    <row r="33" spans="1:6" x14ac:dyDescent="0.25">
      <c r="A33" s="2" t="s">
        <v>18122</v>
      </c>
      <c r="B33" s="2" t="s">
        <v>18123</v>
      </c>
      <c r="C33" s="4" t="s">
        <v>18124</v>
      </c>
      <c r="E33" s="9">
        <v>40499</v>
      </c>
      <c r="F33" s="3" t="s">
        <v>919</v>
      </c>
    </row>
    <row r="34" spans="1:6" x14ac:dyDescent="0.25">
      <c r="A34" s="2" t="s">
        <v>18125</v>
      </c>
      <c r="B34" s="2" t="s">
        <v>18126</v>
      </c>
      <c r="C34" s="4" t="s">
        <v>18127</v>
      </c>
      <c r="E34" s="9">
        <v>40505</v>
      </c>
      <c r="F34" s="3" t="s">
        <v>1680</v>
      </c>
    </row>
    <row r="35" spans="1:6" x14ac:dyDescent="0.25">
      <c r="A35" s="2" t="s">
        <v>18128</v>
      </c>
      <c r="B35" s="2" t="s">
        <v>18129</v>
      </c>
      <c r="C35" s="4" t="s">
        <v>18127</v>
      </c>
      <c r="E35" s="9">
        <v>40505</v>
      </c>
      <c r="F35" s="3" t="s">
        <v>1680</v>
      </c>
    </row>
    <row r="36" spans="1:6" x14ac:dyDescent="0.25">
      <c r="A36" s="2" t="s">
        <v>18130</v>
      </c>
      <c r="B36" s="2" t="s">
        <v>18131</v>
      </c>
      <c r="C36" s="4" t="s">
        <v>16986</v>
      </c>
      <c r="E36" s="9">
        <v>40509</v>
      </c>
      <c r="F36" s="3" t="s">
        <v>1680</v>
      </c>
    </row>
    <row r="37" spans="1:6" x14ac:dyDescent="0.25">
      <c r="A37" s="2" t="s">
        <v>4352</v>
      </c>
      <c r="B37" s="2" t="s">
        <v>18132</v>
      </c>
      <c r="C37" s="4" t="s">
        <v>16986</v>
      </c>
      <c r="E37" s="9">
        <v>40509</v>
      </c>
      <c r="F37" s="3" t="s">
        <v>1699</v>
      </c>
    </row>
    <row r="38" spans="1:6" x14ac:dyDescent="0.25">
      <c r="A38" s="2" t="s">
        <v>18133</v>
      </c>
      <c r="B38" s="2" t="s">
        <v>18134</v>
      </c>
      <c r="C38" s="4" t="s">
        <v>18135</v>
      </c>
      <c r="E38" s="9">
        <v>40516</v>
      </c>
      <c r="F38" s="3" t="s">
        <v>1660</v>
      </c>
    </row>
    <row r="39" spans="1:6" x14ac:dyDescent="0.25">
      <c r="A39" s="2" t="s">
        <v>18136</v>
      </c>
      <c r="B39" s="2" t="s">
        <v>18137</v>
      </c>
      <c r="C39" s="4" t="s">
        <v>18135</v>
      </c>
      <c r="E39" s="9">
        <v>40516</v>
      </c>
      <c r="F39" s="3" t="s">
        <v>1680</v>
      </c>
    </row>
    <row r="40" spans="1:6" x14ac:dyDescent="0.25">
      <c r="A40" s="2" t="s">
        <v>5108</v>
      </c>
      <c r="B40" s="2" t="s">
        <v>18138</v>
      </c>
      <c r="C40" s="4" t="s">
        <v>11685</v>
      </c>
      <c r="E40" s="9">
        <v>40527</v>
      </c>
      <c r="F40" s="3" t="s">
        <v>919</v>
      </c>
    </row>
    <row r="41" spans="1:6" x14ac:dyDescent="0.25">
      <c r="A41" s="2" t="s">
        <v>7902</v>
      </c>
      <c r="B41" s="2" t="s">
        <v>18139</v>
      </c>
      <c r="C41" s="4" t="s">
        <v>11685</v>
      </c>
      <c r="E41" s="9">
        <v>40527</v>
      </c>
      <c r="F41" s="3" t="s">
        <v>866</v>
      </c>
    </row>
    <row r="42" spans="1:6" x14ac:dyDescent="0.25">
      <c r="A42" s="2" t="s">
        <v>18140</v>
      </c>
      <c r="B42" s="2" t="s">
        <v>18141</v>
      </c>
      <c r="C42" s="4" t="s">
        <v>2598</v>
      </c>
      <c r="E42" s="9">
        <v>40539</v>
      </c>
      <c r="F42" s="3" t="s">
        <v>919</v>
      </c>
    </row>
    <row r="43" spans="1:6" x14ac:dyDescent="0.25">
      <c r="A43" s="2" t="s">
        <v>18142</v>
      </c>
      <c r="B43" s="2" t="s">
        <v>18143</v>
      </c>
      <c r="C43" s="4" t="s">
        <v>2598</v>
      </c>
      <c r="E43" s="9">
        <v>40528</v>
      </c>
      <c r="F43" s="3" t="s">
        <v>919</v>
      </c>
    </row>
    <row r="44" spans="1:6" x14ac:dyDescent="0.25">
      <c r="A44" s="2" t="s">
        <v>4053</v>
      </c>
      <c r="B44" s="2" t="s">
        <v>18144</v>
      </c>
      <c r="C44" s="4" t="s">
        <v>18145</v>
      </c>
      <c r="E44" s="9">
        <v>40539</v>
      </c>
      <c r="F44" s="3" t="s">
        <v>919</v>
      </c>
    </row>
    <row r="45" spans="1:6" x14ac:dyDescent="0.25">
      <c r="A45" s="2" t="s">
        <v>18146</v>
      </c>
      <c r="B45" s="2" t="s">
        <v>18147</v>
      </c>
      <c r="C45" s="4" t="s">
        <v>18148</v>
      </c>
      <c r="E45" s="9">
        <v>40549</v>
      </c>
      <c r="F45" s="3">
        <v>2</v>
      </c>
    </row>
    <row r="46" spans="1:6" x14ac:dyDescent="0.25">
      <c r="A46" s="2" t="s">
        <v>5247</v>
      </c>
      <c r="B46" s="2" t="s">
        <v>18149</v>
      </c>
      <c r="C46" s="4" t="s">
        <v>18150</v>
      </c>
      <c r="E46" s="9">
        <v>40551</v>
      </c>
    </row>
    <row r="47" spans="1:6" x14ac:dyDescent="0.25">
      <c r="A47" s="2" t="s">
        <v>3871</v>
      </c>
      <c r="B47" s="2" t="s">
        <v>18151</v>
      </c>
      <c r="C47" s="4" t="s">
        <v>18152</v>
      </c>
      <c r="E47" s="9">
        <v>40567</v>
      </c>
    </row>
    <row r="48" spans="1:6" x14ac:dyDescent="0.25">
      <c r="A48" s="2" t="s">
        <v>1061</v>
      </c>
      <c r="B48" s="2" t="s">
        <v>18153</v>
      </c>
      <c r="C48" s="4" t="s">
        <v>18154</v>
      </c>
      <c r="E48" s="9">
        <v>40574</v>
      </c>
    </row>
    <row r="49" spans="1:6" x14ac:dyDescent="0.25">
      <c r="A49" s="2" t="s">
        <v>1258</v>
      </c>
      <c r="B49" s="2" t="s">
        <v>18155</v>
      </c>
      <c r="C49" s="4" t="s">
        <v>18154</v>
      </c>
      <c r="E49" s="9">
        <v>40582</v>
      </c>
      <c r="F49" s="3">
        <v>8</v>
      </c>
    </row>
    <row r="50" spans="1:6" x14ac:dyDescent="0.25">
      <c r="A50" s="2" t="s">
        <v>18156</v>
      </c>
      <c r="B50" s="2" t="s">
        <v>18157</v>
      </c>
      <c r="C50" s="4" t="s">
        <v>17284</v>
      </c>
      <c r="E50" s="9">
        <v>40598</v>
      </c>
    </row>
    <row r="51" spans="1:6" x14ac:dyDescent="0.25">
      <c r="A51" s="2" t="s">
        <v>18156</v>
      </c>
      <c r="B51" s="2" t="s">
        <v>18158</v>
      </c>
      <c r="C51" s="4" t="s">
        <v>17284</v>
      </c>
      <c r="E51" s="9">
        <v>40598</v>
      </c>
    </row>
    <row r="52" spans="1:6" x14ac:dyDescent="0.25">
      <c r="A52" s="2" t="s">
        <v>3841</v>
      </c>
      <c r="B52" s="2" t="s">
        <v>18159</v>
      </c>
      <c r="C52" s="4" t="s">
        <v>16712</v>
      </c>
      <c r="E52" s="9">
        <v>40609</v>
      </c>
    </row>
    <row r="53" spans="1:6" x14ac:dyDescent="0.25">
      <c r="A53" s="2" t="s">
        <v>3841</v>
      </c>
      <c r="B53" s="2" t="s">
        <v>18160</v>
      </c>
      <c r="C53" s="4" t="s">
        <v>16712</v>
      </c>
      <c r="E53" s="9">
        <v>40609</v>
      </c>
    </row>
    <row r="54" spans="1:6" x14ac:dyDescent="0.25">
      <c r="A54" s="2" t="s">
        <v>3506</v>
      </c>
      <c r="B54" s="2" t="s">
        <v>18161</v>
      </c>
      <c r="C54" s="4" t="s">
        <v>943</v>
      </c>
      <c r="E54" s="9">
        <v>40555</v>
      </c>
    </row>
    <row r="55" spans="1:6" x14ac:dyDescent="0.25">
      <c r="A55" s="2" t="s">
        <v>7815</v>
      </c>
      <c r="B55" s="2" t="s">
        <v>18162</v>
      </c>
      <c r="C55" s="4" t="s">
        <v>943</v>
      </c>
      <c r="E55" s="9">
        <v>40624</v>
      </c>
    </row>
    <row r="56" spans="1:6" x14ac:dyDescent="0.25">
      <c r="A56" s="2" t="s">
        <v>18163</v>
      </c>
      <c r="B56" s="2" t="s">
        <v>18164</v>
      </c>
      <c r="C56" s="4" t="s">
        <v>18165</v>
      </c>
      <c r="E56" s="9">
        <v>40624</v>
      </c>
    </row>
    <row r="57" spans="1:6" x14ac:dyDescent="0.25">
      <c r="A57" s="2" t="s">
        <v>3506</v>
      </c>
      <c r="B57" s="2" t="s">
        <v>18166</v>
      </c>
      <c r="C57" s="4" t="s">
        <v>18167</v>
      </c>
      <c r="E57" s="9" t="s">
        <v>956</v>
      </c>
    </row>
    <row r="58" spans="1:6" x14ac:dyDescent="0.25">
      <c r="A58" s="2" t="s">
        <v>8285</v>
      </c>
      <c r="B58" s="2" t="s">
        <v>18168</v>
      </c>
      <c r="C58" s="4" t="s">
        <v>18167</v>
      </c>
      <c r="E58" s="9">
        <v>40645</v>
      </c>
    </row>
    <row r="59" spans="1:6" x14ac:dyDescent="0.25">
      <c r="A59" s="2" t="s">
        <v>18169</v>
      </c>
      <c r="B59" s="2" t="s">
        <v>18170</v>
      </c>
      <c r="C59" s="4" t="s">
        <v>18171</v>
      </c>
      <c r="E59" s="9">
        <v>40647</v>
      </c>
    </row>
    <row r="60" spans="1:6" x14ac:dyDescent="0.25">
      <c r="A60" s="2" t="s">
        <v>1794</v>
      </c>
      <c r="B60" s="2" t="s">
        <v>18172</v>
      </c>
      <c r="C60" s="4" t="s">
        <v>18173</v>
      </c>
      <c r="E60" s="9">
        <v>40649</v>
      </c>
    </row>
    <row r="61" spans="1:6" x14ac:dyDescent="0.25">
      <c r="A61" s="2" t="s">
        <v>18174</v>
      </c>
      <c r="B61" s="2" t="s">
        <v>18175</v>
      </c>
      <c r="C61" s="4" t="s">
        <v>17962</v>
      </c>
      <c r="E61" s="9">
        <v>40658</v>
      </c>
    </row>
    <row r="62" spans="1:6" x14ac:dyDescent="0.25">
      <c r="A62" s="2" t="s">
        <v>18176</v>
      </c>
      <c r="B62" s="2" t="s">
        <v>18177</v>
      </c>
      <c r="C62" s="4" t="s">
        <v>17962</v>
      </c>
      <c r="E62" s="9">
        <v>40658</v>
      </c>
    </row>
    <row r="63" spans="1:6" x14ac:dyDescent="0.25">
      <c r="A63" s="2" t="s">
        <v>887</v>
      </c>
      <c r="B63" s="2" t="s">
        <v>18178</v>
      </c>
      <c r="C63" s="4" t="s">
        <v>2624</v>
      </c>
      <c r="E63" s="9">
        <v>40665</v>
      </c>
    </row>
    <row r="64" spans="1:6" x14ac:dyDescent="0.25">
      <c r="A64" s="2" t="s">
        <v>1956</v>
      </c>
      <c r="B64" s="2" t="s">
        <v>18179</v>
      </c>
      <c r="C64" s="4" t="s">
        <v>2624</v>
      </c>
      <c r="E64" s="9">
        <v>40665</v>
      </c>
    </row>
    <row r="65" spans="1:5" x14ac:dyDescent="0.25">
      <c r="A65" s="2" t="s">
        <v>2711</v>
      </c>
      <c r="B65" s="2" t="s">
        <v>18180</v>
      </c>
      <c r="C65" s="4" t="s">
        <v>18181</v>
      </c>
      <c r="E65" s="9">
        <v>40677</v>
      </c>
    </row>
    <row r="66" spans="1:5" x14ac:dyDescent="0.25">
      <c r="A66" s="2" t="s">
        <v>18182</v>
      </c>
      <c r="B66" s="2" t="s">
        <v>18183</v>
      </c>
      <c r="C66" s="4" t="s">
        <v>18184</v>
      </c>
      <c r="E66" s="9">
        <v>40679</v>
      </c>
    </row>
    <row r="67" spans="1:5" x14ac:dyDescent="0.25">
      <c r="A67" s="2" t="s">
        <v>17399</v>
      </c>
      <c r="B67" s="2" t="s">
        <v>18185</v>
      </c>
      <c r="C67" s="4" t="s">
        <v>18186</v>
      </c>
      <c r="E67" s="9" t="s">
        <v>956</v>
      </c>
    </row>
    <row r="68" spans="1:5" x14ac:dyDescent="0.25">
      <c r="A68" s="2" t="s">
        <v>18010</v>
      </c>
      <c r="B68" s="2" t="s">
        <v>18187</v>
      </c>
      <c r="C68" s="4" t="s">
        <v>17307</v>
      </c>
      <c r="E68" s="9">
        <v>40682</v>
      </c>
    </row>
    <row r="69" spans="1:5" x14ac:dyDescent="0.25">
      <c r="A69" s="2" t="s">
        <v>1847</v>
      </c>
      <c r="B69" s="2" t="s">
        <v>18188</v>
      </c>
      <c r="C69" s="4" t="s">
        <v>18189</v>
      </c>
      <c r="E69" s="9">
        <v>40681</v>
      </c>
    </row>
    <row r="70" spans="1:5" x14ac:dyDescent="0.25">
      <c r="A70" s="2" t="s">
        <v>18010</v>
      </c>
      <c r="B70" s="2" t="s">
        <v>18190</v>
      </c>
      <c r="C70" s="4" t="s">
        <v>18191</v>
      </c>
      <c r="E70" s="9">
        <v>40666</v>
      </c>
    </row>
    <row r="71" spans="1:5" x14ac:dyDescent="0.25">
      <c r="A71" s="2" t="s">
        <v>18010</v>
      </c>
      <c r="B71" s="2" t="s">
        <v>18192</v>
      </c>
      <c r="C71" s="4" t="s">
        <v>18193</v>
      </c>
      <c r="E71" s="9">
        <v>40701</v>
      </c>
    </row>
    <row r="72" spans="1:5" x14ac:dyDescent="0.25">
      <c r="A72" s="2" t="s">
        <v>18194</v>
      </c>
      <c r="B72" s="2" t="s">
        <v>18195</v>
      </c>
      <c r="C72" s="4" t="s">
        <v>18193</v>
      </c>
      <c r="E72" s="9">
        <v>40701</v>
      </c>
    </row>
    <row r="73" spans="1:5" x14ac:dyDescent="0.25">
      <c r="A73" s="2" t="s">
        <v>18196</v>
      </c>
      <c r="B73" s="2" t="s">
        <v>18197</v>
      </c>
      <c r="C73" s="4" t="s">
        <v>18198</v>
      </c>
      <c r="E73" s="9">
        <v>40704</v>
      </c>
    </row>
    <row r="74" spans="1:5" x14ac:dyDescent="0.25">
      <c r="A74" s="2" t="s">
        <v>18199</v>
      </c>
      <c r="B74" s="2" t="s">
        <v>18200</v>
      </c>
      <c r="C74" s="4" t="s">
        <v>18201</v>
      </c>
      <c r="E74" s="9">
        <v>40710</v>
      </c>
    </row>
    <row r="75" spans="1:5" x14ac:dyDescent="0.25">
      <c r="A75" s="2" t="s">
        <v>18202</v>
      </c>
      <c r="B75" s="2" t="s">
        <v>18203</v>
      </c>
      <c r="C75" s="4" t="s">
        <v>18204</v>
      </c>
      <c r="E75" s="9">
        <v>40710</v>
      </c>
    </row>
    <row r="76" spans="1:5" x14ac:dyDescent="0.25">
      <c r="A76" s="2" t="s">
        <v>18205</v>
      </c>
      <c r="B76" s="2" t="s">
        <v>18206</v>
      </c>
      <c r="C76" s="4" t="s">
        <v>951</v>
      </c>
      <c r="E76" s="9">
        <v>40721</v>
      </c>
    </row>
    <row r="77" spans="1:5" x14ac:dyDescent="0.25">
      <c r="A77" s="2" t="s">
        <v>18207</v>
      </c>
      <c r="B77" s="2" t="s">
        <v>18208</v>
      </c>
      <c r="C77" s="4" t="s">
        <v>951</v>
      </c>
      <c r="E77" s="9">
        <v>40721</v>
      </c>
    </row>
    <row r="78" spans="1:5" x14ac:dyDescent="0.25">
      <c r="A78" s="2" t="s">
        <v>18209</v>
      </c>
      <c r="B78" s="2" t="s">
        <v>18210</v>
      </c>
      <c r="C78" s="4" t="s">
        <v>18211</v>
      </c>
      <c r="E78" s="9">
        <v>40721</v>
      </c>
    </row>
    <row r="79" spans="1:5" x14ac:dyDescent="0.25">
      <c r="A79" s="2" t="s">
        <v>18209</v>
      </c>
      <c r="B79" s="2" t="s">
        <v>18212</v>
      </c>
      <c r="C79" s="4" t="s">
        <v>15663</v>
      </c>
      <c r="E79" s="9">
        <v>40722</v>
      </c>
    </row>
    <row r="80" spans="1:5" x14ac:dyDescent="0.25">
      <c r="A80" s="2" t="s">
        <v>2348</v>
      </c>
      <c r="B80" s="2" t="s">
        <v>18213</v>
      </c>
      <c r="C80" s="4" t="s">
        <v>18214</v>
      </c>
      <c r="E80" s="9" t="s">
        <v>956</v>
      </c>
    </row>
    <row r="81" spans="1:5" x14ac:dyDescent="0.25">
      <c r="A81" s="2" t="s">
        <v>14081</v>
      </c>
      <c r="B81" s="2" t="s">
        <v>18215</v>
      </c>
      <c r="C81" s="4" t="s">
        <v>18214</v>
      </c>
      <c r="E81" s="9" t="s">
        <v>956</v>
      </c>
    </row>
    <row r="82" spans="1:5" x14ac:dyDescent="0.25">
      <c r="A82" s="2" t="s">
        <v>1301</v>
      </c>
      <c r="B82" s="2" t="s">
        <v>3061</v>
      </c>
      <c r="C82" s="4" t="s">
        <v>18216</v>
      </c>
      <c r="E82" s="9" t="s">
        <v>956</v>
      </c>
    </row>
    <row r="83" spans="1:5" x14ac:dyDescent="0.25">
      <c r="A83" s="2" t="s">
        <v>5133</v>
      </c>
      <c r="B83" s="2" t="s">
        <v>18217</v>
      </c>
      <c r="C83" s="4" t="s">
        <v>18218</v>
      </c>
      <c r="E83" s="9">
        <v>40770</v>
      </c>
    </row>
    <row r="84" spans="1:5" x14ac:dyDescent="0.25">
      <c r="A84" s="2" t="s">
        <v>18219</v>
      </c>
      <c r="B84" s="2" t="s">
        <v>18220</v>
      </c>
      <c r="C84" s="4" t="s">
        <v>18221</v>
      </c>
      <c r="D84" s="9" t="s">
        <v>18222</v>
      </c>
      <c r="E84" s="9">
        <v>40809</v>
      </c>
    </row>
    <row r="85" spans="1:5" x14ac:dyDescent="0.25">
      <c r="A85" s="2" t="s">
        <v>8306</v>
      </c>
      <c r="B85" s="2" t="s">
        <v>18223</v>
      </c>
      <c r="C85" s="4" t="s">
        <v>18221</v>
      </c>
      <c r="E85" s="9">
        <v>40784</v>
      </c>
    </row>
    <row r="86" spans="1:5" x14ac:dyDescent="0.25">
      <c r="A86" s="2" t="s">
        <v>2348</v>
      </c>
      <c r="B86" s="2" t="s">
        <v>18224</v>
      </c>
      <c r="C86" s="4" t="s">
        <v>18225</v>
      </c>
      <c r="E86" s="9">
        <v>40784</v>
      </c>
    </row>
    <row r="87" spans="1:5" x14ac:dyDescent="0.25">
      <c r="A87" s="2" t="s">
        <v>6277</v>
      </c>
      <c r="B87" s="2" t="s">
        <v>18226</v>
      </c>
      <c r="C87" s="4" t="s">
        <v>18225</v>
      </c>
      <c r="E87" s="9">
        <v>40784</v>
      </c>
    </row>
    <row r="88" spans="1:5" x14ac:dyDescent="0.25">
      <c r="A88" s="2" t="s">
        <v>971</v>
      </c>
      <c r="B88" s="2" t="s">
        <v>18227</v>
      </c>
      <c r="C88" s="4" t="s">
        <v>18228</v>
      </c>
      <c r="E88" s="9">
        <v>40789</v>
      </c>
    </row>
    <row r="89" spans="1:5" x14ac:dyDescent="0.25">
      <c r="A89" s="2" t="s">
        <v>884</v>
      </c>
      <c r="B89" s="2" t="s">
        <v>18229</v>
      </c>
      <c r="C89" s="4" t="s">
        <v>18228</v>
      </c>
      <c r="E89" s="9">
        <v>40789</v>
      </c>
    </row>
    <row r="90" spans="1:5" x14ac:dyDescent="0.25">
      <c r="A90" s="2" t="s">
        <v>910</v>
      </c>
      <c r="B90" s="2" t="s">
        <v>18230</v>
      </c>
      <c r="C90" s="4" t="s">
        <v>12324</v>
      </c>
      <c r="E90" s="9">
        <v>40798</v>
      </c>
    </row>
    <row r="91" spans="1:5" x14ac:dyDescent="0.25">
      <c r="A91" s="2" t="s">
        <v>18231</v>
      </c>
      <c r="B91" s="2" t="s">
        <v>18232</v>
      </c>
      <c r="C91" s="4" t="s">
        <v>12324</v>
      </c>
      <c r="E91" s="9">
        <v>40798</v>
      </c>
    </row>
    <row r="92" spans="1:5" x14ac:dyDescent="0.25">
      <c r="A92" s="2" t="s">
        <v>2240</v>
      </c>
      <c r="B92" s="2" t="s">
        <v>18233</v>
      </c>
      <c r="C92" s="4" t="s">
        <v>7235</v>
      </c>
      <c r="E92" s="9">
        <v>40801</v>
      </c>
    </row>
    <row r="93" spans="1:5" x14ac:dyDescent="0.25">
      <c r="A93" s="2" t="s">
        <v>7979</v>
      </c>
      <c r="B93" s="2" t="s">
        <v>18234</v>
      </c>
      <c r="C93" s="4" t="s">
        <v>7235</v>
      </c>
      <c r="E93" s="9">
        <v>40801</v>
      </c>
    </row>
    <row r="94" spans="1:5" x14ac:dyDescent="0.25">
      <c r="A94" s="2" t="s">
        <v>13055</v>
      </c>
      <c r="B94" s="2" t="s">
        <v>15666</v>
      </c>
      <c r="C94" s="4" t="s">
        <v>18235</v>
      </c>
      <c r="E94" s="9">
        <v>40809</v>
      </c>
    </row>
    <row r="95" spans="1:5" x14ac:dyDescent="0.25">
      <c r="A95" s="2" t="s">
        <v>18236</v>
      </c>
      <c r="B95" s="2" t="s">
        <v>18237</v>
      </c>
      <c r="C95" s="4" t="s">
        <v>18238</v>
      </c>
      <c r="E95" s="9">
        <v>40803</v>
      </c>
    </row>
    <row r="96" spans="1:5" x14ac:dyDescent="0.25">
      <c r="A96" s="2" t="s">
        <v>3332</v>
      </c>
      <c r="B96" s="2" t="s">
        <v>18239</v>
      </c>
      <c r="C96" s="4" t="s">
        <v>18240</v>
      </c>
      <c r="E96" s="9">
        <v>41030</v>
      </c>
    </row>
    <row r="97" spans="1:6" x14ac:dyDescent="0.25">
      <c r="A97" s="2" t="s">
        <v>18241</v>
      </c>
      <c r="B97" s="2" t="s">
        <v>18242</v>
      </c>
      <c r="C97" s="4" t="s">
        <v>18243</v>
      </c>
      <c r="E97" s="9">
        <v>40966</v>
      </c>
    </row>
    <row r="98" spans="1:6" x14ac:dyDescent="0.25">
      <c r="A98" s="2" t="s">
        <v>10459</v>
      </c>
      <c r="B98" s="2" t="s">
        <v>18244</v>
      </c>
      <c r="C98" s="4" t="s">
        <v>18243</v>
      </c>
      <c r="E98" s="9">
        <v>40966</v>
      </c>
    </row>
    <row r="99" spans="1:6" x14ac:dyDescent="0.25">
      <c r="A99" s="2" t="s">
        <v>18245</v>
      </c>
      <c r="B99" s="2" t="s">
        <v>18246</v>
      </c>
      <c r="C99" s="4" t="s">
        <v>18247</v>
      </c>
      <c r="E99" s="9">
        <v>40993</v>
      </c>
    </row>
    <row r="100" spans="1:6" x14ac:dyDescent="0.25">
      <c r="B100" s="2" t="s">
        <v>18248</v>
      </c>
      <c r="C100" s="4" t="s">
        <v>18249</v>
      </c>
      <c r="E100" s="9">
        <v>41030</v>
      </c>
    </row>
    <row r="101" spans="1:6" x14ac:dyDescent="0.25">
      <c r="B101" s="2" t="s">
        <v>18250</v>
      </c>
      <c r="C101" s="4" t="s">
        <v>18249</v>
      </c>
      <c r="E101" s="9">
        <v>41030</v>
      </c>
    </row>
    <row r="102" spans="1:6" x14ac:dyDescent="0.25">
      <c r="A102" s="2" t="s">
        <v>18251</v>
      </c>
      <c r="B102" s="2" t="s">
        <v>18252</v>
      </c>
      <c r="C102" s="4" t="s">
        <v>18253</v>
      </c>
      <c r="E102" s="9">
        <v>41043</v>
      </c>
    </row>
    <row r="103" spans="1:6" x14ac:dyDescent="0.25">
      <c r="A103" s="2" t="s">
        <v>18254</v>
      </c>
      <c r="B103" s="2" t="s">
        <v>18255</v>
      </c>
      <c r="C103" s="4" t="s">
        <v>18253</v>
      </c>
      <c r="E103" s="9">
        <v>41043</v>
      </c>
    </row>
    <row r="104" spans="1:6" x14ac:dyDescent="0.25">
      <c r="A104" s="2" t="s">
        <v>18256</v>
      </c>
      <c r="B104" s="2" t="s">
        <v>18257</v>
      </c>
      <c r="C104" s="4" t="s">
        <v>11265</v>
      </c>
      <c r="E104" s="9">
        <v>41050</v>
      </c>
    </row>
    <row r="105" spans="1:6" x14ac:dyDescent="0.25">
      <c r="A105" s="2" t="s">
        <v>1672</v>
      </c>
      <c r="B105" s="2" t="s">
        <v>18258</v>
      </c>
      <c r="C105" s="4" t="s">
        <v>11265</v>
      </c>
      <c r="E105" s="9">
        <v>41050</v>
      </c>
    </row>
    <row r="106" spans="1:6" x14ac:dyDescent="0.25">
      <c r="A106" s="2" t="s">
        <v>13361</v>
      </c>
      <c r="B106" s="2" t="s">
        <v>18259</v>
      </c>
      <c r="C106" s="4" t="s">
        <v>18260</v>
      </c>
      <c r="E106" s="9">
        <v>41064</v>
      </c>
    </row>
    <row r="107" spans="1:6" x14ac:dyDescent="0.25">
      <c r="A107" s="2" t="s">
        <v>18261</v>
      </c>
      <c r="B107" s="2" t="s">
        <v>18262</v>
      </c>
      <c r="C107" s="4" t="s">
        <v>18260</v>
      </c>
      <c r="E107" s="9">
        <v>41064</v>
      </c>
    </row>
    <row r="108" spans="1:6" x14ac:dyDescent="0.25">
      <c r="A108" s="2" t="s">
        <v>18263</v>
      </c>
      <c r="B108" s="2" t="s">
        <v>18264</v>
      </c>
      <c r="C108" s="4" t="s">
        <v>1791</v>
      </c>
      <c r="E108" s="9">
        <v>41069</v>
      </c>
    </row>
    <row r="109" spans="1:6" x14ac:dyDescent="0.25">
      <c r="A109" s="2" t="s">
        <v>13678</v>
      </c>
      <c r="B109" s="2" t="s">
        <v>18265</v>
      </c>
      <c r="C109" s="4" t="s">
        <v>1791</v>
      </c>
      <c r="E109" s="9">
        <v>41073</v>
      </c>
      <c r="F109" s="3">
        <v>3</v>
      </c>
    </row>
    <row r="110" spans="1:6" x14ac:dyDescent="0.25">
      <c r="A110" s="2" t="s">
        <v>18266</v>
      </c>
      <c r="B110" s="2" t="s">
        <v>18267</v>
      </c>
      <c r="C110" s="4" t="s">
        <v>18268</v>
      </c>
      <c r="E110" s="9">
        <v>41078</v>
      </c>
    </row>
    <row r="111" spans="1:6" x14ac:dyDescent="0.25">
      <c r="A111" s="2" t="s">
        <v>7952</v>
      </c>
      <c r="B111" s="2" t="s">
        <v>18269</v>
      </c>
      <c r="C111" s="4" t="s">
        <v>18270</v>
      </c>
      <c r="E111" s="9">
        <v>41078</v>
      </c>
      <c r="F111" s="3">
        <v>3</v>
      </c>
    </row>
    <row r="112" spans="1:6" x14ac:dyDescent="0.25">
      <c r="A112" s="2" t="s">
        <v>3889</v>
      </c>
      <c r="B112" s="2" t="s">
        <v>18271</v>
      </c>
      <c r="C112" s="4" t="s">
        <v>2343</v>
      </c>
      <c r="E112" s="9">
        <v>41092</v>
      </c>
    </row>
    <row r="113" spans="1:6" x14ac:dyDescent="0.25">
      <c r="A113" s="2" t="s">
        <v>4157</v>
      </c>
      <c r="B113" s="2" t="s">
        <v>18272</v>
      </c>
      <c r="C113" s="4" t="s">
        <v>18273</v>
      </c>
      <c r="E113" s="9">
        <v>41109</v>
      </c>
    </row>
    <row r="114" spans="1:6" x14ac:dyDescent="0.25">
      <c r="A114" s="2" t="s">
        <v>7885</v>
      </c>
      <c r="B114" s="2" t="s">
        <v>18274</v>
      </c>
      <c r="C114" s="4" t="s">
        <v>18275</v>
      </c>
      <c r="E114" s="9">
        <v>41114</v>
      </c>
    </row>
    <row r="115" spans="1:6" x14ac:dyDescent="0.25">
      <c r="A115" s="2" t="s">
        <v>18276</v>
      </c>
      <c r="B115" s="2" t="s">
        <v>18277</v>
      </c>
      <c r="C115" s="4" t="s">
        <v>18275</v>
      </c>
      <c r="E115" s="9">
        <v>41114</v>
      </c>
    </row>
    <row r="116" spans="1:6" x14ac:dyDescent="0.25">
      <c r="A116" s="2" t="s">
        <v>18278</v>
      </c>
      <c r="B116" s="2" t="s">
        <v>18279</v>
      </c>
      <c r="C116" s="4" t="s">
        <v>1796</v>
      </c>
      <c r="E116" s="9">
        <v>41120</v>
      </c>
    </row>
    <row r="117" spans="1:6" x14ac:dyDescent="0.25">
      <c r="A117" s="2" t="s">
        <v>8667</v>
      </c>
      <c r="B117" s="2" t="s">
        <v>18280</v>
      </c>
      <c r="C117" s="4" t="s">
        <v>1796</v>
      </c>
      <c r="E117" s="9">
        <v>41120</v>
      </c>
    </row>
    <row r="118" spans="1:6" x14ac:dyDescent="0.25">
      <c r="A118" s="2" t="s">
        <v>3889</v>
      </c>
      <c r="B118" s="2" t="s">
        <v>18281</v>
      </c>
      <c r="C118" s="4" t="s">
        <v>9708</v>
      </c>
      <c r="E118" s="9">
        <v>41123</v>
      </c>
    </row>
    <row r="119" spans="1:6" x14ac:dyDescent="0.25">
      <c r="A119" s="2" t="s">
        <v>5846</v>
      </c>
      <c r="B119" s="2" t="s">
        <v>18282</v>
      </c>
      <c r="C119" s="4" t="s">
        <v>9708</v>
      </c>
      <c r="E119" s="9">
        <v>41123</v>
      </c>
    </row>
    <row r="120" spans="1:6" x14ac:dyDescent="0.25">
      <c r="A120" s="2" t="s">
        <v>18283</v>
      </c>
      <c r="B120" s="2" t="s">
        <v>18284</v>
      </c>
      <c r="C120" s="4" t="s">
        <v>18285</v>
      </c>
      <c r="D120" s="9" t="s">
        <v>18286</v>
      </c>
      <c r="E120" s="9">
        <v>41142</v>
      </c>
      <c r="F120" s="3">
        <v>5</v>
      </c>
    </row>
    <row r="121" spans="1:6" x14ac:dyDescent="0.25">
      <c r="A121" s="2" t="s">
        <v>18287</v>
      </c>
      <c r="B121" s="2" t="s">
        <v>18288</v>
      </c>
      <c r="C121" s="4" t="s">
        <v>18285</v>
      </c>
      <c r="E121" s="9">
        <v>41130</v>
      </c>
    </row>
    <row r="122" spans="1:6" x14ac:dyDescent="0.25">
      <c r="A122" s="2" t="s">
        <v>18289</v>
      </c>
      <c r="B122" s="2" t="s">
        <v>18290</v>
      </c>
      <c r="C122" s="4" t="s">
        <v>18291</v>
      </c>
      <c r="E122" s="9">
        <v>41137</v>
      </c>
    </row>
    <row r="123" spans="1:6" x14ac:dyDescent="0.25">
      <c r="A123" s="2" t="s">
        <v>18292</v>
      </c>
      <c r="B123" s="2" t="s">
        <v>18293</v>
      </c>
      <c r="C123" s="4" t="s">
        <v>18294</v>
      </c>
      <c r="E123" s="9">
        <v>41149</v>
      </c>
    </row>
    <row r="124" spans="1:6" x14ac:dyDescent="0.25">
      <c r="A124" s="2" t="s">
        <v>18295</v>
      </c>
      <c r="B124" s="2" t="s">
        <v>18296</v>
      </c>
      <c r="C124" s="4" t="s">
        <v>18297</v>
      </c>
      <c r="D124" s="9" t="s">
        <v>18222</v>
      </c>
      <c r="E124" s="9">
        <v>41155</v>
      </c>
    </row>
    <row r="125" spans="1:6" x14ac:dyDescent="0.25">
      <c r="A125" s="2" t="s">
        <v>18298</v>
      </c>
      <c r="B125" s="2" t="s">
        <v>18299</v>
      </c>
      <c r="C125" s="4" t="s">
        <v>18300</v>
      </c>
      <c r="E125" s="9">
        <v>41158</v>
      </c>
      <c r="F125" s="3">
        <v>1</v>
      </c>
    </row>
    <row r="126" spans="1:6" x14ac:dyDescent="0.25">
      <c r="A126" s="2" t="s">
        <v>10437</v>
      </c>
      <c r="B126" s="2" t="s">
        <v>18301</v>
      </c>
      <c r="C126" s="4" t="s">
        <v>18302</v>
      </c>
      <c r="E126" s="9">
        <v>41159</v>
      </c>
    </row>
    <row r="127" spans="1:6" x14ac:dyDescent="0.25">
      <c r="A127" s="2" t="s">
        <v>18303</v>
      </c>
      <c r="B127" s="2" t="s">
        <v>18304</v>
      </c>
      <c r="C127" s="4" t="s">
        <v>18305</v>
      </c>
      <c r="E127" s="9">
        <v>41166</v>
      </c>
      <c r="F127" s="3">
        <v>1</v>
      </c>
    </row>
    <row r="128" spans="1:6" x14ac:dyDescent="0.25">
      <c r="A128" s="2" t="s">
        <v>8375</v>
      </c>
      <c r="B128" s="2" t="s">
        <v>18306</v>
      </c>
      <c r="C128" s="4" t="s">
        <v>18307</v>
      </c>
      <c r="E128" s="9">
        <v>41166</v>
      </c>
    </row>
    <row r="129" spans="1:6" x14ac:dyDescent="0.25">
      <c r="A129" s="2" t="s">
        <v>18308</v>
      </c>
      <c r="B129" s="2" t="s">
        <v>18309</v>
      </c>
      <c r="C129" s="4" t="s">
        <v>18310</v>
      </c>
      <c r="E129" s="9">
        <v>41169</v>
      </c>
    </row>
    <row r="130" spans="1:6" x14ac:dyDescent="0.25">
      <c r="A130" s="2" t="s">
        <v>18311</v>
      </c>
      <c r="B130" s="2" t="s">
        <v>18312</v>
      </c>
      <c r="C130" s="4" t="s">
        <v>18313</v>
      </c>
      <c r="E130" s="9">
        <v>41183</v>
      </c>
      <c r="F130" s="3">
        <v>7</v>
      </c>
    </row>
    <row r="131" spans="1:6" x14ac:dyDescent="0.25">
      <c r="A131" s="2" t="s">
        <v>4071</v>
      </c>
      <c r="B131" s="2" t="s">
        <v>18314</v>
      </c>
      <c r="C131" s="4" t="s">
        <v>18315</v>
      </c>
      <c r="E131" s="9">
        <v>41188</v>
      </c>
    </row>
    <row r="132" spans="1:6" x14ac:dyDescent="0.25">
      <c r="A132" s="2" t="s">
        <v>1111</v>
      </c>
      <c r="B132" s="2" t="s">
        <v>18316</v>
      </c>
      <c r="C132" s="4" t="s">
        <v>18317</v>
      </c>
      <c r="E132" s="9">
        <v>41200</v>
      </c>
      <c r="F132" s="3">
        <v>7</v>
      </c>
    </row>
    <row r="133" spans="1:6" x14ac:dyDescent="0.25">
      <c r="A133" s="2" t="s">
        <v>18318</v>
      </c>
      <c r="B133" s="2" t="s">
        <v>18319</v>
      </c>
      <c r="C133" s="4" t="s">
        <v>16600</v>
      </c>
      <c r="E133" s="9">
        <v>41225</v>
      </c>
    </row>
    <row r="134" spans="1:6" x14ac:dyDescent="0.25">
      <c r="A134" s="2" t="s">
        <v>18320</v>
      </c>
      <c r="B134" s="2" t="s">
        <v>18321</v>
      </c>
      <c r="C134" s="4" t="s">
        <v>16600</v>
      </c>
      <c r="D134" s="9" t="s">
        <v>18322</v>
      </c>
      <c r="E134" s="9">
        <v>41233</v>
      </c>
    </row>
    <row r="135" spans="1:6" x14ac:dyDescent="0.25">
      <c r="A135" s="2" t="s">
        <v>18323</v>
      </c>
      <c r="B135" s="2" t="s">
        <v>18324</v>
      </c>
      <c r="C135" s="4" t="s">
        <v>18325</v>
      </c>
      <c r="E135" s="9">
        <v>41233</v>
      </c>
    </row>
    <row r="136" spans="1:6" x14ac:dyDescent="0.25">
      <c r="A136" s="2" t="s">
        <v>3944</v>
      </c>
      <c r="B136" s="2" t="s">
        <v>18326</v>
      </c>
      <c r="C136" s="4" t="s">
        <v>2743</v>
      </c>
      <c r="D136" s="9" t="s">
        <v>18327</v>
      </c>
      <c r="E136" s="9">
        <v>41249</v>
      </c>
    </row>
    <row r="137" spans="1:6" x14ac:dyDescent="0.25">
      <c r="A137" s="2" t="s">
        <v>8317</v>
      </c>
      <c r="B137" s="2" t="s">
        <v>18328</v>
      </c>
      <c r="C137" s="4" t="s">
        <v>2743</v>
      </c>
      <c r="E137" s="9">
        <v>41241</v>
      </c>
      <c r="F137" s="3">
        <v>1</v>
      </c>
    </row>
    <row r="138" spans="1:6" x14ac:dyDescent="0.25">
      <c r="A138" s="2" t="s">
        <v>11507</v>
      </c>
      <c r="B138" s="2" t="s">
        <v>18329</v>
      </c>
      <c r="C138" s="4" t="s">
        <v>18330</v>
      </c>
      <c r="E138" s="9">
        <v>41254</v>
      </c>
    </row>
    <row r="139" spans="1:6" x14ac:dyDescent="0.25">
      <c r="A139" s="2" t="s">
        <v>18331</v>
      </c>
      <c r="B139" s="2" t="s">
        <v>18332</v>
      </c>
      <c r="C139" s="4" t="s">
        <v>18330</v>
      </c>
      <c r="E139" s="9">
        <v>41254</v>
      </c>
    </row>
    <row r="140" spans="1:6" x14ac:dyDescent="0.25">
      <c r="A140" s="2" t="s">
        <v>18333</v>
      </c>
      <c r="B140" s="2" t="s">
        <v>18334</v>
      </c>
      <c r="C140" s="4" t="s">
        <v>18335</v>
      </c>
      <c r="D140" s="9" t="s">
        <v>14104</v>
      </c>
      <c r="E140" s="9">
        <v>41279</v>
      </c>
      <c r="F140" s="3">
        <v>10</v>
      </c>
    </row>
    <row r="141" spans="1:6" x14ac:dyDescent="0.25">
      <c r="A141" s="2" t="s">
        <v>18333</v>
      </c>
      <c r="B141" s="2" t="s">
        <v>18336</v>
      </c>
      <c r="C141" s="4" t="s">
        <v>18335</v>
      </c>
      <c r="E141" s="9">
        <v>41262</v>
      </c>
    </row>
    <row r="142" spans="1:6" x14ac:dyDescent="0.25">
      <c r="A142" s="2" t="s">
        <v>18333</v>
      </c>
      <c r="B142" s="2" t="s">
        <v>18334</v>
      </c>
      <c r="C142" s="4" t="s">
        <v>2757</v>
      </c>
      <c r="D142" s="9" t="s">
        <v>2758</v>
      </c>
      <c r="E142" s="9">
        <v>41300</v>
      </c>
    </row>
    <row r="143" spans="1:6" x14ac:dyDescent="0.25">
      <c r="A143" s="2" t="s">
        <v>18337</v>
      </c>
      <c r="B143" s="2" t="s">
        <v>18338</v>
      </c>
      <c r="C143" s="4" t="s">
        <v>18339</v>
      </c>
      <c r="D143" s="9" t="s">
        <v>18340</v>
      </c>
      <c r="E143" s="9">
        <v>41320</v>
      </c>
      <c r="F143" s="3">
        <v>2</v>
      </c>
    </row>
    <row r="144" spans="1:6" x14ac:dyDescent="0.25">
      <c r="A144" s="2" t="s">
        <v>3938</v>
      </c>
      <c r="B144" s="2" t="s">
        <v>18341</v>
      </c>
      <c r="C144" s="4" t="s">
        <v>1823</v>
      </c>
      <c r="E144" s="9">
        <v>41312</v>
      </c>
    </row>
    <row r="145" spans="1:6" x14ac:dyDescent="0.25">
      <c r="A145" s="2" t="s">
        <v>18342</v>
      </c>
      <c r="B145" s="2" t="s">
        <v>18343</v>
      </c>
      <c r="C145" s="4" t="s">
        <v>18344</v>
      </c>
      <c r="E145" s="9">
        <v>41320</v>
      </c>
      <c r="F145" s="3">
        <v>2</v>
      </c>
    </row>
    <row r="146" spans="1:6" x14ac:dyDescent="0.25">
      <c r="A146" s="2" t="s">
        <v>18345</v>
      </c>
      <c r="B146" s="2" t="s">
        <v>18346</v>
      </c>
      <c r="C146" s="4" t="s">
        <v>15840</v>
      </c>
      <c r="D146" s="9" t="s">
        <v>2769</v>
      </c>
      <c r="E146" s="9">
        <v>41335</v>
      </c>
    </row>
    <row r="147" spans="1:6" x14ac:dyDescent="0.25">
      <c r="A147" s="2" t="s">
        <v>18333</v>
      </c>
      <c r="B147" s="2" t="s">
        <v>18334</v>
      </c>
      <c r="C147" s="4" t="s">
        <v>15840</v>
      </c>
      <c r="D147" s="9" t="s">
        <v>2769</v>
      </c>
      <c r="E147" s="9">
        <v>41335</v>
      </c>
    </row>
    <row r="148" spans="1:6" x14ac:dyDescent="0.25">
      <c r="A148" s="2" t="s">
        <v>18347</v>
      </c>
      <c r="B148" s="2" t="s">
        <v>18348</v>
      </c>
      <c r="C148" s="4" t="s">
        <v>18349</v>
      </c>
      <c r="E148" s="9">
        <v>41345</v>
      </c>
    </row>
    <row r="149" spans="1:6" x14ac:dyDescent="0.25">
      <c r="A149" s="2" t="s">
        <v>14326</v>
      </c>
      <c r="B149" s="2" t="s">
        <v>18350</v>
      </c>
      <c r="C149" s="4" t="s">
        <v>18349</v>
      </c>
      <c r="E149" s="9">
        <v>41345</v>
      </c>
    </row>
    <row r="150" spans="1:6" x14ac:dyDescent="0.25">
      <c r="A150" s="2" t="s">
        <v>18351</v>
      </c>
      <c r="B150" s="2" t="s">
        <v>18352</v>
      </c>
      <c r="C150" s="4" t="s">
        <v>1833</v>
      </c>
      <c r="D150" s="9" t="s">
        <v>18353</v>
      </c>
      <c r="E150" s="9">
        <v>41363</v>
      </c>
      <c r="F150" s="3">
        <v>3</v>
      </c>
    </row>
    <row r="151" spans="1:6" x14ac:dyDescent="0.25">
      <c r="B151" s="2" t="s">
        <v>18354</v>
      </c>
      <c r="C151" s="4" t="s">
        <v>1833</v>
      </c>
      <c r="E151" s="9" t="s">
        <v>18355</v>
      </c>
    </row>
    <row r="152" spans="1:6" x14ac:dyDescent="0.25">
      <c r="A152" s="2" t="s">
        <v>18356</v>
      </c>
      <c r="B152" s="2" t="s">
        <v>18357</v>
      </c>
      <c r="C152" s="4" t="s">
        <v>18358</v>
      </c>
      <c r="E152" s="9">
        <v>41349</v>
      </c>
    </row>
    <row r="153" spans="1:6" x14ac:dyDescent="0.25">
      <c r="A153" s="2" t="s">
        <v>1637</v>
      </c>
      <c r="B153" s="2" t="s">
        <v>18359</v>
      </c>
      <c r="C153" s="4" t="s">
        <v>18360</v>
      </c>
      <c r="D153" s="9" t="s">
        <v>18361</v>
      </c>
      <c r="E153" s="9">
        <v>41368</v>
      </c>
    </row>
    <row r="154" spans="1:6" x14ac:dyDescent="0.25">
      <c r="A154" s="2" t="s">
        <v>18362</v>
      </c>
      <c r="B154" s="2" t="s">
        <v>18363</v>
      </c>
      <c r="C154" s="4" t="s">
        <v>18364</v>
      </c>
      <c r="E154" s="9">
        <v>41368</v>
      </c>
    </row>
    <row r="155" spans="1:6" x14ac:dyDescent="0.25">
      <c r="A155" s="2" t="s">
        <v>867</v>
      </c>
      <c r="B155" s="2" t="s">
        <v>18365</v>
      </c>
      <c r="C155" s="4" t="s">
        <v>12350</v>
      </c>
      <c r="E155" s="9">
        <v>41374</v>
      </c>
    </row>
    <row r="156" spans="1:6" x14ac:dyDescent="0.25">
      <c r="A156" s="2" t="s">
        <v>7812</v>
      </c>
      <c r="B156" s="2" t="s">
        <v>18366</v>
      </c>
      <c r="C156" s="4" t="s">
        <v>1842</v>
      </c>
      <c r="E156" s="9">
        <v>41380</v>
      </c>
    </row>
    <row r="157" spans="1:6" x14ac:dyDescent="0.25">
      <c r="A157" s="2" t="s">
        <v>18367</v>
      </c>
      <c r="B157" s="2" t="s">
        <v>18368</v>
      </c>
      <c r="C157" s="4" t="s">
        <v>1842</v>
      </c>
      <c r="E157" s="9">
        <v>41386</v>
      </c>
    </row>
    <row r="158" spans="1:6" x14ac:dyDescent="0.25">
      <c r="A158" s="2" t="s">
        <v>18369</v>
      </c>
      <c r="B158" s="2" t="s">
        <v>18370</v>
      </c>
      <c r="C158" s="4" t="s">
        <v>18371</v>
      </c>
      <c r="E158" s="9">
        <v>41386</v>
      </c>
    </row>
    <row r="159" spans="1:6" x14ac:dyDescent="0.25">
      <c r="A159" s="2" t="s">
        <v>18372</v>
      </c>
      <c r="B159" s="2" t="s">
        <v>18373</v>
      </c>
      <c r="C159" s="4" t="s">
        <v>2784</v>
      </c>
      <c r="E159" s="9">
        <v>41391</v>
      </c>
    </row>
    <row r="160" spans="1:6" x14ac:dyDescent="0.25">
      <c r="A160" s="2" t="s">
        <v>18374</v>
      </c>
      <c r="B160" s="2" t="s">
        <v>18375</v>
      </c>
      <c r="C160" s="4" t="s">
        <v>4030</v>
      </c>
      <c r="E160" s="9">
        <v>41527</v>
      </c>
    </row>
    <row r="161" spans="1:6" x14ac:dyDescent="0.25">
      <c r="A161" s="2" t="s">
        <v>13421</v>
      </c>
      <c r="B161" s="2" t="s">
        <v>15310</v>
      </c>
      <c r="C161" s="4" t="s">
        <v>4030</v>
      </c>
      <c r="E161" s="9">
        <v>41527</v>
      </c>
    </row>
    <row r="162" spans="1:6" x14ac:dyDescent="0.25">
      <c r="A162" s="2" t="s">
        <v>18376</v>
      </c>
      <c r="B162" s="2" t="s">
        <v>18377</v>
      </c>
      <c r="C162" s="4" t="s">
        <v>2278</v>
      </c>
      <c r="E162" s="9">
        <v>41542</v>
      </c>
    </row>
    <row r="163" spans="1:6" x14ac:dyDescent="0.25">
      <c r="A163" s="2" t="s">
        <v>4334</v>
      </c>
      <c r="B163" s="2" t="s">
        <v>18378</v>
      </c>
      <c r="C163" s="4" t="s">
        <v>2278</v>
      </c>
      <c r="E163" s="9">
        <v>41542</v>
      </c>
    </row>
    <row r="164" spans="1:6" x14ac:dyDescent="0.25">
      <c r="A164" s="2" t="s">
        <v>2612</v>
      </c>
      <c r="B164" s="2" t="s">
        <v>18379</v>
      </c>
      <c r="C164" s="4" t="s">
        <v>18380</v>
      </c>
      <c r="E164" s="9">
        <v>41545</v>
      </c>
    </row>
    <row r="165" spans="1:6" x14ac:dyDescent="0.25">
      <c r="A165" s="2" t="s">
        <v>9514</v>
      </c>
      <c r="B165" s="2" t="s">
        <v>18381</v>
      </c>
      <c r="C165" s="4" t="s">
        <v>18380</v>
      </c>
      <c r="E165" s="9">
        <v>41559</v>
      </c>
      <c r="F165" s="3">
        <v>10</v>
      </c>
    </row>
    <row r="166" spans="1:6" x14ac:dyDescent="0.25">
      <c r="A166" s="2" t="s">
        <v>5572</v>
      </c>
      <c r="B166" s="2" t="s">
        <v>18382</v>
      </c>
      <c r="C166" s="4" t="s">
        <v>18383</v>
      </c>
      <c r="E166" s="9">
        <v>41559</v>
      </c>
      <c r="F166" s="3">
        <v>7</v>
      </c>
    </row>
    <row r="167" spans="1:6" x14ac:dyDescent="0.25">
      <c r="A167" s="2" t="s">
        <v>18384</v>
      </c>
      <c r="B167" s="2" t="s">
        <v>18385</v>
      </c>
      <c r="C167" s="4" t="s">
        <v>18386</v>
      </c>
      <c r="E167" s="9">
        <v>41573</v>
      </c>
      <c r="F167" s="3">
        <v>7</v>
      </c>
    </row>
    <row r="168" spans="1:6" x14ac:dyDescent="0.25">
      <c r="A168" s="2" t="s">
        <v>10923</v>
      </c>
      <c r="B168" s="2" t="s">
        <v>18387</v>
      </c>
      <c r="C168" s="4" t="s">
        <v>18386</v>
      </c>
      <c r="E168" s="9">
        <v>41573</v>
      </c>
      <c r="F168" s="3">
        <v>7</v>
      </c>
    </row>
    <row r="169" spans="1:6" x14ac:dyDescent="0.25">
      <c r="A169" s="2" t="s">
        <v>5572</v>
      </c>
      <c r="B169" s="2" t="s">
        <v>18382</v>
      </c>
      <c r="C169" s="4" t="s">
        <v>18388</v>
      </c>
      <c r="E169" s="9">
        <v>41594</v>
      </c>
    </row>
    <row r="170" spans="1:6" x14ac:dyDescent="0.25">
      <c r="A170" s="2" t="s">
        <v>8095</v>
      </c>
      <c r="B170" s="2" t="s">
        <v>18389</v>
      </c>
      <c r="C170" s="4" t="s">
        <v>4065</v>
      </c>
      <c r="D170" s="9">
        <v>41608</v>
      </c>
      <c r="E170" s="9">
        <v>41610</v>
      </c>
    </row>
    <row r="171" spans="1:6" x14ac:dyDescent="0.25">
      <c r="A171" s="2" t="s">
        <v>18390</v>
      </c>
      <c r="B171" s="2" t="s">
        <v>18391</v>
      </c>
      <c r="C171" s="4" t="s">
        <v>8392</v>
      </c>
      <c r="E171" s="9">
        <v>41622</v>
      </c>
    </row>
    <row r="172" spans="1:6" x14ac:dyDescent="0.25">
      <c r="A172" s="2" t="s">
        <v>5852</v>
      </c>
      <c r="B172" s="2" t="s">
        <v>18392</v>
      </c>
      <c r="C172" s="4" t="s">
        <v>14282</v>
      </c>
      <c r="E172" s="9">
        <v>41638</v>
      </c>
    </row>
    <row r="173" spans="1:6" x14ac:dyDescent="0.25">
      <c r="A173" s="2" t="s">
        <v>16188</v>
      </c>
      <c r="B173" s="2" t="s">
        <v>18393</v>
      </c>
      <c r="C173" s="4" t="s">
        <v>15273</v>
      </c>
      <c r="E173" s="9">
        <v>41641</v>
      </c>
    </row>
    <row r="174" spans="1:6" x14ac:dyDescent="0.25">
      <c r="A174" s="2" t="s">
        <v>5852</v>
      </c>
      <c r="B174" s="2" t="s">
        <v>18394</v>
      </c>
      <c r="C174" s="4" t="s">
        <v>15273</v>
      </c>
      <c r="E174" s="9">
        <v>41645</v>
      </c>
    </row>
    <row r="175" spans="1:6" x14ac:dyDescent="0.25">
      <c r="A175" s="2" t="s">
        <v>14835</v>
      </c>
      <c r="B175" s="2" t="s">
        <v>18395</v>
      </c>
      <c r="C175" s="4" t="s">
        <v>18396</v>
      </c>
      <c r="E175" s="9">
        <v>41645</v>
      </c>
    </row>
    <row r="176" spans="1:6" x14ac:dyDescent="0.25">
      <c r="A176" s="2" t="s">
        <v>8100</v>
      </c>
      <c r="B176" s="2" t="s">
        <v>18397</v>
      </c>
      <c r="C176" s="4" t="s">
        <v>7449</v>
      </c>
      <c r="D176" s="9">
        <v>41659</v>
      </c>
      <c r="E176" s="9">
        <v>41689</v>
      </c>
    </row>
    <row r="177" spans="1:6" x14ac:dyDescent="0.25">
      <c r="A177" s="2" t="s">
        <v>16742</v>
      </c>
      <c r="B177" s="2" t="s">
        <v>18398</v>
      </c>
      <c r="C177" s="4" t="s">
        <v>18399</v>
      </c>
      <c r="E177" s="9">
        <v>41664</v>
      </c>
    </row>
    <row r="178" spans="1:6" x14ac:dyDescent="0.25">
      <c r="A178" s="2" t="s">
        <v>5852</v>
      </c>
      <c r="B178" s="2" t="s">
        <v>18400</v>
      </c>
      <c r="C178" s="4" t="s">
        <v>9785</v>
      </c>
      <c r="E178" s="9">
        <v>41689</v>
      </c>
    </row>
    <row r="179" spans="1:6" x14ac:dyDescent="0.25">
      <c r="A179" s="25"/>
      <c r="B179" s="25" t="s">
        <v>18401</v>
      </c>
      <c r="C179" s="25"/>
      <c r="D179" s="29"/>
      <c r="E179" s="29"/>
      <c r="F179" s="30"/>
    </row>
    <row r="180" spans="1:6" x14ac:dyDescent="0.25">
      <c r="A180" s="2" t="s">
        <v>5165</v>
      </c>
      <c r="B180" s="2" t="s">
        <v>18402</v>
      </c>
      <c r="C180" s="4" t="s">
        <v>7495</v>
      </c>
      <c r="E180" s="9">
        <v>41724</v>
      </c>
    </row>
    <row r="181" spans="1:6" x14ac:dyDescent="0.25">
      <c r="A181" s="2" t="s">
        <v>18403</v>
      </c>
      <c r="B181" s="2" t="s">
        <v>18404</v>
      </c>
      <c r="C181" s="4" t="s">
        <v>7495</v>
      </c>
      <c r="E181" s="9">
        <v>41724</v>
      </c>
    </row>
    <row r="182" spans="1:6" x14ac:dyDescent="0.25">
      <c r="A182" s="2" t="s">
        <v>18405</v>
      </c>
      <c r="B182" s="2" t="s">
        <v>18406</v>
      </c>
      <c r="C182" s="4" t="s">
        <v>7500</v>
      </c>
      <c r="E182" s="9">
        <v>41727</v>
      </c>
    </row>
    <row r="183" spans="1:6" x14ac:dyDescent="0.25">
      <c r="A183" s="2" t="s">
        <v>18407</v>
      </c>
      <c r="B183" s="2" t="s">
        <v>18408</v>
      </c>
      <c r="C183" s="4" t="s">
        <v>8421</v>
      </c>
      <c r="E183" s="9">
        <v>41732</v>
      </c>
    </row>
    <row r="184" spans="1:6" x14ac:dyDescent="0.25">
      <c r="A184" s="2" t="s">
        <v>5919</v>
      </c>
      <c r="B184" s="2" t="s">
        <v>18409</v>
      </c>
      <c r="C184" s="4" t="s">
        <v>8421</v>
      </c>
      <c r="E184" s="9">
        <v>41732</v>
      </c>
    </row>
    <row r="185" spans="1:6" x14ac:dyDescent="0.25">
      <c r="A185" s="2" t="s">
        <v>18410</v>
      </c>
      <c r="B185" s="2" t="s">
        <v>18411</v>
      </c>
      <c r="C185" s="4" t="s">
        <v>2383</v>
      </c>
      <c r="E185" s="9">
        <v>41744</v>
      </c>
    </row>
    <row r="186" spans="1:6" x14ac:dyDescent="0.25">
      <c r="A186" s="2" t="s">
        <v>18412</v>
      </c>
      <c r="B186" s="2" t="s">
        <v>18413</v>
      </c>
      <c r="C186" s="4" t="s">
        <v>2383</v>
      </c>
      <c r="E186" s="9">
        <v>41744</v>
      </c>
    </row>
    <row r="187" spans="1:6" x14ac:dyDescent="0.25">
      <c r="A187" s="2" t="s">
        <v>18414</v>
      </c>
      <c r="B187" s="2" t="s">
        <v>18415</v>
      </c>
      <c r="C187" s="4" t="s">
        <v>15292</v>
      </c>
      <c r="E187" s="9">
        <v>41759</v>
      </c>
    </row>
    <row r="188" spans="1:6" x14ac:dyDescent="0.25">
      <c r="A188" s="2" t="s">
        <v>18416</v>
      </c>
      <c r="B188" s="2" t="s">
        <v>18417</v>
      </c>
      <c r="C188" s="4" t="s">
        <v>15292</v>
      </c>
      <c r="E188" s="9">
        <v>41759</v>
      </c>
    </row>
    <row r="189" spans="1:6" x14ac:dyDescent="0.25">
      <c r="A189" s="2" t="s">
        <v>1475</v>
      </c>
      <c r="B189" s="2" t="s">
        <v>18418</v>
      </c>
      <c r="C189" s="4" t="s">
        <v>18419</v>
      </c>
      <c r="E189" s="9">
        <v>41767</v>
      </c>
    </row>
    <row r="190" spans="1:6" x14ac:dyDescent="0.25">
      <c r="A190" s="2" t="s">
        <v>18420</v>
      </c>
      <c r="B190" s="2" t="s">
        <v>18421</v>
      </c>
      <c r="C190" s="4" t="s">
        <v>18419</v>
      </c>
      <c r="E190" s="9">
        <v>41767</v>
      </c>
    </row>
    <row r="191" spans="1:6" x14ac:dyDescent="0.25">
      <c r="A191" s="2" t="s">
        <v>18422</v>
      </c>
      <c r="B191" s="2" t="s">
        <v>18423</v>
      </c>
      <c r="C191" s="4" t="s">
        <v>14300</v>
      </c>
      <c r="E191" s="9">
        <v>41778</v>
      </c>
    </row>
    <row r="192" spans="1:6" x14ac:dyDescent="0.25">
      <c r="A192" s="2" t="s">
        <v>18424</v>
      </c>
      <c r="B192" s="2" t="s">
        <v>18425</v>
      </c>
      <c r="C192" s="4" t="s">
        <v>14300</v>
      </c>
      <c r="E192" s="9">
        <v>41778</v>
      </c>
    </row>
    <row r="193" spans="1:6" x14ac:dyDescent="0.25">
      <c r="A193" s="2" t="s">
        <v>13720</v>
      </c>
      <c r="B193" s="2" t="s">
        <v>18426</v>
      </c>
      <c r="C193" s="4" t="s">
        <v>998</v>
      </c>
      <c r="E193" s="9">
        <v>41786</v>
      </c>
    </row>
    <row r="194" spans="1:6" x14ac:dyDescent="0.25">
      <c r="A194" s="2" t="s">
        <v>5528</v>
      </c>
      <c r="B194" s="2" t="s">
        <v>18427</v>
      </c>
      <c r="C194" s="4" t="s">
        <v>5161</v>
      </c>
      <c r="D194" s="9">
        <v>41801</v>
      </c>
      <c r="E194" s="9">
        <v>41804</v>
      </c>
    </row>
    <row r="195" spans="1:6" x14ac:dyDescent="0.25">
      <c r="A195" s="2" t="s">
        <v>1901</v>
      </c>
      <c r="B195" s="2" t="s">
        <v>18428</v>
      </c>
      <c r="C195" s="4" t="s">
        <v>5161</v>
      </c>
      <c r="E195" s="9">
        <v>41794</v>
      </c>
    </row>
    <row r="196" spans="1:6" x14ac:dyDescent="0.25">
      <c r="A196" s="2" t="s">
        <v>5655</v>
      </c>
      <c r="B196" s="2" t="s">
        <v>18429</v>
      </c>
      <c r="C196" s="4" t="s">
        <v>18430</v>
      </c>
      <c r="E196" s="9">
        <v>41811</v>
      </c>
    </row>
    <row r="197" spans="1:6" x14ac:dyDescent="0.25">
      <c r="A197" s="2" t="s">
        <v>18431</v>
      </c>
      <c r="B197" s="2" t="s">
        <v>18432</v>
      </c>
      <c r="C197" s="4" t="s">
        <v>9798</v>
      </c>
      <c r="D197" s="9">
        <v>41825</v>
      </c>
      <c r="E197" s="9">
        <v>41825</v>
      </c>
    </row>
    <row r="198" spans="1:6" x14ac:dyDescent="0.25">
      <c r="A198" s="2" t="s">
        <v>18433</v>
      </c>
      <c r="B198" s="2" t="s">
        <v>18434</v>
      </c>
      <c r="C198" s="4" t="s">
        <v>8465</v>
      </c>
      <c r="E198" s="9">
        <v>41825</v>
      </c>
    </row>
    <row r="199" spans="1:6" x14ac:dyDescent="0.25">
      <c r="A199" s="2" t="s">
        <v>18435</v>
      </c>
      <c r="B199" s="2" t="s">
        <v>18436</v>
      </c>
      <c r="C199" s="4" t="s">
        <v>2853</v>
      </c>
      <c r="E199" s="9">
        <v>41835</v>
      </c>
      <c r="F199" s="3">
        <v>1</v>
      </c>
    </row>
    <row r="200" spans="1:6" x14ac:dyDescent="0.25">
      <c r="A200" s="2" t="s">
        <v>18437</v>
      </c>
      <c r="B200" s="2" t="s">
        <v>18438</v>
      </c>
      <c r="C200" s="4" t="s">
        <v>6021</v>
      </c>
      <c r="E200" s="9">
        <v>41846</v>
      </c>
    </row>
    <row r="201" spans="1:6" x14ac:dyDescent="0.25">
      <c r="A201" s="2" t="s">
        <v>18439</v>
      </c>
      <c r="B201" s="2" t="s">
        <v>18440</v>
      </c>
      <c r="C201" s="4" t="s">
        <v>6021</v>
      </c>
      <c r="E201" s="9">
        <v>41846</v>
      </c>
    </row>
    <row r="202" spans="1:6" x14ac:dyDescent="0.25">
      <c r="A202" s="2" t="s">
        <v>18441</v>
      </c>
      <c r="B202" s="2" t="s">
        <v>18442</v>
      </c>
      <c r="C202" s="4" t="s">
        <v>8479</v>
      </c>
      <c r="E202" s="9">
        <v>41857</v>
      </c>
    </row>
    <row r="203" spans="1:6" x14ac:dyDescent="0.25">
      <c r="A203" s="2" t="s">
        <v>18443</v>
      </c>
      <c r="B203" s="2" t="s">
        <v>18444</v>
      </c>
      <c r="C203" s="4" t="s">
        <v>8479</v>
      </c>
      <c r="E203" s="9">
        <v>41857</v>
      </c>
    </row>
    <row r="204" spans="1:6" x14ac:dyDescent="0.25">
      <c r="A204" s="2" t="s">
        <v>18445</v>
      </c>
      <c r="B204" s="2" t="s">
        <v>18446</v>
      </c>
      <c r="C204" s="4" t="s">
        <v>2867</v>
      </c>
      <c r="E204" s="9">
        <v>41876</v>
      </c>
    </row>
    <row r="205" spans="1:6" x14ac:dyDescent="0.25">
      <c r="A205" s="2" t="s">
        <v>18447</v>
      </c>
      <c r="B205" s="2" t="s">
        <v>18448</v>
      </c>
      <c r="C205" s="4" t="s">
        <v>2867</v>
      </c>
      <c r="E205" s="9">
        <v>41876</v>
      </c>
    </row>
    <row r="206" spans="1:6" x14ac:dyDescent="0.25">
      <c r="A206" s="2" t="s">
        <v>15743</v>
      </c>
      <c r="B206" s="2" t="s">
        <v>18449</v>
      </c>
      <c r="C206" s="4" t="s">
        <v>18450</v>
      </c>
      <c r="E206" s="9">
        <v>41890</v>
      </c>
    </row>
    <row r="207" spans="1:6" x14ac:dyDescent="0.25">
      <c r="A207" s="2" t="s">
        <v>8437</v>
      </c>
      <c r="B207" s="2" t="s">
        <v>18451</v>
      </c>
      <c r="C207" s="4" t="s">
        <v>18450</v>
      </c>
      <c r="E207" s="9">
        <v>41881</v>
      </c>
    </row>
    <row r="208" spans="1:6" x14ac:dyDescent="0.25">
      <c r="A208" s="2" t="s">
        <v>18452</v>
      </c>
      <c r="B208" s="2" t="s">
        <v>18453</v>
      </c>
      <c r="C208" s="4" t="s">
        <v>18454</v>
      </c>
      <c r="E208" s="9">
        <v>41890</v>
      </c>
    </row>
    <row r="209" spans="1:5" x14ac:dyDescent="0.25">
      <c r="A209" s="2" t="s">
        <v>2618</v>
      </c>
      <c r="B209" s="2" t="s">
        <v>18455</v>
      </c>
      <c r="C209" s="4" t="s">
        <v>2877</v>
      </c>
      <c r="E209" s="9">
        <v>41902</v>
      </c>
    </row>
    <row r="210" spans="1:5" x14ac:dyDescent="0.25">
      <c r="A210" s="2" t="s">
        <v>18456</v>
      </c>
      <c r="B210" s="2" t="s">
        <v>18457</v>
      </c>
      <c r="C210" s="4" t="s">
        <v>2877</v>
      </c>
      <c r="E210" s="9">
        <v>41902</v>
      </c>
    </row>
    <row r="211" spans="1:5" x14ac:dyDescent="0.25">
      <c r="A211" s="2" t="s">
        <v>18458</v>
      </c>
      <c r="B211" s="2" t="s">
        <v>18459</v>
      </c>
      <c r="C211" s="4" t="s">
        <v>8509</v>
      </c>
      <c r="E211" s="9">
        <v>41909</v>
      </c>
    </row>
    <row r="212" spans="1:5" x14ac:dyDescent="0.25">
      <c r="A212" s="2" t="s">
        <v>18460</v>
      </c>
      <c r="B212" s="2" t="s">
        <v>18461</v>
      </c>
      <c r="C212" s="4" t="s">
        <v>8509</v>
      </c>
      <c r="E212" s="9">
        <v>41909</v>
      </c>
    </row>
    <row r="213" spans="1:5" x14ac:dyDescent="0.25">
      <c r="A213" s="2" t="s">
        <v>18462</v>
      </c>
      <c r="B213" s="2" t="s">
        <v>18463</v>
      </c>
      <c r="C213" s="4" t="s">
        <v>2894</v>
      </c>
      <c r="E213" s="9">
        <v>41912</v>
      </c>
    </row>
    <row r="214" spans="1:5" x14ac:dyDescent="0.25">
      <c r="A214" s="2" t="s">
        <v>10319</v>
      </c>
      <c r="B214" s="2" t="s">
        <v>18464</v>
      </c>
      <c r="C214" s="4" t="s">
        <v>5223</v>
      </c>
      <c r="E214" s="9">
        <v>41926</v>
      </c>
    </row>
    <row r="215" spans="1:5" x14ac:dyDescent="0.25">
      <c r="A215" s="2" t="s">
        <v>4229</v>
      </c>
      <c r="B215" s="2" t="s">
        <v>18465</v>
      </c>
      <c r="C215" s="4" t="s">
        <v>5223</v>
      </c>
      <c r="E215" s="9">
        <v>41916</v>
      </c>
    </row>
    <row r="216" spans="1:5" x14ac:dyDescent="0.25">
      <c r="A216" s="2" t="s">
        <v>18466</v>
      </c>
      <c r="B216" s="2" t="s">
        <v>18467</v>
      </c>
      <c r="C216" s="4" t="s">
        <v>14321</v>
      </c>
      <c r="E216" s="9">
        <v>41926</v>
      </c>
    </row>
    <row r="217" spans="1:5" x14ac:dyDescent="0.25">
      <c r="A217" s="2" t="s">
        <v>18468</v>
      </c>
      <c r="B217" s="2" t="s">
        <v>18469</v>
      </c>
      <c r="C217" s="4" t="s">
        <v>11944</v>
      </c>
      <c r="E217" s="9">
        <v>41930</v>
      </c>
    </row>
    <row r="218" spans="1:5" x14ac:dyDescent="0.25">
      <c r="A218" s="2" t="s">
        <v>18470</v>
      </c>
      <c r="B218" s="2" t="s">
        <v>18471</v>
      </c>
      <c r="C218" s="4" t="s">
        <v>11944</v>
      </c>
      <c r="D218" s="9">
        <v>41937</v>
      </c>
      <c r="E218" s="9">
        <v>41937</v>
      </c>
    </row>
    <row r="219" spans="1:5" x14ac:dyDescent="0.25">
      <c r="A219" s="2" t="s">
        <v>18472</v>
      </c>
      <c r="B219" s="2" t="s">
        <v>18473</v>
      </c>
      <c r="C219" s="4" t="s">
        <v>6831</v>
      </c>
      <c r="E219" s="9">
        <v>41948</v>
      </c>
    </row>
    <row r="220" spans="1:5" x14ac:dyDescent="0.25">
      <c r="A220" s="2" t="s">
        <v>18474</v>
      </c>
      <c r="B220" s="2" t="s">
        <v>18475</v>
      </c>
      <c r="C220" s="4" t="s">
        <v>6838</v>
      </c>
      <c r="E220" s="9">
        <v>41974</v>
      </c>
    </row>
    <row r="221" spans="1:5" x14ac:dyDescent="0.25">
      <c r="A221" s="2" t="s">
        <v>1794</v>
      </c>
      <c r="B221" s="2" t="s">
        <v>18476</v>
      </c>
      <c r="C221" s="4" t="s">
        <v>18477</v>
      </c>
      <c r="E221" s="9">
        <v>41740</v>
      </c>
    </row>
    <row r="222" spans="1:5" x14ac:dyDescent="0.25">
      <c r="A222" s="2" t="s">
        <v>1794</v>
      </c>
      <c r="B222" s="2" t="s">
        <v>18478</v>
      </c>
      <c r="C222" s="4" t="s">
        <v>18477</v>
      </c>
      <c r="E222" s="9">
        <v>41740</v>
      </c>
    </row>
    <row r="223" spans="1:5" x14ac:dyDescent="0.25">
      <c r="A223" s="2" t="s">
        <v>18479</v>
      </c>
      <c r="B223" s="2" t="s">
        <v>18480</v>
      </c>
      <c r="C223" s="4" t="s">
        <v>9540</v>
      </c>
      <c r="E223" s="9">
        <v>42126</v>
      </c>
    </row>
    <row r="224" spans="1:5" x14ac:dyDescent="0.25">
      <c r="A224" s="2" t="s">
        <v>18481</v>
      </c>
      <c r="B224" s="2" t="s">
        <v>18482</v>
      </c>
      <c r="C224" s="4" t="s">
        <v>9540</v>
      </c>
      <c r="E224" s="9">
        <v>42112</v>
      </c>
    </row>
    <row r="225" spans="1:6" x14ac:dyDescent="0.25">
      <c r="A225" s="2" t="s">
        <v>8558</v>
      </c>
      <c r="B225" s="2" t="s">
        <v>14346</v>
      </c>
      <c r="C225" s="4" t="s">
        <v>1260</v>
      </c>
      <c r="E225" s="9">
        <v>42206</v>
      </c>
    </row>
    <row r="226" spans="1:6" x14ac:dyDescent="0.25">
      <c r="A226" s="2" t="s">
        <v>11936</v>
      </c>
      <c r="B226" s="2" t="s">
        <v>18483</v>
      </c>
      <c r="C226" s="4" t="s">
        <v>1260</v>
      </c>
      <c r="E226" s="9">
        <v>42206</v>
      </c>
    </row>
    <row r="227" spans="1:6" x14ac:dyDescent="0.25">
      <c r="A227" s="2" t="s">
        <v>15322</v>
      </c>
      <c r="B227" s="2" t="s">
        <v>18484</v>
      </c>
      <c r="C227" s="4" t="s">
        <v>15363</v>
      </c>
      <c r="E227" s="9">
        <v>42224</v>
      </c>
    </row>
    <row r="228" spans="1:6" x14ac:dyDescent="0.25">
      <c r="A228" s="2" t="s">
        <v>11936</v>
      </c>
      <c r="B228" s="2" t="s">
        <v>18485</v>
      </c>
      <c r="C228" s="4" t="s">
        <v>15363</v>
      </c>
      <c r="D228" s="9" t="s">
        <v>18486</v>
      </c>
      <c r="E228" s="9">
        <v>42236</v>
      </c>
      <c r="F228" s="3">
        <v>5</v>
      </c>
    </row>
    <row r="229" spans="1:6" x14ac:dyDescent="0.25">
      <c r="A229" s="2" t="s">
        <v>11936</v>
      </c>
      <c r="B229" s="2" t="s">
        <v>18487</v>
      </c>
      <c r="C229" s="4" t="s">
        <v>12490</v>
      </c>
      <c r="E229" s="9">
        <v>42279</v>
      </c>
    </row>
    <row r="230" spans="1:6" x14ac:dyDescent="0.25">
      <c r="A230" s="2" t="s">
        <v>18488</v>
      </c>
      <c r="B230" s="2" t="s">
        <v>18489</v>
      </c>
      <c r="C230" s="4" t="s">
        <v>18490</v>
      </c>
      <c r="E230" s="9">
        <v>42367</v>
      </c>
      <c r="F230" s="3">
        <v>3</v>
      </c>
    </row>
    <row r="231" spans="1:6" x14ac:dyDescent="0.25">
      <c r="A231" s="2" t="s">
        <v>18491</v>
      </c>
      <c r="B231" s="2" t="s">
        <v>18492</v>
      </c>
      <c r="C231" s="4" t="s">
        <v>18490</v>
      </c>
      <c r="E231" s="9">
        <v>42367</v>
      </c>
    </row>
    <row r="232" spans="1:6" x14ac:dyDescent="0.25">
      <c r="A232" s="2" t="s">
        <v>10149</v>
      </c>
      <c r="B232" s="2" t="s">
        <v>18493</v>
      </c>
      <c r="C232" s="4" t="s">
        <v>18494</v>
      </c>
      <c r="D232" s="9" t="s">
        <v>18495</v>
      </c>
      <c r="E232" s="9">
        <v>42380</v>
      </c>
    </row>
    <row r="233" spans="1:6" x14ac:dyDescent="0.25">
      <c r="A233" s="2" t="s">
        <v>1339</v>
      </c>
      <c r="B233" s="2" t="s">
        <v>18496</v>
      </c>
      <c r="C233" s="4" t="s">
        <v>18497</v>
      </c>
      <c r="E233" s="9">
        <v>42387</v>
      </c>
    </row>
    <row r="234" spans="1:6" x14ac:dyDescent="0.25">
      <c r="A234" s="2" t="s">
        <v>18498</v>
      </c>
      <c r="B234" s="2" t="s">
        <v>18499</v>
      </c>
      <c r="C234" s="4" t="s">
        <v>18497</v>
      </c>
      <c r="E234" s="9">
        <v>42387</v>
      </c>
    </row>
    <row r="235" spans="1:6" x14ac:dyDescent="0.25">
      <c r="A235" s="2" t="s">
        <v>18500</v>
      </c>
      <c r="B235" s="2" t="s">
        <v>18501</v>
      </c>
      <c r="C235" s="4" t="s">
        <v>12510</v>
      </c>
      <c r="E235" s="9">
        <v>42392</v>
      </c>
    </row>
    <row r="236" spans="1:6" x14ac:dyDescent="0.25">
      <c r="A236" s="2" t="s">
        <v>15740</v>
      </c>
      <c r="B236" s="2" t="s">
        <v>18502</v>
      </c>
      <c r="C236" s="4" t="s">
        <v>12510</v>
      </c>
      <c r="E236" s="9">
        <v>42392</v>
      </c>
    </row>
    <row r="237" spans="1:6" x14ac:dyDescent="0.25">
      <c r="A237" s="2" t="s">
        <v>18503</v>
      </c>
      <c r="B237" s="2" t="s">
        <v>18504</v>
      </c>
      <c r="C237" s="4" t="s">
        <v>10678</v>
      </c>
      <c r="D237" s="9" t="s">
        <v>3278</v>
      </c>
      <c r="E237" s="9">
        <v>42406</v>
      </c>
    </row>
    <row r="238" spans="1:6" x14ac:dyDescent="0.25">
      <c r="A238" s="2" t="s">
        <v>18441</v>
      </c>
      <c r="B238" s="2" t="s">
        <v>18505</v>
      </c>
      <c r="C238" s="4" t="s">
        <v>10678</v>
      </c>
      <c r="E238" s="9">
        <v>42399</v>
      </c>
    </row>
    <row r="239" spans="1:6" x14ac:dyDescent="0.25">
      <c r="A239" s="2" t="s">
        <v>18506</v>
      </c>
      <c r="B239" s="2" t="s">
        <v>18507</v>
      </c>
      <c r="C239" s="4" t="s">
        <v>1306</v>
      </c>
      <c r="E239" s="9">
        <v>42406</v>
      </c>
    </row>
    <row r="240" spans="1:6" x14ac:dyDescent="0.25">
      <c r="A240" s="2" t="s">
        <v>18508</v>
      </c>
      <c r="B240" s="2" t="s">
        <v>18509</v>
      </c>
      <c r="C240" s="4" t="s">
        <v>5388</v>
      </c>
      <c r="E240" s="9">
        <v>42446</v>
      </c>
    </row>
    <row r="241" spans="1:5" x14ac:dyDescent="0.25">
      <c r="A241" s="2" t="s">
        <v>10149</v>
      </c>
      <c r="B241" s="2" t="s">
        <v>18510</v>
      </c>
      <c r="C241" s="4" t="s">
        <v>18511</v>
      </c>
      <c r="D241" s="9" t="s">
        <v>18512</v>
      </c>
      <c r="E241" s="9">
        <v>42548</v>
      </c>
    </row>
    <row r="242" spans="1:5" x14ac:dyDescent="0.25">
      <c r="A242" s="2" t="s">
        <v>18513</v>
      </c>
      <c r="B242" s="2" t="s">
        <v>18514</v>
      </c>
      <c r="C242" s="4" t="s">
        <v>18511</v>
      </c>
      <c r="E242" s="9">
        <v>42539</v>
      </c>
    </row>
    <row r="243" spans="1:5" x14ac:dyDescent="0.25">
      <c r="A243" s="2" t="s">
        <v>18515</v>
      </c>
      <c r="B243" s="2" t="s">
        <v>18516</v>
      </c>
      <c r="C243" s="4" t="s">
        <v>18517</v>
      </c>
      <c r="E243" s="9">
        <v>42557</v>
      </c>
    </row>
    <row r="244" spans="1:5" x14ac:dyDescent="0.25">
      <c r="A244" s="2" t="s">
        <v>18518</v>
      </c>
      <c r="B244" s="2" t="s">
        <v>18519</v>
      </c>
      <c r="C244" s="4" t="s">
        <v>18520</v>
      </c>
      <c r="E244" s="9">
        <v>42559</v>
      </c>
    </row>
    <row r="245" spans="1:5" x14ac:dyDescent="0.25">
      <c r="A245" s="2" t="s">
        <v>18521</v>
      </c>
      <c r="B245" s="2" t="s">
        <v>18522</v>
      </c>
      <c r="C245" s="4" t="s">
        <v>18520</v>
      </c>
      <c r="D245" s="9" t="s">
        <v>18523</v>
      </c>
      <c r="E245" s="9">
        <v>42571</v>
      </c>
    </row>
    <row r="246" spans="1:5" x14ac:dyDescent="0.25">
      <c r="A246" s="2" t="s">
        <v>18524</v>
      </c>
      <c r="B246" s="2" t="s">
        <v>18525</v>
      </c>
      <c r="C246" s="4" t="s">
        <v>18526</v>
      </c>
      <c r="E246" s="9">
        <v>42563</v>
      </c>
    </row>
    <row r="247" spans="1:5" x14ac:dyDescent="0.25">
      <c r="A247" s="2" t="s">
        <v>2531</v>
      </c>
      <c r="B247" s="2" t="s">
        <v>18527</v>
      </c>
      <c r="C247" s="4" t="s">
        <v>4442</v>
      </c>
      <c r="D247" s="9" t="s">
        <v>18528</v>
      </c>
      <c r="E247" s="9">
        <v>42576</v>
      </c>
    </row>
    <row r="248" spans="1:5" x14ac:dyDescent="0.25">
      <c r="A248" s="2" t="s">
        <v>10149</v>
      </c>
      <c r="B248" s="2" t="s">
        <v>18529</v>
      </c>
      <c r="C248" s="4" t="s">
        <v>18530</v>
      </c>
      <c r="D248" s="9" t="s">
        <v>18531</v>
      </c>
      <c r="E248" s="9">
        <v>42584</v>
      </c>
    </row>
    <row r="249" spans="1:5" x14ac:dyDescent="0.25">
      <c r="A249" s="2" t="s">
        <v>18532</v>
      </c>
      <c r="B249" s="2" t="s">
        <v>18533</v>
      </c>
      <c r="C249" s="4" t="s">
        <v>18534</v>
      </c>
      <c r="E249" s="9">
        <v>42577</v>
      </c>
    </row>
    <row r="250" spans="1:5" x14ac:dyDescent="0.25">
      <c r="A250" s="2" t="s">
        <v>18535</v>
      </c>
      <c r="B250" s="2" t="s">
        <v>18536</v>
      </c>
      <c r="C250" s="4" t="s">
        <v>18537</v>
      </c>
      <c r="E250" s="9">
        <v>42581</v>
      </c>
    </row>
    <row r="251" spans="1:5" x14ac:dyDescent="0.25">
      <c r="A251" s="2" t="s">
        <v>18538</v>
      </c>
      <c r="B251" s="2" t="s">
        <v>18539</v>
      </c>
      <c r="C251" s="4" t="s">
        <v>10357</v>
      </c>
      <c r="E251" s="9">
        <v>42585</v>
      </c>
    </row>
    <row r="252" spans="1:5" x14ac:dyDescent="0.25">
      <c r="A252" s="2" t="s">
        <v>10923</v>
      </c>
      <c r="B252" s="2" t="s">
        <v>18387</v>
      </c>
      <c r="C252" s="4" t="s">
        <v>10922</v>
      </c>
      <c r="E252" s="9">
        <v>42591</v>
      </c>
    </row>
    <row r="253" spans="1:5" x14ac:dyDescent="0.25">
      <c r="A253" s="2" t="s">
        <v>18540</v>
      </c>
      <c r="B253" s="2" t="s">
        <v>18541</v>
      </c>
      <c r="C253" s="4" t="s">
        <v>6641</v>
      </c>
      <c r="D253" s="9" t="s">
        <v>18542</v>
      </c>
      <c r="E253" s="9">
        <v>42600</v>
      </c>
    </row>
    <row r="254" spans="1:5" x14ac:dyDescent="0.25">
      <c r="A254" s="2" t="s">
        <v>14120</v>
      </c>
      <c r="B254" s="2" t="s">
        <v>18543</v>
      </c>
      <c r="C254" s="4" t="s">
        <v>18544</v>
      </c>
      <c r="E254" s="9">
        <v>42611</v>
      </c>
    </row>
    <row r="255" spans="1:5" x14ac:dyDescent="0.25">
      <c r="A255" s="2" t="s">
        <v>18545</v>
      </c>
      <c r="B255" s="2" t="s">
        <v>18546</v>
      </c>
      <c r="C255" s="4" t="s">
        <v>2989</v>
      </c>
      <c r="E255" s="9" t="s">
        <v>5565</v>
      </c>
    </row>
    <row r="256" spans="1:5" x14ac:dyDescent="0.25">
      <c r="A256" s="2" t="s">
        <v>3791</v>
      </c>
      <c r="B256" s="2" t="s">
        <v>18547</v>
      </c>
      <c r="C256" s="4" t="s">
        <v>6669</v>
      </c>
      <c r="E256" s="9">
        <v>42707</v>
      </c>
    </row>
    <row r="257" spans="1:5" x14ac:dyDescent="0.25">
      <c r="A257" s="2" t="s">
        <v>18374</v>
      </c>
      <c r="B257" s="2" t="s">
        <v>18548</v>
      </c>
      <c r="C257" s="4" t="s">
        <v>8766</v>
      </c>
      <c r="E257" s="9">
        <v>42709</v>
      </c>
    </row>
    <row r="258" spans="1:5" x14ac:dyDescent="0.25">
      <c r="A258" s="2" t="s">
        <v>1641</v>
      </c>
      <c r="B258" s="2" t="s">
        <v>18549</v>
      </c>
      <c r="C258" s="4" t="s">
        <v>8766</v>
      </c>
      <c r="E258" s="9">
        <v>42716</v>
      </c>
    </row>
    <row r="259" spans="1:5" x14ac:dyDescent="0.25">
      <c r="A259" s="2" t="s">
        <v>10149</v>
      </c>
      <c r="B259" s="2" t="s">
        <v>18550</v>
      </c>
      <c r="C259" s="4" t="s">
        <v>3327</v>
      </c>
      <c r="D259" s="9" t="s">
        <v>18551</v>
      </c>
      <c r="E259" s="9">
        <v>42724</v>
      </c>
    </row>
    <row r="260" spans="1:5" x14ac:dyDescent="0.25">
      <c r="A260" s="2" t="s">
        <v>18552</v>
      </c>
      <c r="B260" s="2" t="s">
        <v>18553</v>
      </c>
      <c r="C260" s="4" t="s">
        <v>18554</v>
      </c>
      <c r="E260" s="9">
        <v>42726</v>
      </c>
    </row>
    <row r="261" spans="1:5" x14ac:dyDescent="0.25">
      <c r="A261" s="2" t="s">
        <v>18555</v>
      </c>
      <c r="B261" s="2" t="s">
        <v>18556</v>
      </c>
      <c r="C261" s="4" t="s">
        <v>18554</v>
      </c>
      <c r="E261" s="9">
        <v>42727</v>
      </c>
    </row>
    <row r="262" spans="1:5" x14ac:dyDescent="0.25">
      <c r="A262" s="2" t="s">
        <v>12595</v>
      </c>
      <c r="B262" s="2" t="s">
        <v>18557</v>
      </c>
      <c r="C262" s="4" t="s">
        <v>5548</v>
      </c>
      <c r="E262" s="9">
        <v>42727</v>
      </c>
    </row>
    <row r="263" spans="1:5" x14ac:dyDescent="0.25">
      <c r="A263" s="2" t="s">
        <v>18558</v>
      </c>
      <c r="B263" s="2" t="s">
        <v>18559</v>
      </c>
      <c r="C263" s="4" t="s">
        <v>13786</v>
      </c>
      <c r="E263" s="9">
        <v>42730</v>
      </c>
    </row>
    <row r="264" spans="1:5" x14ac:dyDescent="0.25">
      <c r="A264" s="2" t="s">
        <v>18560</v>
      </c>
      <c r="B264" s="2" t="s">
        <v>18561</v>
      </c>
      <c r="C264" s="4" t="s">
        <v>13786</v>
      </c>
      <c r="D264" s="9" t="s">
        <v>18562</v>
      </c>
      <c r="E264" s="9">
        <v>42741</v>
      </c>
    </row>
    <row r="265" spans="1:5" x14ac:dyDescent="0.25">
      <c r="A265" s="2" t="s">
        <v>18563</v>
      </c>
      <c r="B265" s="2" t="s">
        <v>18564</v>
      </c>
      <c r="C265" s="4" t="s">
        <v>3000</v>
      </c>
      <c r="E265" s="9">
        <v>42737</v>
      </c>
    </row>
    <row r="266" spans="1:5" x14ac:dyDescent="0.25">
      <c r="A266" s="2" t="s">
        <v>18565</v>
      </c>
      <c r="B266" s="2" t="s">
        <v>18566</v>
      </c>
      <c r="C266" s="4" t="s">
        <v>12547</v>
      </c>
      <c r="E266" s="9">
        <v>42744</v>
      </c>
    </row>
    <row r="267" spans="1:5" x14ac:dyDescent="0.25">
      <c r="A267" s="2" t="s">
        <v>18567</v>
      </c>
      <c r="B267" s="2" t="s">
        <v>18568</v>
      </c>
      <c r="C267" s="4" t="s">
        <v>18569</v>
      </c>
      <c r="E267" s="9">
        <v>42746</v>
      </c>
    </row>
    <row r="268" spans="1:5" x14ac:dyDescent="0.25">
      <c r="A268" s="2" t="s">
        <v>18570</v>
      </c>
      <c r="B268" s="2" t="s">
        <v>18571</v>
      </c>
      <c r="C268" s="4" t="s">
        <v>18572</v>
      </c>
      <c r="E268" s="9">
        <v>42749</v>
      </c>
    </row>
    <row r="269" spans="1:5" x14ac:dyDescent="0.25">
      <c r="A269" s="2" t="s">
        <v>18573</v>
      </c>
      <c r="B269" s="2" t="s">
        <v>18574</v>
      </c>
      <c r="C269" s="4" t="s">
        <v>8770</v>
      </c>
      <c r="E269" s="9">
        <v>42754</v>
      </c>
    </row>
    <row r="270" spans="1:5" x14ac:dyDescent="0.25">
      <c r="A270" s="2" t="s">
        <v>8829</v>
      </c>
      <c r="B270" s="2" t="s">
        <v>18575</v>
      </c>
      <c r="C270" s="4" t="s">
        <v>8770</v>
      </c>
      <c r="E270" s="9">
        <v>42754</v>
      </c>
    </row>
    <row r="271" spans="1:5" x14ac:dyDescent="0.25">
      <c r="A271" s="2" t="s">
        <v>18560</v>
      </c>
      <c r="B271" s="2" t="s">
        <v>18576</v>
      </c>
      <c r="C271" s="4" t="s">
        <v>4535</v>
      </c>
      <c r="D271" s="9" t="s">
        <v>18577</v>
      </c>
      <c r="E271" s="9">
        <v>42765</v>
      </c>
    </row>
    <row r="272" spans="1:5" x14ac:dyDescent="0.25">
      <c r="A272" s="2" t="s">
        <v>18578</v>
      </c>
      <c r="B272" s="2" t="s">
        <v>18579</v>
      </c>
      <c r="C272" s="4" t="s">
        <v>4535</v>
      </c>
      <c r="E272" s="9">
        <v>42760</v>
      </c>
    </row>
    <row r="273" spans="1:5" x14ac:dyDescent="0.25">
      <c r="A273" s="2" t="s">
        <v>11598</v>
      </c>
      <c r="B273" s="2" t="s">
        <v>18580</v>
      </c>
      <c r="C273" s="4" t="s">
        <v>18581</v>
      </c>
      <c r="E273" s="9">
        <v>42768</v>
      </c>
    </row>
    <row r="274" spans="1:5" x14ac:dyDescent="0.25">
      <c r="A274" s="2" t="s">
        <v>910</v>
      </c>
      <c r="B274" s="2" t="s">
        <v>18582</v>
      </c>
      <c r="C274" s="4" t="s">
        <v>18581</v>
      </c>
      <c r="E274" s="9">
        <v>42766</v>
      </c>
    </row>
    <row r="275" spans="1:5" x14ac:dyDescent="0.25">
      <c r="A275" s="2" t="s">
        <v>2052</v>
      </c>
      <c r="B275" s="2" t="s">
        <v>18583</v>
      </c>
      <c r="C275" s="4" t="s">
        <v>18584</v>
      </c>
      <c r="E275" s="9">
        <v>42768</v>
      </c>
    </row>
    <row r="276" spans="1:5" x14ac:dyDescent="0.25">
      <c r="A276" s="2" t="s">
        <v>18585</v>
      </c>
      <c r="B276" s="2" t="s">
        <v>18586</v>
      </c>
      <c r="C276" s="4" t="s">
        <v>3004</v>
      </c>
      <c r="E276" s="9">
        <v>42770</v>
      </c>
    </row>
    <row r="277" spans="1:5" x14ac:dyDescent="0.25">
      <c r="A277" s="2" t="s">
        <v>2334</v>
      </c>
      <c r="B277" s="2" t="s">
        <v>18587</v>
      </c>
      <c r="C277" s="4" t="s">
        <v>3004</v>
      </c>
      <c r="E277" s="9">
        <v>42770</v>
      </c>
    </row>
    <row r="278" spans="1:5" x14ac:dyDescent="0.25">
      <c r="A278" s="2" t="s">
        <v>4334</v>
      </c>
      <c r="B278" s="2" t="s">
        <v>18588</v>
      </c>
      <c r="C278" s="4" t="s">
        <v>6696</v>
      </c>
      <c r="E278" s="9">
        <v>42775</v>
      </c>
    </row>
    <row r="279" spans="1:5" x14ac:dyDescent="0.25">
      <c r="A279" s="2" t="s">
        <v>2003</v>
      </c>
      <c r="B279" s="2" t="s">
        <v>18589</v>
      </c>
      <c r="C279" s="4" t="s">
        <v>6696</v>
      </c>
      <c r="E279" s="9">
        <v>42775</v>
      </c>
    </row>
    <row r="280" spans="1:5" x14ac:dyDescent="0.25">
      <c r="A280" s="2" t="s">
        <v>3730</v>
      </c>
      <c r="B280" s="2" t="s">
        <v>18590</v>
      </c>
      <c r="C280" s="4" t="s">
        <v>17652</v>
      </c>
      <c r="E280" s="9">
        <v>42786</v>
      </c>
    </row>
    <row r="281" spans="1:5" x14ac:dyDescent="0.25">
      <c r="A281" s="2" t="s">
        <v>18591</v>
      </c>
      <c r="B281" s="2" t="s">
        <v>18592</v>
      </c>
      <c r="C281" s="4" t="s">
        <v>17652</v>
      </c>
      <c r="E281" s="9">
        <v>42786</v>
      </c>
    </row>
    <row r="282" spans="1:5" x14ac:dyDescent="0.25">
      <c r="A282" s="2" t="s">
        <v>18593</v>
      </c>
      <c r="B282" s="2" t="s">
        <v>18594</v>
      </c>
      <c r="C282" s="4" t="s">
        <v>4553</v>
      </c>
      <c r="E282" s="9" t="s">
        <v>3001</v>
      </c>
    </row>
    <row r="283" spans="1:5" x14ac:dyDescent="0.25">
      <c r="A283" s="2" t="s">
        <v>18595</v>
      </c>
      <c r="B283" s="2" t="s">
        <v>18596</v>
      </c>
      <c r="C283" s="4" t="s">
        <v>4553</v>
      </c>
      <c r="E283" s="9" t="s">
        <v>3001</v>
      </c>
    </row>
    <row r="284" spans="1:5" x14ac:dyDescent="0.25">
      <c r="A284" s="2" t="s">
        <v>5299</v>
      </c>
      <c r="B284" s="2" t="s">
        <v>18597</v>
      </c>
      <c r="C284" s="4" t="s">
        <v>18598</v>
      </c>
      <c r="E284" s="9">
        <v>42801</v>
      </c>
    </row>
    <row r="285" spans="1:5" x14ac:dyDescent="0.25">
      <c r="A285" s="2" t="s">
        <v>11590</v>
      </c>
      <c r="B285" s="2" t="s">
        <v>18599</v>
      </c>
      <c r="C285" s="4" t="s">
        <v>18600</v>
      </c>
      <c r="E285" s="9">
        <v>42819</v>
      </c>
    </row>
    <row r="286" spans="1:5" x14ac:dyDescent="0.25">
      <c r="A286" s="2" t="s">
        <v>18601</v>
      </c>
      <c r="B286" s="2" t="s">
        <v>18602</v>
      </c>
      <c r="C286" s="4" t="s">
        <v>18600</v>
      </c>
      <c r="E286" s="9">
        <v>42812</v>
      </c>
    </row>
    <row r="287" spans="1:5" x14ac:dyDescent="0.25">
      <c r="A287" s="2" t="s">
        <v>4283</v>
      </c>
      <c r="B287" s="2" t="s">
        <v>18603</v>
      </c>
      <c r="C287" s="4" t="s">
        <v>3652</v>
      </c>
      <c r="E287" s="9">
        <v>42819</v>
      </c>
    </row>
    <row r="288" spans="1:5" x14ac:dyDescent="0.25">
      <c r="A288" s="2" t="s">
        <v>10149</v>
      </c>
      <c r="B288" s="2" t="s">
        <v>18604</v>
      </c>
      <c r="C288" s="4" t="s">
        <v>7715</v>
      </c>
      <c r="D288" s="9" t="s">
        <v>18605</v>
      </c>
      <c r="E288" s="9">
        <v>42833</v>
      </c>
    </row>
    <row r="289" spans="1:5" x14ac:dyDescent="0.25">
      <c r="A289" s="2" t="s">
        <v>18606</v>
      </c>
      <c r="B289" s="2" t="s">
        <v>18607</v>
      </c>
      <c r="C289" s="4" t="s">
        <v>7715</v>
      </c>
      <c r="E289" s="9">
        <v>42828</v>
      </c>
    </row>
    <row r="290" spans="1:5" x14ac:dyDescent="0.25">
      <c r="A290" s="2" t="s">
        <v>18608</v>
      </c>
      <c r="B290" s="2" t="s">
        <v>18609</v>
      </c>
      <c r="C290" s="4" t="s">
        <v>18610</v>
      </c>
      <c r="E290" s="9">
        <v>42833</v>
      </c>
    </row>
    <row r="291" spans="1:5" x14ac:dyDescent="0.25">
      <c r="A291" s="2" t="s">
        <v>18611</v>
      </c>
      <c r="B291" s="2" t="s">
        <v>18612</v>
      </c>
      <c r="C291" s="4" t="s">
        <v>1419</v>
      </c>
      <c r="E291" s="9">
        <v>42842</v>
      </c>
    </row>
    <row r="292" spans="1:5" x14ac:dyDescent="0.25">
      <c r="A292" s="2" t="s">
        <v>18613</v>
      </c>
      <c r="B292" s="2" t="s">
        <v>18614</v>
      </c>
      <c r="C292" s="4" t="s">
        <v>1419</v>
      </c>
      <c r="E292" s="9">
        <v>42842</v>
      </c>
    </row>
    <row r="293" spans="1:5" x14ac:dyDescent="0.25">
      <c r="A293" s="2" t="s">
        <v>5745</v>
      </c>
      <c r="B293" s="2" t="s">
        <v>18615</v>
      </c>
      <c r="C293" s="4" t="s">
        <v>7724</v>
      </c>
      <c r="E293" s="9">
        <v>42850</v>
      </c>
    </row>
    <row r="294" spans="1:5" x14ac:dyDescent="0.25">
      <c r="A294" s="2" t="s">
        <v>18616</v>
      </c>
      <c r="B294" s="2" t="s">
        <v>18617</v>
      </c>
      <c r="C294" s="4" t="s">
        <v>7724</v>
      </c>
      <c r="E294" s="9">
        <v>42850</v>
      </c>
    </row>
    <row r="295" spans="1:5" x14ac:dyDescent="0.25">
      <c r="A295" s="2" t="s">
        <v>1641</v>
      </c>
      <c r="B295" s="2" t="s">
        <v>18618</v>
      </c>
      <c r="C295" s="4" t="s">
        <v>4586</v>
      </c>
      <c r="E295" s="9">
        <v>42857</v>
      </c>
    </row>
    <row r="296" spans="1:5" x14ac:dyDescent="0.25">
      <c r="A296" s="2" t="s">
        <v>1641</v>
      </c>
      <c r="B296" s="2" t="s">
        <v>18619</v>
      </c>
      <c r="C296" s="4" t="s">
        <v>4586</v>
      </c>
      <c r="E296" s="9">
        <v>42857</v>
      </c>
    </row>
    <row r="297" spans="1:5" x14ac:dyDescent="0.25">
      <c r="A297" s="2" t="s">
        <v>5745</v>
      </c>
      <c r="B297" s="2" t="s">
        <v>18620</v>
      </c>
      <c r="C297" s="4" t="s">
        <v>4586</v>
      </c>
      <c r="E297" s="9">
        <v>42857</v>
      </c>
    </row>
    <row r="298" spans="1:5" x14ac:dyDescent="0.25">
      <c r="A298" s="2" t="s">
        <v>18422</v>
      </c>
      <c r="B298" s="2" t="s">
        <v>18621</v>
      </c>
      <c r="C298" s="4" t="s">
        <v>5588</v>
      </c>
      <c r="E298" s="9">
        <v>42864</v>
      </c>
    </row>
    <row r="299" spans="1:5" x14ac:dyDescent="0.25">
      <c r="A299" s="2" t="s">
        <v>18622</v>
      </c>
      <c r="B299" s="2" t="s">
        <v>18623</v>
      </c>
      <c r="C299" s="4" t="s">
        <v>6716</v>
      </c>
      <c r="E299" s="9">
        <v>42878</v>
      </c>
    </row>
    <row r="300" spans="1:5" x14ac:dyDescent="0.25">
      <c r="A300" s="2" t="s">
        <v>18624</v>
      </c>
      <c r="B300" s="2" t="s">
        <v>18625</v>
      </c>
      <c r="C300" s="4" t="s">
        <v>6716</v>
      </c>
      <c r="E300" s="9">
        <v>42868</v>
      </c>
    </row>
    <row r="301" spans="1:5" x14ac:dyDescent="0.25">
      <c r="A301" s="2" t="s">
        <v>18626</v>
      </c>
      <c r="B301" s="2" t="s">
        <v>18627</v>
      </c>
      <c r="C301" s="4" t="s">
        <v>1438</v>
      </c>
      <c r="E301" s="9">
        <v>42871</v>
      </c>
    </row>
    <row r="302" spans="1:5" x14ac:dyDescent="0.25">
      <c r="A302" s="2" t="s">
        <v>18628</v>
      </c>
      <c r="B302" s="2" t="s">
        <v>18629</v>
      </c>
      <c r="C302" s="4" t="s">
        <v>1438</v>
      </c>
      <c r="E302" s="9">
        <v>42878</v>
      </c>
    </row>
    <row r="303" spans="1:5" x14ac:dyDescent="0.25">
      <c r="A303" s="2" t="s">
        <v>10149</v>
      </c>
      <c r="B303" s="2" t="s">
        <v>18630</v>
      </c>
      <c r="C303" s="4" t="s">
        <v>10625</v>
      </c>
      <c r="E303" s="9">
        <v>42882</v>
      </c>
    </row>
    <row r="304" spans="1:5" x14ac:dyDescent="0.25">
      <c r="A304" s="2" t="s">
        <v>18631</v>
      </c>
      <c r="B304" s="2" t="s">
        <v>18632</v>
      </c>
      <c r="C304" s="4" t="s">
        <v>18633</v>
      </c>
      <c r="E304" s="9">
        <v>42882</v>
      </c>
    </row>
    <row r="305" spans="1:5" x14ac:dyDescent="0.25">
      <c r="A305" s="2" t="s">
        <v>18634</v>
      </c>
      <c r="B305" s="2" t="s">
        <v>18635</v>
      </c>
      <c r="C305" s="4" t="s">
        <v>18633</v>
      </c>
      <c r="E305" s="9">
        <v>42882</v>
      </c>
    </row>
    <row r="306" spans="1:5" x14ac:dyDescent="0.25">
      <c r="A306" s="2" t="s">
        <v>18636</v>
      </c>
      <c r="B306" s="2" t="s">
        <v>18637</v>
      </c>
      <c r="C306" s="4" t="s">
        <v>18638</v>
      </c>
      <c r="E306" s="9">
        <v>42891</v>
      </c>
    </row>
    <row r="307" spans="1:5" x14ac:dyDescent="0.25">
      <c r="A307" s="2" t="s">
        <v>18639</v>
      </c>
      <c r="B307" s="2" t="s">
        <v>18640</v>
      </c>
      <c r="C307" s="4" t="s">
        <v>18638</v>
      </c>
      <c r="E307" s="9">
        <v>42891</v>
      </c>
    </row>
    <row r="308" spans="1:5" x14ac:dyDescent="0.25">
      <c r="A308" s="2" t="s">
        <v>8844</v>
      </c>
      <c r="B308" s="2" t="s">
        <v>18641</v>
      </c>
      <c r="C308" s="4" t="s">
        <v>18642</v>
      </c>
      <c r="E308" s="9">
        <v>42898</v>
      </c>
    </row>
    <row r="309" spans="1:5" x14ac:dyDescent="0.25">
      <c r="A309" s="2" t="s">
        <v>12586</v>
      </c>
      <c r="B309" s="2" t="s">
        <v>18643</v>
      </c>
      <c r="C309" s="4" t="s">
        <v>18642</v>
      </c>
      <c r="D309" s="9">
        <v>42905</v>
      </c>
      <c r="E309" s="9">
        <v>42903</v>
      </c>
    </row>
    <row r="310" spans="1:5" x14ac:dyDescent="0.25">
      <c r="A310" s="2" t="s">
        <v>18644</v>
      </c>
      <c r="B310" s="2" t="s">
        <v>18645</v>
      </c>
      <c r="C310" s="4" t="s">
        <v>6747</v>
      </c>
      <c r="E310" s="9">
        <v>42907</v>
      </c>
    </row>
    <row r="311" spans="1:5" x14ac:dyDescent="0.25">
      <c r="A311" s="2" t="s">
        <v>10149</v>
      </c>
      <c r="B311" s="2" t="s">
        <v>18646</v>
      </c>
      <c r="C311" s="4" t="s">
        <v>1448</v>
      </c>
      <c r="D311" s="9">
        <v>42921</v>
      </c>
      <c r="E311" s="9">
        <v>42920</v>
      </c>
    </row>
    <row r="312" spans="1:5" x14ac:dyDescent="0.25">
      <c r="A312" s="2" t="s">
        <v>18647</v>
      </c>
      <c r="B312" s="2" t="s">
        <v>18648</v>
      </c>
      <c r="C312" s="4" t="s">
        <v>9967</v>
      </c>
      <c r="D312" s="9">
        <v>42922</v>
      </c>
      <c r="E312" s="9">
        <v>42920</v>
      </c>
    </row>
    <row r="313" spans="1:5" x14ac:dyDescent="0.25">
      <c r="A313" s="2" t="s">
        <v>18649</v>
      </c>
      <c r="B313" s="2" t="s">
        <v>18650</v>
      </c>
      <c r="C313" s="4" t="s">
        <v>9967</v>
      </c>
      <c r="E313" s="9">
        <v>42913</v>
      </c>
    </row>
    <row r="314" spans="1:5" x14ac:dyDescent="0.25">
      <c r="A314" s="2" t="s">
        <v>18651</v>
      </c>
      <c r="B314" s="2" t="s">
        <v>18652</v>
      </c>
      <c r="C314" s="4" t="s">
        <v>18653</v>
      </c>
      <c r="E314" s="9">
        <v>42929</v>
      </c>
    </row>
    <row r="315" spans="1:5" x14ac:dyDescent="0.25">
      <c r="A315" s="2" t="s">
        <v>18654</v>
      </c>
      <c r="B315" s="2" t="s">
        <v>18655</v>
      </c>
      <c r="C315" s="4" t="s">
        <v>13555</v>
      </c>
      <c r="E315" s="9">
        <v>42929</v>
      </c>
    </row>
    <row r="316" spans="1:5" x14ac:dyDescent="0.25">
      <c r="A316" s="2" t="s">
        <v>18656</v>
      </c>
      <c r="B316" s="2" t="s">
        <v>18657</v>
      </c>
      <c r="C316" s="4" t="s">
        <v>3047</v>
      </c>
      <c r="E316" s="9">
        <v>42966</v>
      </c>
    </row>
    <row r="317" spans="1:5" x14ac:dyDescent="0.25">
      <c r="A317" s="2" t="s">
        <v>18658</v>
      </c>
      <c r="B317" s="2" t="s">
        <v>18659</v>
      </c>
      <c r="C317" s="4" t="s">
        <v>3047</v>
      </c>
      <c r="D317" s="9">
        <v>42973</v>
      </c>
      <c r="E317" s="9">
        <v>42975</v>
      </c>
    </row>
    <row r="318" spans="1:5" x14ac:dyDescent="0.25">
      <c r="A318" s="2" t="s">
        <v>9861</v>
      </c>
      <c r="B318" s="2" t="s">
        <v>18660</v>
      </c>
      <c r="C318" s="4" t="s">
        <v>6903</v>
      </c>
      <c r="E318" s="9">
        <v>42982</v>
      </c>
    </row>
    <row r="319" spans="1:5" x14ac:dyDescent="0.25">
      <c r="A319" s="2" t="s">
        <v>18661</v>
      </c>
      <c r="B319" s="2" t="s">
        <v>18662</v>
      </c>
      <c r="C319" s="4" t="s">
        <v>18663</v>
      </c>
      <c r="D319" s="9">
        <v>42989</v>
      </c>
      <c r="E319" s="9">
        <v>42983</v>
      </c>
    </row>
    <row r="320" spans="1:5" x14ac:dyDescent="0.25">
      <c r="A320" s="2" t="s">
        <v>910</v>
      </c>
      <c r="B320" s="2" t="s">
        <v>17896</v>
      </c>
      <c r="C320" s="4" t="s">
        <v>10867</v>
      </c>
      <c r="E320" s="9">
        <v>42982</v>
      </c>
    </row>
    <row r="321" spans="1:5" x14ac:dyDescent="0.25">
      <c r="A321" s="2" t="s">
        <v>18664</v>
      </c>
      <c r="B321" s="2" t="s">
        <v>18665</v>
      </c>
      <c r="C321" s="4" t="s">
        <v>4627</v>
      </c>
      <c r="E321" s="9">
        <v>42996</v>
      </c>
    </row>
    <row r="322" spans="1:5" x14ac:dyDescent="0.25">
      <c r="A322" s="2" t="s">
        <v>18666</v>
      </c>
      <c r="B322" s="2" t="s">
        <v>18667</v>
      </c>
      <c r="C322" s="4" t="s">
        <v>4627</v>
      </c>
      <c r="E322" s="9">
        <v>42996</v>
      </c>
    </row>
    <row r="323" spans="1:5" x14ac:dyDescent="0.25">
      <c r="A323" s="2" t="s">
        <v>18668</v>
      </c>
      <c r="B323" s="2" t="s">
        <v>18669</v>
      </c>
      <c r="C323" s="4" t="s">
        <v>10041</v>
      </c>
      <c r="E323" s="9">
        <v>43005</v>
      </c>
    </row>
    <row r="324" spans="1:5" x14ac:dyDescent="0.25">
      <c r="A324" s="2" t="s">
        <v>18670</v>
      </c>
      <c r="B324" s="2" t="s">
        <v>18671</v>
      </c>
      <c r="C324" s="4" t="s">
        <v>10041</v>
      </c>
      <c r="E324" s="9">
        <v>43005</v>
      </c>
    </row>
    <row r="325" spans="1:5" x14ac:dyDescent="0.25">
      <c r="A325" s="2" t="s">
        <v>18658</v>
      </c>
      <c r="B325" s="2" t="s">
        <v>18672</v>
      </c>
      <c r="C325" s="4" t="s">
        <v>10478</v>
      </c>
      <c r="D325" s="9">
        <v>43019</v>
      </c>
      <c r="E325" s="9">
        <v>43018</v>
      </c>
    </row>
    <row r="326" spans="1:5" x14ac:dyDescent="0.25">
      <c r="A326" s="2" t="s">
        <v>1870</v>
      </c>
      <c r="B326" s="2" t="s">
        <v>18673</v>
      </c>
      <c r="C326" s="4" t="s">
        <v>10478</v>
      </c>
      <c r="E326" s="9">
        <v>43011</v>
      </c>
    </row>
    <row r="327" spans="1:5" x14ac:dyDescent="0.25">
      <c r="A327" s="2" t="s">
        <v>18674</v>
      </c>
      <c r="B327" s="2" t="s">
        <v>18675</v>
      </c>
      <c r="C327" s="4" t="s">
        <v>10478</v>
      </c>
      <c r="E327" s="9">
        <v>43011</v>
      </c>
    </row>
    <row r="328" spans="1:5" x14ac:dyDescent="0.25">
      <c r="A328" s="2" t="s">
        <v>18676</v>
      </c>
      <c r="B328" s="2" t="s">
        <v>18677</v>
      </c>
      <c r="C328" s="4" t="s">
        <v>4632</v>
      </c>
      <c r="D328" s="9">
        <v>43025</v>
      </c>
      <c r="E328" s="9">
        <v>43025</v>
      </c>
    </row>
    <row r="329" spans="1:5" x14ac:dyDescent="0.25">
      <c r="A329" s="2" t="s">
        <v>12595</v>
      </c>
      <c r="B329" s="2" t="s">
        <v>18678</v>
      </c>
      <c r="C329" s="4" t="s">
        <v>4632</v>
      </c>
      <c r="E329" s="9">
        <v>43018</v>
      </c>
    </row>
    <row r="330" spans="1:5" x14ac:dyDescent="0.25">
      <c r="A330" s="2" t="s">
        <v>1264</v>
      </c>
      <c r="B330" s="2" t="s">
        <v>18679</v>
      </c>
      <c r="C330" s="4" t="s">
        <v>18680</v>
      </c>
      <c r="D330" s="9">
        <v>43032</v>
      </c>
      <c r="E330" s="9">
        <v>43032</v>
      </c>
    </row>
    <row r="331" spans="1:5" x14ac:dyDescent="0.25">
      <c r="A331" s="2" t="s">
        <v>18681</v>
      </c>
      <c r="B331" s="2" t="s">
        <v>18682</v>
      </c>
      <c r="C331" s="4" t="s">
        <v>5652</v>
      </c>
      <c r="E331" s="9">
        <v>43032</v>
      </c>
    </row>
    <row r="332" spans="1:5" x14ac:dyDescent="0.25">
      <c r="A332" s="2" t="s">
        <v>2497</v>
      </c>
      <c r="B332" s="2" t="s">
        <v>18683</v>
      </c>
      <c r="C332" s="4" t="s">
        <v>18684</v>
      </c>
      <c r="E332" s="9">
        <v>43042</v>
      </c>
    </row>
    <row r="333" spans="1:5" x14ac:dyDescent="0.25">
      <c r="A333" s="2" t="s">
        <v>18685</v>
      </c>
      <c r="B333" s="2" t="s">
        <v>18686</v>
      </c>
      <c r="C333" s="4" t="s">
        <v>18684</v>
      </c>
      <c r="E333" s="9">
        <v>43042</v>
      </c>
    </row>
    <row r="334" spans="1:5" x14ac:dyDescent="0.25">
      <c r="A334" s="2" t="s">
        <v>3016</v>
      </c>
      <c r="B334" s="2" t="s">
        <v>18687</v>
      </c>
      <c r="C334" s="4" t="s">
        <v>18688</v>
      </c>
      <c r="E334" s="9">
        <v>43052</v>
      </c>
    </row>
    <row r="335" spans="1:5" x14ac:dyDescent="0.25">
      <c r="A335" s="2" t="s">
        <v>18689</v>
      </c>
      <c r="B335" s="2">
        <v>0</v>
      </c>
      <c r="C335" s="4" t="s">
        <v>18688</v>
      </c>
      <c r="E335" s="9">
        <v>43052</v>
      </c>
    </row>
    <row r="336" spans="1:5" x14ac:dyDescent="0.25">
      <c r="A336" s="2" t="s">
        <v>18690</v>
      </c>
      <c r="B336" s="2" t="s">
        <v>18691</v>
      </c>
      <c r="C336" s="4" t="s">
        <v>18692</v>
      </c>
      <c r="D336" s="9">
        <v>43067</v>
      </c>
      <c r="E336" s="9">
        <v>43066</v>
      </c>
    </row>
    <row r="337" spans="1:5" x14ac:dyDescent="0.25">
      <c r="A337" s="2" t="s">
        <v>18693</v>
      </c>
      <c r="B337" s="2" t="s">
        <v>18694</v>
      </c>
      <c r="C337" s="4" t="s">
        <v>18692</v>
      </c>
      <c r="E337" s="9">
        <v>43060</v>
      </c>
    </row>
    <row r="338" spans="1:5" x14ac:dyDescent="0.25">
      <c r="A338" s="2" t="s">
        <v>18695</v>
      </c>
      <c r="B338" s="2" t="s">
        <v>18696</v>
      </c>
      <c r="C338" s="4" t="s">
        <v>10497</v>
      </c>
      <c r="E338" s="9">
        <v>43066</v>
      </c>
    </row>
    <row r="339" spans="1:5" x14ac:dyDescent="0.25">
      <c r="A339" s="2" t="s">
        <v>18697</v>
      </c>
      <c r="B339" s="2" t="s">
        <v>18660</v>
      </c>
      <c r="C339" s="4" t="s">
        <v>18698</v>
      </c>
      <c r="E339" s="9">
        <v>43084</v>
      </c>
    </row>
    <row r="340" spans="1:5" x14ac:dyDescent="0.25">
      <c r="A340" s="2" t="s">
        <v>18699</v>
      </c>
      <c r="B340" s="2" t="s">
        <v>18700</v>
      </c>
      <c r="C340" s="4" t="s">
        <v>18698</v>
      </c>
      <c r="D340" s="9">
        <v>43081</v>
      </c>
      <c r="E340" s="9">
        <v>43076</v>
      </c>
    </row>
    <row r="341" spans="1:5" x14ac:dyDescent="0.25">
      <c r="A341" s="2" t="s">
        <v>18701</v>
      </c>
      <c r="B341" s="2" t="s">
        <v>18702</v>
      </c>
      <c r="C341" s="4" t="s">
        <v>17782</v>
      </c>
      <c r="E341" s="9">
        <v>43091</v>
      </c>
    </row>
    <row r="342" spans="1:5" x14ac:dyDescent="0.25">
      <c r="A342" s="2" t="s">
        <v>18703</v>
      </c>
      <c r="B342" s="2" t="s">
        <v>18704</v>
      </c>
      <c r="C342" s="4" t="s">
        <v>17787</v>
      </c>
      <c r="D342" s="9">
        <v>43098</v>
      </c>
      <c r="E342" s="9">
        <v>43097</v>
      </c>
    </row>
    <row r="343" spans="1:5" x14ac:dyDescent="0.25">
      <c r="A343" s="2" t="s">
        <v>18705</v>
      </c>
      <c r="B343" s="2" t="s">
        <v>18706</v>
      </c>
      <c r="C343" s="4" t="s">
        <v>17787</v>
      </c>
      <c r="E343" s="9">
        <v>43091</v>
      </c>
    </row>
    <row r="344" spans="1:5" x14ac:dyDescent="0.25">
      <c r="A344" s="2" t="s">
        <v>10149</v>
      </c>
      <c r="B344" s="2" t="s">
        <v>18707</v>
      </c>
      <c r="C344" s="4" t="s">
        <v>6919</v>
      </c>
      <c r="D344" s="9">
        <v>43112</v>
      </c>
      <c r="E344" s="9">
        <v>43115</v>
      </c>
    </row>
    <row r="345" spans="1:5" x14ac:dyDescent="0.25">
      <c r="A345" s="2" t="s">
        <v>18708</v>
      </c>
      <c r="B345" s="2" t="s">
        <v>18709</v>
      </c>
      <c r="C345" s="4" t="s">
        <v>6919</v>
      </c>
      <c r="E345" s="9">
        <v>43104</v>
      </c>
    </row>
    <row r="346" spans="1:5" x14ac:dyDescent="0.25">
      <c r="A346" s="2" t="s">
        <v>18708</v>
      </c>
      <c r="B346" s="2" t="s">
        <v>18710</v>
      </c>
      <c r="C346" s="4" t="s">
        <v>10233</v>
      </c>
      <c r="E346" s="9">
        <v>6588</v>
      </c>
    </row>
    <row r="347" spans="1:5" x14ac:dyDescent="0.25">
      <c r="A347" s="2" t="s">
        <v>4691</v>
      </c>
      <c r="B347" s="2" t="s">
        <v>18711</v>
      </c>
      <c r="C347" s="4" t="s">
        <v>10233</v>
      </c>
      <c r="E347" s="9">
        <v>6588</v>
      </c>
    </row>
    <row r="348" spans="1:5" x14ac:dyDescent="0.25">
      <c r="A348" s="2" t="s">
        <v>18712</v>
      </c>
      <c r="B348" s="2" t="s">
        <v>18713</v>
      </c>
      <c r="C348" s="4" t="s">
        <v>18714</v>
      </c>
      <c r="E348" s="9">
        <v>43115</v>
      </c>
    </row>
    <row r="349" spans="1:5" x14ac:dyDescent="0.25">
      <c r="A349" s="2" t="s">
        <v>1475</v>
      </c>
      <c r="B349" s="2" t="s">
        <v>18715</v>
      </c>
      <c r="C349" s="4" t="s">
        <v>18714</v>
      </c>
      <c r="E349" s="9">
        <v>43129</v>
      </c>
    </row>
    <row r="350" spans="1:5" x14ac:dyDescent="0.25">
      <c r="A350" s="2" t="s">
        <v>18716</v>
      </c>
      <c r="B350" s="2" t="s">
        <v>18717</v>
      </c>
      <c r="C350" s="4" t="s">
        <v>16169</v>
      </c>
      <c r="E350" s="9">
        <v>43126</v>
      </c>
    </row>
    <row r="351" spans="1:5" x14ac:dyDescent="0.25">
      <c r="A351" s="2" t="s">
        <v>8225</v>
      </c>
      <c r="B351" s="2" t="s">
        <v>15971</v>
      </c>
      <c r="C351" s="4" t="s">
        <v>16169</v>
      </c>
      <c r="E351" s="9">
        <v>43122</v>
      </c>
    </row>
    <row r="352" spans="1:5" x14ac:dyDescent="0.25">
      <c r="A352" s="2" t="s">
        <v>5206</v>
      </c>
      <c r="B352" s="2" t="s">
        <v>18718</v>
      </c>
      <c r="C352" s="4" t="s">
        <v>3080</v>
      </c>
      <c r="E352" s="9">
        <v>43126</v>
      </c>
    </row>
    <row r="353" spans="1:5" x14ac:dyDescent="0.25">
      <c r="A353" s="2" t="s">
        <v>18719</v>
      </c>
      <c r="B353" s="2" t="s">
        <v>18720</v>
      </c>
      <c r="C353" s="4" t="s">
        <v>18721</v>
      </c>
      <c r="E353" s="9">
        <v>43138</v>
      </c>
    </row>
    <row r="354" spans="1:5" x14ac:dyDescent="0.25">
      <c r="A354" s="2" t="s">
        <v>11530</v>
      </c>
      <c r="B354" s="2" t="s">
        <v>18722</v>
      </c>
      <c r="C354" s="4" t="s">
        <v>18721</v>
      </c>
      <c r="E354" s="9">
        <v>43138</v>
      </c>
    </row>
    <row r="355" spans="1:5" x14ac:dyDescent="0.25">
      <c r="A355" s="2" t="s">
        <v>18723</v>
      </c>
      <c r="B355" s="2" t="s">
        <v>18724</v>
      </c>
      <c r="C355" s="4" t="s">
        <v>15222</v>
      </c>
      <c r="E355" s="9">
        <v>43141</v>
      </c>
    </row>
    <row r="356" spans="1:5" x14ac:dyDescent="0.25">
      <c r="A356" s="2" t="s">
        <v>10149</v>
      </c>
      <c r="B356" s="2" t="s">
        <v>18725</v>
      </c>
      <c r="C356" s="4" t="s">
        <v>15222</v>
      </c>
      <c r="E356" s="9">
        <v>43144</v>
      </c>
    </row>
    <row r="357" spans="1:5" x14ac:dyDescent="0.25">
      <c r="A357" s="2" t="s">
        <v>18726</v>
      </c>
      <c r="B357" s="2" t="s">
        <v>18727</v>
      </c>
      <c r="C357" s="4" t="s">
        <v>17652</v>
      </c>
      <c r="E357" s="9">
        <v>43143</v>
      </c>
    </row>
    <row r="358" spans="1:5" x14ac:dyDescent="0.25">
      <c r="A358" s="2" t="s">
        <v>3830</v>
      </c>
      <c r="B358" s="2" t="s">
        <v>18728</v>
      </c>
      <c r="C358" s="4" t="s">
        <v>17652</v>
      </c>
      <c r="E358" s="9">
        <v>43143</v>
      </c>
    </row>
    <row r="359" spans="1:5" x14ac:dyDescent="0.25">
      <c r="A359" s="2" t="s">
        <v>1383</v>
      </c>
      <c r="B359" s="2" t="s">
        <v>18729</v>
      </c>
      <c r="C359" s="4" t="s">
        <v>13545</v>
      </c>
      <c r="E359" s="9">
        <v>43144</v>
      </c>
    </row>
    <row r="360" spans="1:5" x14ac:dyDescent="0.25">
      <c r="A360" s="2" t="s">
        <v>1383</v>
      </c>
      <c r="B360" s="2" t="s">
        <v>18730</v>
      </c>
      <c r="C360" s="4" t="s">
        <v>13545</v>
      </c>
      <c r="E360" s="9">
        <v>43144</v>
      </c>
    </row>
    <row r="361" spans="1:5" x14ac:dyDescent="0.25">
      <c r="A361" s="2" t="s">
        <v>1383</v>
      </c>
      <c r="B361" s="2" t="s">
        <v>18729</v>
      </c>
      <c r="C361" s="4" t="s">
        <v>16183</v>
      </c>
      <c r="E361" s="9">
        <v>43155</v>
      </c>
    </row>
    <row r="362" spans="1:5" x14ac:dyDescent="0.25">
      <c r="A362" s="2" t="s">
        <v>1649</v>
      </c>
      <c r="B362" s="2" t="s">
        <v>18731</v>
      </c>
      <c r="C362" s="4" t="s">
        <v>13592</v>
      </c>
      <c r="E362" s="9">
        <v>43169</v>
      </c>
    </row>
    <row r="363" spans="1:5" x14ac:dyDescent="0.25">
      <c r="A363" s="2" t="s">
        <v>18732</v>
      </c>
      <c r="B363" s="2" t="s">
        <v>18733</v>
      </c>
      <c r="C363" s="4" t="s">
        <v>18734</v>
      </c>
      <c r="D363" s="9">
        <v>43172</v>
      </c>
      <c r="E363" s="9">
        <v>43169</v>
      </c>
    </row>
    <row r="364" spans="1:5" x14ac:dyDescent="0.25">
      <c r="A364" s="2" t="s">
        <v>18735</v>
      </c>
      <c r="B364" s="2" t="s">
        <v>18736</v>
      </c>
      <c r="C364" s="4" t="s">
        <v>17189</v>
      </c>
      <c r="E364" s="9">
        <v>43187</v>
      </c>
    </row>
    <row r="365" spans="1:5" x14ac:dyDescent="0.25">
      <c r="A365" s="2" t="s">
        <v>1383</v>
      </c>
      <c r="B365" s="2" t="s">
        <v>18737</v>
      </c>
      <c r="C365" s="4" t="s">
        <v>18738</v>
      </c>
      <c r="E365" s="9">
        <v>43207</v>
      </c>
    </row>
    <row r="366" spans="1:5" x14ac:dyDescent="0.25">
      <c r="A366" s="2" t="s">
        <v>1383</v>
      </c>
      <c r="B366" s="2" t="s">
        <v>18739</v>
      </c>
      <c r="C366" s="4" t="s">
        <v>14578</v>
      </c>
      <c r="D366" s="9">
        <v>43223</v>
      </c>
      <c r="E366" s="9">
        <v>43222</v>
      </c>
    </row>
    <row r="367" spans="1:5" x14ac:dyDescent="0.25">
      <c r="A367" s="2" t="s">
        <v>18740</v>
      </c>
      <c r="B367" s="2" t="s">
        <v>18741</v>
      </c>
      <c r="C367" s="4" t="s">
        <v>14578</v>
      </c>
      <c r="E367" s="9">
        <v>43216</v>
      </c>
    </row>
    <row r="368" spans="1:5" x14ac:dyDescent="0.25">
      <c r="A368" s="2" t="s">
        <v>18742</v>
      </c>
      <c r="B368" s="2" t="s">
        <v>18743</v>
      </c>
      <c r="C368" s="4" t="s">
        <v>4695</v>
      </c>
      <c r="E368" s="9">
        <v>43230</v>
      </c>
    </row>
    <row r="369" spans="1:5" x14ac:dyDescent="0.25">
      <c r="A369" s="2" t="s">
        <v>18742</v>
      </c>
      <c r="B369" s="2" t="s">
        <v>18744</v>
      </c>
      <c r="C369" s="4" t="s">
        <v>4695</v>
      </c>
      <c r="E369" s="9">
        <v>43230</v>
      </c>
    </row>
    <row r="370" spans="1:5" x14ac:dyDescent="0.25">
      <c r="A370" s="2" t="s">
        <v>15743</v>
      </c>
      <c r="B370" s="2" t="s">
        <v>18745</v>
      </c>
      <c r="C370" s="4" t="s">
        <v>18746</v>
      </c>
      <c r="E370" s="9">
        <v>43237</v>
      </c>
    </row>
    <row r="371" spans="1:5" x14ac:dyDescent="0.25">
      <c r="A371" s="2" t="s">
        <v>15743</v>
      </c>
      <c r="B371" s="2" t="s">
        <v>18747</v>
      </c>
      <c r="C371" s="4" t="s">
        <v>18746</v>
      </c>
      <c r="E371" s="9">
        <v>43237</v>
      </c>
    </row>
    <row r="372" spans="1:5" x14ac:dyDescent="0.25">
      <c r="A372" s="2" t="s">
        <v>1763</v>
      </c>
      <c r="B372" s="2" t="s">
        <v>18748</v>
      </c>
      <c r="C372" s="4" t="s">
        <v>7045</v>
      </c>
      <c r="E372" s="9">
        <v>43250</v>
      </c>
    </row>
    <row r="373" spans="1:5" x14ac:dyDescent="0.25">
      <c r="A373" s="2" t="s">
        <v>5074</v>
      </c>
      <c r="B373" s="2" t="s">
        <v>18749</v>
      </c>
      <c r="C373" s="4" t="s">
        <v>7045</v>
      </c>
      <c r="E373" s="9">
        <v>43250</v>
      </c>
    </row>
    <row r="374" spans="1:5" x14ac:dyDescent="0.25">
      <c r="A374" s="2" t="s">
        <v>1649</v>
      </c>
      <c r="B374" s="2" t="s">
        <v>18731</v>
      </c>
      <c r="C374" s="4" t="s">
        <v>18750</v>
      </c>
      <c r="E374" s="9">
        <v>43259</v>
      </c>
    </row>
    <row r="375" spans="1:5" x14ac:dyDescent="0.25">
      <c r="A375" s="2" t="s">
        <v>1649</v>
      </c>
      <c r="B375" s="2" t="s">
        <v>18751</v>
      </c>
      <c r="C375" s="4" t="s">
        <v>18750</v>
      </c>
      <c r="E375" s="9">
        <v>43259</v>
      </c>
    </row>
    <row r="376" spans="1:5" x14ac:dyDescent="0.25">
      <c r="A376" s="2" t="s">
        <v>18752</v>
      </c>
      <c r="B376" s="2" t="s">
        <v>18753</v>
      </c>
      <c r="C376" s="4" t="s">
        <v>18754</v>
      </c>
      <c r="E376" s="9">
        <v>43270</v>
      </c>
    </row>
    <row r="377" spans="1:5" x14ac:dyDescent="0.25">
      <c r="A377" s="2" t="s">
        <v>18755</v>
      </c>
      <c r="B377" s="2" t="s">
        <v>12687</v>
      </c>
      <c r="C377" s="4" t="s">
        <v>13205</v>
      </c>
      <c r="E377" s="9">
        <v>43270</v>
      </c>
    </row>
    <row r="378" spans="1:5" x14ac:dyDescent="0.25">
      <c r="A378" s="2" t="s">
        <v>18756</v>
      </c>
      <c r="B378" s="2" t="s">
        <v>18757</v>
      </c>
      <c r="C378" s="4" t="s">
        <v>13205</v>
      </c>
      <c r="E378" s="9">
        <v>43270</v>
      </c>
    </row>
    <row r="379" spans="1:5" x14ac:dyDescent="0.25">
      <c r="A379" s="2" t="s">
        <v>18758</v>
      </c>
      <c r="B379" s="2" t="s">
        <v>18759</v>
      </c>
      <c r="C379" s="4" t="s">
        <v>10164</v>
      </c>
      <c r="E379" s="9">
        <v>43278</v>
      </c>
    </row>
    <row r="380" spans="1:5" x14ac:dyDescent="0.25">
      <c r="A380" s="2" t="s">
        <v>18760</v>
      </c>
      <c r="B380" s="2" t="s">
        <v>18761</v>
      </c>
      <c r="C380" s="4" t="s">
        <v>10164</v>
      </c>
      <c r="E380" s="9">
        <v>43271</v>
      </c>
    </row>
    <row r="381" spans="1:5" x14ac:dyDescent="0.25">
      <c r="A381" s="2" t="s">
        <v>12624</v>
      </c>
      <c r="B381" s="2" t="s">
        <v>18762</v>
      </c>
      <c r="C381" s="4" t="s">
        <v>10164</v>
      </c>
      <c r="E381" s="9">
        <v>43286</v>
      </c>
    </row>
    <row r="382" spans="1:5" x14ac:dyDescent="0.25">
      <c r="A382" s="2" t="s">
        <v>18763</v>
      </c>
      <c r="B382" s="2" t="s">
        <v>18764</v>
      </c>
      <c r="C382" s="4" t="s">
        <v>18765</v>
      </c>
      <c r="E382" s="9">
        <v>43286</v>
      </c>
    </row>
    <row r="383" spans="1:5" x14ac:dyDescent="0.25">
      <c r="A383" s="2" t="s">
        <v>18766</v>
      </c>
      <c r="B383" s="2" t="s">
        <v>18767</v>
      </c>
      <c r="C383" s="4" t="s">
        <v>18765</v>
      </c>
      <c r="E383" s="9">
        <v>43291</v>
      </c>
    </row>
    <row r="384" spans="1:5" x14ac:dyDescent="0.25">
      <c r="A384" s="2" t="s">
        <v>18768</v>
      </c>
      <c r="B384" s="2" t="s">
        <v>18769</v>
      </c>
      <c r="C384" s="4" t="s">
        <v>10374</v>
      </c>
      <c r="E384" s="9">
        <v>43291</v>
      </c>
    </row>
    <row r="385" spans="1:5" x14ac:dyDescent="0.25">
      <c r="A385" s="2" t="s">
        <v>1433</v>
      </c>
      <c r="B385" s="2" t="s">
        <v>18770</v>
      </c>
      <c r="C385" s="4" t="s">
        <v>10374</v>
      </c>
      <c r="D385" s="9">
        <v>43300</v>
      </c>
      <c r="E385" s="9">
        <v>43299</v>
      </c>
    </row>
    <row r="386" spans="1:5" x14ac:dyDescent="0.25">
      <c r="A386" s="2" t="s">
        <v>18771</v>
      </c>
      <c r="B386" s="2" t="s">
        <v>18772</v>
      </c>
      <c r="C386" s="4" t="s">
        <v>18773</v>
      </c>
      <c r="E386" s="9">
        <v>43299</v>
      </c>
    </row>
    <row r="387" spans="1:5" x14ac:dyDescent="0.25">
      <c r="A387" s="2" t="s">
        <v>18771</v>
      </c>
      <c r="B387" s="2" t="s">
        <v>18774</v>
      </c>
      <c r="C387" s="4" t="s">
        <v>18773</v>
      </c>
      <c r="E387" s="9">
        <v>43299</v>
      </c>
    </row>
    <row r="388" spans="1:5" x14ac:dyDescent="0.25">
      <c r="A388" s="2" t="s">
        <v>9680</v>
      </c>
      <c r="B388" s="2" t="s">
        <v>18775</v>
      </c>
      <c r="C388" s="4" t="s">
        <v>13560</v>
      </c>
      <c r="D388" s="9">
        <v>43313</v>
      </c>
      <c r="E388" s="9">
        <v>43313</v>
      </c>
    </row>
    <row r="389" spans="1:5" x14ac:dyDescent="0.25">
      <c r="A389" s="2" t="s">
        <v>9680</v>
      </c>
      <c r="B389" s="2" t="s">
        <v>18776</v>
      </c>
      <c r="C389" s="4" t="s">
        <v>13560</v>
      </c>
      <c r="D389" s="9">
        <v>43313</v>
      </c>
      <c r="E389" s="9">
        <v>43313</v>
      </c>
    </row>
    <row r="390" spans="1:5" x14ac:dyDescent="0.25">
      <c r="A390" s="2" t="s">
        <v>18777</v>
      </c>
      <c r="B390" s="2" t="s">
        <v>18778</v>
      </c>
      <c r="C390" s="4" t="s">
        <v>18779</v>
      </c>
      <c r="E390" s="9">
        <v>43317</v>
      </c>
    </row>
    <row r="391" spans="1:5" x14ac:dyDescent="0.25">
      <c r="A391" s="2" t="s">
        <v>18777</v>
      </c>
      <c r="B391" s="2" t="s">
        <v>18778</v>
      </c>
      <c r="C391" s="4" t="s">
        <v>1068</v>
      </c>
      <c r="E391" s="9">
        <v>43344</v>
      </c>
    </row>
    <row r="392" spans="1:5" x14ac:dyDescent="0.25">
      <c r="A392" s="2" t="s">
        <v>18780</v>
      </c>
      <c r="B392" s="2" t="s">
        <v>18781</v>
      </c>
      <c r="C392" s="4" t="s">
        <v>18782</v>
      </c>
      <c r="E392" s="9">
        <v>43348</v>
      </c>
    </row>
    <row r="393" spans="1:5" x14ac:dyDescent="0.25">
      <c r="A393" s="2" t="s">
        <v>18783</v>
      </c>
      <c r="B393" s="2" t="s">
        <v>18784</v>
      </c>
      <c r="C393" s="4" t="s">
        <v>18782</v>
      </c>
      <c r="E393" s="9">
        <v>43348</v>
      </c>
    </row>
    <row r="394" spans="1:5" x14ac:dyDescent="0.25">
      <c r="A394" s="2" t="s">
        <v>1600</v>
      </c>
      <c r="B394" s="2" t="s">
        <v>18785</v>
      </c>
      <c r="C394" s="4" t="s">
        <v>18786</v>
      </c>
      <c r="E394" s="9">
        <v>43363</v>
      </c>
    </row>
    <row r="395" spans="1:5" x14ac:dyDescent="0.25">
      <c r="A395" s="2" t="s">
        <v>14471</v>
      </c>
      <c r="B395" s="2" t="s">
        <v>18787</v>
      </c>
      <c r="C395" s="4" t="s">
        <v>18786</v>
      </c>
      <c r="E395" s="9">
        <v>43364</v>
      </c>
    </row>
    <row r="396" spans="1:5" x14ac:dyDescent="0.25">
      <c r="A396" s="2" t="s">
        <v>18788</v>
      </c>
      <c r="B396" s="2" t="s">
        <v>18789</v>
      </c>
      <c r="C396" s="4" t="s">
        <v>18790</v>
      </c>
      <c r="E396" s="9">
        <v>43370</v>
      </c>
    </row>
    <row r="397" spans="1:5" x14ac:dyDescent="0.25">
      <c r="A397" s="2" t="s">
        <v>18791</v>
      </c>
      <c r="B397" s="2" t="s">
        <v>18792</v>
      </c>
      <c r="C397" s="4" t="s">
        <v>18790</v>
      </c>
      <c r="D397" s="9">
        <v>43377</v>
      </c>
      <c r="E397" s="9">
        <v>43377</v>
      </c>
    </row>
    <row r="398" spans="1:5" x14ac:dyDescent="0.25">
      <c r="A398" s="2" t="s">
        <v>18793</v>
      </c>
      <c r="B398" s="2" t="s">
        <v>1526</v>
      </c>
      <c r="C398" s="4" t="s">
        <v>8923</v>
      </c>
      <c r="E398" s="9">
        <v>43377</v>
      </c>
    </row>
    <row r="399" spans="1:5" x14ac:dyDescent="0.25">
      <c r="A399" s="2" t="s">
        <v>18794</v>
      </c>
      <c r="B399" s="2" t="s">
        <v>18795</v>
      </c>
      <c r="C399" s="4" t="s">
        <v>8923</v>
      </c>
      <c r="E399" s="9">
        <v>43386</v>
      </c>
    </row>
    <row r="400" spans="1:5" x14ac:dyDescent="0.25">
      <c r="A400" s="2" t="s">
        <v>18796</v>
      </c>
      <c r="B400" s="2" t="s">
        <v>18797</v>
      </c>
      <c r="C400" s="4" t="s">
        <v>18798</v>
      </c>
      <c r="E400" s="9">
        <v>43393</v>
      </c>
    </row>
    <row r="401" spans="1:5" x14ac:dyDescent="0.25">
      <c r="A401" s="2" t="s">
        <v>18799</v>
      </c>
      <c r="B401" s="2" t="s">
        <v>18800</v>
      </c>
      <c r="C401" s="4" t="s">
        <v>18798</v>
      </c>
      <c r="E401" s="9">
        <v>43393</v>
      </c>
    </row>
    <row r="402" spans="1:5" x14ac:dyDescent="0.25">
      <c r="A402" s="2" t="s">
        <v>18801</v>
      </c>
      <c r="B402" s="2" t="s">
        <v>18802</v>
      </c>
      <c r="C402" s="4" t="s">
        <v>18803</v>
      </c>
      <c r="E402" s="9">
        <v>43402</v>
      </c>
    </row>
    <row r="403" spans="1:5" x14ac:dyDescent="0.25">
      <c r="A403" s="2" t="s">
        <v>18804</v>
      </c>
      <c r="B403" s="2" t="s">
        <v>18805</v>
      </c>
      <c r="C403" s="4" t="s">
        <v>18803</v>
      </c>
      <c r="E403" s="9">
        <v>43402</v>
      </c>
    </row>
    <row r="404" spans="1:5" x14ac:dyDescent="0.25">
      <c r="A404" s="2" t="s">
        <v>10149</v>
      </c>
      <c r="B404" s="2" t="s">
        <v>18806</v>
      </c>
      <c r="C404" s="4" t="s">
        <v>18803</v>
      </c>
      <c r="D404" s="9">
        <v>43407</v>
      </c>
      <c r="E404" s="9">
        <v>43409</v>
      </c>
    </row>
    <row r="405" spans="1:5" x14ac:dyDescent="0.25">
      <c r="A405" s="2" t="s">
        <v>18807</v>
      </c>
      <c r="B405" s="2" t="s">
        <v>18808</v>
      </c>
      <c r="C405" s="4" t="s">
        <v>18809</v>
      </c>
      <c r="E405" s="9">
        <v>43409</v>
      </c>
    </row>
    <row r="406" spans="1:5" x14ac:dyDescent="0.25">
      <c r="A406" s="2" t="s">
        <v>18807</v>
      </c>
      <c r="B406" s="2" t="s">
        <v>18810</v>
      </c>
      <c r="C406" s="4" t="s">
        <v>18809</v>
      </c>
      <c r="E406" s="9">
        <v>43409</v>
      </c>
    </row>
    <row r="407" spans="1:5" x14ac:dyDescent="0.25">
      <c r="A407" s="2" t="s">
        <v>18811</v>
      </c>
      <c r="B407" s="2" t="s">
        <v>18812</v>
      </c>
      <c r="C407" s="4" t="s">
        <v>18813</v>
      </c>
      <c r="E407" s="9">
        <v>43414</v>
      </c>
    </row>
    <row r="408" spans="1:5" x14ac:dyDescent="0.25">
      <c r="A408" s="2" t="s">
        <v>18814</v>
      </c>
      <c r="B408" s="2" t="s">
        <v>18815</v>
      </c>
      <c r="C408" s="4" t="s">
        <v>18813</v>
      </c>
      <c r="E408" s="9">
        <v>43424</v>
      </c>
    </row>
    <row r="409" spans="1:5" x14ac:dyDescent="0.25">
      <c r="A409" s="2" t="s">
        <v>18816</v>
      </c>
      <c r="B409" s="2" t="s">
        <v>18817</v>
      </c>
      <c r="C409" s="4" t="s">
        <v>18813</v>
      </c>
      <c r="E409" s="9">
        <v>43414</v>
      </c>
    </row>
    <row r="410" spans="1:5" x14ac:dyDescent="0.25">
      <c r="A410" s="2" t="s">
        <v>18818</v>
      </c>
      <c r="B410" s="2" t="s">
        <v>18819</v>
      </c>
      <c r="C410" s="4" t="s">
        <v>18820</v>
      </c>
      <c r="E410" s="9">
        <v>43424</v>
      </c>
    </row>
    <row r="411" spans="1:5" x14ac:dyDescent="0.25">
      <c r="A411" s="2" t="s">
        <v>18821</v>
      </c>
      <c r="B411" s="2" t="s">
        <v>11711</v>
      </c>
      <c r="C411" s="4" t="s">
        <v>18820</v>
      </c>
      <c r="D411" s="9">
        <v>43428</v>
      </c>
      <c r="E411" s="9">
        <v>43430</v>
      </c>
    </row>
    <row r="412" spans="1:5" x14ac:dyDescent="0.25">
      <c r="A412" s="2" t="s">
        <v>12504</v>
      </c>
      <c r="B412" s="2" t="s">
        <v>18822</v>
      </c>
      <c r="C412" s="4" t="s">
        <v>16932</v>
      </c>
      <c r="E412" s="9">
        <v>43437</v>
      </c>
    </row>
    <row r="413" spans="1:5" x14ac:dyDescent="0.25">
      <c r="A413" s="2" t="s">
        <v>18823</v>
      </c>
      <c r="B413" s="2" t="s">
        <v>18824</v>
      </c>
      <c r="C413" s="4" t="s">
        <v>16932</v>
      </c>
      <c r="E413" s="9">
        <v>43437</v>
      </c>
    </row>
    <row r="414" spans="1:5" x14ac:dyDescent="0.25">
      <c r="A414" s="2" t="s">
        <v>10149</v>
      </c>
      <c r="B414" s="2" t="s">
        <v>18825</v>
      </c>
      <c r="C414" s="4" t="s">
        <v>16932</v>
      </c>
      <c r="D414" s="9">
        <v>43442</v>
      </c>
      <c r="E414" s="9">
        <v>43442</v>
      </c>
    </row>
    <row r="415" spans="1:5" x14ac:dyDescent="0.25">
      <c r="A415" s="2" t="s">
        <v>11549</v>
      </c>
      <c r="B415" s="2" t="s">
        <v>18826</v>
      </c>
      <c r="C415" s="4" t="s">
        <v>15946</v>
      </c>
      <c r="E415" s="9">
        <v>43442</v>
      </c>
    </row>
    <row r="416" spans="1:5" x14ac:dyDescent="0.25">
      <c r="A416" s="2" t="s">
        <v>18827</v>
      </c>
      <c r="B416" s="2" t="s">
        <v>18828</v>
      </c>
      <c r="C416" s="4" t="s">
        <v>15946</v>
      </c>
      <c r="E416" s="9">
        <v>43442</v>
      </c>
    </row>
    <row r="417" spans="1:6" x14ac:dyDescent="0.25">
      <c r="A417" s="2" t="s">
        <v>18829</v>
      </c>
      <c r="B417" s="2" t="s">
        <v>18830</v>
      </c>
      <c r="C417" s="4" t="s">
        <v>12649</v>
      </c>
      <c r="E417" s="9">
        <v>43449</v>
      </c>
    </row>
    <row r="418" spans="1:6" x14ac:dyDescent="0.25">
      <c r="A418" s="2" t="s">
        <v>18831</v>
      </c>
      <c r="B418" s="2" t="s">
        <v>18832</v>
      </c>
      <c r="C418" s="4" t="s">
        <v>12649</v>
      </c>
      <c r="E418" s="9">
        <v>43449</v>
      </c>
    </row>
    <row r="419" spans="1:6" x14ac:dyDescent="0.25">
      <c r="A419" s="2" t="s">
        <v>18833</v>
      </c>
      <c r="B419" s="2" t="s">
        <v>18834</v>
      </c>
      <c r="C419" s="4" t="s">
        <v>12649</v>
      </c>
      <c r="D419" s="9">
        <v>43456</v>
      </c>
      <c r="E419" s="9">
        <v>43455</v>
      </c>
    </row>
    <row r="420" spans="1:6" x14ac:dyDescent="0.25">
      <c r="A420" s="2" t="s">
        <v>18835</v>
      </c>
      <c r="B420" s="2" t="s">
        <v>18836</v>
      </c>
      <c r="C420" s="4" t="s">
        <v>18837</v>
      </c>
      <c r="E420" s="9">
        <v>43467</v>
      </c>
    </row>
    <row r="421" spans="1:6" x14ac:dyDescent="0.25">
      <c r="A421" s="2" t="s">
        <v>8987</v>
      </c>
      <c r="B421" s="2" t="s">
        <v>18838</v>
      </c>
      <c r="C421" s="4" t="s">
        <v>8962</v>
      </c>
      <c r="E421" s="9">
        <v>43550</v>
      </c>
    </row>
    <row r="422" spans="1:6" x14ac:dyDescent="0.25">
      <c r="A422" s="2" t="s">
        <v>8987</v>
      </c>
      <c r="B422" s="2" t="s">
        <v>18839</v>
      </c>
      <c r="C422" s="4" t="s">
        <v>8962</v>
      </c>
      <c r="E422" s="9">
        <v>43550</v>
      </c>
    </row>
    <row r="423" spans="1:6" x14ac:dyDescent="0.25">
      <c r="A423" s="2" t="s">
        <v>12800</v>
      </c>
      <c r="B423" s="2" t="s">
        <v>18840</v>
      </c>
      <c r="C423" s="4" t="s">
        <v>18841</v>
      </c>
      <c r="E423" s="9">
        <v>43559</v>
      </c>
    </row>
    <row r="424" spans="1:6" x14ac:dyDescent="0.25">
      <c r="A424" s="2" t="s">
        <v>9683</v>
      </c>
      <c r="B424" s="2" t="s">
        <v>18842</v>
      </c>
      <c r="C424" s="4" t="s">
        <v>18843</v>
      </c>
      <c r="E424" s="9">
        <v>43565</v>
      </c>
    </row>
    <row r="425" spans="1:6" x14ac:dyDescent="0.25">
      <c r="A425" s="2" t="s">
        <v>14814</v>
      </c>
      <c r="B425" s="2" t="s">
        <v>18844</v>
      </c>
      <c r="C425" s="4" t="s">
        <v>18843</v>
      </c>
      <c r="E425" s="9">
        <v>43565</v>
      </c>
    </row>
    <row r="426" spans="1:6" x14ac:dyDescent="0.25">
      <c r="A426" s="2" t="s">
        <v>18845</v>
      </c>
      <c r="B426" s="2" t="s">
        <v>18846</v>
      </c>
      <c r="C426" s="4" t="s">
        <v>18847</v>
      </c>
      <c r="D426" s="9">
        <v>43594</v>
      </c>
      <c r="E426" s="9">
        <v>43594</v>
      </c>
    </row>
    <row r="427" spans="1:6" x14ac:dyDescent="0.25">
      <c r="A427" s="2" t="s">
        <v>18848</v>
      </c>
      <c r="B427" s="2" t="s">
        <v>18849</v>
      </c>
      <c r="C427" s="4" t="s">
        <v>10917</v>
      </c>
      <c r="E427" s="9">
        <v>43609</v>
      </c>
    </row>
    <row r="428" spans="1:6" x14ac:dyDescent="0.25">
      <c r="A428" s="2" t="s">
        <v>12751</v>
      </c>
      <c r="B428" s="2" t="s">
        <v>18850</v>
      </c>
      <c r="C428" s="4" t="s">
        <v>10917</v>
      </c>
      <c r="D428" s="9">
        <v>43616</v>
      </c>
      <c r="E428" s="9">
        <v>43615</v>
      </c>
    </row>
    <row r="429" spans="1:6" x14ac:dyDescent="0.25">
      <c r="A429" s="2" t="s">
        <v>18851</v>
      </c>
      <c r="B429" s="2" t="s">
        <v>18852</v>
      </c>
      <c r="C429" s="4" t="s">
        <v>18853</v>
      </c>
      <c r="E429" s="9">
        <v>43620</v>
      </c>
    </row>
    <row r="430" spans="1:6" x14ac:dyDescent="0.25">
      <c r="A430" s="2" t="s">
        <v>18854</v>
      </c>
      <c r="B430" s="2" t="s">
        <v>18855</v>
      </c>
      <c r="C430" s="4" t="s">
        <v>18856</v>
      </c>
      <c r="E430" s="9">
        <v>43654</v>
      </c>
    </row>
    <row r="431" spans="1:6" x14ac:dyDescent="0.25">
      <c r="A431" s="25"/>
      <c r="B431" s="25" t="s">
        <v>18857</v>
      </c>
      <c r="C431" s="25"/>
      <c r="D431" s="29"/>
      <c r="E431" s="29"/>
      <c r="F431" s="30"/>
    </row>
    <row r="432" spans="1:6" x14ac:dyDescent="0.25">
      <c r="A432" s="2" t="s">
        <v>18858</v>
      </c>
      <c r="B432" s="2" t="s">
        <v>18859</v>
      </c>
      <c r="C432" s="4" t="s">
        <v>13150</v>
      </c>
      <c r="E432" s="9">
        <v>43712</v>
      </c>
      <c r="F432" s="3">
        <v>1</v>
      </c>
    </row>
    <row r="433" spans="1:6" x14ac:dyDescent="0.25">
      <c r="A433" s="2" t="s">
        <v>18858</v>
      </c>
      <c r="B433" s="2" t="s">
        <v>18860</v>
      </c>
      <c r="C433" s="4" t="s">
        <v>13150</v>
      </c>
      <c r="D433" s="9">
        <v>43718</v>
      </c>
      <c r="E433" s="9">
        <v>43719</v>
      </c>
      <c r="F433" s="3">
        <v>1</v>
      </c>
    </row>
    <row r="434" spans="1:6" x14ac:dyDescent="0.25">
      <c r="A434" s="2" t="s">
        <v>18861</v>
      </c>
      <c r="B434" s="2" t="s">
        <v>18862</v>
      </c>
      <c r="C434" s="4" t="s">
        <v>5007</v>
      </c>
      <c r="E434" s="9">
        <v>44910</v>
      </c>
    </row>
    <row r="435" spans="1:6" x14ac:dyDescent="0.25">
      <c r="A435" s="2" t="s">
        <v>6073</v>
      </c>
      <c r="B435" s="2" t="s">
        <v>18863</v>
      </c>
      <c r="C435" s="4" t="s">
        <v>18864</v>
      </c>
      <c r="E435" s="9">
        <v>44931</v>
      </c>
    </row>
    <row r="436" spans="1:6" x14ac:dyDescent="0.25">
      <c r="A436" s="2" t="s">
        <v>6073</v>
      </c>
      <c r="B436" s="2" t="s">
        <v>18865</v>
      </c>
      <c r="C436" s="4" t="s">
        <v>18864</v>
      </c>
      <c r="E436" s="9">
        <v>44931</v>
      </c>
    </row>
    <row r="437" spans="1:6" x14ac:dyDescent="0.25">
      <c r="A437" s="2" t="s">
        <v>12954</v>
      </c>
      <c r="B437" s="2" t="s">
        <v>18866</v>
      </c>
      <c r="C437" s="4" t="s">
        <v>18867</v>
      </c>
      <c r="E437" s="9">
        <v>44978</v>
      </c>
    </row>
    <row r="438" spans="1:6" x14ac:dyDescent="0.25">
      <c r="A438" s="2" t="s">
        <v>18868</v>
      </c>
      <c r="B438" s="2" t="s">
        <v>18869</v>
      </c>
      <c r="C438" s="4" t="s">
        <v>18870</v>
      </c>
      <c r="E438" s="9">
        <v>45008</v>
      </c>
    </row>
    <row r="439" spans="1:6" x14ac:dyDescent="0.25">
      <c r="A439" s="2" t="s">
        <v>18871</v>
      </c>
      <c r="B439" s="2" t="s">
        <v>18872</v>
      </c>
      <c r="C439" s="4" t="s">
        <v>18870</v>
      </c>
      <c r="E439" s="9">
        <v>45008</v>
      </c>
    </row>
    <row r="440" spans="1:6" x14ac:dyDescent="0.25">
      <c r="A440" s="2" t="s">
        <v>6073</v>
      </c>
      <c r="B440" s="2" t="s">
        <v>18873</v>
      </c>
      <c r="C440" s="4" t="s">
        <v>18874</v>
      </c>
      <c r="E440" s="9">
        <v>45013</v>
      </c>
    </row>
    <row r="441" spans="1:6" x14ac:dyDescent="0.25">
      <c r="A441" s="2" t="s">
        <v>11038</v>
      </c>
      <c r="B441" s="2" t="s">
        <v>18875</v>
      </c>
      <c r="C441" s="4" t="s">
        <v>18874</v>
      </c>
      <c r="E441" s="9">
        <v>45013</v>
      </c>
    </row>
  </sheetData>
  <hyperlinks>
    <hyperlink ref="I1" location="'Inicio'!A1" tooltip="Regresa a la tabla del inicio" display="Ir al inicio" xr:uid="{546864F9-5974-4EFF-BE41-9556FDB4C1AF}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2F467-A410-4BA6-B368-FDD3E8B19F1B}">
  <sheetPr codeName="Hoja221"/>
  <dimension ref="A1:I2"/>
  <sheetViews>
    <sheetView workbookViewId="0">
      <pane ySplit="1" topLeftCell="A2" activePane="bottomLeft" state="frozenSplit"/>
      <selection pane="bottomLeft" activeCell="F21" sqref="F2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777</v>
      </c>
      <c r="H1" s="1" t="s">
        <v>28761</v>
      </c>
      <c r="I1" s="5" t="s">
        <v>14</v>
      </c>
    </row>
    <row r="2" spans="1:9" x14ac:dyDescent="0.25">
      <c r="A2" s="2" t="s">
        <v>18070</v>
      </c>
      <c r="B2" s="2" t="s">
        <v>18071</v>
      </c>
      <c r="C2" s="4" t="s">
        <v>18072</v>
      </c>
      <c r="E2" s="9">
        <v>43311</v>
      </c>
    </row>
  </sheetData>
  <hyperlinks>
    <hyperlink ref="I1" location="'Inicio'!A1" tooltip="Regresa a la tabla del inicio" display="Ir al inicio" xr:uid="{6961CE04-E635-44D9-9801-6F3418F8B8F1}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E70E4-8CD9-46C4-AD60-1561086CB7A9}">
  <sheetPr codeName="Hoja224"/>
  <dimension ref="A1:I268"/>
  <sheetViews>
    <sheetView workbookViewId="0">
      <pane ySplit="1" topLeftCell="A248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778</v>
      </c>
      <c r="H1" s="1" t="s">
        <v>28761</v>
      </c>
      <c r="I1" s="5" t="s">
        <v>14</v>
      </c>
    </row>
    <row r="2" spans="1:9" x14ac:dyDescent="0.25">
      <c r="A2" s="2" t="s">
        <v>5133</v>
      </c>
      <c r="B2" s="2" t="s">
        <v>18876</v>
      </c>
      <c r="C2" s="4" t="s">
        <v>13180</v>
      </c>
      <c r="E2" s="9">
        <v>41654</v>
      </c>
    </row>
    <row r="3" spans="1:9" x14ac:dyDescent="0.25">
      <c r="A3" s="2" t="s">
        <v>5133</v>
      </c>
      <c r="B3" s="2" t="s">
        <v>18877</v>
      </c>
      <c r="C3" s="4" t="s">
        <v>13180</v>
      </c>
      <c r="E3" s="9">
        <v>41654</v>
      </c>
    </row>
    <row r="4" spans="1:9" x14ac:dyDescent="0.25">
      <c r="A4" s="2" t="s">
        <v>2389</v>
      </c>
      <c r="B4" s="2" t="s">
        <v>18878</v>
      </c>
      <c r="C4" s="4" t="s">
        <v>15865</v>
      </c>
      <c r="E4" s="9">
        <v>41661</v>
      </c>
    </row>
    <row r="5" spans="1:9" x14ac:dyDescent="0.25">
      <c r="A5" s="2" t="s">
        <v>18879</v>
      </c>
      <c r="B5" s="2" t="s">
        <v>18880</v>
      </c>
      <c r="C5" s="4" t="s">
        <v>15865</v>
      </c>
      <c r="E5" s="9">
        <v>41661</v>
      </c>
    </row>
    <row r="6" spans="1:9" x14ac:dyDescent="0.25">
      <c r="A6" s="2" t="s">
        <v>14312</v>
      </c>
      <c r="B6" s="2" t="s">
        <v>18881</v>
      </c>
      <c r="C6" s="4" t="s">
        <v>1865</v>
      </c>
      <c r="E6" s="9">
        <v>41668</v>
      </c>
    </row>
    <row r="7" spans="1:9" x14ac:dyDescent="0.25">
      <c r="A7" s="2" t="s">
        <v>5147</v>
      </c>
      <c r="B7" s="2" t="s">
        <v>13989</v>
      </c>
      <c r="C7" s="4" t="s">
        <v>18882</v>
      </c>
      <c r="E7" s="9">
        <v>41674</v>
      </c>
    </row>
    <row r="8" spans="1:9" x14ac:dyDescent="0.25">
      <c r="A8" s="2" t="s">
        <v>5147</v>
      </c>
      <c r="B8" s="2" t="s">
        <v>18883</v>
      </c>
      <c r="C8" s="4" t="s">
        <v>18882</v>
      </c>
      <c r="E8" s="9">
        <v>41674</v>
      </c>
    </row>
    <row r="9" spans="1:9" x14ac:dyDescent="0.25">
      <c r="A9" s="2" t="s">
        <v>18884</v>
      </c>
      <c r="B9" s="2" t="s">
        <v>18885</v>
      </c>
      <c r="C9" s="4" t="s">
        <v>2836</v>
      </c>
      <c r="E9" s="9">
        <v>41685</v>
      </c>
    </row>
    <row r="10" spans="1:9" x14ac:dyDescent="0.25">
      <c r="A10" s="2" t="s">
        <v>2339</v>
      </c>
      <c r="B10" s="2" t="s">
        <v>18886</v>
      </c>
      <c r="C10" s="4" t="s">
        <v>2836</v>
      </c>
      <c r="E10" s="9">
        <v>41685</v>
      </c>
    </row>
    <row r="11" spans="1:9" x14ac:dyDescent="0.25">
      <c r="A11" s="2" t="s">
        <v>18887</v>
      </c>
      <c r="B11" s="2" t="s">
        <v>18888</v>
      </c>
      <c r="C11" s="4" t="s">
        <v>2285</v>
      </c>
      <c r="E11" s="9">
        <v>41690</v>
      </c>
    </row>
    <row r="12" spans="1:9" x14ac:dyDescent="0.25">
      <c r="A12" s="2" t="s">
        <v>2413</v>
      </c>
      <c r="B12" s="2" t="s">
        <v>18889</v>
      </c>
      <c r="C12" s="4" t="s">
        <v>18890</v>
      </c>
      <c r="E12" s="9">
        <v>41694</v>
      </c>
    </row>
    <row r="13" spans="1:9" x14ac:dyDescent="0.25">
      <c r="A13" s="2" t="s">
        <v>18891</v>
      </c>
      <c r="B13" s="2" t="s">
        <v>18892</v>
      </c>
      <c r="C13" s="4" t="s">
        <v>11804</v>
      </c>
      <c r="E13" s="9">
        <v>41699</v>
      </c>
    </row>
    <row r="14" spans="1:9" x14ac:dyDescent="0.25">
      <c r="A14" s="2" t="s">
        <v>2052</v>
      </c>
      <c r="B14" s="2" t="s">
        <v>18893</v>
      </c>
      <c r="C14" s="4" t="s">
        <v>2291</v>
      </c>
      <c r="E14" s="9">
        <v>41704</v>
      </c>
    </row>
    <row r="15" spans="1:9" x14ac:dyDescent="0.25">
      <c r="A15" s="2" t="s">
        <v>18894</v>
      </c>
      <c r="B15" s="2" t="s">
        <v>18895</v>
      </c>
      <c r="C15" s="4" t="s">
        <v>17079</v>
      </c>
      <c r="E15" s="9">
        <v>41724</v>
      </c>
    </row>
    <row r="16" spans="1:9" x14ac:dyDescent="0.25">
      <c r="A16" s="2" t="s">
        <v>5337</v>
      </c>
      <c r="B16" s="2" t="s">
        <v>18896</v>
      </c>
      <c r="C16" s="4" t="s">
        <v>7500</v>
      </c>
      <c r="E16" s="9">
        <v>41726</v>
      </c>
    </row>
    <row r="17" spans="1:5" x14ac:dyDescent="0.25">
      <c r="A17" s="2" t="s">
        <v>10571</v>
      </c>
      <c r="B17" s="2" t="s">
        <v>18897</v>
      </c>
      <c r="C17" s="4" t="s">
        <v>18898</v>
      </c>
      <c r="E17" s="9">
        <v>41702</v>
      </c>
    </row>
    <row r="18" spans="1:5" x14ac:dyDescent="0.25">
      <c r="A18" s="2" t="s">
        <v>3998</v>
      </c>
      <c r="B18" s="2" t="s">
        <v>18899</v>
      </c>
      <c r="C18" s="4" t="s">
        <v>7513</v>
      </c>
      <c r="E18" s="9">
        <v>41744</v>
      </c>
    </row>
    <row r="19" spans="1:5" x14ac:dyDescent="0.25">
      <c r="A19" s="2" t="s">
        <v>11851</v>
      </c>
      <c r="B19" s="2" t="s">
        <v>18900</v>
      </c>
      <c r="C19" s="4" t="s">
        <v>15292</v>
      </c>
      <c r="D19" s="9">
        <v>41759</v>
      </c>
      <c r="E19" s="9">
        <v>41753</v>
      </c>
    </row>
    <row r="20" spans="1:5" x14ac:dyDescent="0.25">
      <c r="A20" s="2" t="s">
        <v>4334</v>
      </c>
      <c r="B20" s="2" t="s">
        <v>18901</v>
      </c>
      <c r="C20" s="4" t="s">
        <v>18902</v>
      </c>
      <c r="E20" s="9">
        <v>41759</v>
      </c>
    </row>
    <row r="21" spans="1:5" x14ac:dyDescent="0.25">
      <c r="A21" s="2" t="s">
        <v>1439</v>
      </c>
      <c r="B21" s="2" t="s">
        <v>18903</v>
      </c>
      <c r="C21" s="4" t="s">
        <v>18419</v>
      </c>
      <c r="E21" s="9">
        <v>41766</v>
      </c>
    </row>
    <row r="22" spans="1:5" x14ac:dyDescent="0.25">
      <c r="A22" s="2" t="s">
        <v>18904</v>
      </c>
      <c r="B22" s="2" t="s">
        <v>18905</v>
      </c>
      <c r="C22" s="4" t="s">
        <v>18419</v>
      </c>
      <c r="E22" s="9">
        <v>41766</v>
      </c>
    </row>
    <row r="23" spans="1:5" x14ac:dyDescent="0.25">
      <c r="A23" s="2" t="s">
        <v>9975</v>
      </c>
      <c r="B23" s="2" t="s">
        <v>18906</v>
      </c>
      <c r="C23" s="4" t="s">
        <v>17491</v>
      </c>
      <c r="E23" s="9">
        <v>41794</v>
      </c>
    </row>
    <row r="24" spans="1:5" x14ac:dyDescent="0.25">
      <c r="A24" s="2" t="s">
        <v>18907</v>
      </c>
      <c r="B24" s="2" t="s">
        <v>18908</v>
      </c>
      <c r="C24" s="4" t="s">
        <v>7582</v>
      </c>
      <c r="E24" s="9">
        <v>41808</v>
      </c>
    </row>
    <row r="25" spans="1:5" x14ac:dyDescent="0.25">
      <c r="A25" s="2" t="s">
        <v>2618</v>
      </c>
      <c r="B25" s="2" t="s">
        <v>18909</v>
      </c>
      <c r="C25" s="4" t="s">
        <v>18910</v>
      </c>
      <c r="E25" s="9">
        <v>41810</v>
      </c>
    </row>
    <row r="26" spans="1:5" x14ac:dyDescent="0.25">
      <c r="B26" s="2" t="s">
        <v>18911</v>
      </c>
      <c r="C26" s="4" t="s">
        <v>11865</v>
      </c>
      <c r="E26" s="9">
        <v>41795</v>
      </c>
    </row>
    <row r="27" spans="1:5" x14ac:dyDescent="0.25">
      <c r="A27" s="2" t="s">
        <v>8582</v>
      </c>
      <c r="B27" s="2" t="s">
        <v>18912</v>
      </c>
      <c r="C27" s="4" t="s">
        <v>11873</v>
      </c>
      <c r="E27" s="9">
        <v>41829</v>
      </c>
    </row>
    <row r="28" spans="1:5" x14ac:dyDescent="0.25">
      <c r="A28" s="2" t="s">
        <v>18913</v>
      </c>
      <c r="B28" s="2" t="s">
        <v>18914</v>
      </c>
      <c r="C28" s="4" t="s">
        <v>2858</v>
      </c>
      <c r="E28" s="9">
        <v>41831</v>
      </c>
    </row>
    <row r="29" spans="1:5" x14ac:dyDescent="0.25">
      <c r="A29" s="2" t="s">
        <v>4334</v>
      </c>
      <c r="B29" s="2" t="s">
        <v>18915</v>
      </c>
      <c r="C29" s="4" t="s">
        <v>11876</v>
      </c>
      <c r="E29" s="9">
        <v>41835</v>
      </c>
    </row>
    <row r="30" spans="1:5" x14ac:dyDescent="0.25">
      <c r="A30" s="2" t="s">
        <v>18916</v>
      </c>
      <c r="B30" s="2" t="s">
        <v>18917</v>
      </c>
      <c r="C30" s="4" t="s">
        <v>6021</v>
      </c>
      <c r="E30" s="9">
        <v>41836</v>
      </c>
    </row>
    <row r="31" spans="1:5" x14ac:dyDescent="0.25">
      <c r="A31" s="2" t="s">
        <v>3998</v>
      </c>
      <c r="B31" s="2" t="s">
        <v>18918</v>
      </c>
      <c r="C31" s="4" t="s">
        <v>17103</v>
      </c>
      <c r="E31" s="9">
        <v>41859</v>
      </c>
    </row>
    <row r="32" spans="1:5" x14ac:dyDescent="0.25">
      <c r="A32" s="2" t="s">
        <v>10988</v>
      </c>
      <c r="B32" s="2" t="s">
        <v>18919</v>
      </c>
      <c r="C32" s="4" t="s">
        <v>18920</v>
      </c>
      <c r="E32" s="9">
        <v>41866</v>
      </c>
    </row>
    <row r="33" spans="1:5" x14ac:dyDescent="0.25">
      <c r="A33" s="2" t="s">
        <v>18921</v>
      </c>
      <c r="B33" s="2" t="s">
        <v>18922</v>
      </c>
      <c r="C33" s="4" t="s">
        <v>4188</v>
      </c>
      <c r="E33" s="9">
        <v>41872</v>
      </c>
    </row>
    <row r="34" spans="1:5" x14ac:dyDescent="0.25">
      <c r="A34" s="2" t="s">
        <v>18923</v>
      </c>
      <c r="B34" s="2" t="s">
        <v>18924</v>
      </c>
      <c r="C34" s="4" t="s">
        <v>18925</v>
      </c>
      <c r="E34" s="9">
        <v>41872</v>
      </c>
    </row>
    <row r="35" spans="1:5" x14ac:dyDescent="0.25">
      <c r="A35" s="2" t="s">
        <v>13338</v>
      </c>
      <c r="B35" s="2" t="s">
        <v>18926</v>
      </c>
      <c r="C35" s="4" t="s">
        <v>18927</v>
      </c>
      <c r="E35" s="9">
        <v>41876</v>
      </c>
    </row>
    <row r="36" spans="1:5" x14ac:dyDescent="0.25">
      <c r="A36" s="2" t="s">
        <v>2240</v>
      </c>
      <c r="B36" s="2" t="s">
        <v>18928</v>
      </c>
      <c r="C36" s="4" t="s">
        <v>17106</v>
      </c>
      <c r="E36" s="9">
        <v>41883</v>
      </c>
    </row>
    <row r="37" spans="1:5" x14ac:dyDescent="0.25">
      <c r="A37" s="2" t="s">
        <v>3716</v>
      </c>
      <c r="B37" s="2" t="s">
        <v>18929</v>
      </c>
      <c r="C37" s="4" t="s">
        <v>17106</v>
      </c>
      <c r="E37" s="9">
        <v>41883</v>
      </c>
    </row>
    <row r="38" spans="1:5" x14ac:dyDescent="0.25">
      <c r="A38" s="2" t="s">
        <v>18879</v>
      </c>
      <c r="B38" s="2" t="s">
        <v>18930</v>
      </c>
      <c r="C38" s="4" t="s">
        <v>11912</v>
      </c>
      <c r="E38" s="9">
        <v>41890</v>
      </c>
    </row>
    <row r="39" spans="1:5" x14ac:dyDescent="0.25">
      <c r="A39" s="2" t="s">
        <v>14326</v>
      </c>
      <c r="B39" s="2" t="s">
        <v>18931</v>
      </c>
      <c r="C39" s="4" t="s">
        <v>11931</v>
      </c>
      <c r="E39" s="9">
        <v>41911</v>
      </c>
    </row>
    <row r="40" spans="1:5" x14ac:dyDescent="0.25">
      <c r="A40" s="2" t="s">
        <v>18932</v>
      </c>
      <c r="B40" s="2" t="s">
        <v>18933</v>
      </c>
      <c r="C40" s="4" t="s">
        <v>2881</v>
      </c>
      <c r="E40" s="9">
        <v>41912</v>
      </c>
    </row>
    <row r="41" spans="1:5" x14ac:dyDescent="0.25">
      <c r="A41" s="2" t="s">
        <v>1874</v>
      </c>
      <c r="B41" s="2" t="s">
        <v>18934</v>
      </c>
      <c r="C41" s="4" t="s">
        <v>18935</v>
      </c>
      <c r="E41" s="9">
        <v>41918</v>
      </c>
    </row>
    <row r="42" spans="1:5" x14ac:dyDescent="0.25">
      <c r="A42" s="2" t="s">
        <v>1534</v>
      </c>
      <c r="B42" s="2" t="s">
        <v>11842</v>
      </c>
      <c r="C42" s="4" t="s">
        <v>18935</v>
      </c>
      <c r="E42" s="9">
        <v>41918</v>
      </c>
    </row>
    <row r="43" spans="1:5" x14ac:dyDescent="0.25">
      <c r="A43" s="2" t="s">
        <v>971</v>
      </c>
      <c r="B43" s="2" t="s">
        <v>18936</v>
      </c>
      <c r="C43" s="4" t="s">
        <v>11940</v>
      </c>
      <c r="E43" s="9">
        <v>41923</v>
      </c>
    </row>
    <row r="44" spans="1:5" x14ac:dyDescent="0.25">
      <c r="A44" s="2" t="s">
        <v>18937</v>
      </c>
      <c r="B44" s="2" t="s">
        <v>18938</v>
      </c>
      <c r="C44" s="4" t="s">
        <v>1880</v>
      </c>
      <c r="D44" s="9">
        <v>41937</v>
      </c>
      <c r="E44" s="9">
        <v>41935</v>
      </c>
    </row>
    <row r="45" spans="1:5" x14ac:dyDescent="0.25">
      <c r="A45" s="2" t="s">
        <v>3716</v>
      </c>
      <c r="B45" s="2" t="s">
        <v>18939</v>
      </c>
      <c r="C45" s="4" t="s">
        <v>6505</v>
      </c>
      <c r="E45" s="9">
        <v>41942</v>
      </c>
    </row>
    <row r="46" spans="1:5" x14ac:dyDescent="0.25">
      <c r="A46" s="2" t="s">
        <v>14326</v>
      </c>
      <c r="B46" s="2" t="s">
        <v>18940</v>
      </c>
      <c r="C46" s="4" t="s">
        <v>6834</v>
      </c>
      <c r="E46" s="9">
        <v>41946</v>
      </c>
    </row>
    <row r="47" spans="1:5" x14ac:dyDescent="0.25">
      <c r="A47" s="2" t="s">
        <v>12595</v>
      </c>
      <c r="B47" s="2" t="s">
        <v>18941</v>
      </c>
      <c r="C47" s="4" t="s">
        <v>5238</v>
      </c>
      <c r="E47" s="9">
        <v>41953</v>
      </c>
    </row>
    <row r="48" spans="1:5" x14ac:dyDescent="0.25">
      <c r="A48" s="2" t="s">
        <v>18942</v>
      </c>
      <c r="B48" s="2" t="s">
        <v>18943</v>
      </c>
      <c r="C48" s="4" t="s">
        <v>11963</v>
      </c>
      <c r="E48" s="9">
        <v>41956</v>
      </c>
    </row>
    <row r="49" spans="1:5" x14ac:dyDescent="0.25">
      <c r="A49" s="2" t="s">
        <v>1428</v>
      </c>
      <c r="B49" s="2" t="s">
        <v>18944</v>
      </c>
      <c r="C49" s="4" t="s">
        <v>9501</v>
      </c>
      <c r="E49" s="9">
        <v>41967</v>
      </c>
    </row>
    <row r="50" spans="1:5" x14ac:dyDescent="0.25">
      <c r="A50" s="2" t="s">
        <v>5172</v>
      </c>
      <c r="B50" s="2" t="s">
        <v>18945</v>
      </c>
      <c r="C50" s="4" t="s">
        <v>9501</v>
      </c>
      <c r="E50" s="9">
        <v>41967</v>
      </c>
    </row>
    <row r="51" spans="1:5" x14ac:dyDescent="0.25">
      <c r="A51" s="2" t="s">
        <v>8582</v>
      </c>
      <c r="B51" s="2" t="s">
        <v>18946</v>
      </c>
      <c r="C51" s="4" t="s">
        <v>1889</v>
      </c>
      <c r="D51" s="9">
        <v>41981</v>
      </c>
      <c r="E51" s="9">
        <v>41979</v>
      </c>
    </row>
    <row r="52" spans="1:5" x14ac:dyDescent="0.25">
      <c r="A52" s="2" t="s">
        <v>7511</v>
      </c>
      <c r="B52" s="2" t="s">
        <v>18947</v>
      </c>
      <c r="C52" s="4" t="s">
        <v>15880</v>
      </c>
      <c r="E52" s="9">
        <v>42017</v>
      </c>
    </row>
    <row r="53" spans="1:5" x14ac:dyDescent="0.25">
      <c r="A53" s="2" t="s">
        <v>2348</v>
      </c>
      <c r="B53" s="2" t="s">
        <v>18948</v>
      </c>
      <c r="C53" s="4" t="s">
        <v>15336</v>
      </c>
      <c r="E53" s="9">
        <v>42027</v>
      </c>
    </row>
    <row r="54" spans="1:5" x14ac:dyDescent="0.25">
      <c r="A54" s="2" t="s">
        <v>5133</v>
      </c>
      <c r="B54" s="2" t="s">
        <v>5134</v>
      </c>
      <c r="C54" s="4" t="s">
        <v>18949</v>
      </c>
      <c r="E54" s="9">
        <v>42041</v>
      </c>
    </row>
    <row r="55" spans="1:5" x14ac:dyDescent="0.25">
      <c r="A55" s="2" t="s">
        <v>7840</v>
      </c>
      <c r="B55" s="2" t="s">
        <v>18950</v>
      </c>
      <c r="C55" s="4" t="s">
        <v>18951</v>
      </c>
      <c r="E55" s="9">
        <v>42051</v>
      </c>
    </row>
    <row r="56" spans="1:5" x14ac:dyDescent="0.25">
      <c r="A56" s="2" t="s">
        <v>2052</v>
      </c>
      <c r="B56" s="2" t="s">
        <v>18952</v>
      </c>
      <c r="C56" s="4" t="s">
        <v>18953</v>
      </c>
      <c r="E56" s="9">
        <v>42067</v>
      </c>
    </row>
    <row r="57" spans="1:5" x14ac:dyDescent="0.25">
      <c r="A57" s="2" t="s">
        <v>2438</v>
      </c>
      <c r="B57" s="2" t="s">
        <v>18954</v>
      </c>
      <c r="C57" s="4" t="s">
        <v>15346</v>
      </c>
      <c r="E57" s="9">
        <v>42075</v>
      </c>
    </row>
    <row r="58" spans="1:5" x14ac:dyDescent="0.25">
      <c r="A58" s="2" t="s">
        <v>13603</v>
      </c>
      <c r="B58" s="2" t="s">
        <v>18955</v>
      </c>
      <c r="C58" s="4" t="s">
        <v>8577</v>
      </c>
      <c r="E58" s="9">
        <v>42082</v>
      </c>
    </row>
    <row r="59" spans="1:5" x14ac:dyDescent="0.25">
      <c r="A59" s="2" t="s">
        <v>1789</v>
      </c>
      <c r="B59" s="2" t="s">
        <v>18956</v>
      </c>
      <c r="C59" s="4" t="s">
        <v>9534</v>
      </c>
      <c r="E59" s="9">
        <v>42082</v>
      </c>
    </row>
    <row r="60" spans="1:5" x14ac:dyDescent="0.25">
      <c r="A60" s="2" t="s">
        <v>18957</v>
      </c>
      <c r="B60" s="2" t="s">
        <v>18958</v>
      </c>
      <c r="C60" s="4" t="s">
        <v>18959</v>
      </c>
      <c r="E60" s="9">
        <v>42094</v>
      </c>
    </row>
    <row r="61" spans="1:5" x14ac:dyDescent="0.25">
      <c r="A61" s="2" t="s">
        <v>18960</v>
      </c>
      <c r="B61" s="2" t="s">
        <v>18947</v>
      </c>
      <c r="C61" s="4" t="s">
        <v>18961</v>
      </c>
      <c r="E61" s="9">
        <v>42108</v>
      </c>
    </row>
    <row r="62" spans="1:5" x14ac:dyDescent="0.25">
      <c r="A62" s="2" t="s">
        <v>6851</v>
      </c>
      <c r="B62" s="2" t="s">
        <v>18962</v>
      </c>
      <c r="C62" s="4" t="s">
        <v>1903</v>
      </c>
      <c r="E62" s="9">
        <v>42116</v>
      </c>
    </row>
    <row r="63" spans="1:5" x14ac:dyDescent="0.25">
      <c r="A63" s="2" t="s">
        <v>18963</v>
      </c>
      <c r="B63" s="2" t="s">
        <v>18964</v>
      </c>
      <c r="C63" s="4" t="s">
        <v>18965</v>
      </c>
      <c r="E63" s="9">
        <v>42133</v>
      </c>
    </row>
    <row r="64" spans="1:5" x14ac:dyDescent="0.25">
      <c r="A64" s="2" t="s">
        <v>18884</v>
      </c>
      <c r="B64" s="2" t="s">
        <v>18966</v>
      </c>
      <c r="C64" s="4" t="s">
        <v>12015</v>
      </c>
      <c r="E64" s="9">
        <v>42139</v>
      </c>
    </row>
    <row r="65" spans="1:5" x14ac:dyDescent="0.25">
      <c r="A65" s="2" t="s">
        <v>18967</v>
      </c>
      <c r="B65" s="2" t="s">
        <v>18968</v>
      </c>
      <c r="C65" s="4" t="s">
        <v>8621</v>
      </c>
      <c r="E65" s="9">
        <v>42145</v>
      </c>
    </row>
    <row r="66" spans="1:5" x14ac:dyDescent="0.25">
      <c r="A66" s="2" t="s">
        <v>18969</v>
      </c>
      <c r="B66" s="2" t="s">
        <v>18970</v>
      </c>
      <c r="C66" s="4" t="s">
        <v>4292</v>
      </c>
      <c r="E66" s="9">
        <v>42152</v>
      </c>
    </row>
    <row r="67" spans="1:5" x14ac:dyDescent="0.25">
      <c r="A67" s="2" t="s">
        <v>18971</v>
      </c>
      <c r="B67" s="2" t="s">
        <v>18972</v>
      </c>
      <c r="C67" s="4" t="s">
        <v>4292</v>
      </c>
      <c r="E67" s="9">
        <v>42152</v>
      </c>
    </row>
    <row r="68" spans="1:5" x14ac:dyDescent="0.25">
      <c r="A68" s="2" t="s">
        <v>18973</v>
      </c>
      <c r="B68" s="2" t="s">
        <v>18974</v>
      </c>
      <c r="C68" s="4" t="s">
        <v>8629</v>
      </c>
      <c r="E68" s="9">
        <v>42159</v>
      </c>
    </row>
    <row r="69" spans="1:5" x14ac:dyDescent="0.25">
      <c r="A69" s="2" t="s">
        <v>7193</v>
      </c>
      <c r="B69" s="2" t="s">
        <v>18975</v>
      </c>
      <c r="C69" s="4" t="s">
        <v>8629</v>
      </c>
      <c r="E69" s="9">
        <v>42159</v>
      </c>
    </row>
    <row r="70" spans="1:5" x14ac:dyDescent="0.25">
      <c r="A70" s="2" t="s">
        <v>18884</v>
      </c>
      <c r="B70" s="2" t="s">
        <v>18976</v>
      </c>
      <c r="C70" s="4" t="s">
        <v>6527</v>
      </c>
      <c r="E70" s="9">
        <v>42166</v>
      </c>
    </row>
    <row r="71" spans="1:5" x14ac:dyDescent="0.25">
      <c r="A71" s="2" t="s">
        <v>18937</v>
      </c>
      <c r="B71" s="2" t="s">
        <v>18977</v>
      </c>
      <c r="C71" s="4" t="s">
        <v>18978</v>
      </c>
      <c r="E71" s="9">
        <v>42178</v>
      </c>
    </row>
    <row r="72" spans="1:5" x14ac:dyDescent="0.25">
      <c r="A72" s="2" t="s">
        <v>7932</v>
      </c>
      <c r="B72" s="2" t="s">
        <v>8652</v>
      </c>
      <c r="C72" s="4" t="s">
        <v>4316</v>
      </c>
      <c r="E72" s="9">
        <v>42209</v>
      </c>
    </row>
    <row r="73" spans="1:5" x14ac:dyDescent="0.25">
      <c r="A73" s="2" t="s">
        <v>10727</v>
      </c>
      <c r="B73" s="2" t="s">
        <v>18979</v>
      </c>
      <c r="C73" s="4" t="s">
        <v>12476</v>
      </c>
      <c r="E73" s="9">
        <v>42219</v>
      </c>
    </row>
    <row r="74" spans="1:5" x14ac:dyDescent="0.25">
      <c r="A74" s="2" t="s">
        <v>18980</v>
      </c>
      <c r="B74" s="2" t="s">
        <v>18981</v>
      </c>
      <c r="C74" s="4" t="s">
        <v>1270</v>
      </c>
      <c r="E74" s="9">
        <v>42226</v>
      </c>
    </row>
    <row r="75" spans="1:5" x14ac:dyDescent="0.25">
      <c r="A75" s="2" t="s">
        <v>18982</v>
      </c>
      <c r="B75" s="2" t="s">
        <v>18983</v>
      </c>
      <c r="C75" s="4" t="s">
        <v>5292</v>
      </c>
      <c r="E75" s="9">
        <v>42229</v>
      </c>
    </row>
    <row r="76" spans="1:5" x14ac:dyDescent="0.25">
      <c r="A76" s="2" t="s">
        <v>16751</v>
      </c>
      <c r="B76" s="2" t="s">
        <v>18984</v>
      </c>
      <c r="C76" s="4" t="s">
        <v>18985</v>
      </c>
      <c r="E76" s="9">
        <v>42235</v>
      </c>
    </row>
    <row r="77" spans="1:5" x14ac:dyDescent="0.25">
      <c r="A77" s="2" t="s">
        <v>18986</v>
      </c>
      <c r="B77" s="2" t="s">
        <v>6255</v>
      </c>
      <c r="C77" s="4" t="s">
        <v>1277</v>
      </c>
      <c r="E77" s="9">
        <v>42251</v>
      </c>
    </row>
    <row r="78" spans="1:5" x14ac:dyDescent="0.25">
      <c r="A78" s="2" t="s">
        <v>18987</v>
      </c>
      <c r="B78" s="2" t="s">
        <v>18988</v>
      </c>
      <c r="C78" s="4" t="s">
        <v>6547</v>
      </c>
      <c r="E78" s="9">
        <v>42257</v>
      </c>
    </row>
    <row r="79" spans="1:5" x14ac:dyDescent="0.25">
      <c r="A79" s="2" t="s">
        <v>18989</v>
      </c>
      <c r="B79" s="2" t="s">
        <v>18990</v>
      </c>
      <c r="C79" s="4" t="s">
        <v>6547</v>
      </c>
      <c r="E79" s="9">
        <v>42257</v>
      </c>
    </row>
    <row r="80" spans="1:5" x14ac:dyDescent="0.25">
      <c r="A80" s="2" t="s">
        <v>18991</v>
      </c>
      <c r="B80" s="2" t="s">
        <v>18992</v>
      </c>
      <c r="C80" s="4" t="s">
        <v>18993</v>
      </c>
      <c r="D80" s="9" t="s">
        <v>18994</v>
      </c>
      <c r="E80" s="9">
        <v>42269</v>
      </c>
    </row>
    <row r="81" spans="1:5" x14ac:dyDescent="0.25">
      <c r="A81" s="2" t="s">
        <v>10619</v>
      </c>
      <c r="B81" s="2" t="s">
        <v>18995</v>
      </c>
      <c r="C81" s="4" t="s">
        <v>18993</v>
      </c>
      <c r="D81" s="9" t="s">
        <v>18994</v>
      </c>
      <c r="E81" s="9">
        <v>42269</v>
      </c>
    </row>
    <row r="82" spans="1:5" x14ac:dyDescent="0.25">
      <c r="A82" s="2" t="s">
        <v>18996</v>
      </c>
      <c r="B82" s="2" t="s">
        <v>18997</v>
      </c>
      <c r="C82" s="4" t="s">
        <v>18998</v>
      </c>
      <c r="E82" s="9">
        <v>42275</v>
      </c>
    </row>
    <row r="83" spans="1:5" x14ac:dyDescent="0.25">
      <c r="A83" s="2" t="s">
        <v>8844</v>
      </c>
      <c r="B83" s="2" t="s">
        <v>18999</v>
      </c>
      <c r="C83" s="4" t="s">
        <v>19000</v>
      </c>
      <c r="D83" s="9">
        <v>42289</v>
      </c>
      <c r="E83" s="9">
        <v>42285</v>
      </c>
    </row>
    <row r="84" spans="1:5" x14ac:dyDescent="0.25">
      <c r="A84" s="2" t="s">
        <v>1412</v>
      </c>
      <c r="B84" s="2" t="s">
        <v>19001</v>
      </c>
      <c r="C84" s="4" t="s">
        <v>19002</v>
      </c>
      <c r="E84" s="9">
        <v>42290</v>
      </c>
    </row>
    <row r="85" spans="1:5" x14ac:dyDescent="0.25">
      <c r="A85" s="2" t="s">
        <v>19003</v>
      </c>
      <c r="B85" s="2" t="s">
        <v>19004</v>
      </c>
      <c r="C85" s="4" t="s">
        <v>19002</v>
      </c>
      <c r="E85" s="9">
        <v>42290</v>
      </c>
    </row>
    <row r="86" spans="1:5" x14ac:dyDescent="0.25">
      <c r="A86" s="2" t="s">
        <v>2130</v>
      </c>
      <c r="B86" s="2" t="s">
        <v>19005</v>
      </c>
      <c r="C86" s="4">
        <v>42290</v>
      </c>
      <c r="E86" s="9">
        <v>42293</v>
      </c>
    </row>
    <row r="87" spans="1:5" x14ac:dyDescent="0.25">
      <c r="A87" s="2" t="s">
        <v>19006</v>
      </c>
      <c r="B87" s="2" t="s">
        <v>19007</v>
      </c>
      <c r="C87" s="4" t="s">
        <v>19008</v>
      </c>
      <c r="D87" s="9">
        <v>42306</v>
      </c>
      <c r="E87" s="9">
        <v>42303</v>
      </c>
    </row>
    <row r="88" spans="1:5" x14ac:dyDescent="0.25">
      <c r="A88" s="2" t="s">
        <v>19009</v>
      </c>
      <c r="B88" s="2" t="s">
        <v>19010</v>
      </c>
      <c r="C88" s="4" t="s">
        <v>12066</v>
      </c>
      <c r="E88" s="9">
        <v>42304</v>
      </c>
    </row>
    <row r="89" spans="1:5" x14ac:dyDescent="0.25">
      <c r="A89" s="2" t="s">
        <v>19011</v>
      </c>
      <c r="B89" s="2" t="s">
        <v>19012</v>
      </c>
      <c r="C89" s="4" t="s">
        <v>1169</v>
      </c>
      <c r="E89" s="9">
        <v>42307</v>
      </c>
    </row>
    <row r="90" spans="1:5" x14ac:dyDescent="0.25">
      <c r="A90" s="2" t="s">
        <v>1342</v>
      </c>
      <c r="B90" s="2" t="s">
        <v>19013</v>
      </c>
      <c r="C90" s="4" t="s">
        <v>19014</v>
      </c>
      <c r="E90" s="9">
        <v>42313</v>
      </c>
    </row>
    <row r="91" spans="1:5" x14ac:dyDescent="0.25">
      <c r="A91" s="2" t="s">
        <v>8996</v>
      </c>
      <c r="B91" s="2" t="s">
        <v>19015</v>
      </c>
      <c r="C91" s="4" t="s">
        <v>1005</v>
      </c>
      <c r="E91" s="9">
        <v>42320</v>
      </c>
    </row>
    <row r="92" spans="1:5" x14ac:dyDescent="0.25">
      <c r="A92" s="2" t="s">
        <v>19016</v>
      </c>
      <c r="B92" s="2" t="s">
        <v>19017</v>
      </c>
      <c r="C92" s="4" t="s">
        <v>12876</v>
      </c>
      <c r="E92" s="9">
        <v>42327</v>
      </c>
    </row>
    <row r="93" spans="1:5" x14ac:dyDescent="0.25">
      <c r="A93" s="2" t="s">
        <v>19018</v>
      </c>
      <c r="B93" s="2" t="s">
        <v>19019</v>
      </c>
      <c r="C93" s="4" t="s">
        <v>5345</v>
      </c>
      <c r="E93" s="9">
        <v>42332</v>
      </c>
    </row>
    <row r="94" spans="1:5" x14ac:dyDescent="0.25">
      <c r="A94" s="2" t="s">
        <v>19020</v>
      </c>
      <c r="B94" s="2" t="s">
        <v>19021</v>
      </c>
      <c r="C94" s="4" t="s">
        <v>19022</v>
      </c>
      <c r="E94" s="9">
        <v>42335</v>
      </c>
    </row>
    <row r="95" spans="1:5" x14ac:dyDescent="0.25">
      <c r="A95" s="2" t="s">
        <v>19023</v>
      </c>
      <c r="B95" s="2" t="s">
        <v>19024</v>
      </c>
      <c r="C95" s="4" t="s">
        <v>19025</v>
      </c>
      <c r="E95" s="9">
        <v>42338</v>
      </c>
    </row>
    <row r="96" spans="1:5" x14ac:dyDescent="0.25">
      <c r="A96" s="2" t="s">
        <v>10988</v>
      </c>
      <c r="B96" s="2" t="s">
        <v>19026</v>
      </c>
      <c r="C96" s="4" t="s">
        <v>19027</v>
      </c>
      <c r="E96" s="9">
        <v>42342</v>
      </c>
    </row>
    <row r="97" spans="1:5" x14ac:dyDescent="0.25">
      <c r="A97" s="2" t="s">
        <v>19028</v>
      </c>
      <c r="B97" s="2" t="s">
        <v>18893</v>
      </c>
      <c r="C97" s="4" t="s">
        <v>5351</v>
      </c>
      <c r="E97" s="9">
        <v>42346</v>
      </c>
    </row>
    <row r="98" spans="1:5" x14ac:dyDescent="0.25">
      <c r="A98" s="2" t="s">
        <v>19029</v>
      </c>
      <c r="B98" s="2" t="s">
        <v>19030</v>
      </c>
      <c r="C98" s="4" t="s">
        <v>19031</v>
      </c>
      <c r="E98" s="9">
        <v>42352</v>
      </c>
    </row>
    <row r="99" spans="1:5" x14ac:dyDescent="0.25">
      <c r="A99" s="2" t="s">
        <v>19032</v>
      </c>
      <c r="B99" s="2" t="s">
        <v>19033</v>
      </c>
      <c r="C99" s="4" t="s">
        <v>19034</v>
      </c>
      <c r="E99" s="9">
        <v>42354</v>
      </c>
    </row>
    <row r="100" spans="1:5" x14ac:dyDescent="0.25">
      <c r="A100" s="2" t="s">
        <v>19035</v>
      </c>
      <c r="B100" s="2" t="s">
        <v>19036</v>
      </c>
      <c r="C100" s="4" t="s">
        <v>19037</v>
      </c>
      <c r="E100" s="9">
        <v>42359</v>
      </c>
    </row>
    <row r="101" spans="1:5" x14ac:dyDescent="0.25">
      <c r="A101" s="2" t="s">
        <v>19038</v>
      </c>
      <c r="B101" s="2" t="s">
        <v>19039</v>
      </c>
      <c r="C101" s="4" t="s">
        <v>9813</v>
      </c>
      <c r="E101" s="9">
        <v>42362</v>
      </c>
    </row>
    <row r="102" spans="1:5" x14ac:dyDescent="0.25">
      <c r="A102" s="2" t="s">
        <v>19040</v>
      </c>
      <c r="B102" s="2" t="s">
        <v>19041</v>
      </c>
      <c r="C102" s="4" t="s">
        <v>19042</v>
      </c>
      <c r="E102" s="9">
        <v>42366</v>
      </c>
    </row>
    <row r="103" spans="1:5" x14ac:dyDescent="0.25">
      <c r="A103" s="2" t="s">
        <v>10031</v>
      </c>
      <c r="B103" s="2" t="s">
        <v>19043</v>
      </c>
      <c r="C103" s="4" t="s">
        <v>19044</v>
      </c>
      <c r="E103" s="9">
        <v>42374</v>
      </c>
    </row>
    <row r="104" spans="1:5" x14ac:dyDescent="0.25">
      <c r="A104" s="2" t="s">
        <v>19045</v>
      </c>
      <c r="B104" s="2" t="s">
        <v>19046</v>
      </c>
      <c r="C104" s="4" t="s">
        <v>19047</v>
      </c>
      <c r="E104" s="9">
        <v>42376</v>
      </c>
    </row>
    <row r="105" spans="1:5" x14ac:dyDescent="0.25">
      <c r="A105" s="2" t="s">
        <v>5420</v>
      </c>
      <c r="B105" s="2" t="s">
        <v>19048</v>
      </c>
      <c r="C105" s="4" t="s">
        <v>12927</v>
      </c>
      <c r="E105" s="9">
        <v>42376</v>
      </c>
    </row>
    <row r="106" spans="1:5" x14ac:dyDescent="0.25">
      <c r="A106" s="2" t="s">
        <v>19049</v>
      </c>
      <c r="B106" s="2" t="s">
        <v>19050</v>
      </c>
      <c r="C106" s="4" t="s">
        <v>19051</v>
      </c>
      <c r="E106" s="9">
        <v>42381</v>
      </c>
    </row>
    <row r="107" spans="1:5" x14ac:dyDescent="0.25">
      <c r="A107" s="2" t="s">
        <v>16188</v>
      </c>
      <c r="B107" s="2" t="s">
        <v>2431</v>
      </c>
      <c r="C107" s="4" t="s">
        <v>19052</v>
      </c>
      <c r="E107" s="9">
        <v>42384</v>
      </c>
    </row>
    <row r="108" spans="1:5" x14ac:dyDescent="0.25">
      <c r="A108" s="2" t="s">
        <v>2488</v>
      </c>
      <c r="B108" s="2" t="s">
        <v>19053</v>
      </c>
      <c r="C108" s="4" t="s">
        <v>19054</v>
      </c>
      <c r="D108" s="9">
        <v>42398</v>
      </c>
      <c r="E108" s="9">
        <v>42395</v>
      </c>
    </row>
    <row r="109" spans="1:5" x14ac:dyDescent="0.25">
      <c r="A109" s="2" t="s">
        <v>12576</v>
      </c>
      <c r="B109" s="2" t="s">
        <v>19055</v>
      </c>
      <c r="C109" s="4" t="s">
        <v>19054</v>
      </c>
      <c r="E109" s="9">
        <v>42389</v>
      </c>
    </row>
    <row r="110" spans="1:5" x14ac:dyDescent="0.25">
      <c r="A110" s="2" t="s">
        <v>19056</v>
      </c>
      <c r="B110" s="2" t="s">
        <v>11624</v>
      </c>
      <c r="C110" s="4" t="s">
        <v>19057</v>
      </c>
      <c r="E110" s="9">
        <v>42395</v>
      </c>
    </row>
    <row r="111" spans="1:5" x14ac:dyDescent="0.25">
      <c r="A111" s="2" t="s">
        <v>1383</v>
      </c>
      <c r="B111" s="2" t="s">
        <v>19058</v>
      </c>
      <c r="C111" s="4" t="s">
        <v>19059</v>
      </c>
      <c r="E111" s="9">
        <v>42398</v>
      </c>
    </row>
    <row r="112" spans="1:5" x14ac:dyDescent="0.25">
      <c r="A112" s="2" t="s">
        <v>1383</v>
      </c>
      <c r="B112" s="2" t="s">
        <v>19060</v>
      </c>
      <c r="C112" s="4" t="s">
        <v>19061</v>
      </c>
      <c r="E112" s="9">
        <v>42402</v>
      </c>
    </row>
    <row r="113" spans="1:5" x14ac:dyDescent="0.25">
      <c r="A113" s="2" t="s">
        <v>12877</v>
      </c>
      <c r="B113" s="2" t="s">
        <v>19062</v>
      </c>
      <c r="C113" s="4" t="s">
        <v>4373</v>
      </c>
      <c r="E113" s="9">
        <v>42403</v>
      </c>
    </row>
    <row r="114" spans="1:5" x14ac:dyDescent="0.25">
      <c r="A114" s="2" t="s">
        <v>19063</v>
      </c>
      <c r="B114" s="2" t="s">
        <v>19064</v>
      </c>
      <c r="C114" s="4" t="s">
        <v>4373</v>
      </c>
      <c r="E114" s="9">
        <v>42409</v>
      </c>
    </row>
    <row r="115" spans="1:5" x14ac:dyDescent="0.25">
      <c r="A115" s="2" t="s">
        <v>19065</v>
      </c>
      <c r="B115" s="2" t="s">
        <v>19066</v>
      </c>
      <c r="C115" s="4" t="s">
        <v>19067</v>
      </c>
      <c r="E115" s="9">
        <v>42406</v>
      </c>
    </row>
    <row r="116" spans="1:5" x14ac:dyDescent="0.25">
      <c r="A116" s="2" t="s">
        <v>12226</v>
      </c>
      <c r="B116" s="2" t="s">
        <v>19068</v>
      </c>
      <c r="C116" s="4" t="s">
        <v>1311</v>
      </c>
      <c r="E116" s="9">
        <v>42413</v>
      </c>
    </row>
    <row r="117" spans="1:5" x14ac:dyDescent="0.25">
      <c r="A117" s="2" t="s">
        <v>4516</v>
      </c>
      <c r="B117" s="2" t="s">
        <v>19069</v>
      </c>
      <c r="C117" s="4" t="s">
        <v>7620</v>
      </c>
      <c r="E117" s="9">
        <v>42416</v>
      </c>
    </row>
    <row r="118" spans="1:5" x14ac:dyDescent="0.25">
      <c r="A118" s="2" t="s">
        <v>19070</v>
      </c>
      <c r="B118" s="2" t="s">
        <v>19071</v>
      </c>
      <c r="C118" s="4" t="s">
        <v>17578</v>
      </c>
      <c r="E118" s="9">
        <v>42411</v>
      </c>
    </row>
    <row r="119" spans="1:5" x14ac:dyDescent="0.25">
      <c r="A119" s="2" t="s">
        <v>2348</v>
      </c>
      <c r="B119" s="2" t="s">
        <v>19072</v>
      </c>
      <c r="C119" s="4" t="s">
        <v>7627</v>
      </c>
      <c r="E119" s="9">
        <v>42420</v>
      </c>
    </row>
    <row r="120" spans="1:5" x14ac:dyDescent="0.25">
      <c r="A120" s="2" t="s">
        <v>19073</v>
      </c>
      <c r="B120" s="2" t="s">
        <v>19074</v>
      </c>
      <c r="C120" s="4" t="s">
        <v>1313</v>
      </c>
      <c r="E120" s="9">
        <v>42422</v>
      </c>
    </row>
    <row r="121" spans="1:5" x14ac:dyDescent="0.25">
      <c r="A121" s="2" t="s">
        <v>910</v>
      </c>
      <c r="B121" s="2" t="s">
        <v>19075</v>
      </c>
      <c r="C121" s="4" t="s">
        <v>19076</v>
      </c>
      <c r="E121" s="9">
        <v>42426</v>
      </c>
    </row>
    <row r="122" spans="1:5" x14ac:dyDescent="0.25">
      <c r="A122" s="2" t="s">
        <v>12877</v>
      </c>
      <c r="B122" s="2" t="s">
        <v>12878</v>
      </c>
      <c r="C122" s="4" t="s">
        <v>19077</v>
      </c>
      <c r="D122" s="9" t="s">
        <v>19078</v>
      </c>
      <c r="E122" s="9">
        <v>42436</v>
      </c>
    </row>
    <row r="123" spans="1:5" x14ac:dyDescent="0.25">
      <c r="A123" s="2" t="s">
        <v>3317</v>
      </c>
      <c r="B123" s="2" t="s">
        <v>19079</v>
      </c>
      <c r="C123" s="4" t="s">
        <v>19080</v>
      </c>
      <c r="E123" s="9">
        <v>42436</v>
      </c>
    </row>
    <row r="124" spans="1:5" x14ac:dyDescent="0.25">
      <c r="A124" s="2" t="s">
        <v>19081</v>
      </c>
      <c r="B124" s="2" t="s">
        <v>19082</v>
      </c>
      <c r="C124" s="4" t="s">
        <v>6345</v>
      </c>
      <c r="E124" s="9">
        <v>42439</v>
      </c>
    </row>
    <row r="125" spans="1:5" x14ac:dyDescent="0.25">
      <c r="A125" s="2" t="s">
        <v>19083</v>
      </c>
      <c r="B125" s="2" t="s">
        <v>19084</v>
      </c>
      <c r="C125" s="4" t="s">
        <v>6345</v>
      </c>
      <c r="E125" s="9">
        <v>42443</v>
      </c>
    </row>
    <row r="126" spans="1:5" x14ac:dyDescent="0.25">
      <c r="A126" s="2" t="s">
        <v>19085</v>
      </c>
      <c r="B126" s="2" t="s">
        <v>19086</v>
      </c>
      <c r="C126" s="4" t="s">
        <v>19087</v>
      </c>
      <c r="E126" s="9">
        <v>42443</v>
      </c>
    </row>
    <row r="127" spans="1:5" x14ac:dyDescent="0.25">
      <c r="A127" s="2" t="s">
        <v>19088</v>
      </c>
      <c r="B127" s="2" t="s">
        <v>19089</v>
      </c>
      <c r="C127" s="4" t="s">
        <v>19090</v>
      </c>
      <c r="E127" s="9">
        <v>42447</v>
      </c>
    </row>
    <row r="128" spans="1:5" x14ac:dyDescent="0.25">
      <c r="A128" s="2" t="s">
        <v>19091</v>
      </c>
      <c r="B128" s="2" t="s">
        <v>19092</v>
      </c>
      <c r="C128" s="4" t="s">
        <v>19090</v>
      </c>
      <c r="E128" s="9">
        <v>42447</v>
      </c>
    </row>
    <row r="129" spans="1:5" x14ac:dyDescent="0.25">
      <c r="A129" s="2" t="s">
        <v>19093</v>
      </c>
      <c r="B129" s="2" t="s">
        <v>19094</v>
      </c>
      <c r="C129" s="4" t="s">
        <v>19095</v>
      </c>
      <c r="E129" s="9">
        <v>42451</v>
      </c>
    </row>
    <row r="130" spans="1:5" x14ac:dyDescent="0.25">
      <c r="A130" s="2" t="s">
        <v>19096</v>
      </c>
      <c r="B130" s="2" t="s">
        <v>19097</v>
      </c>
      <c r="C130" s="4" t="s">
        <v>19095</v>
      </c>
      <c r="E130" s="9">
        <v>42451</v>
      </c>
    </row>
    <row r="131" spans="1:5" x14ac:dyDescent="0.25">
      <c r="A131" s="2" t="s">
        <v>4828</v>
      </c>
      <c r="B131" s="2" t="s">
        <v>19098</v>
      </c>
      <c r="C131" s="4" t="s">
        <v>1322</v>
      </c>
      <c r="E131" s="9">
        <v>42458</v>
      </c>
    </row>
    <row r="132" spans="1:5" x14ac:dyDescent="0.25">
      <c r="A132" s="2" t="s">
        <v>10239</v>
      </c>
      <c r="B132" s="2" t="s">
        <v>19099</v>
      </c>
      <c r="C132" s="4" t="s">
        <v>12121</v>
      </c>
      <c r="E132" s="9">
        <v>42460</v>
      </c>
    </row>
    <row r="133" spans="1:5" x14ac:dyDescent="0.25">
      <c r="A133" s="2" t="s">
        <v>4828</v>
      </c>
      <c r="B133" s="2" t="s">
        <v>19100</v>
      </c>
      <c r="C133" s="4" t="s">
        <v>1327</v>
      </c>
      <c r="E133" s="9">
        <v>42465</v>
      </c>
    </row>
    <row r="134" spans="1:5" x14ac:dyDescent="0.25">
      <c r="A134" s="2" t="s">
        <v>12911</v>
      </c>
      <c r="B134" s="2" t="s">
        <v>19101</v>
      </c>
      <c r="C134" s="4" t="s">
        <v>19102</v>
      </c>
      <c r="E134" s="9">
        <v>42468</v>
      </c>
    </row>
    <row r="135" spans="1:5" x14ac:dyDescent="0.25">
      <c r="A135" s="2" t="s">
        <v>6351</v>
      </c>
      <c r="B135" s="2" t="s">
        <v>19103</v>
      </c>
      <c r="C135" s="4" t="s">
        <v>19102</v>
      </c>
      <c r="E135" s="9">
        <v>42472</v>
      </c>
    </row>
    <row r="136" spans="1:5" x14ac:dyDescent="0.25">
      <c r="A136" s="2" t="s">
        <v>19104</v>
      </c>
      <c r="B136" s="2" t="s">
        <v>19105</v>
      </c>
      <c r="C136" s="4" t="s">
        <v>19106</v>
      </c>
      <c r="E136" s="9">
        <v>42471</v>
      </c>
    </row>
    <row r="137" spans="1:5" x14ac:dyDescent="0.25">
      <c r="A137" s="2" t="s">
        <v>13421</v>
      </c>
      <c r="B137" s="2" t="s">
        <v>19107</v>
      </c>
      <c r="C137" s="4" t="s">
        <v>19108</v>
      </c>
      <c r="E137" s="9">
        <v>42472</v>
      </c>
    </row>
    <row r="138" spans="1:5" x14ac:dyDescent="0.25">
      <c r="A138" s="2" t="s">
        <v>3506</v>
      </c>
      <c r="B138" s="2" t="s">
        <v>19109</v>
      </c>
      <c r="C138" s="4" t="s">
        <v>19110</v>
      </c>
      <c r="D138" s="9" t="s">
        <v>19111</v>
      </c>
      <c r="E138" s="9">
        <v>42482</v>
      </c>
    </row>
    <row r="139" spans="1:5" x14ac:dyDescent="0.25">
      <c r="A139" s="2" t="s">
        <v>19112</v>
      </c>
      <c r="B139" s="2" t="s">
        <v>19113</v>
      </c>
      <c r="C139" s="4" t="s">
        <v>19110</v>
      </c>
      <c r="E139" s="9">
        <v>42474</v>
      </c>
    </row>
    <row r="140" spans="1:5" x14ac:dyDescent="0.25">
      <c r="A140" s="2" t="s">
        <v>5420</v>
      </c>
      <c r="B140" s="2" t="s">
        <v>19114</v>
      </c>
      <c r="C140" s="4" t="s">
        <v>5419</v>
      </c>
      <c r="E140" s="9">
        <v>42480</v>
      </c>
    </row>
    <row r="141" spans="1:5" x14ac:dyDescent="0.25">
      <c r="A141" s="2" t="s">
        <v>5420</v>
      </c>
      <c r="B141" s="2" t="s">
        <v>19115</v>
      </c>
      <c r="C141" s="4" t="s">
        <v>5422</v>
      </c>
      <c r="E141" s="9">
        <v>42487</v>
      </c>
    </row>
    <row r="142" spans="1:5" x14ac:dyDescent="0.25">
      <c r="A142" s="2" t="s">
        <v>2348</v>
      </c>
      <c r="B142" s="2" t="s">
        <v>19116</v>
      </c>
      <c r="C142" s="4" t="s">
        <v>5425</v>
      </c>
      <c r="E142" s="9">
        <v>42487</v>
      </c>
    </row>
    <row r="143" spans="1:5" x14ac:dyDescent="0.25">
      <c r="A143" s="2" t="s">
        <v>19117</v>
      </c>
      <c r="B143" s="2" t="s">
        <v>19118</v>
      </c>
      <c r="C143" s="4" t="s">
        <v>5428</v>
      </c>
      <c r="E143" s="9">
        <v>42494</v>
      </c>
    </row>
    <row r="144" spans="1:5" x14ac:dyDescent="0.25">
      <c r="A144" s="2" t="s">
        <v>19119</v>
      </c>
      <c r="B144" s="2" t="s">
        <v>19120</v>
      </c>
      <c r="C144" s="4" t="s">
        <v>19121</v>
      </c>
      <c r="E144" s="9">
        <v>42496</v>
      </c>
    </row>
    <row r="145" spans="1:5" x14ac:dyDescent="0.25">
      <c r="A145" s="2" t="s">
        <v>1806</v>
      </c>
      <c r="B145" s="2" t="s">
        <v>19122</v>
      </c>
      <c r="C145" s="4" t="s">
        <v>9823</v>
      </c>
      <c r="E145" s="9">
        <v>42494</v>
      </c>
    </row>
    <row r="146" spans="1:5" x14ac:dyDescent="0.25">
      <c r="A146" s="2" t="s">
        <v>14181</v>
      </c>
      <c r="B146" s="2" t="s">
        <v>19123</v>
      </c>
      <c r="C146" s="4" t="s">
        <v>1958</v>
      </c>
      <c r="E146" s="9">
        <v>42497</v>
      </c>
    </row>
    <row r="147" spans="1:5" x14ac:dyDescent="0.25">
      <c r="A147" s="2" t="s">
        <v>7778</v>
      </c>
      <c r="B147" s="2" t="s">
        <v>19124</v>
      </c>
      <c r="C147" s="4" t="s">
        <v>10828</v>
      </c>
      <c r="E147" s="9">
        <v>42500</v>
      </c>
    </row>
    <row r="148" spans="1:5" x14ac:dyDescent="0.25">
      <c r="A148" s="2" t="s">
        <v>11671</v>
      </c>
      <c r="B148" s="2" t="s">
        <v>19125</v>
      </c>
      <c r="C148" s="4" t="s">
        <v>19126</v>
      </c>
      <c r="E148" s="9">
        <v>42501</v>
      </c>
    </row>
    <row r="149" spans="1:5" x14ac:dyDescent="0.25">
      <c r="A149" s="2" t="s">
        <v>2899</v>
      </c>
      <c r="B149" s="2" t="s">
        <v>19127</v>
      </c>
      <c r="C149" s="4" t="s">
        <v>19128</v>
      </c>
      <c r="E149" s="9">
        <v>42503</v>
      </c>
    </row>
    <row r="150" spans="1:5" x14ac:dyDescent="0.25">
      <c r="A150" s="2" t="s">
        <v>2899</v>
      </c>
      <c r="B150" s="2" t="s">
        <v>19129</v>
      </c>
      <c r="C150" s="4" t="s">
        <v>19130</v>
      </c>
      <c r="E150" s="9">
        <v>42509</v>
      </c>
    </row>
    <row r="151" spans="1:5" x14ac:dyDescent="0.25">
      <c r="A151" s="2" t="s">
        <v>19131</v>
      </c>
      <c r="B151" s="2" t="s">
        <v>19132</v>
      </c>
      <c r="C151" s="4" t="s">
        <v>19133</v>
      </c>
      <c r="E151" s="9">
        <v>42513</v>
      </c>
    </row>
    <row r="152" spans="1:5" x14ac:dyDescent="0.25">
      <c r="A152" s="2" t="s">
        <v>10705</v>
      </c>
      <c r="B152" s="2" t="s">
        <v>19134</v>
      </c>
      <c r="C152" s="4" t="s">
        <v>13414</v>
      </c>
      <c r="E152" s="9">
        <v>42510</v>
      </c>
    </row>
    <row r="153" spans="1:5" x14ac:dyDescent="0.25">
      <c r="A153" s="2" t="s">
        <v>1354</v>
      </c>
      <c r="B153" s="2" t="s">
        <v>19135</v>
      </c>
      <c r="C153" s="4" t="s">
        <v>19136</v>
      </c>
      <c r="E153" s="9">
        <v>42511</v>
      </c>
    </row>
    <row r="154" spans="1:5" x14ac:dyDescent="0.25">
      <c r="A154" s="2" t="s">
        <v>19137</v>
      </c>
      <c r="B154" s="2" t="s">
        <v>19138</v>
      </c>
      <c r="C154" s="4" t="s">
        <v>1352</v>
      </c>
      <c r="E154" s="9">
        <v>42513</v>
      </c>
    </row>
    <row r="155" spans="1:5" x14ac:dyDescent="0.25">
      <c r="A155" s="2" t="s">
        <v>19139</v>
      </c>
      <c r="B155" s="2" t="s">
        <v>19140</v>
      </c>
      <c r="C155" s="4" t="s">
        <v>1352</v>
      </c>
      <c r="E155" s="9">
        <v>42514</v>
      </c>
    </row>
    <row r="156" spans="1:5" x14ac:dyDescent="0.25">
      <c r="A156" s="2" t="s">
        <v>910</v>
      </c>
      <c r="B156" s="2" t="s">
        <v>19141</v>
      </c>
      <c r="C156" s="4" t="s">
        <v>5440</v>
      </c>
      <c r="E156" s="9">
        <v>42517</v>
      </c>
    </row>
    <row r="157" spans="1:5" x14ac:dyDescent="0.25">
      <c r="A157" s="2" t="s">
        <v>2348</v>
      </c>
      <c r="B157" s="2" t="s">
        <v>19142</v>
      </c>
      <c r="C157" s="4" t="s">
        <v>19143</v>
      </c>
      <c r="E157" s="9">
        <v>42521</v>
      </c>
    </row>
    <row r="158" spans="1:5" x14ac:dyDescent="0.25">
      <c r="A158" s="2" t="s">
        <v>8192</v>
      </c>
      <c r="B158" s="2" t="s">
        <v>19144</v>
      </c>
      <c r="C158" s="4" t="s">
        <v>19145</v>
      </c>
      <c r="E158" s="9">
        <v>42525</v>
      </c>
    </row>
    <row r="159" spans="1:5" x14ac:dyDescent="0.25">
      <c r="A159" s="2" t="s">
        <v>2705</v>
      </c>
      <c r="B159" s="2" t="s">
        <v>19146</v>
      </c>
      <c r="C159" s="4" t="s">
        <v>10831</v>
      </c>
      <c r="E159" s="9">
        <v>42522</v>
      </c>
    </row>
    <row r="160" spans="1:5" x14ac:dyDescent="0.25">
      <c r="A160" s="2" t="s">
        <v>2705</v>
      </c>
      <c r="B160" s="2" t="s">
        <v>19147</v>
      </c>
      <c r="C160" s="4" t="s">
        <v>19148</v>
      </c>
      <c r="E160" s="9">
        <v>42525</v>
      </c>
    </row>
    <row r="161" spans="1:5" x14ac:dyDescent="0.25">
      <c r="A161" s="2" t="s">
        <v>19149</v>
      </c>
      <c r="B161" s="2" t="s">
        <v>19150</v>
      </c>
      <c r="C161" s="4" t="s">
        <v>3303</v>
      </c>
      <c r="E161" s="9">
        <v>42528</v>
      </c>
    </row>
    <row r="162" spans="1:5" x14ac:dyDescent="0.25">
      <c r="A162" s="2" t="s">
        <v>19151</v>
      </c>
      <c r="B162" s="2" t="s">
        <v>19152</v>
      </c>
      <c r="C162" s="4" t="s">
        <v>3303</v>
      </c>
      <c r="E162" s="9">
        <v>42532</v>
      </c>
    </row>
    <row r="163" spans="1:5" x14ac:dyDescent="0.25">
      <c r="A163" s="2" t="s">
        <v>1171</v>
      </c>
      <c r="B163" s="2" t="s">
        <v>19153</v>
      </c>
      <c r="C163" s="4" t="s">
        <v>19154</v>
      </c>
      <c r="E163" s="9">
        <v>42529</v>
      </c>
    </row>
    <row r="164" spans="1:5" x14ac:dyDescent="0.25">
      <c r="A164" s="2" t="s">
        <v>1171</v>
      </c>
      <c r="B164" s="2" t="s">
        <v>19155</v>
      </c>
      <c r="C164" s="4" t="s">
        <v>19156</v>
      </c>
      <c r="E164" s="9">
        <v>42530</v>
      </c>
    </row>
    <row r="165" spans="1:5" x14ac:dyDescent="0.25">
      <c r="A165" s="2" t="s">
        <v>1171</v>
      </c>
      <c r="B165" s="2" t="s">
        <v>19157</v>
      </c>
      <c r="C165" s="4" t="s">
        <v>13418</v>
      </c>
      <c r="E165" s="9">
        <v>42531</v>
      </c>
    </row>
    <row r="166" spans="1:5" x14ac:dyDescent="0.25">
      <c r="A166" s="2" t="s">
        <v>1171</v>
      </c>
      <c r="B166" s="2" t="s">
        <v>19158</v>
      </c>
      <c r="C166" s="4" t="s">
        <v>6631</v>
      </c>
      <c r="E166" s="9">
        <v>42532</v>
      </c>
    </row>
    <row r="167" spans="1:5" x14ac:dyDescent="0.25">
      <c r="A167" s="2" t="s">
        <v>19159</v>
      </c>
      <c r="B167" s="2" t="s">
        <v>19160</v>
      </c>
      <c r="C167" s="4" t="s">
        <v>19161</v>
      </c>
      <c r="E167" s="9">
        <v>42536</v>
      </c>
    </row>
    <row r="168" spans="1:5" x14ac:dyDescent="0.25">
      <c r="A168" s="2" t="s">
        <v>1171</v>
      </c>
      <c r="B168" s="2" t="s">
        <v>19162</v>
      </c>
      <c r="C168" s="4" t="s">
        <v>19163</v>
      </c>
      <c r="E168" s="9">
        <v>42534</v>
      </c>
    </row>
    <row r="169" spans="1:5" x14ac:dyDescent="0.25">
      <c r="A169" s="2" t="s">
        <v>1171</v>
      </c>
      <c r="B169" s="2" t="s">
        <v>19164</v>
      </c>
      <c r="C169" s="4" t="s">
        <v>13419</v>
      </c>
      <c r="E169" s="9">
        <v>42535</v>
      </c>
    </row>
    <row r="170" spans="1:5" x14ac:dyDescent="0.25">
      <c r="A170" s="2" t="s">
        <v>1171</v>
      </c>
      <c r="B170" s="2" t="s">
        <v>19165</v>
      </c>
      <c r="C170" s="4" t="s">
        <v>1173</v>
      </c>
      <c r="E170" s="9">
        <v>42536</v>
      </c>
    </row>
    <row r="171" spans="1:5" x14ac:dyDescent="0.25">
      <c r="A171" s="2" t="s">
        <v>1244</v>
      </c>
      <c r="B171" s="2" t="s">
        <v>19166</v>
      </c>
      <c r="C171" s="4" t="s">
        <v>5450</v>
      </c>
      <c r="E171" s="9">
        <v>42542</v>
      </c>
    </row>
    <row r="172" spans="1:5" x14ac:dyDescent="0.25">
      <c r="A172" s="2" t="s">
        <v>1171</v>
      </c>
      <c r="B172" s="2" t="s">
        <v>19167</v>
      </c>
      <c r="C172" s="4" t="s">
        <v>19168</v>
      </c>
      <c r="E172" s="9">
        <v>42537</v>
      </c>
    </row>
    <row r="173" spans="1:5" x14ac:dyDescent="0.25">
      <c r="A173" s="2" t="s">
        <v>1171</v>
      </c>
      <c r="B173" s="2" t="s">
        <v>19169</v>
      </c>
      <c r="C173" s="4" t="s">
        <v>19170</v>
      </c>
      <c r="E173" s="9">
        <v>42538</v>
      </c>
    </row>
    <row r="174" spans="1:5" x14ac:dyDescent="0.25">
      <c r="A174" s="2" t="s">
        <v>1171</v>
      </c>
      <c r="B174" s="2" t="s">
        <v>13417</v>
      </c>
      <c r="C174" s="4" t="s">
        <v>6377</v>
      </c>
      <c r="E174" s="9">
        <v>42542</v>
      </c>
    </row>
    <row r="175" spans="1:5" x14ac:dyDescent="0.25">
      <c r="A175" s="2" t="s">
        <v>19171</v>
      </c>
      <c r="B175" s="2" t="s">
        <v>15189</v>
      </c>
      <c r="C175" s="4" t="s">
        <v>19172</v>
      </c>
      <c r="E175" s="9">
        <v>42548</v>
      </c>
    </row>
    <row r="176" spans="1:5" x14ac:dyDescent="0.25">
      <c r="A176" s="2" t="s">
        <v>1171</v>
      </c>
      <c r="B176" s="2" t="s">
        <v>19173</v>
      </c>
      <c r="C176" s="4" t="s">
        <v>19174</v>
      </c>
      <c r="E176" s="9">
        <v>42543</v>
      </c>
    </row>
    <row r="177" spans="1:5" x14ac:dyDescent="0.25">
      <c r="A177" s="2" t="s">
        <v>1171</v>
      </c>
      <c r="B177" s="2" t="s">
        <v>19175</v>
      </c>
      <c r="C177" s="4" t="s">
        <v>19176</v>
      </c>
      <c r="E177" s="9">
        <v>42548</v>
      </c>
    </row>
    <row r="178" spans="1:5" x14ac:dyDescent="0.25">
      <c r="A178" s="2" t="s">
        <v>19171</v>
      </c>
      <c r="B178" s="2" t="s">
        <v>19177</v>
      </c>
      <c r="C178" s="4" t="s">
        <v>1018</v>
      </c>
      <c r="D178" s="9" t="s">
        <v>19178</v>
      </c>
      <c r="E178" s="9">
        <v>42562</v>
      </c>
    </row>
    <row r="179" spans="1:5" x14ac:dyDescent="0.25">
      <c r="A179" s="2" t="s">
        <v>1171</v>
      </c>
      <c r="B179" s="2" t="s">
        <v>19179</v>
      </c>
      <c r="C179" s="4" t="s">
        <v>19180</v>
      </c>
      <c r="E179" s="9">
        <v>42550</v>
      </c>
    </row>
    <row r="180" spans="1:5" x14ac:dyDescent="0.25">
      <c r="A180" s="2" t="s">
        <v>1171</v>
      </c>
      <c r="B180" s="2" t="s">
        <v>19181</v>
      </c>
      <c r="C180" s="4" t="s">
        <v>19182</v>
      </c>
      <c r="E180" s="9">
        <v>42551</v>
      </c>
    </row>
    <row r="181" spans="1:5" x14ac:dyDescent="0.25">
      <c r="A181" s="2" t="s">
        <v>2419</v>
      </c>
      <c r="B181" s="2" t="s">
        <v>19183</v>
      </c>
      <c r="C181" s="4" t="s">
        <v>17143</v>
      </c>
      <c r="E181" s="9">
        <v>42553</v>
      </c>
    </row>
    <row r="182" spans="1:5" x14ac:dyDescent="0.25">
      <c r="A182" s="2" t="s">
        <v>2874</v>
      </c>
      <c r="B182" s="2" t="s">
        <v>18974</v>
      </c>
      <c r="C182" s="4" t="s">
        <v>19184</v>
      </c>
      <c r="E182" s="9">
        <v>42559</v>
      </c>
    </row>
    <row r="183" spans="1:5" x14ac:dyDescent="0.25">
      <c r="A183" s="2" t="s">
        <v>971</v>
      </c>
      <c r="B183" s="2" t="s">
        <v>19185</v>
      </c>
      <c r="C183" s="4" t="s">
        <v>6035</v>
      </c>
      <c r="D183" s="9" t="s">
        <v>19186</v>
      </c>
      <c r="E183" s="9">
        <v>42571</v>
      </c>
    </row>
    <row r="184" spans="1:5" x14ac:dyDescent="0.25">
      <c r="A184" s="2" t="s">
        <v>6471</v>
      </c>
      <c r="B184" s="2" t="s">
        <v>19187</v>
      </c>
      <c r="C184" s="4" t="s">
        <v>6035</v>
      </c>
      <c r="D184" s="9" t="s">
        <v>19186</v>
      </c>
      <c r="E184" s="9">
        <v>42572</v>
      </c>
    </row>
    <row r="185" spans="1:5" x14ac:dyDescent="0.25">
      <c r="A185" s="2" t="s">
        <v>1171</v>
      </c>
      <c r="B185" s="2" t="s">
        <v>19188</v>
      </c>
      <c r="C185" s="4" t="s">
        <v>19189</v>
      </c>
      <c r="E185" s="9">
        <v>42572</v>
      </c>
    </row>
    <row r="186" spans="1:5" x14ac:dyDescent="0.25">
      <c r="A186" s="2" t="s">
        <v>10593</v>
      </c>
      <c r="B186" s="2" t="s">
        <v>19190</v>
      </c>
      <c r="C186" s="4" t="s">
        <v>9837</v>
      </c>
      <c r="E186" s="9">
        <v>42578</v>
      </c>
    </row>
    <row r="187" spans="1:5" x14ac:dyDescent="0.25">
      <c r="A187" s="2" t="s">
        <v>19191</v>
      </c>
      <c r="B187" s="2" t="s">
        <v>19192</v>
      </c>
      <c r="C187" s="4" t="s">
        <v>9837</v>
      </c>
      <c r="D187" s="9" t="s">
        <v>19193</v>
      </c>
      <c r="E187" s="9">
        <v>42584</v>
      </c>
    </row>
    <row r="188" spans="1:5" x14ac:dyDescent="0.25">
      <c r="A188" s="2" t="s">
        <v>1171</v>
      </c>
      <c r="B188" s="2" t="s">
        <v>19194</v>
      </c>
      <c r="C188" s="4" t="s">
        <v>19195</v>
      </c>
      <c r="E188" s="9">
        <v>42580</v>
      </c>
    </row>
    <row r="189" spans="1:5" x14ac:dyDescent="0.25">
      <c r="A189" s="2" t="s">
        <v>19196</v>
      </c>
      <c r="B189" s="2" t="s">
        <v>19197</v>
      </c>
      <c r="C189" s="4" t="s">
        <v>10922</v>
      </c>
      <c r="E189" s="9">
        <v>42556</v>
      </c>
    </row>
    <row r="190" spans="1:5" x14ac:dyDescent="0.25">
      <c r="A190" s="2" t="s">
        <v>9535</v>
      </c>
      <c r="B190" s="2" t="s">
        <v>19198</v>
      </c>
      <c r="C190" s="4" t="s">
        <v>19199</v>
      </c>
      <c r="E190" s="9">
        <v>42597</v>
      </c>
    </row>
    <row r="191" spans="1:5" x14ac:dyDescent="0.25">
      <c r="A191" s="2" t="s">
        <v>1171</v>
      </c>
      <c r="B191" s="2" t="s">
        <v>19200</v>
      </c>
      <c r="C191" s="4" t="s">
        <v>19201</v>
      </c>
      <c r="E191" s="9">
        <v>42597</v>
      </c>
    </row>
    <row r="192" spans="1:5" x14ac:dyDescent="0.25">
      <c r="A192" s="2" t="s">
        <v>4334</v>
      </c>
      <c r="B192" s="2" t="s">
        <v>19202</v>
      </c>
      <c r="C192" s="4" t="s">
        <v>19203</v>
      </c>
      <c r="D192" s="9" t="s">
        <v>19204</v>
      </c>
      <c r="E192" s="9">
        <v>42606</v>
      </c>
    </row>
    <row r="193" spans="1:5" x14ac:dyDescent="0.25">
      <c r="A193" s="2" t="s">
        <v>2806</v>
      </c>
      <c r="B193" s="2" t="s">
        <v>19205</v>
      </c>
      <c r="C193" s="4" t="s">
        <v>19206</v>
      </c>
      <c r="D193" s="9" t="s">
        <v>19207</v>
      </c>
      <c r="E193" s="9">
        <v>42620</v>
      </c>
    </row>
    <row r="194" spans="1:5" x14ac:dyDescent="0.25">
      <c r="A194" s="2" t="s">
        <v>1171</v>
      </c>
      <c r="B194" s="2" t="s">
        <v>19208</v>
      </c>
      <c r="C194" s="4" t="s">
        <v>19209</v>
      </c>
      <c r="E194" s="9">
        <v>42619</v>
      </c>
    </row>
    <row r="195" spans="1:5" x14ac:dyDescent="0.25">
      <c r="A195" s="2" t="s">
        <v>6471</v>
      </c>
      <c r="B195" s="2" t="s">
        <v>19210</v>
      </c>
      <c r="C195" s="4" t="s">
        <v>9849</v>
      </c>
      <c r="D195" s="9" t="s">
        <v>19211</v>
      </c>
      <c r="E195" s="9">
        <v>42639</v>
      </c>
    </row>
    <row r="196" spans="1:5" x14ac:dyDescent="0.25">
      <c r="A196" s="2" t="s">
        <v>1171</v>
      </c>
      <c r="B196" s="2" t="s">
        <v>19212</v>
      </c>
      <c r="C196" s="4" t="s">
        <v>19213</v>
      </c>
      <c r="E196" s="9">
        <v>42632</v>
      </c>
    </row>
    <row r="197" spans="1:5" x14ac:dyDescent="0.25">
      <c r="A197" s="2" t="s">
        <v>19214</v>
      </c>
      <c r="B197" s="2" t="s">
        <v>19215</v>
      </c>
      <c r="C197" s="4" t="s">
        <v>19216</v>
      </c>
      <c r="E197" s="9">
        <v>42644</v>
      </c>
    </row>
    <row r="198" spans="1:5" x14ac:dyDescent="0.25">
      <c r="A198" s="2" t="s">
        <v>1171</v>
      </c>
      <c r="B198" s="2" t="s">
        <v>19217</v>
      </c>
      <c r="C198" s="4" t="s">
        <v>19218</v>
      </c>
      <c r="E198" s="9">
        <v>42648</v>
      </c>
    </row>
    <row r="199" spans="1:5" x14ac:dyDescent="0.25">
      <c r="A199" s="2" t="s">
        <v>19219</v>
      </c>
      <c r="B199" s="2" t="s">
        <v>19220</v>
      </c>
      <c r="C199" s="4" t="s">
        <v>19221</v>
      </c>
      <c r="D199" s="9" t="s">
        <v>19222</v>
      </c>
      <c r="E199" s="9">
        <v>42657</v>
      </c>
    </row>
    <row r="200" spans="1:5" x14ac:dyDescent="0.25">
      <c r="A200" s="2" t="s">
        <v>19223</v>
      </c>
      <c r="B200" s="2" t="s">
        <v>19224</v>
      </c>
      <c r="C200" s="4" t="s">
        <v>5507</v>
      </c>
      <c r="E200" s="9">
        <v>42657</v>
      </c>
    </row>
    <row r="201" spans="1:5" x14ac:dyDescent="0.25">
      <c r="A201" s="2" t="s">
        <v>1171</v>
      </c>
      <c r="B201" s="2" t="s">
        <v>19225</v>
      </c>
      <c r="C201" s="4" t="s">
        <v>19226</v>
      </c>
      <c r="E201" s="9">
        <v>42661</v>
      </c>
    </row>
    <row r="202" spans="1:5" x14ac:dyDescent="0.25">
      <c r="A202" s="2" t="s">
        <v>5117</v>
      </c>
      <c r="B202" s="2" t="s">
        <v>19227</v>
      </c>
      <c r="C202" s="4" t="s">
        <v>12154</v>
      </c>
      <c r="D202" s="9" t="s">
        <v>19228</v>
      </c>
      <c r="E202" s="9">
        <v>42667</v>
      </c>
    </row>
    <row r="203" spans="1:5" x14ac:dyDescent="0.25">
      <c r="A203" s="2" t="s">
        <v>1171</v>
      </c>
      <c r="B203" s="2" t="s">
        <v>19229</v>
      </c>
      <c r="C203" s="4" t="s">
        <v>19230</v>
      </c>
      <c r="E203" s="9">
        <v>42667</v>
      </c>
    </row>
    <row r="204" spans="1:5" x14ac:dyDescent="0.25">
      <c r="A204" s="2" t="s">
        <v>1171</v>
      </c>
      <c r="B204" s="2" t="s">
        <v>19231</v>
      </c>
      <c r="C204" s="4" t="s">
        <v>19232</v>
      </c>
      <c r="E204" s="9">
        <v>42677</v>
      </c>
    </row>
    <row r="205" spans="1:5" x14ac:dyDescent="0.25">
      <c r="A205" s="2" t="s">
        <v>19233</v>
      </c>
      <c r="B205" s="2" t="s">
        <v>19234</v>
      </c>
      <c r="C205" s="4" t="s">
        <v>19235</v>
      </c>
      <c r="D205" s="9" t="s">
        <v>19236</v>
      </c>
      <c r="E205" s="9">
        <v>42686</v>
      </c>
    </row>
    <row r="206" spans="1:5" x14ac:dyDescent="0.25">
      <c r="A206" s="2" t="s">
        <v>1171</v>
      </c>
      <c r="B206" s="2" t="s">
        <v>19212</v>
      </c>
      <c r="C206" s="4" t="s">
        <v>17630</v>
      </c>
      <c r="E206" s="9">
        <v>42681</v>
      </c>
    </row>
    <row r="207" spans="1:5" x14ac:dyDescent="0.25">
      <c r="A207" s="2" t="s">
        <v>1171</v>
      </c>
      <c r="B207" s="2" t="s">
        <v>19237</v>
      </c>
      <c r="C207" s="4" t="s">
        <v>19238</v>
      </c>
      <c r="E207" s="9">
        <v>42682</v>
      </c>
    </row>
    <row r="208" spans="1:5" x14ac:dyDescent="0.25">
      <c r="A208" s="2" t="s">
        <v>1171</v>
      </c>
      <c r="B208" s="2" t="s">
        <v>19239</v>
      </c>
      <c r="C208" s="4" t="s">
        <v>19240</v>
      </c>
      <c r="E208" s="9">
        <v>42683</v>
      </c>
    </row>
    <row r="209" spans="1:5" x14ac:dyDescent="0.25">
      <c r="A209" s="2" t="s">
        <v>1171</v>
      </c>
      <c r="B209" s="2" t="s">
        <v>19241</v>
      </c>
      <c r="C209" s="4" t="s">
        <v>19242</v>
      </c>
      <c r="E209" s="9">
        <v>42688</v>
      </c>
    </row>
    <row r="210" spans="1:5" x14ac:dyDescent="0.25">
      <c r="A210" s="2" t="s">
        <v>19243</v>
      </c>
      <c r="B210" s="2" t="s">
        <v>19244</v>
      </c>
      <c r="C210" s="4" t="s">
        <v>19245</v>
      </c>
      <c r="E210" s="9">
        <v>42703</v>
      </c>
    </row>
    <row r="211" spans="1:5" x14ac:dyDescent="0.25">
      <c r="A211" s="2" t="s">
        <v>1171</v>
      </c>
      <c r="B211" s="2" t="s">
        <v>19246</v>
      </c>
      <c r="C211" s="4" t="s">
        <v>19247</v>
      </c>
      <c r="E211" s="9">
        <v>42696</v>
      </c>
    </row>
    <row r="212" spans="1:5" x14ac:dyDescent="0.25">
      <c r="A212" s="2" t="s">
        <v>19248</v>
      </c>
      <c r="B212" s="2" t="s">
        <v>19249</v>
      </c>
      <c r="C212" s="4" t="s">
        <v>19250</v>
      </c>
      <c r="E212" s="9">
        <v>42712</v>
      </c>
    </row>
    <row r="213" spans="1:5" x14ac:dyDescent="0.25">
      <c r="A213" s="2" t="s">
        <v>1171</v>
      </c>
      <c r="B213" s="2" t="s">
        <v>19251</v>
      </c>
      <c r="C213" s="4" t="s">
        <v>19252</v>
      </c>
      <c r="E213" s="9">
        <v>42716</v>
      </c>
    </row>
    <row r="214" spans="1:5" x14ac:dyDescent="0.25">
      <c r="A214" s="2" t="s">
        <v>1171</v>
      </c>
      <c r="B214" s="2" t="s">
        <v>19253</v>
      </c>
      <c r="C214" s="4" t="s">
        <v>2894</v>
      </c>
      <c r="E214" s="9">
        <v>42718</v>
      </c>
    </row>
    <row r="215" spans="1:5" x14ac:dyDescent="0.25">
      <c r="A215" s="2" t="s">
        <v>1171</v>
      </c>
      <c r="B215" s="2" t="s">
        <v>19254</v>
      </c>
      <c r="C215" s="4" t="s">
        <v>19255</v>
      </c>
      <c r="E215" s="9">
        <v>42719</v>
      </c>
    </row>
    <row r="216" spans="1:5" x14ac:dyDescent="0.25">
      <c r="A216" s="2" t="s">
        <v>1171</v>
      </c>
      <c r="B216" s="2" t="s">
        <v>19256</v>
      </c>
      <c r="C216" s="4" t="s">
        <v>19257</v>
      </c>
      <c r="E216" s="9">
        <v>42723</v>
      </c>
    </row>
    <row r="217" spans="1:5" x14ac:dyDescent="0.25">
      <c r="A217" s="2" t="s">
        <v>19258</v>
      </c>
      <c r="B217" s="2" t="s">
        <v>19259</v>
      </c>
      <c r="C217" s="4" t="s">
        <v>19260</v>
      </c>
      <c r="E217" s="9">
        <v>42727</v>
      </c>
    </row>
    <row r="218" spans="1:5" x14ac:dyDescent="0.25">
      <c r="A218" s="2" t="s">
        <v>1171</v>
      </c>
      <c r="B218" s="2" t="s">
        <v>19261</v>
      </c>
      <c r="C218" s="4" t="s">
        <v>9877</v>
      </c>
      <c r="E218" s="9">
        <v>42724</v>
      </c>
    </row>
    <row r="219" spans="1:5" x14ac:dyDescent="0.25">
      <c r="A219" s="2" t="s">
        <v>1171</v>
      </c>
      <c r="B219" s="2" t="s">
        <v>19262</v>
      </c>
      <c r="C219" s="4" t="s">
        <v>19263</v>
      </c>
      <c r="E219" s="9">
        <v>42733</v>
      </c>
    </row>
    <row r="220" spans="1:5" x14ac:dyDescent="0.25">
      <c r="A220" s="2" t="s">
        <v>2348</v>
      </c>
      <c r="B220" s="2" t="s">
        <v>17239</v>
      </c>
      <c r="C220" s="4" t="s">
        <v>13786</v>
      </c>
      <c r="E220" s="9">
        <v>42737</v>
      </c>
    </row>
    <row r="221" spans="1:5" x14ac:dyDescent="0.25">
      <c r="A221" s="2" t="s">
        <v>19264</v>
      </c>
      <c r="B221" s="2" t="s">
        <v>19265</v>
      </c>
      <c r="C221" s="4" t="s">
        <v>10587</v>
      </c>
      <c r="E221" s="9">
        <v>42745</v>
      </c>
    </row>
    <row r="222" spans="1:5" x14ac:dyDescent="0.25">
      <c r="A222" s="2" t="s">
        <v>910</v>
      </c>
      <c r="B222" s="2" t="s">
        <v>19266</v>
      </c>
      <c r="C222" s="4" t="s">
        <v>13191</v>
      </c>
      <c r="E222" s="9">
        <v>42756</v>
      </c>
    </row>
    <row r="223" spans="1:5" x14ac:dyDescent="0.25">
      <c r="A223" s="2" t="s">
        <v>19073</v>
      </c>
      <c r="B223" s="2" t="s">
        <v>19267</v>
      </c>
      <c r="C223" s="4" t="s">
        <v>13481</v>
      </c>
      <c r="D223" s="9" t="s">
        <v>19268</v>
      </c>
      <c r="E223" s="9">
        <v>42775</v>
      </c>
    </row>
    <row r="224" spans="1:5" x14ac:dyDescent="0.25">
      <c r="A224" s="2" t="s">
        <v>1171</v>
      </c>
      <c r="B224" s="2" t="s">
        <v>19269</v>
      </c>
      <c r="C224" s="4" t="s">
        <v>19270</v>
      </c>
      <c r="E224" s="9">
        <v>42765</v>
      </c>
    </row>
    <row r="225" spans="1:5" x14ac:dyDescent="0.25">
      <c r="A225" s="2" t="s">
        <v>1171</v>
      </c>
      <c r="B225" s="2" t="s">
        <v>19271</v>
      </c>
      <c r="C225" s="4" t="s">
        <v>19272</v>
      </c>
      <c r="E225" s="9">
        <v>42774</v>
      </c>
    </row>
    <row r="226" spans="1:5" x14ac:dyDescent="0.25">
      <c r="A226" s="2" t="s">
        <v>1171</v>
      </c>
      <c r="B226" s="2" t="s">
        <v>19273</v>
      </c>
      <c r="C226" s="4" t="s">
        <v>19274</v>
      </c>
      <c r="E226" s="9">
        <v>42776</v>
      </c>
    </row>
    <row r="227" spans="1:5" x14ac:dyDescent="0.25">
      <c r="A227" s="2" t="s">
        <v>1171</v>
      </c>
      <c r="B227" s="2" t="s">
        <v>19275</v>
      </c>
      <c r="C227" s="4" t="s">
        <v>19276</v>
      </c>
      <c r="E227" s="9">
        <v>42780</v>
      </c>
    </row>
    <row r="228" spans="1:5" x14ac:dyDescent="0.25">
      <c r="A228" s="2" t="s">
        <v>4126</v>
      </c>
      <c r="B228" s="2" t="s">
        <v>19277</v>
      </c>
      <c r="C228" s="4" t="s">
        <v>19278</v>
      </c>
      <c r="D228" s="9" t="s">
        <v>19279</v>
      </c>
      <c r="E228" s="9">
        <v>42790</v>
      </c>
    </row>
    <row r="229" spans="1:5" x14ac:dyDescent="0.25">
      <c r="A229" s="2" t="s">
        <v>1171</v>
      </c>
      <c r="B229" s="2" t="s">
        <v>19280</v>
      </c>
      <c r="C229" s="4" t="s">
        <v>19281</v>
      </c>
      <c r="E229" s="9">
        <v>42781</v>
      </c>
    </row>
    <row r="230" spans="1:5" x14ac:dyDescent="0.25">
      <c r="A230" s="2" t="s">
        <v>1171</v>
      </c>
      <c r="B230" s="2" t="s">
        <v>19282</v>
      </c>
      <c r="C230" s="4" t="s">
        <v>19283</v>
      </c>
      <c r="E230" s="9">
        <v>42783</v>
      </c>
    </row>
    <row r="231" spans="1:5" x14ac:dyDescent="0.25">
      <c r="A231" s="2" t="s">
        <v>1171</v>
      </c>
      <c r="B231" s="2" t="s">
        <v>19284</v>
      </c>
      <c r="C231" s="4" t="s">
        <v>19285</v>
      </c>
      <c r="E231" s="9">
        <v>42786</v>
      </c>
    </row>
    <row r="232" spans="1:5" x14ac:dyDescent="0.25">
      <c r="A232" s="2" t="s">
        <v>1171</v>
      </c>
      <c r="B232" s="2" t="s">
        <v>19286</v>
      </c>
      <c r="C232" s="4" t="s">
        <v>19287</v>
      </c>
      <c r="E232" s="9">
        <v>42787</v>
      </c>
    </row>
    <row r="233" spans="1:5" x14ac:dyDescent="0.25">
      <c r="A233" s="2" t="s">
        <v>1171</v>
      </c>
      <c r="B233" s="2" t="s">
        <v>19288</v>
      </c>
      <c r="C233" s="4" t="s">
        <v>19289</v>
      </c>
      <c r="E233" s="9">
        <v>42790</v>
      </c>
    </row>
    <row r="234" spans="1:5" x14ac:dyDescent="0.25">
      <c r="A234" s="2" t="s">
        <v>1171</v>
      </c>
      <c r="B234" s="2" t="s">
        <v>19290</v>
      </c>
      <c r="C234" s="4" t="s">
        <v>5895</v>
      </c>
      <c r="E234" s="9">
        <v>42793</v>
      </c>
    </row>
    <row r="235" spans="1:5" x14ac:dyDescent="0.25">
      <c r="A235" s="2" t="s">
        <v>1171</v>
      </c>
      <c r="B235" s="2" t="s">
        <v>19291</v>
      </c>
      <c r="C235" s="4" t="s">
        <v>19292</v>
      </c>
      <c r="E235" s="9">
        <v>42795</v>
      </c>
    </row>
    <row r="236" spans="1:5" x14ac:dyDescent="0.25">
      <c r="A236" s="2" t="s">
        <v>3724</v>
      </c>
      <c r="B236" s="2" t="s">
        <v>19293</v>
      </c>
      <c r="C236" s="4" t="s">
        <v>17654</v>
      </c>
      <c r="E236" s="9">
        <v>42807</v>
      </c>
    </row>
    <row r="237" spans="1:5" x14ac:dyDescent="0.25">
      <c r="A237" s="2" t="s">
        <v>1171</v>
      </c>
      <c r="B237" s="2" t="s">
        <v>19294</v>
      </c>
      <c r="C237" s="4" t="s">
        <v>19295</v>
      </c>
      <c r="E237" s="9">
        <v>42796</v>
      </c>
    </row>
    <row r="238" spans="1:5" x14ac:dyDescent="0.25">
      <c r="A238" s="2" t="s">
        <v>1171</v>
      </c>
      <c r="B238" s="2" t="s">
        <v>19296</v>
      </c>
      <c r="C238" s="4" t="s">
        <v>19297</v>
      </c>
      <c r="E238" s="9">
        <v>42798</v>
      </c>
    </row>
    <row r="239" spans="1:5" x14ac:dyDescent="0.25">
      <c r="A239" s="2" t="s">
        <v>1171</v>
      </c>
      <c r="B239" s="2" t="s">
        <v>19298</v>
      </c>
      <c r="C239" s="4" t="s">
        <v>19299</v>
      </c>
      <c r="E239" s="9">
        <v>42801</v>
      </c>
    </row>
    <row r="240" spans="1:5" x14ac:dyDescent="0.25">
      <c r="A240" s="2" t="s">
        <v>1171</v>
      </c>
      <c r="B240" s="2" t="s">
        <v>19300</v>
      </c>
      <c r="C240" s="4" t="s">
        <v>19301</v>
      </c>
      <c r="E240" s="9">
        <v>42807</v>
      </c>
    </row>
    <row r="241" spans="1:5" x14ac:dyDescent="0.25">
      <c r="A241" s="2" t="s">
        <v>3713</v>
      </c>
      <c r="B241" s="2" t="s">
        <v>19302</v>
      </c>
      <c r="C241" s="4" t="s">
        <v>15201</v>
      </c>
      <c r="E241" s="9">
        <v>42807</v>
      </c>
    </row>
    <row r="242" spans="1:5" x14ac:dyDescent="0.25">
      <c r="A242" s="2" t="s">
        <v>1171</v>
      </c>
      <c r="B242" s="2" t="s">
        <v>19303</v>
      </c>
      <c r="C242" s="4" t="s">
        <v>19304</v>
      </c>
      <c r="E242" s="9">
        <v>42807</v>
      </c>
    </row>
    <row r="243" spans="1:5" x14ac:dyDescent="0.25">
      <c r="A243" s="2" t="s">
        <v>1171</v>
      </c>
      <c r="B243" s="2" t="s">
        <v>19305</v>
      </c>
      <c r="C243" s="4" t="s">
        <v>19306</v>
      </c>
      <c r="E243" s="9">
        <v>42811</v>
      </c>
    </row>
    <row r="244" spans="1:5" x14ac:dyDescent="0.25">
      <c r="A244" s="2" t="s">
        <v>1171</v>
      </c>
      <c r="B244" s="2" t="s">
        <v>19307</v>
      </c>
      <c r="C244" s="4" t="s">
        <v>19308</v>
      </c>
      <c r="E244" s="9">
        <v>42812</v>
      </c>
    </row>
    <row r="245" spans="1:5" x14ac:dyDescent="0.25">
      <c r="A245" s="2" t="s">
        <v>1171</v>
      </c>
      <c r="B245" s="2" t="s">
        <v>19309</v>
      </c>
      <c r="C245" s="4" t="s">
        <v>19310</v>
      </c>
      <c r="E245" s="9">
        <v>42815</v>
      </c>
    </row>
    <row r="246" spans="1:5" x14ac:dyDescent="0.25">
      <c r="A246" s="2" t="s">
        <v>19311</v>
      </c>
      <c r="B246" s="2" t="s">
        <v>19312</v>
      </c>
      <c r="C246" s="4" t="s">
        <v>13489</v>
      </c>
      <c r="E246" s="9">
        <v>42825</v>
      </c>
    </row>
    <row r="247" spans="1:5" x14ac:dyDescent="0.25">
      <c r="A247" s="2" t="s">
        <v>19313</v>
      </c>
      <c r="B247" s="2" t="s">
        <v>19314</v>
      </c>
      <c r="C247" s="4" t="s">
        <v>13489</v>
      </c>
      <c r="E247" s="9">
        <v>42823</v>
      </c>
    </row>
    <row r="248" spans="1:5" x14ac:dyDescent="0.25">
      <c r="A248" s="2" t="s">
        <v>1171</v>
      </c>
      <c r="B248" s="2" t="s">
        <v>19315</v>
      </c>
      <c r="C248" s="4" t="s">
        <v>19316</v>
      </c>
      <c r="E248" s="9">
        <v>42821</v>
      </c>
    </row>
    <row r="249" spans="1:5" x14ac:dyDescent="0.25">
      <c r="A249" s="2" t="s">
        <v>1171</v>
      </c>
      <c r="B249" s="2" t="s">
        <v>19317</v>
      </c>
      <c r="C249" s="4" t="s">
        <v>19318</v>
      </c>
      <c r="E249" s="9">
        <v>42822</v>
      </c>
    </row>
    <row r="250" spans="1:5" x14ac:dyDescent="0.25">
      <c r="A250" s="2" t="s">
        <v>1171</v>
      </c>
      <c r="B250" s="2" t="s">
        <v>19319</v>
      </c>
      <c r="C250" s="4" t="s">
        <v>19320</v>
      </c>
      <c r="E250" s="9">
        <v>42823</v>
      </c>
    </row>
    <row r="251" spans="1:5" x14ac:dyDescent="0.25">
      <c r="A251" s="2" t="s">
        <v>1171</v>
      </c>
      <c r="B251" s="2" t="s">
        <v>19321</v>
      </c>
      <c r="C251" s="4" t="s">
        <v>19322</v>
      </c>
      <c r="E251" s="9">
        <v>42829</v>
      </c>
    </row>
    <row r="252" spans="1:5" x14ac:dyDescent="0.25">
      <c r="A252" s="2" t="s">
        <v>1171</v>
      </c>
      <c r="B252" s="2" t="s">
        <v>19323</v>
      </c>
      <c r="C252" s="4" t="s">
        <v>19324</v>
      </c>
      <c r="E252" s="9">
        <v>42843</v>
      </c>
    </row>
    <row r="253" spans="1:5" x14ac:dyDescent="0.25">
      <c r="A253" s="2" t="s">
        <v>1171</v>
      </c>
      <c r="B253" s="2" t="s">
        <v>19325</v>
      </c>
      <c r="C253" s="4" t="s">
        <v>19326</v>
      </c>
      <c r="E253" s="9">
        <v>42845</v>
      </c>
    </row>
    <row r="254" spans="1:5" x14ac:dyDescent="0.25">
      <c r="A254" s="2" t="s">
        <v>1171</v>
      </c>
      <c r="B254" s="2" t="s">
        <v>19327</v>
      </c>
      <c r="C254" s="4" t="s">
        <v>19328</v>
      </c>
      <c r="E254" s="9">
        <v>42849</v>
      </c>
    </row>
    <row r="255" spans="1:5" x14ac:dyDescent="0.25">
      <c r="A255" s="2" t="s">
        <v>1171</v>
      </c>
      <c r="B255" s="2" t="s">
        <v>19329</v>
      </c>
      <c r="C255" s="4" t="s">
        <v>1430</v>
      </c>
      <c r="E255" s="9">
        <v>42860</v>
      </c>
    </row>
    <row r="256" spans="1:5" x14ac:dyDescent="0.25">
      <c r="A256" s="2" t="s">
        <v>19330</v>
      </c>
      <c r="B256" s="2" t="s">
        <v>19331</v>
      </c>
      <c r="C256" s="4" t="s">
        <v>19332</v>
      </c>
      <c r="E256" s="9">
        <v>42864</v>
      </c>
    </row>
    <row r="257" spans="1:5" x14ac:dyDescent="0.25">
      <c r="A257" s="2" t="s">
        <v>2365</v>
      </c>
      <c r="B257" s="2" t="s">
        <v>19333</v>
      </c>
      <c r="C257" s="4" t="s">
        <v>19334</v>
      </c>
      <c r="E257" s="9">
        <v>42870</v>
      </c>
    </row>
    <row r="258" spans="1:5" x14ac:dyDescent="0.25">
      <c r="A258" s="2" t="s">
        <v>1171</v>
      </c>
      <c r="B258" s="2" t="s">
        <v>19335</v>
      </c>
      <c r="C258" s="4" t="s">
        <v>19336</v>
      </c>
      <c r="E258" s="9">
        <v>42875</v>
      </c>
    </row>
    <row r="259" spans="1:5" x14ac:dyDescent="0.25">
      <c r="A259" s="2" t="s">
        <v>1171</v>
      </c>
      <c r="B259" s="2" t="s">
        <v>19337</v>
      </c>
      <c r="C259" s="4" t="s">
        <v>1441</v>
      </c>
      <c r="E259" s="9">
        <v>42877</v>
      </c>
    </row>
    <row r="260" spans="1:5" x14ac:dyDescent="0.25">
      <c r="A260" s="2" t="s">
        <v>19338</v>
      </c>
      <c r="B260" s="2" t="s">
        <v>19339</v>
      </c>
      <c r="C260" s="4" t="s">
        <v>1441</v>
      </c>
      <c r="D260" s="9">
        <v>42889</v>
      </c>
      <c r="E260" s="9">
        <v>42886</v>
      </c>
    </row>
    <row r="261" spans="1:5" x14ac:dyDescent="0.25">
      <c r="A261" s="2" t="s">
        <v>1171</v>
      </c>
      <c r="B261" s="2" t="s">
        <v>19340</v>
      </c>
      <c r="C261" s="4" t="s">
        <v>19341</v>
      </c>
      <c r="E261" s="9">
        <v>42884</v>
      </c>
    </row>
    <row r="262" spans="1:5" x14ac:dyDescent="0.25">
      <c r="A262" s="2" t="s">
        <v>1171</v>
      </c>
      <c r="B262" s="2" t="s">
        <v>19342</v>
      </c>
      <c r="C262" s="4" t="s">
        <v>19343</v>
      </c>
      <c r="E262" s="9">
        <v>42885</v>
      </c>
    </row>
    <row r="263" spans="1:5" x14ac:dyDescent="0.25">
      <c r="A263" s="2" t="s">
        <v>2339</v>
      </c>
      <c r="B263" s="2" t="s">
        <v>19344</v>
      </c>
      <c r="C263" s="4" t="s">
        <v>19345</v>
      </c>
      <c r="E263" s="9">
        <v>42893</v>
      </c>
    </row>
    <row r="264" spans="1:5" x14ac:dyDescent="0.25">
      <c r="A264" s="2" t="s">
        <v>2348</v>
      </c>
      <c r="B264" s="2" t="s">
        <v>19346</v>
      </c>
      <c r="C264" s="4" t="s">
        <v>19345</v>
      </c>
      <c r="E264" s="9">
        <v>42893</v>
      </c>
    </row>
    <row r="265" spans="1:5" x14ac:dyDescent="0.25">
      <c r="A265" s="2" t="s">
        <v>19347</v>
      </c>
      <c r="B265" s="2" t="s">
        <v>19348</v>
      </c>
      <c r="C265" s="4" t="s">
        <v>19349</v>
      </c>
      <c r="E265" s="9">
        <v>42954</v>
      </c>
    </row>
    <row r="266" spans="1:5" x14ac:dyDescent="0.25">
      <c r="A266" s="2" t="s">
        <v>19350</v>
      </c>
      <c r="B266" s="2" t="s">
        <v>19351</v>
      </c>
      <c r="C266" s="4" t="s">
        <v>19352</v>
      </c>
      <c r="E266" s="9">
        <v>42954</v>
      </c>
    </row>
    <row r="267" spans="1:5" x14ac:dyDescent="0.25">
      <c r="A267" s="2" t="s">
        <v>19353</v>
      </c>
      <c r="B267" s="2" t="s">
        <v>19354</v>
      </c>
      <c r="C267" s="4" t="s">
        <v>19355</v>
      </c>
      <c r="D267" s="9">
        <v>42968</v>
      </c>
      <c r="E267" s="9">
        <v>42968</v>
      </c>
    </row>
    <row r="268" spans="1:5" x14ac:dyDescent="0.25">
      <c r="A268" s="2" t="s">
        <v>19356</v>
      </c>
      <c r="B268" s="2" t="s">
        <v>19357</v>
      </c>
      <c r="C268" s="4" t="s">
        <v>19358</v>
      </c>
      <c r="E268" s="9">
        <v>42968</v>
      </c>
    </row>
  </sheetData>
  <hyperlinks>
    <hyperlink ref="I1" location="'Inicio'!A1" tooltip="Regresa a la tabla del inicio" display="Ir al inicio" xr:uid="{ED68D1AA-5E97-4291-B82E-4C8BC79F3C2A}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7408-3660-4998-BCFA-BE5B2BF08083}">
  <sheetPr codeName="Hoja357"/>
  <dimension ref="A1:I231"/>
  <sheetViews>
    <sheetView workbookViewId="0">
      <pane ySplit="1" topLeftCell="A8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19359</v>
      </c>
      <c r="H1" s="1" t="s">
        <v>28761</v>
      </c>
      <c r="I1" s="5" t="s">
        <v>14</v>
      </c>
    </row>
    <row r="2" spans="1:9" x14ac:dyDescent="0.25">
      <c r="A2" s="2" t="s">
        <v>12595</v>
      </c>
      <c r="B2" s="2" t="s">
        <v>19361</v>
      </c>
      <c r="C2" s="4" t="s">
        <v>2445</v>
      </c>
      <c r="E2" s="9">
        <v>40171</v>
      </c>
      <c r="F2" s="3" t="s">
        <v>1664</v>
      </c>
    </row>
    <row r="3" spans="1:9" x14ac:dyDescent="0.25">
      <c r="A3" s="2" t="s">
        <v>3889</v>
      </c>
      <c r="B3" s="2" t="s">
        <v>19362</v>
      </c>
      <c r="C3" s="4" t="s">
        <v>2445</v>
      </c>
      <c r="E3" s="9">
        <v>40171</v>
      </c>
      <c r="F3" s="3" t="s">
        <v>880</v>
      </c>
    </row>
    <row r="4" spans="1:9" x14ac:dyDescent="0.25">
      <c r="A4" s="2" t="s">
        <v>19363</v>
      </c>
      <c r="B4" s="2" t="s">
        <v>19364</v>
      </c>
      <c r="C4" s="4" t="s">
        <v>19365</v>
      </c>
      <c r="E4" s="9">
        <v>40180</v>
      </c>
      <c r="F4" s="3">
        <v>2</v>
      </c>
    </row>
    <row r="5" spans="1:9" x14ac:dyDescent="0.25">
      <c r="A5" s="2" t="s">
        <v>4053</v>
      </c>
      <c r="B5" s="2" t="s">
        <v>15968</v>
      </c>
      <c r="C5" s="4" t="s">
        <v>19365</v>
      </c>
      <c r="E5" s="9">
        <v>40180</v>
      </c>
      <c r="F5" s="3">
        <v>2</v>
      </c>
    </row>
    <row r="6" spans="1:9" x14ac:dyDescent="0.25">
      <c r="A6" s="2" t="s">
        <v>17399</v>
      </c>
      <c r="B6" s="2" t="s">
        <v>19366</v>
      </c>
      <c r="C6" s="4" t="s">
        <v>19365</v>
      </c>
      <c r="E6" s="9">
        <v>40180</v>
      </c>
      <c r="F6" s="3">
        <v>2</v>
      </c>
    </row>
    <row r="7" spans="1:9" x14ac:dyDescent="0.25">
      <c r="A7" s="2" t="s">
        <v>2705</v>
      </c>
      <c r="B7" s="2" t="s">
        <v>19367</v>
      </c>
      <c r="C7" s="4" t="s">
        <v>11544</v>
      </c>
      <c r="E7" s="9">
        <v>40280</v>
      </c>
      <c r="F7" s="3" t="s">
        <v>926</v>
      </c>
    </row>
    <row r="8" spans="1:9" x14ac:dyDescent="0.25">
      <c r="A8" s="2" t="s">
        <v>3775</v>
      </c>
      <c r="B8" s="2" t="s">
        <v>19368</v>
      </c>
      <c r="C8" s="4" t="s">
        <v>11544</v>
      </c>
      <c r="E8" s="9">
        <v>40280</v>
      </c>
      <c r="F8" s="3" t="s">
        <v>7186</v>
      </c>
    </row>
    <row r="9" spans="1:9" x14ac:dyDescent="0.25">
      <c r="A9" s="2" t="s">
        <v>19369</v>
      </c>
      <c r="B9" s="2" t="s">
        <v>19370</v>
      </c>
      <c r="C9" s="4" t="s">
        <v>19371</v>
      </c>
      <c r="E9" s="9" t="s">
        <v>19372</v>
      </c>
      <c r="F9" s="3" t="s">
        <v>7167</v>
      </c>
    </row>
    <row r="10" spans="1:9" x14ac:dyDescent="0.25">
      <c r="A10" s="2" t="s">
        <v>19373</v>
      </c>
      <c r="B10" s="2" t="s">
        <v>19374</v>
      </c>
      <c r="C10" s="4" t="s">
        <v>19371</v>
      </c>
      <c r="D10" s="9" t="s">
        <v>19375</v>
      </c>
      <c r="E10" s="9">
        <v>40409</v>
      </c>
      <c r="F10" s="3">
        <v>5</v>
      </c>
    </row>
    <row r="11" spans="1:9" x14ac:dyDescent="0.25">
      <c r="A11" s="2" t="s">
        <v>19376</v>
      </c>
      <c r="B11" s="2" t="s">
        <v>19377</v>
      </c>
      <c r="C11" s="4" t="s">
        <v>2549</v>
      </c>
      <c r="E11" s="9" t="s">
        <v>14194</v>
      </c>
      <c r="F11" s="3" t="s">
        <v>1640</v>
      </c>
    </row>
    <row r="12" spans="1:9" x14ac:dyDescent="0.25">
      <c r="A12" s="2" t="s">
        <v>4625</v>
      </c>
      <c r="B12" s="2" t="s">
        <v>19378</v>
      </c>
      <c r="C12" s="4" t="s">
        <v>2551</v>
      </c>
      <c r="E12" s="9">
        <v>40413</v>
      </c>
      <c r="F12" s="3">
        <v>9</v>
      </c>
    </row>
    <row r="13" spans="1:9" x14ac:dyDescent="0.25">
      <c r="A13" s="2" t="s">
        <v>19376</v>
      </c>
      <c r="B13" s="2" t="s">
        <v>19379</v>
      </c>
      <c r="C13" s="4" t="s">
        <v>2551</v>
      </c>
      <c r="E13" s="9">
        <v>40409</v>
      </c>
      <c r="F13" s="3">
        <v>5</v>
      </c>
    </row>
    <row r="14" spans="1:9" x14ac:dyDescent="0.25">
      <c r="A14" s="2" t="s">
        <v>1054</v>
      </c>
      <c r="B14" s="2" t="s">
        <v>5534</v>
      </c>
      <c r="C14" s="4" t="s">
        <v>1702</v>
      </c>
      <c r="D14" s="9" t="s">
        <v>19380</v>
      </c>
      <c r="E14" s="9" t="s">
        <v>18081</v>
      </c>
      <c r="F14" s="3" t="s">
        <v>1699</v>
      </c>
    </row>
    <row r="15" spans="1:9" x14ac:dyDescent="0.25">
      <c r="A15" s="2" t="s">
        <v>2197</v>
      </c>
      <c r="B15" s="2" t="s">
        <v>2481</v>
      </c>
      <c r="C15" s="4" t="s">
        <v>1702</v>
      </c>
      <c r="D15" s="9" t="s">
        <v>19380</v>
      </c>
      <c r="E15" s="9" t="s">
        <v>18081</v>
      </c>
      <c r="F15" s="3" t="s">
        <v>1699</v>
      </c>
    </row>
    <row r="16" spans="1:9" x14ac:dyDescent="0.25">
      <c r="A16" s="2" t="s">
        <v>1425</v>
      </c>
      <c r="B16" s="2" t="s">
        <v>19381</v>
      </c>
      <c r="C16" s="4" t="s">
        <v>3461</v>
      </c>
      <c r="E16" s="9">
        <v>40423</v>
      </c>
      <c r="F16" s="3" t="s">
        <v>926</v>
      </c>
    </row>
    <row r="17" spans="1:6" x14ac:dyDescent="0.25">
      <c r="A17" s="2" t="s">
        <v>10633</v>
      </c>
      <c r="B17" s="2" t="s">
        <v>19382</v>
      </c>
      <c r="C17" s="4" t="s">
        <v>3461</v>
      </c>
      <c r="E17" s="9">
        <v>40423</v>
      </c>
      <c r="F17" s="3" t="s">
        <v>7169</v>
      </c>
    </row>
    <row r="18" spans="1:6" x14ac:dyDescent="0.25">
      <c r="A18" s="2" t="s">
        <v>19383</v>
      </c>
      <c r="B18" s="2" t="s">
        <v>19384</v>
      </c>
      <c r="C18" s="4" t="s">
        <v>19385</v>
      </c>
      <c r="E18" s="9">
        <v>40432</v>
      </c>
      <c r="F18" s="3">
        <v>2</v>
      </c>
    </row>
    <row r="19" spans="1:6" x14ac:dyDescent="0.25">
      <c r="A19" s="2" t="s">
        <v>3415</v>
      </c>
      <c r="B19" s="2" t="s">
        <v>19386</v>
      </c>
      <c r="C19" s="4" t="s">
        <v>19387</v>
      </c>
      <c r="E19" s="9">
        <v>40505</v>
      </c>
      <c r="F19" s="3" t="s">
        <v>1660</v>
      </c>
    </row>
    <row r="20" spans="1:6" x14ac:dyDescent="0.25">
      <c r="A20" s="2" t="s">
        <v>4625</v>
      </c>
      <c r="B20" s="2" t="s">
        <v>19388</v>
      </c>
      <c r="C20" s="4" t="s">
        <v>19389</v>
      </c>
      <c r="E20" s="9">
        <v>40539</v>
      </c>
      <c r="F20" s="3">
        <v>4</v>
      </c>
    </row>
    <row r="21" spans="1:6" x14ac:dyDescent="0.25">
      <c r="A21" s="2" t="s">
        <v>4053</v>
      </c>
      <c r="B21" s="2" t="s">
        <v>19390</v>
      </c>
      <c r="C21" s="4" t="s">
        <v>19389</v>
      </c>
      <c r="E21" s="9">
        <v>40539</v>
      </c>
      <c r="F21" s="3">
        <v>4</v>
      </c>
    </row>
    <row r="22" spans="1:6" x14ac:dyDescent="0.25">
      <c r="A22" s="2" t="s">
        <v>19383</v>
      </c>
      <c r="B22" s="2" t="s">
        <v>19391</v>
      </c>
      <c r="C22" s="4" t="s">
        <v>19392</v>
      </c>
      <c r="E22" s="9">
        <v>40882</v>
      </c>
      <c r="F22" s="3">
        <v>1</v>
      </c>
    </row>
    <row r="23" spans="1:6" x14ac:dyDescent="0.25">
      <c r="A23" s="2" t="s">
        <v>19393</v>
      </c>
      <c r="B23" s="2" t="s">
        <v>19394</v>
      </c>
      <c r="C23" s="4" t="s">
        <v>19392</v>
      </c>
      <c r="E23" s="9">
        <v>40882</v>
      </c>
      <c r="F23" s="3">
        <v>1</v>
      </c>
    </row>
    <row r="24" spans="1:6" x14ac:dyDescent="0.25">
      <c r="A24" s="2" t="s">
        <v>19395</v>
      </c>
      <c r="B24" s="2" t="s">
        <v>19396</v>
      </c>
      <c r="C24" s="4" t="s">
        <v>19397</v>
      </c>
      <c r="E24" s="9">
        <v>40560</v>
      </c>
    </row>
    <row r="25" spans="1:6" x14ac:dyDescent="0.25">
      <c r="A25" s="2" t="s">
        <v>19398</v>
      </c>
      <c r="B25" s="2" t="s">
        <v>19399</v>
      </c>
      <c r="C25" s="4" t="s">
        <v>19397</v>
      </c>
      <c r="E25" s="9">
        <v>40560</v>
      </c>
    </row>
    <row r="26" spans="1:6" x14ac:dyDescent="0.25">
      <c r="B26" s="2" t="s">
        <v>19400</v>
      </c>
      <c r="C26" s="4" t="s">
        <v>19401</v>
      </c>
      <c r="E26" s="9">
        <v>40572</v>
      </c>
    </row>
    <row r="27" spans="1:6" x14ac:dyDescent="0.25">
      <c r="A27" s="2" t="s">
        <v>19402</v>
      </c>
      <c r="B27" s="2" t="s">
        <v>19403</v>
      </c>
      <c r="C27" s="4" t="s">
        <v>2601</v>
      </c>
      <c r="E27" s="9">
        <v>40572</v>
      </c>
    </row>
    <row r="28" spans="1:6" x14ac:dyDescent="0.25">
      <c r="A28" s="2" t="s">
        <v>11275</v>
      </c>
      <c r="B28" s="2" t="s">
        <v>19404</v>
      </c>
      <c r="C28" s="4" t="s">
        <v>19405</v>
      </c>
      <c r="D28" s="9" t="s">
        <v>19406</v>
      </c>
      <c r="E28" s="9">
        <v>40588</v>
      </c>
    </row>
    <row r="29" spans="1:6" x14ac:dyDescent="0.25">
      <c r="A29" s="2" t="s">
        <v>19407</v>
      </c>
      <c r="B29" s="2" t="s">
        <v>19408</v>
      </c>
      <c r="C29" s="4" t="s">
        <v>19405</v>
      </c>
      <c r="D29" s="9" t="s">
        <v>19406</v>
      </c>
      <c r="E29" s="9">
        <v>40588</v>
      </c>
    </row>
    <row r="30" spans="1:6" x14ac:dyDescent="0.25">
      <c r="A30" s="2" t="s">
        <v>19409</v>
      </c>
      <c r="B30" s="2" t="s">
        <v>19410</v>
      </c>
      <c r="C30" s="4" t="s">
        <v>19411</v>
      </c>
      <c r="D30" s="9" t="s">
        <v>19412</v>
      </c>
      <c r="E30" s="9">
        <v>40604</v>
      </c>
    </row>
    <row r="31" spans="1:6" x14ac:dyDescent="0.25">
      <c r="A31" s="2" t="s">
        <v>19413</v>
      </c>
      <c r="B31" s="2" t="s">
        <v>19414</v>
      </c>
      <c r="C31" s="4" t="s">
        <v>19411</v>
      </c>
      <c r="E31" s="9">
        <v>40603</v>
      </c>
      <c r="F31" s="3">
        <v>2</v>
      </c>
    </row>
    <row r="32" spans="1:6" x14ac:dyDescent="0.25">
      <c r="A32" s="2" t="s">
        <v>19415</v>
      </c>
      <c r="B32" s="2" t="s">
        <v>19416</v>
      </c>
      <c r="C32" s="4" t="s">
        <v>19417</v>
      </c>
      <c r="E32" s="9">
        <v>40613</v>
      </c>
    </row>
    <row r="33" spans="1:5" x14ac:dyDescent="0.25">
      <c r="A33" s="2" t="s">
        <v>13325</v>
      </c>
      <c r="B33" s="2" t="s">
        <v>19418</v>
      </c>
      <c r="C33" s="4" t="s">
        <v>19419</v>
      </c>
      <c r="E33" s="9">
        <v>40613</v>
      </c>
    </row>
    <row r="34" spans="1:5" x14ac:dyDescent="0.25">
      <c r="A34" s="2" t="s">
        <v>19420</v>
      </c>
      <c r="B34" s="2" t="s">
        <v>19421</v>
      </c>
      <c r="C34" s="4" t="s">
        <v>19422</v>
      </c>
      <c r="E34" s="9">
        <v>40624</v>
      </c>
    </row>
    <row r="35" spans="1:5" x14ac:dyDescent="0.25">
      <c r="A35" s="2" t="s">
        <v>19423</v>
      </c>
      <c r="B35" s="2" t="s">
        <v>19424</v>
      </c>
      <c r="C35" s="4" t="s">
        <v>19422</v>
      </c>
      <c r="E35" s="9">
        <v>40624</v>
      </c>
    </row>
    <row r="36" spans="1:5" x14ac:dyDescent="0.25">
      <c r="A36" s="2" t="s">
        <v>19425</v>
      </c>
      <c r="B36" s="2" t="s">
        <v>19426</v>
      </c>
      <c r="C36" s="4" t="s">
        <v>947</v>
      </c>
      <c r="E36" s="9">
        <v>40632</v>
      </c>
    </row>
    <row r="37" spans="1:5" x14ac:dyDescent="0.25">
      <c r="A37" s="2" t="s">
        <v>1457</v>
      </c>
      <c r="B37" s="2" t="s">
        <v>19427</v>
      </c>
      <c r="C37" s="4" t="s">
        <v>947</v>
      </c>
      <c r="D37" s="9" t="s">
        <v>19428</v>
      </c>
      <c r="E37" s="9">
        <v>40638</v>
      </c>
    </row>
    <row r="38" spans="1:5" x14ac:dyDescent="0.25">
      <c r="A38" s="2" t="s">
        <v>19429</v>
      </c>
      <c r="B38" s="2" t="s">
        <v>19430</v>
      </c>
      <c r="C38" s="4" t="s">
        <v>19431</v>
      </c>
      <c r="E38" s="9">
        <v>40638</v>
      </c>
    </row>
    <row r="39" spans="1:5" x14ac:dyDescent="0.25">
      <c r="A39" s="2" t="s">
        <v>2458</v>
      </c>
      <c r="B39" s="2" t="s">
        <v>19432</v>
      </c>
      <c r="C39" s="4" t="s">
        <v>7195</v>
      </c>
      <c r="D39" s="9" t="s">
        <v>19433</v>
      </c>
      <c r="E39" s="9">
        <v>40652</v>
      </c>
    </row>
    <row r="40" spans="1:5" x14ac:dyDescent="0.25">
      <c r="A40" s="2" t="s">
        <v>3846</v>
      </c>
      <c r="B40" s="2" t="s">
        <v>19434</v>
      </c>
      <c r="C40" s="4" t="s">
        <v>7195</v>
      </c>
      <c r="E40" s="9">
        <v>40647</v>
      </c>
    </row>
    <row r="41" spans="1:5" x14ac:dyDescent="0.25">
      <c r="A41" s="2" t="s">
        <v>10437</v>
      </c>
      <c r="B41" s="2" t="s">
        <v>19435</v>
      </c>
      <c r="C41" s="4" t="s">
        <v>18173</v>
      </c>
      <c r="E41" s="9">
        <v>40658</v>
      </c>
    </row>
    <row r="42" spans="1:5" x14ac:dyDescent="0.25">
      <c r="A42" s="2" t="s">
        <v>3952</v>
      </c>
      <c r="B42" s="2" t="s">
        <v>19436</v>
      </c>
      <c r="C42" s="4" t="s">
        <v>2624</v>
      </c>
      <c r="E42" s="9">
        <v>40668</v>
      </c>
    </row>
    <row r="43" spans="1:5" x14ac:dyDescent="0.25">
      <c r="A43" s="2" t="s">
        <v>2543</v>
      </c>
      <c r="B43" s="2" t="s">
        <v>19437</v>
      </c>
      <c r="C43" s="4" t="s">
        <v>19438</v>
      </c>
      <c r="E43" s="9">
        <v>40770</v>
      </c>
    </row>
    <row r="44" spans="1:5" x14ac:dyDescent="0.25">
      <c r="A44" s="2" t="s">
        <v>3109</v>
      </c>
      <c r="B44" s="2" t="s">
        <v>19439</v>
      </c>
      <c r="C44" s="4" t="s">
        <v>19440</v>
      </c>
      <c r="E44" s="9">
        <v>40778</v>
      </c>
    </row>
    <row r="45" spans="1:5" x14ac:dyDescent="0.25">
      <c r="A45" s="2" t="s">
        <v>1789</v>
      </c>
      <c r="B45" s="2" t="s">
        <v>19441</v>
      </c>
      <c r="C45" s="4" t="s">
        <v>18221</v>
      </c>
      <c r="E45" s="9">
        <v>40774</v>
      </c>
    </row>
    <row r="46" spans="1:5" x14ac:dyDescent="0.25">
      <c r="A46" s="2" t="s">
        <v>19442</v>
      </c>
      <c r="B46" s="2" t="s">
        <v>19443</v>
      </c>
      <c r="C46" s="4" t="s">
        <v>19444</v>
      </c>
      <c r="E46" s="9">
        <v>40778</v>
      </c>
    </row>
    <row r="47" spans="1:5" x14ac:dyDescent="0.25">
      <c r="A47" s="2" t="s">
        <v>19445</v>
      </c>
      <c r="B47" s="2" t="s">
        <v>19446</v>
      </c>
      <c r="C47" s="4" t="s">
        <v>19447</v>
      </c>
      <c r="E47" s="9">
        <v>40787</v>
      </c>
    </row>
    <row r="48" spans="1:5" x14ac:dyDescent="0.25">
      <c r="A48" s="2" t="s">
        <v>19448</v>
      </c>
      <c r="B48" s="2" t="s">
        <v>8218</v>
      </c>
      <c r="C48" s="4" t="s">
        <v>19447</v>
      </c>
      <c r="E48" s="9">
        <v>40782</v>
      </c>
    </row>
    <row r="49" spans="1:6" x14ac:dyDescent="0.25">
      <c r="A49" s="2" t="s">
        <v>13325</v>
      </c>
      <c r="B49" s="2" t="s">
        <v>19449</v>
      </c>
      <c r="C49" s="4" t="s">
        <v>19450</v>
      </c>
      <c r="E49" s="9">
        <v>40789</v>
      </c>
    </row>
    <row r="50" spans="1:6" x14ac:dyDescent="0.25">
      <c r="A50" s="2" t="s">
        <v>19451</v>
      </c>
      <c r="B50" s="2" t="s">
        <v>19452</v>
      </c>
      <c r="C50" s="4" t="s">
        <v>19453</v>
      </c>
      <c r="E50" s="9">
        <v>40796</v>
      </c>
    </row>
    <row r="51" spans="1:6" x14ac:dyDescent="0.25">
      <c r="A51" s="2" t="s">
        <v>19454</v>
      </c>
      <c r="B51" s="2" t="s">
        <v>19455</v>
      </c>
      <c r="C51" s="4" t="s">
        <v>19456</v>
      </c>
      <c r="E51" s="9">
        <v>40798</v>
      </c>
    </row>
    <row r="52" spans="1:6" x14ac:dyDescent="0.25">
      <c r="A52" s="2" t="s">
        <v>2543</v>
      </c>
      <c r="B52" s="2" t="s">
        <v>19457</v>
      </c>
      <c r="C52" s="4" t="s">
        <v>19458</v>
      </c>
      <c r="E52" s="9">
        <v>40801</v>
      </c>
    </row>
    <row r="53" spans="1:6" x14ac:dyDescent="0.25">
      <c r="A53" s="2" t="s">
        <v>19459</v>
      </c>
      <c r="B53" s="2" t="s">
        <v>19460</v>
      </c>
      <c r="C53" s="4" t="s">
        <v>19461</v>
      </c>
      <c r="E53" s="9">
        <v>40801</v>
      </c>
    </row>
    <row r="54" spans="1:6" x14ac:dyDescent="0.25">
      <c r="A54" s="2" t="s">
        <v>10858</v>
      </c>
      <c r="B54" s="2" t="s">
        <v>19462</v>
      </c>
      <c r="C54" s="4" t="s">
        <v>19463</v>
      </c>
      <c r="E54" s="9">
        <v>40904</v>
      </c>
    </row>
    <row r="55" spans="1:6" x14ac:dyDescent="0.25">
      <c r="A55" s="2" t="s">
        <v>18689</v>
      </c>
      <c r="B55" s="2" t="s">
        <v>19464</v>
      </c>
      <c r="C55" s="4" t="s">
        <v>19463</v>
      </c>
      <c r="E55" s="9">
        <v>40898</v>
      </c>
    </row>
    <row r="56" spans="1:6" x14ac:dyDescent="0.25">
      <c r="A56" s="2" t="s">
        <v>19465</v>
      </c>
      <c r="B56" s="2" t="s">
        <v>19466</v>
      </c>
      <c r="C56" s="4" t="s">
        <v>19467</v>
      </c>
      <c r="E56" s="9" t="s">
        <v>956</v>
      </c>
    </row>
    <row r="57" spans="1:6" x14ac:dyDescent="0.25">
      <c r="A57" s="2" t="s">
        <v>19468</v>
      </c>
      <c r="B57" s="2" t="s">
        <v>17893</v>
      </c>
      <c r="C57" s="4" t="s">
        <v>5949</v>
      </c>
      <c r="E57" s="9" t="s">
        <v>956</v>
      </c>
    </row>
    <row r="58" spans="1:6" x14ac:dyDescent="0.25">
      <c r="A58" s="2" t="s">
        <v>3849</v>
      </c>
      <c r="B58" s="2" t="s">
        <v>19469</v>
      </c>
      <c r="C58" s="4" t="s">
        <v>19470</v>
      </c>
      <c r="E58" s="9">
        <v>41034</v>
      </c>
    </row>
    <row r="59" spans="1:6" x14ac:dyDescent="0.25">
      <c r="A59" s="2" t="s">
        <v>19471</v>
      </c>
      <c r="B59" s="2" t="s">
        <v>19472</v>
      </c>
      <c r="C59" s="4" t="s">
        <v>19473</v>
      </c>
      <c r="D59" s="9" t="s">
        <v>19474</v>
      </c>
      <c r="E59" s="9">
        <v>41137</v>
      </c>
    </row>
    <row r="60" spans="1:6" x14ac:dyDescent="0.25">
      <c r="A60" s="2" t="s">
        <v>2017</v>
      </c>
      <c r="B60" s="2" t="s">
        <v>19475</v>
      </c>
      <c r="C60" s="4" t="s">
        <v>19473</v>
      </c>
      <c r="E60" s="9">
        <v>41132</v>
      </c>
      <c r="F60" s="3">
        <v>3</v>
      </c>
    </row>
    <row r="61" spans="1:6" x14ac:dyDescent="0.25">
      <c r="A61" s="2" t="s">
        <v>19476</v>
      </c>
      <c r="B61" s="2" t="s">
        <v>19477</v>
      </c>
      <c r="C61" s="4" t="s">
        <v>19478</v>
      </c>
      <c r="E61" s="9">
        <v>41139</v>
      </c>
    </row>
    <row r="62" spans="1:6" x14ac:dyDescent="0.25">
      <c r="A62" s="2" t="s">
        <v>13325</v>
      </c>
      <c r="B62" s="2" t="s">
        <v>19479</v>
      </c>
      <c r="C62" s="4" t="s">
        <v>19480</v>
      </c>
      <c r="D62" s="9" t="s">
        <v>19481</v>
      </c>
      <c r="E62" s="9">
        <v>41153</v>
      </c>
    </row>
    <row r="63" spans="1:6" x14ac:dyDescent="0.25">
      <c r="A63" s="2" t="s">
        <v>1233</v>
      </c>
      <c r="B63" s="2" t="s">
        <v>19482</v>
      </c>
      <c r="C63" s="4" t="s">
        <v>19483</v>
      </c>
      <c r="E63" s="9">
        <v>41146</v>
      </c>
    </row>
    <row r="64" spans="1:6" x14ac:dyDescent="0.25">
      <c r="A64" s="2" t="s">
        <v>19484</v>
      </c>
      <c r="B64" s="2" t="s">
        <v>19485</v>
      </c>
      <c r="C64" s="4" t="s">
        <v>19486</v>
      </c>
      <c r="E64" s="9">
        <v>41146</v>
      </c>
    </row>
    <row r="65" spans="1:5" x14ac:dyDescent="0.25">
      <c r="A65" s="2" t="s">
        <v>4153</v>
      </c>
      <c r="B65" s="2" t="s">
        <v>19487</v>
      </c>
      <c r="C65" s="4" t="s">
        <v>2731</v>
      </c>
      <c r="D65" s="9" t="s">
        <v>19488</v>
      </c>
      <c r="E65" s="9">
        <v>41160</v>
      </c>
    </row>
    <row r="66" spans="1:5" x14ac:dyDescent="0.25">
      <c r="A66" s="2" t="s">
        <v>18689</v>
      </c>
      <c r="B66" s="2" t="s">
        <v>19489</v>
      </c>
      <c r="C66" s="4" t="s">
        <v>2731</v>
      </c>
      <c r="E66" s="9">
        <v>41153</v>
      </c>
    </row>
    <row r="67" spans="1:5" x14ac:dyDescent="0.25">
      <c r="A67" s="2" t="s">
        <v>19490</v>
      </c>
      <c r="B67" s="2" t="s">
        <v>19491</v>
      </c>
      <c r="C67" s="4" t="s">
        <v>19492</v>
      </c>
      <c r="E67" s="9">
        <v>41160</v>
      </c>
    </row>
    <row r="68" spans="1:5" x14ac:dyDescent="0.25">
      <c r="A68" s="2" t="s">
        <v>19493</v>
      </c>
      <c r="B68" s="2" t="s">
        <v>17415</v>
      </c>
      <c r="C68" s="4" t="s">
        <v>19494</v>
      </c>
      <c r="E68" s="9">
        <v>41276</v>
      </c>
    </row>
    <row r="69" spans="1:5" x14ac:dyDescent="0.25">
      <c r="A69" s="2" t="s">
        <v>19495</v>
      </c>
      <c r="B69" s="2" t="s">
        <v>19496</v>
      </c>
      <c r="C69" s="4" t="s">
        <v>19494</v>
      </c>
      <c r="D69" s="9" t="s">
        <v>19497</v>
      </c>
      <c r="E69" s="9">
        <v>41283</v>
      </c>
    </row>
    <row r="70" spans="1:5" x14ac:dyDescent="0.25">
      <c r="A70" s="2" t="s">
        <v>19498</v>
      </c>
      <c r="B70" s="2" t="s">
        <v>19499</v>
      </c>
      <c r="C70" s="4" t="s">
        <v>19500</v>
      </c>
      <c r="E70" s="9">
        <v>41283</v>
      </c>
    </row>
    <row r="71" spans="1:5" x14ac:dyDescent="0.25">
      <c r="A71" s="2" t="s">
        <v>1806</v>
      </c>
      <c r="B71" s="2" t="s">
        <v>19501</v>
      </c>
      <c r="C71" s="4" t="s">
        <v>19502</v>
      </c>
      <c r="E71" s="9">
        <v>41286</v>
      </c>
    </row>
    <row r="72" spans="1:5" x14ac:dyDescent="0.25">
      <c r="A72" s="2" t="s">
        <v>2458</v>
      </c>
      <c r="B72" s="2" t="s">
        <v>19503</v>
      </c>
      <c r="C72" s="4" t="s">
        <v>9386</v>
      </c>
      <c r="E72" s="9">
        <v>41379</v>
      </c>
    </row>
    <row r="73" spans="1:5" x14ac:dyDescent="0.25">
      <c r="A73" s="2" t="s">
        <v>941</v>
      </c>
      <c r="B73" s="2" t="s">
        <v>19504</v>
      </c>
      <c r="C73" s="4" t="s">
        <v>1842</v>
      </c>
      <c r="E73" s="9">
        <v>41379</v>
      </c>
    </row>
    <row r="74" spans="1:5" x14ac:dyDescent="0.25">
      <c r="A74" s="2" t="s">
        <v>1383</v>
      </c>
      <c r="B74" s="2" t="s">
        <v>19505</v>
      </c>
      <c r="C74" s="4" t="s">
        <v>1842</v>
      </c>
      <c r="D74" s="9" t="s">
        <v>19506</v>
      </c>
      <c r="E74" s="9">
        <v>41384</v>
      </c>
    </row>
    <row r="75" spans="1:5" x14ac:dyDescent="0.25">
      <c r="A75" s="2" t="s">
        <v>17399</v>
      </c>
      <c r="B75" s="2" t="s">
        <v>19507</v>
      </c>
      <c r="C75" s="4" t="s">
        <v>19508</v>
      </c>
      <c r="E75" s="9">
        <v>41384</v>
      </c>
    </row>
    <row r="76" spans="1:5" x14ac:dyDescent="0.25">
      <c r="A76" s="2" t="s">
        <v>19490</v>
      </c>
      <c r="B76" s="2" t="s">
        <v>19509</v>
      </c>
      <c r="C76" s="4" t="s">
        <v>16778</v>
      </c>
      <c r="D76" s="9" t="s">
        <v>19510</v>
      </c>
      <c r="E76" s="9" t="s">
        <v>19511</v>
      </c>
    </row>
    <row r="77" spans="1:5" x14ac:dyDescent="0.25">
      <c r="A77" s="2" t="s">
        <v>19376</v>
      </c>
      <c r="B77" s="2" t="s">
        <v>19512</v>
      </c>
      <c r="C77" s="4" t="s">
        <v>19513</v>
      </c>
      <c r="E77" s="9" t="s">
        <v>19514</v>
      </c>
    </row>
    <row r="78" spans="1:5" x14ac:dyDescent="0.25">
      <c r="A78" s="2" t="s">
        <v>19515</v>
      </c>
      <c r="B78" s="2" t="s">
        <v>19516</v>
      </c>
      <c r="C78" s="4" t="s">
        <v>19517</v>
      </c>
      <c r="E78" s="9">
        <v>41494</v>
      </c>
    </row>
    <row r="79" spans="1:5" x14ac:dyDescent="0.25">
      <c r="A79" s="2" t="s">
        <v>19518</v>
      </c>
      <c r="B79" s="2" t="s">
        <v>19519</v>
      </c>
      <c r="C79" s="4" t="s">
        <v>7414</v>
      </c>
      <c r="E79" s="9">
        <v>41565</v>
      </c>
    </row>
    <row r="80" spans="1:5" x14ac:dyDescent="0.25">
      <c r="A80" s="2" t="s">
        <v>19518</v>
      </c>
      <c r="B80" s="2" t="s">
        <v>19520</v>
      </c>
      <c r="C80" s="4" t="s">
        <v>7414</v>
      </c>
      <c r="E80" s="9">
        <v>41565</v>
      </c>
    </row>
    <row r="81" spans="1:5" x14ac:dyDescent="0.25">
      <c r="A81" s="2" t="s">
        <v>3998</v>
      </c>
      <c r="B81" s="2" t="s">
        <v>19521</v>
      </c>
      <c r="C81" s="4" t="s">
        <v>4076</v>
      </c>
      <c r="E81" s="9">
        <v>41631</v>
      </c>
    </row>
    <row r="82" spans="1:5" x14ac:dyDescent="0.25">
      <c r="A82" s="2" t="s">
        <v>11480</v>
      </c>
      <c r="B82" s="2" t="s">
        <v>19522</v>
      </c>
      <c r="C82" s="4" t="s">
        <v>4076</v>
      </c>
      <c r="E82" s="9">
        <v>41639</v>
      </c>
    </row>
    <row r="83" spans="1:5" x14ac:dyDescent="0.25">
      <c r="A83" s="2" t="s">
        <v>19523</v>
      </c>
      <c r="B83" s="2" t="s">
        <v>19524</v>
      </c>
      <c r="C83" s="4" t="s">
        <v>6012</v>
      </c>
      <c r="D83" s="9">
        <v>41646</v>
      </c>
      <c r="E83" s="9">
        <v>41643</v>
      </c>
    </row>
    <row r="84" spans="1:5" x14ac:dyDescent="0.25">
      <c r="A84" s="2" t="s">
        <v>1901</v>
      </c>
      <c r="B84" s="2" t="s">
        <v>19525</v>
      </c>
      <c r="C84" s="4" t="s">
        <v>16793</v>
      </c>
      <c r="E84" s="9">
        <v>41643</v>
      </c>
    </row>
    <row r="85" spans="1:5" x14ac:dyDescent="0.25">
      <c r="A85" s="2" t="s">
        <v>1901</v>
      </c>
      <c r="B85" s="2" t="s">
        <v>19525</v>
      </c>
      <c r="C85" s="4" t="s">
        <v>2843</v>
      </c>
      <c r="E85" s="9">
        <v>41748</v>
      </c>
    </row>
    <row r="86" spans="1:5" x14ac:dyDescent="0.25">
      <c r="A86" s="2" t="s">
        <v>2115</v>
      </c>
      <c r="B86" s="2" t="s">
        <v>19526</v>
      </c>
      <c r="C86" s="4" t="s">
        <v>9480</v>
      </c>
      <c r="E86" s="9">
        <v>41863</v>
      </c>
    </row>
    <row r="87" spans="1:5" x14ac:dyDescent="0.25">
      <c r="A87" s="2" t="s">
        <v>1241</v>
      </c>
      <c r="B87" s="2" t="s">
        <v>19527</v>
      </c>
      <c r="C87" s="4" t="s">
        <v>9480</v>
      </c>
      <c r="E87" s="9">
        <v>41863</v>
      </c>
    </row>
    <row r="88" spans="1:5" x14ac:dyDescent="0.25">
      <c r="A88" s="2" t="s">
        <v>17878</v>
      </c>
      <c r="B88" s="2" t="s">
        <v>19528</v>
      </c>
      <c r="C88" s="4" t="s">
        <v>4188</v>
      </c>
      <c r="E88" s="9">
        <v>41874</v>
      </c>
    </row>
    <row r="89" spans="1:5" x14ac:dyDescent="0.25">
      <c r="A89" s="2" t="s">
        <v>2115</v>
      </c>
      <c r="B89" s="2" t="s">
        <v>19529</v>
      </c>
      <c r="C89" s="4" t="s">
        <v>4188</v>
      </c>
      <c r="D89" s="9">
        <v>41881</v>
      </c>
      <c r="E89" s="9">
        <v>41883</v>
      </c>
    </row>
    <row r="90" spans="1:5" x14ac:dyDescent="0.25">
      <c r="A90" s="2" t="s">
        <v>4053</v>
      </c>
      <c r="B90" s="2" t="s">
        <v>13186</v>
      </c>
      <c r="C90" s="4" t="s">
        <v>5208</v>
      </c>
      <c r="E90" s="9">
        <v>41883</v>
      </c>
    </row>
    <row r="91" spans="1:5" x14ac:dyDescent="0.25">
      <c r="A91" s="2" t="s">
        <v>19395</v>
      </c>
      <c r="B91" s="2" t="s">
        <v>19530</v>
      </c>
      <c r="C91" s="4" t="s">
        <v>11912</v>
      </c>
      <c r="E91" s="9">
        <v>41888</v>
      </c>
    </row>
    <row r="92" spans="1:5" x14ac:dyDescent="0.25">
      <c r="A92" s="2" t="s">
        <v>19363</v>
      </c>
      <c r="B92" s="2" t="s">
        <v>19531</v>
      </c>
      <c r="C92" s="4" t="s">
        <v>11912</v>
      </c>
      <c r="E92" s="9">
        <v>41888</v>
      </c>
    </row>
    <row r="93" spans="1:5" x14ac:dyDescent="0.25">
      <c r="A93" s="2" t="s">
        <v>19532</v>
      </c>
      <c r="B93" s="2" t="s">
        <v>19533</v>
      </c>
      <c r="C93" s="4" t="s">
        <v>11914</v>
      </c>
      <c r="E93" s="9">
        <v>41895</v>
      </c>
    </row>
    <row r="94" spans="1:5" x14ac:dyDescent="0.25">
      <c r="A94" s="2" t="s">
        <v>19534</v>
      </c>
      <c r="B94" s="2" t="s">
        <v>19535</v>
      </c>
      <c r="C94" s="4" t="s">
        <v>11914</v>
      </c>
      <c r="E94" s="9">
        <v>41895</v>
      </c>
    </row>
    <row r="95" spans="1:5" x14ac:dyDescent="0.25">
      <c r="A95" s="2" t="s">
        <v>8285</v>
      </c>
      <c r="B95" s="2" t="s">
        <v>19536</v>
      </c>
      <c r="C95" s="4" t="s">
        <v>5264</v>
      </c>
      <c r="E95" s="9">
        <v>42016</v>
      </c>
    </row>
    <row r="96" spans="1:5" x14ac:dyDescent="0.25">
      <c r="A96" s="2" t="s">
        <v>1910</v>
      </c>
      <c r="B96" s="2" t="s">
        <v>19537</v>
      </c>
      <c r="C96" s="4" t="s">
        <v>5264</v>
      </c>
      <c r="E96" s="9">
        <v>42016</v>
      </c>
    </row>
    <row r="97" spans="1:5" x14ac:dyDescent="0.25">
      <c r="A97" s="2" t="s">
        <v>2491</v>
      </c>
      <c r="B97" s="2" t="s">
        <v>19538</v>
      </c>
      <c r="C97" s="4" t="s">
        <v>2397</v>
      </c>
      <c r="E97" s="9">
        <v>42021</v>
      </c>
    </row>
    <row r="98" spans="1:5" x14ac:dyDescent="0.25">
      <c r="A98" s="2" t="s">
        <v>8025</v>
      </c>
      <c r="B98" s="2" t="s">
        <v>19539</v>
      </c>
      <c r="C98" s="4" t="s">
        <v>2397</v>
      </c>
      <c r="E98" s="9">
        <v>42021</v>
      </c>
    </row>
    <row r="99" spans="1:5" x14ac:dyDescent="0.25">
      <c r="A99" s="2" t="s">
        <v>19540</v>
      </c>
      <c r="B99" s="2" t="s">
        <v>19541</v>
      </c>
      <c r="C99" s="4" t="s">
        <v>19542</v>
      </c>
      <c r="E99" s="9">
        <v>42063</v>
      </c>
    </row>
    <row r="100" spans="1:5" x14ac:dyDescent="0.25">
      <c r="A100" s="2" t="s">
        <v>4239</v>
      </c>
      <c r="B100" s="2" t="s">
        <v>19543</v>
      </c>
      <c r="C100" s="4" t="s">
        <v>19542</v>
      </c>
      <c r="E100" s="9">
        <v>42063</v>
      </c>
    </row>
    <row r="101" spans="1:5" x14ac:dyDescent="0.25">
      <c r="A101" s="2" t="s">
        <v>2599</v>
      </c>
      <c r="B101" s="2" t="s">
        <v>19544</v>
      </c>
      <c r="C101" s="4" t="s">
        <v>19545</v>
      </c>
      <c r="E101" s="9">
        <v>42122</v>
      </c>
    </row>
    <row r="102" spans="1:5" x14ac:dyDescent="0.25">
      <c r="A102" s="2" t="s">
        <v>19546</v>
      </c>
      <c r="B102" s="2" t="s">
        <v>19547</v>
      </c>
      <c r="C102" s="4" t="s">
        <v>19545</v>
      </c>
      <c r="E102" s="9">
        <v>42122</v>
      </c>
    </row>
    <row r="103" spans="1:5" x14ac:dyDescent="0.25">
      <c r="A103" s="2" t="s">
        <v>19548</v>
      </c>
      <c r="B103" s="2" t="s">
        <v>19549</v>
      </c>
      <c r="C103" s="4" t="s">
        <v>9540</v>
      </c>
      <c r="E103" s="9">
        <v>42110</v>
      </c>
    </row>
    <row r="104" spans="1:5" x14ac:dyDescent="0.25">
      <c r="A104" s="2" t="s">
        <v>16820</v>
      </c>
      <c r="B104" s="2" t="s">
        <v>19550</v>
      </c>
      <c r="C104" s="4" t="s">
        <v>19551</v>
      </c>
      <c r="E104" s="9">
        <v>42117</v>
      </c>
    </row>
    <row r="105" spans="1:5" x14ac:dyDescent="0.25">
      <c r="A105" s="2" t="s">
        <v>19552</v>
      </c>
      <c r="B105" s="2" t="s">
        <v>11799</v>
      </c>
      <c r="C105" s="4" t="s">
        <v>19551</v>
      </c>
      <c r="E105" s="9">
        <v>42117</v>
      </c>
    </row>
    <row r="106" spans="1:5" x14ac:dyDescent="0.25">
      <c r="A106" s="2" t="s">
        <v>3941</v>
      </c>
      <c r="B106" s="2" t="s">
        <v>19553</v>
      </c>
      <c r="C106" s="4" t="s">
        <v>19554</v>
      </c>
      <c r="E106" s="9">
        <v>42124</v>
      </c>
    </row>
    <row r="107" spans="1:5" x14ac:dyDescent="0.25">
      <c r="A107" s="2" t="s">
        <v>19555</v>
      </c>
      <c r="B107" s="2" t="s">
        <v>19556</v>
      </c>
      <c r="C107" s="4" t="s">
        <v>6025</v>
      </c>
      <c r="E107" s="9">
        <v>42182</v>
      </c>
    </row>
    <row r="108" spans="1:5" x14ac:dyDescent="0.25">
      <c r="A108" s="2" t="s">
        <v>19557</v>
      </c>
      <c r="B108" s="2" t="s">
        <v>17645</v>
      </c>
      <c r="C108" s="4" t="s">
        <v>19558</v>
      </c>
      <c r="E108" s="9">
        <v>42231</v>
      </c>
    </row>
    <row r="109" spans="1:5" x14ac:dyDescent="0.25">
      <c r="A109" s="2" t="s">
        <v>1264</v>
      </c>
      <c r="B109" s="2" t="s">
        <v>19559</v>
      </c>
      <c r="C109" s="4" t="s">
        <v>19560</v>
      </c>
      <c r="E109" s="9">
        <v>42237</v>
      </c>
    </row>
    <row r="110" spans="1:5" x14ac:dyDescent="0.25">
      <c r="A110" s="2" t="s">
        <v>19561</v>
      </c>
      <c r="B110" s="2" t="s">
        <v>19562</v>
      </c>
      <c r="C110" s="4" t="s">
        <v>1163</v>
      </c>
      <c r="E110" s="9">
        <v>42245</v>
      </c>
    </row>
    <row r="111" spans="1:5" x14ac:dyDescent="0.25">
      <c r="A111" s="2" t="s">
        <v>19563</v>
      </c>
      <c r="B111" s="2" t="s">
        <v>19564</v>
      </c>
      <c r="C111" s="4" t="s">
        <v>19565</v>
      </c>
      <c r="E111" s="9">
        <v>42261</v>
      </c>
    </row>
    <row r="112" spans="1:5" x14ac:dyDescent="0.25">
      <c r="A112" s="2" t="s">
        <v>1944</v>
      </c>
      <c r="B112" s="2" t="s">
        <v>19566</v>
      </c>
      <c r="C112" s="4" t="s">
        <v>1277</v>
      </c>
      <c r="E112" s="9">
        <v>42261</v>
      </c>
    </row>
    <row r="113" spans="1:6" x14ac:dyDescent="0.25">
      <c r="A113" s="2" t="s">
        <v>19567</v>
      </c>
      <c r="B113" s="2" t="s">
        <v>19568</v>
      </c>
      <c r="C113" s="4" t="s">
        <v>8679</v>
      </c>
      <c r="E113" s="9">
        <v>42266</v>
      </c>
    </row>
    <row r="114" spans="1:6" x14ac:dyDescent="0.25">
      <c r="A114" s="2" t="s">
        <v>1781</v>
      </c>
      <c r="B114" s="2" t="s">
        <v>19569</v>
      </c>
      <c r="C114" s="4" t="s">
        <v>8679</v>
      </c>
      <c r="E114" s="9">
        <v>42266</v>
      </c>
    </row>
    <row r="115" spans="1:6" x14ac:dyDescent="0.25">
      <c r="A115" s="2" t="s">
        <v>19570</v>
      </c>
      <c r="B115" s="2" t="s">
        <v>19571</v>
      </c>
      <c r="C115" s="4" t="s">
        <v>19572</v>
      </c>
      <c r="D115" s="9">
        <v>42380</v>
      </c>
      <c r="E115" s="9">
        <v>42378</v>
      </c>
    </row>
    <row r="116" spans="1:6" x14ac:dyDescent="0.25">
      <c r="A116" s="2" t="s">
        <v>1264</v>
      </c>
      <c r="B116" s="2" t="s">
        <v>19573</v>
      </c>
      <c r="C116" s="4" t="s">
        <v>19572</v>
      </c>
      <c r="D116" s="9">
        <v>42380</v>
      </c>
      <c r="E116" s="9">
        <v>42378</v>
      </c>
    </row>
    <row r="117" spans="1:6" x14ac:dyDescent="0.25">
      <c r="A117" s="2" t="s">
        <v>5794</v>
      </c>
      <c r="B117" s="2" t="s">
        <v>19574</v>
      </c>
      <c r="C117" s="4" t="s">
        <v>19575</v>
      </c>
      <c r="E117" s="9">
        <v>42472</v>
      </c>
    </row>
    <row r="118" spans="1:6" x14ac:dyDescent="0.25">
      <c r="A118" s="2" t="s">
        <v>19576</v>
      </c>
      <c r="B118" s="2" t="s">
        <v>19577</v>
      </c>
      <c r="C118" s="4" t="s">
        <v>19575</v>
      </c>
      <c r="E118" s="9">
        <v>42472</v>
      </c>
    </row>
    <row r="119" spans="1:6" x14ac:dyDescent="0.25">
      <c r="A119" s="2" t="s">
        <v>18118</v>
      </c>
      <c r="B119" s="2" t="s">
        <v>19578</v>
      </c>
      <c r="C119" s="4" t="s">
        <v>6629</v>
      </c>
      <c r="E119" s="9">
        <v>42525</v>
      </c>
    </row>
    <row r="120" spans="1:6" x14ac:dyDescent="0.25">
      <c r="A120" s="2" t="s">
        <v>3312</v>
      </c>
      <c r="B120" s="2" t="s">
        <v>19579</v>
      </c>
      <c r="C120" s="4" t="s">
        <v>6629</v>
      </c>
      <c r="E120" s="9">
        <v>42525</v>
      </c>
    </row>
    <row r="121" spans="1:6" x14ac:dyDescent="0.25">
      <c r="A121" s="2" t="s">
        <v>15685</v>
      </c>
      <c r="B121" s="2" t="s">
        <v>19580</v>
      </c>
      <c r="C121" s="4" t="s">
        <v>18520</v>
      </c>
      <c r="E121" s="9">
        <v>42564</v>
      </c>
    </row>
    <row r="122" spans="1:6" x14ac:dyDescent="0.25">
      <c r="A122" s="2" t="s">
        <v>16855</v>
      </c>
      <c r="B122" s="2" t="s">
        <v>19581</v>
      </c>
      <c r="C122" s="4" t="s">
        <v>18520</v>
      </c>
      <c r="E122" s="9">
        <v>42562</v>
      </c>
    </row>
    <row r="123" spans="1:6" x14ac:dyDescent="0.25">
      <c r="A123" s="2" t="s">
        <v>19582</v>
      </c>
      <c r="B123" s="2" t="s">
        <v>19583</v>
      </c>
      <c r="C123" s="4" t="s">
        <v>10910</v>
      </c>
      <c r="E123" s="9">
        <v>42564</v>
      </c>
    </row>
    <row r="124" spans="1:6" x14ac:dyDescent="0.25">
      <c r="A124" s="2" t="s">
        <v>19584</v>
      </c>
      <c r="B124" s="2" t="s">
        <v>19585</v>
      </c>
      <c r="C124" s="4" t="s">
        <v>19586</v>
      </c>
      <c r="E124" s="9">
        <v>42585</v>
      </c>
    </row>
    <row r="125" spans="1:6" x14ac:dyDescent="0.25">
      <c r="A125" s="2" t="s">
        <v>1433</v>
      </c>
      <c r="B125" s="2" t="s">
        <v>19587</v>
      </c>
      <c r="C125" s="4" t="s">
        <v>19586</v>
      </c>
      <c r="E125" s="9">
        <v>42585</v>
      </c>
    </row>
    <row r="126" spans="1:6" x14ac:dyDescent="0.25">
      <c r="A126" s="2" t="s">
        <v>2150</v>
      </c>
      <c r="B126" s="2" t="s">
        <v>19588</v>
      </c>
      <c r="C126" s="4" t="s">
        <v>6641</v>
      </c>
      <c r="D126" s="9">
        <v>42599</v>
      </c>
      <c r="E126" s="9">
        <v>42595</v>
      </c>
    </row>
    <row r="127" spans="1:6" x14ac:dyDescent="0.25">
      <c r="A127" s="2" t="s">
        <v>19589</v>
      </c>
      <c r="B127" s="2" t="s">
        <v>19516</v>
      </c>
      <c r="C127" s="4" t="s">
        <v>6641</v>
      </c>
      <c r="D127" s="9">
        <v>42599</v>
      </c>
      <c r="E127" s="9">
        <v>42595</v>
      </c>
    </row>
    <row r="128" spans="1:6" x14ac:dyDescent="0.25">
      <c r="A128" s="2" t="s">
        <v>19590</v>
      </c>
      <c r="B128" s="2" t="s">
        <v>19591</v>
      </c>
      <c r="C128" s="4" t="s">
        <v>10360</v>
      </c>
      <c r="D128" s="9">
        <v>42609</v>
      </c>
      <c r="E128" s="9">
        <v>42615</v>
      </c>
      <c r="F128" s="3">
        <v>6</v>
      </c>
    </row>
    <row r="129" spans="1:6" x14ac:dyDescent="0.25">
      <c r="A129" s="2" t="s">
        <v>19567</v>
      </c>
      <c r="B129" s="2" t="s">
        <v>19592</v>
      </c>
      <c r="C129" s="4" t="s">
        <v>10360</v>
      </c>
      <c r="E129" s="9">
        <v>42604</v>
      </c>
    </row>
    <row r="130" spans="1:6" x14ac:dyDescent="0.25">
      <c r="A130" s="2" t="s">
        <v>19593</v>
      </c>
      <c r="B130" s="2" t="s">
        <v>19594</v>
      </c>
      <c r="C130" s="4" t="s">
        <v>5880</v>
      </c>
      <c r="E130" s="9">
        <v>42615</v>
      </c>
      <c r="F130" s="3">
        <v>4</v>
      </c>
    </row>
    <row r="131" spans="1:6" x14ac:dyDescent="0.25">
      <c r="A131" s="25"/>
      <c r="B131" s="25" t="s">
        <v>19595</v>
      </c>
      <c r="C131" s="25"/>
      <c r="D131" s="29"/>
      <c r="E131" s="29"/>
      <c r="F131" s="30"/>
    </row>
    <row r="132" spans="1:6" x14ac:dyDescent="0.25">
      <c r="A132" s="2" t="s">
        <v>5340</v>
      </c>
      <c r="B132" s="2" t="s">
        <v>19596</v>
      </c>
      <c r="C132" s="4" t="s">
        <v>19597</v>
      </c>
      <c r="E132" s="9">
        <v>42628</v>
      </c>
    </row>
    <row r="133" spans="1:6" x14ac:dyDescent="0.25">
      <c r="A133" s="2" t="s">
        <v>19598</v>
      </c>
      <c r="B133" s="2" t="s">
        <v>19599</v>
      </c>
      <c r="C133" s="4" t="s">
        <v>19597</v>
      </c>
      <c r="E133" s="9">
        <v>42628</v>
      </c>
    </row>
    <row r="134" spans="1:6" x14ac:dyDescent="0.25">
      <c r="A134" s="2" t="s">
        <v>19600</v>
      </c>
      <c r="B134" s="2" t="s">
        <v>19601</v>
      </c>
      <c r="C134" s="4" t="s">
        <v>19602</v>
      </c>
      <c r="E134" s="9">
        <v>42635</v>
      </c>
    </row>
    <row r="135" spans="1:6" x14ac:dyDescent="0.25">
      <c r="A135" s="2" t="s">
        <v>19603</v>
      </c>
      <c r="B135" s="2" t="s">
        <v>9991</v>
      </c>
      <c r="C135" s="4" t="s">
        <v>3514</v>
      </c>
      <c r="E135" s="9">
        <v>42639</v>
      </c>
    </row>
    <row r="136" spans="1:6" x14ac:dyDescent="0.25">
      <c r="A136" s="2" t="s">
        <v>5340</v>
      </c>
      <c r="B136" s="2" t="s">
        <v>19596</v>
      </c>
      <c r="C136" s="4" t="s">
        <v>19216</v>
      </c>
      <c r="D136" s="9">
        <v>42651</v>
      </c>
      <c r="E136" s="9">
        <v>42651</v>
      </c>
    </row>
    <row r="137" spans="1:6" x14ac:dyDescent="0.25">
      <c r="A137" s="2" t="s">
        <v>19604</v>
      </c>
      <c r="B137" s="2" t="s">
        <v>19605</v>
      </c>
      <c r="C137" s="4" t="s">
        <v>1386</v>
      </c>
      <c r="E137" s="9">
        <v>42641</v>
      </c>
    </row>
    <row r="138" spans="1:6" x14ac:dyDescent="0.25">
      <c r="A138" s="2" t="s">
        <v>1054</v>
      </c>
      <c r="B138" s="2" t="s">
        <v>5539</v>
      </c>
      <c r="C138" s="4" t="s">
        <v>19606</v>
      </c>
      <c r="D138" s="9">
        <v>42655</v>
      </c>
      <c r="E138" s="9">
        <v>42649</v>
      </c>
    </row>
    <row r="139" spans="1:6" x14ac:dyDescent="0.25">
      <c r="A139" s="2" t="s">
        <v>1774</v>
      </c>
      <c r="B139" s="2" t="s">
        <v>19607</v>
      </c>
      <c r="C139" s="4" t="s">
        <v>19608</v>
      </c>
      <c r="D139" s="9">
        <v>42663</v>
      </c>
      <c r="E139" s="9">
        <v>42664</v>
      </c>
    </row>
    <row r="140" spans="1:6" x14ac:dyDescent="0.25">
      <c r="A140" s="2" t="s">
        <v>19609</v>
      </c>
      <c r="B140" s="2" t="s">
        <v>7618</v>
      </c>
      <c r="C140" s="4" t="s">
        <v>12537</v>
      </c>
      <c r="D140" s="9">
        <v>42665</v>
      </c>
      <c r="E140" s="9">
        <v>42664</v>
      </c>
    </row>
    <row r="141" spans="1:6" x14ac:dyDescent="0.25">
      <c r="A141" s="2" t="s">
        <v>1433</v>
      </c>
      <c r="B141" s="2" t="s">
        <v>19610</v>
      </c>
      <c r="C141" s="4" t="s">
        <v>6664</v>
      </c>
      <c r="D141" s="9">
        <v>42647</v>
      </c>
      <c r="E141" s="9">
        <v>42675</v>
      </c>
    </row>
    <row r="142" spans="1:6" x14ac:dyDescent="0.25">
      <c r="A142" s="2" t="s">
        <v>19611</v>
      </c>
      <c r="B142" s="2" t="s">
        <v>19612</v>
      </c>
      <c r="C142" s="4" t="s">
        <v>4497</v>
      </c>
      <c r="D142" s="9">
        <v>42685</v>
      </c>
      <c r="E142" s="9">
        <v>42693</v>
      </c>
    </row>
    <row r="143" spans="1:6" x14ac:dyDescent="0.25">
      <c r="A143" s="2" t="s">
        <v>19576</v>
      </c>
      <c r="B143" s="2" t="s">
        <v>19613</v>
      </c>
      <c r="C143" s="4" t="s">
        <v>19614</v>
      </c>
      <c r="E143" s="9">
        <v>42693</v>
      </c>
    </row>
    <row r="144" spans="1:6" x14ac:dyDescent="0.25">
      <c r="A144" s="25"/>
      <c r="B144" s="25" t="s">
        <v>19615</v>
      </c>
      <c r="C144" s="25"/>
      <c r="D144" s="29"/>
      <c r="E144" s="29"/>
      <c r="F144" s="30"/>
    </row>
    <row r="145" spans="1:6" x14ac:dyDescent="0.25">
      <c r="A145" s="2" t="s">
        <v>15685</v>
      </c>
      <c r="B145" s="2" t="s">
        <v>17872</v>
      </c>
      <c r="C145" s="4" t="s">
        <v>15804</v>
      </c>
      <c r="D145" s="9">
        <v>42733</v>
      </c>
      <c r="E145" s="9">
        <v>42737</v>
      </c>
    </row>
    <row r="146" spans="1:6" x14ac:dyDescent="0.25">
      <c r="A146" s="2" t="s">
        <v>19616</v>
      </c>
      <c r="B146" s="2" t="s">
        <v>19617</v>
      </c>
      <c r="C146" s="4" t="s">
        <v>15804</v>
      </c>
      <c r="D146" s="9">
        <v>42733</v>
      </c>
      <c r="E146" s="9">
        <v>42737</v>
      </c>
    </row>
    <row r="147" spans="1:6" x14ac:dyDescent="0.25">
      <c r="A147" s="2" t="s">
        <v>11598</v>
      </c>
      <c r="B147" s="2" t="s">
        <v>19618</v>
      </c>
      <c r="C147" s="4" t="s">
        <v>7135</v>
      </c>
      <c r="E147" s="9">
        <v>42756</v>
      </c>
    </row>
    <row r="148" spans="1:6" x14ac:dyDescent="0.25">
      <c r="A148" s="2" t="s">
        <v>19619</v>
      </c>
      <c r="B148" s="2" t="s">
        <v>19620</v>
      </c>
      <c r="C148" s="4" t="s">
        <v>7135</v>
      </c>
      <c r="E148" s="9">
        <v>42756</v>
      </c>
    </row>
    <row r="149" spans="1:6" x14ac:dyDescent="0.25">
      <c r="A149" s="2" t="s">
        <v>19621</v>
      </c>
      <c r="B149" s="2" t="s">
        <v>19622</v>
      </c>
      <c r="C149" s="4" t="s">
        <v>19623</v>
      </c>
      <c r="E149" s="9">
        <v>42808</v>
      </c>
    </row>
    <row r="150" spans="1:6" x14ac:dyDescent="0.25">
      <c r="A150" s="2" t="s">
        <v>2488</v>
      </c>
      <c r="B150" s="2" t="s">
        <v>19624</v>
      </c>
      <c r="C150" s="4" t="s">
        <v>19623</v>
      </c>
      <c r="E150" s="9">
        <v>42798</v>
      </c>
    </row>
    <row r="151" spans="1:6" x14ac:dyDescent="0.25">
      <c r="A151" s="2" t="s">
        <v>19625</v>
      </c>
      <c r="B151" s="2" t="s">
        <v>19626</v>
      </c>
      <c r="C151" s="4" t="s">
        <v>1408</v>
      </c>
      <c r="E151" s="9">
        <v>42808</v>
      </c>
    </row>
    <row r="152" spans="1:6" x14ac:dyDescent="0.25">
      <c r="A152" s="2" t="s">
        <v>7946</v>
      </c>
      <c r="B152" s="2" t="s">
        <v>19627</v>
      </c>
      <c r="C152" s="4" t="s">
        <v>9917</v>
      </c>
      <c r="E152" s="9">
        <v>42815</v>
      </c>
    </row>
    <row r="153" spans="1:6" x14ac:dyDescent="0.25">
      <c r="A153" s="2" t="s">
        <v>11598</v>
      </c>
      <c r="B153" s="2" t="s">
        <v>19628</v>
      </c>
      <c r="C153" s="4" t="s">
        <v>7715</v>
      </c>
      <c r="E153" s="9">
        <v>42831</v>
      </c>
    </row>
    <row r="154" spans="1:6" x14ac:dyDescent="0.25">
      <c r="A154" s="2" t="s">
        <v>19629</v>
      </c>
      <c r="B154" s="2" t="s">
        <v>19630</v>
      </c>
      <c r="C154" s="4" t="s">
        <v>7715</v>
      </c>
      <c r="E154" s="9">
        <v>42831</v>
      </c>
    </row>
    <row r="155" spans="1:6" x14ac:dyDescent="0.25">
      <c r="A155" s="2" t="s">
        <v>19621</v>
      </c>
      <c r="B155" s="2" t="s">
        <v>19622</v>
      </c>
      <c r="C155" s="4" t="s">
        <v>19631</v>
      </c>
      <c r="E155" s="9">
        <v>42843</v>
      </c>
    </row>
    <row r="156" spans="1:6" x14ac:dyDescent="0.25">
      <c r="A156" s="2" t="s">
        <v>16971</v>
      </c>
      <c r="B156" s="2" t="s">
        <v>19632</v>
      </c>
      <c r="C156" s="4" t="s">
        <v>19631</v>
      </c>
      <c r="D156" s="9">
        <v>42847</v>
      </c>
      <c r="E156" s="9">
        <v>42849</v>
      </c>
    </row>
    <row r="157" spans="1:6" x14ac:dyDescent="0.25">
      <c r="A157" s="2" t="s">
        <v>11413</v>
      </c>
      <c r="B157" s="2" t="s">
        <v>19633</v>
      </c>
      <c r="C157" s="4" t="s">
        <v>1424</v>
      </c>
      <c r="D157" s="9">
        <v>42856</v>
      </c>
      <c r="E157" s="9">
        <v>42857</v>
      </c>
    </row>
    <row r="158" spans="1:6" x14ac:dyDescent="0.25">
      <c r="A158" s="2" t="s">
        <v>4326</v>
      </c>
      <c r="B158" s="2" t="s">
        <v>19634</v>
      </c>
      <c r="C158" s="4" t="s">
        <v>19635</v>
      </c>
      <c r="E158" s="9">
        <v>42877</v>
      </c>
    </row>
    <row r="159" spans="1:6" x14ac:dyDescent="0.25">
      <c r="A159" s="25"/>
      <c r="B159" s="25" t="s">
        <v>19636</v>
      </c>
      <c r="C159" s="25"/>
      <c r="D159" s="29"/>
      <c r="E159" s="29"/>
      <c r="F159" s="30"/>
    </row>
    <row r="160" spans="1:6" x14ac:dyDescent="0.25">
      <c r="A160" s="2" t="s">
        <v>5087</v>
      </c>
      <c r="B160" s="2" t="s">
        <v>19637</v>
      </c>
      <c r="C160" s="4">
        <v>42938</v>
      </c>
      <c r="D160" s="9">
        <v>42923</v>
      </c>
      <c r="E160" s="9">
        <v>42924</v>
      </c>
    </row>
    <row r="161" spans="1:6" x14ac:dyDescent="0.25">
      <c r="A161" s="2" t="s">
        <v>19638</v>
      </c>
      <c r="B161" s="2" t="s">
        <v>19639</v>
      </c>
      <c r="C161" s="4" t="s">
        <v>19640</v>
      </c>
      <c r="E161" s="9">
        <v>42941</v>
      </c>
    </row>
    <row r="162" spans="1:6" x14ac:dyDescent="0.25">
      <c r="A162" s="25"/>
      <c r="B162" s="25" t="s">
        <v>19641</v>
      </c>
      <c r="C162" s="25"/>
      <c r="D162" s="29"/>
      <c r="E162" s="29"/>
      <c r="F162" s="30"/>
    </row>
    <row r="163" spans="1:6" x14ac:dyDescent="0.25">
      <c r="A163" s="2" t="s">
        <v>19642</v>
      </c>
      <c r="B163" s="2" t="s">
        <v>19643</v>
      </c>
      <c r="C163" s="4" t="s">
        <v>19644</v>
      </c>
      <c r="E163" s="9">
        <v>42959</v>
      </c>
    </row>
    <row r="164" spans="1:6" x14ac:dyDescent="0.25">
      <c r="A164" s="2" t="s">
        <v>19645</v>
      </c>
      <c r="B164" s="2" t="s">
        <v>19646</v>
      </c>
      <c r="C164" s="4" t="s">
        <v>19644</v>
      </c>
      <c r="D164" s="9">
        <v>42966</v>
      </c>
      <c r="E164" s="9">
        <v>42968</v>
      </c>
    </row>
    <row r="165" spans="1:6" x14ac:dyDescent="0.25">
      <c r="A165" s="2" t="s">
        <v>7815</v>
      </c>
      <c r="B165" s="2" t="s">
        <v>19647</v>
      </c>
      <c r="C165" s="4" t="s">
        <v>19648</v>
      </c>
      <c r="D165" s="9">
        <v>42978</v>
      </c>
      <c r="E165" s="9">
        <v>42976</v>
      </c>
    </row>
    <row r="166" spans="1:6" x14ac:dyDescent="0.25">
      <c r="A166" s="2" t="s">
        <v>19649</v>
      </c>
      <c r="B166" s="2" t="s">
        <v>19650</v>
      </c>
      <c r="C166" s="4" t="s">
        <v>2005</v>
      </c>
      <c r="E166" s="9">
        <v>42996</v>
      </c>
    </row>
    <row r="167" spans="1:6" x14ac:dyDescent="0.25">
      <c r="A167" s="2" t="s">
        <v>8582</v>
      </c>
      <c r="B167" s="2" t="s">
        <v>19651</v>
      </c>
      <c r="C167" s="4" t="s">
        <v>2005</v>
      </c>
      <c r="D167" s="9">
        <v>43001</v>
      </c>
      <c r="E167" s="9">
        <v>43003</v>
      </c>
    </row>
    <row r="168" spans="1:6" x14ac:dyDescent="0.25">
      <c r="A168" s="2" t="s">
        <v>19652</v>
      </c>
      <c r="B168" s="2" t="s">
        <v>19653</v>
      </c>
      <c r="C168" s="4" t="s">
        <v>19654</v>
      </c>
      <c r="D168" s="9">
        <v>43011</v>
      </c>
      <c r="E168" s="9">
        <v>43010</v>
      </c>
    </row>
    <row r="169" spans="1:6" x14ac:dyDescent="0.25">
      <c r="A169" s="2" t="s">
        <v>4167</v>
      </c>
      <c r="B169" s="2" t="s">
        <v>19655</v>
      </c>
      <c r="C169" s="4" t="s">
        <v>19656</v>
      </c>
      <c r="E169" s="9">
        <v>43014</v>
      </c>
    </row>
    <row r="170" spans="1:6" x14ac:dyDescent="0.25">
      <c r="A170" s="2" t="s">
        <v>1391</v>
      </c>
      <c r="B170" s="2" t="s">
        <v>19657</v>
      </c>
      <c r="C170" s="4" t="s">
        <v>19658</v>
      </c>
      <c r="D170" s="9">
        <v>43021</v>
      </c>
      <c r="E170" s="9">
        <v>43022</v>
      </c>
    </row>
    <row r="171" spans="1:6" x14ac:dyDescent="0.25">
      <c r="A171" s="2" t="s">
        <v>2115</v>
      </c>
      <c r="B171" s="2" t="s">
        <v>19659</v>
      </c>
      <c r="C171" s="4" t="s">
        <v>19658</v>
      </c>
      <c r="E171" s="9">
        <v>43010</v>
      </c>
    </row>
    <row r="172" spans="1:6" x14ac:dyDescent="0.25">
      <c r="A172" s="2" t="s">
        <v>5852</v>
      </c>
      <c r="B172" s="2" t="s">
        <v>19660</v>
      </c>
      <c r="C172" s="4" t="s">
        <v>5650</v>
      </c>
      <c r="E172" s="9">
        <v>43028</v>
      </c>
    </row>
    <row r="173" spans="1:6" x14ac:dyDescent="0.25">
      <c r="A173" s="2" t="s">
        <v>19661</v>
      </c>
      <c r="B173" s="2" t="s">
        <v>19662</v>
      </c>
      <c r="C173" s="4" t="s">
        <v>19663</v>
      </c>
      <c r="E173" s="9">
        <v>43026</v>
      </c>
    </row>
    <row r="174" spans="1:6" x14ac:dyDescent="0.25">
      <c r="A174" s="2" t="s">
        <v>19664</v>
      </c>
      <c r="B174" s="2" t="s">
        <v>19665</v>
      </c>
      <c r="C174" s="4" t="s">
        <v>19666</v>
      </c>
      <c r="D174" s="9">
        <v>43040</v>
      </c>
      <c r="E174" s="9">
        <v>43040</v>
      </c>
    </row>
    <row r="175" spans="1:6" x14ac:dyDescent="0.25">
      <c r="A175" s="2" t="s">
        <v>2093</v>
      </c>
      <c r="B175" s="2" t="s">
        <v>19667</v>
      </c>
      <c r="C175" s="4" t="s">
        <v>2010</v>
      </c>
      <c r="D175" s="9">
        <v>43042</v>
      </c>
      <c r="E175" s="9">
        <v>43040</v>
      </c>
    </row>
    <row r="176" spans="1:6" x14ac:dyDescent="0.25">
      <c r="A176" s="2" t="s">
        <v>19668</v>
      </c>
      <c r="B176" s="2" t="s">
        <v>19669</v>
      </c>
      <c r="C176" s="4" t="s">
        <v>19670</v>
      </c>
      <c r="E176" s="9">
        <v>43057</v>
      </c>
    </row>
    <row r="177" spans="1:6" x14ac:dyDescent="0.25">
      <c r="A177" s="2" t="s">
        <v>8332</v>
      </c>
      <c r="B177" s="2" t="s">
        <v>19671</v>
      </c>
      <c r="C177" s="4" t="s">
        <v>19670</v>
      </c>
      <c r="E177" s="9">
        <v>43057</v>
      </c>
    </row>
    <row r="178" spans="1:6" x14ac:dyDescent="0.25">
      <c r="A178" s="2" t="s">
        <v>2428</v>
      </c>
      <c r="B178" s="2" t="s">
        <v>19672</v>
      </c>
      <c r="C178" s="4" t="s">
        <v>19673</v>
      </c>
      <c r="E178" s="9">
        <v>43071</v>
      </c>
    </row>
    <row r="179" spans="1:6" x14ac:dyDescent="0.25">
      <c r="A179" s="2" t="s">
        <v>6780</v>
      </c>
      <c r="B179" s="2" t="s">
        <v>19674</v>
      </c>
      <c r="C179" s="4" t="s">
        <v>19675</v>
      </c>
      <c r="E179" s="9">
        <v>43103</v>
      </c>
    </row>
    <row r="180" spans="1:6" x14ac:dyDescent="0.25">
      <c r="A180" s="2" t="s">
        <v>10031</v>
      </c>
      <c r="B180" s="2" t="s">
        <v>19676</v>
      </c>
      <c r="C180" s="4" t="s">
        <v>19677</v>
      </c>
      <c r="D180" s="9">
        <v>43111</v>
      </c>
      <c r="E180" s="9">
        <v>43110</v>
      </c>
    </row>
    <row r="181" spans="1:6" x14ac:dyDescent="0.25">
      <c r="A181" s="2" t="s">
        <v>5910</v>
      </c>
      <c r="B181" s="2" t="s">
        <v>19678</v>
      </c>
      <c r="C181" s="4" t="s">
        <v>19679</v>
      </c>
      <c r="D181" s="9">
        <v>43117</v>
      </c>
      <c r="E181" s="9">
        <v>43118</v>
      </c>
    </row>
    <row r="182" spans="1:6" x14ac:dyDescent="0.25">
      <c r="A182" s="2" t="s">
        <v>5206</v>
      </c>
      <c r="B182" s="2" t="s">
        <v>19680</v>
      </c>
      <c r="C182" s="4" t="s">
        <v>10105</v>
      </c>
      <c r="E182" s="9">
        <v>43113</v>
      </c>
    </row>
    <row r="183" spans="1:6" x14ac:dyDescent="0.25">
      <c r="A183" s="2" t="s">
        <v>5206</v>
      </c>
      <c r="B183" s="2" t="s">
        <v>19681</v>
      </c>
      <c r="C183" s="4" t="s">
        <v>5904</v>
      </c>
      <c r="D183" s="9">
        <v>43127</v>
      </c>
      <c r="E183" s="9">
        <v>42767</v>
      </c>
    </row>
    <row r="184" spans="1:6" x14ac:dyDescent="0.25">
      <c r="A184" s="2" t="s">
        <v>2488</v>
      </c>
      <c r="B184" s="2" t="s">
        <v>19682</v>
      </c>
      <c r="C184" s="4" t="s">
        <v>10504</v>
      </c>
      <c r="E184" s="9">
        <v>43120</v>
      </c>
    </row>
    <row r="185" spans="1:6" x14ac:dyDescent="0.25">
      <c r="A185" s="2" t="s">
        <v>5206</v>
      </c>
      <c r="B185" s="2" t="s">
        <v>19683</v>
      </c>
      <c r="C185" s="4" t="s">
        <v>19684</v>
      </c>
      <c r="E185" s="9">
        <v>42767</v>
      </c>
    </row>
    <row r="186" spans="1:6" x14ac:dyDescent="0.25">
      <c r="A186" s="2" t="s">
        <v>2115</v>
      </c>
      <c r="B186" s="2" t="s">
        <v>19685</v>
      </c>
      <c r="C186" s="4" t="s">
        <v>19686</v>
      </c>
      <c r="D186" s="9">
        <v>43147</v>
      </c>
      <c r="E186" s="9">
        <v>43148</v>
      </c>
    </row>
    <row r="187" spans="1:6" x14ac:dyDescent="0.25">
      <c r="A187" s="2" t="s">
        <v>19687</v>
      </c>
      <c r="B187" s="2" t="s">
        <v>19688</v>
      </c>
      <c r="C187" s="4" t="s">
        <v>19686</v>
      </c>
      <c r="D187" s="9">
        <v>43147</v>
      </c>
      <c r="E187" s="9">
        <v>43148</v>
      </c>
    </row>
    <row r="188" spans="1:6" x14ac:dyDescent="0.25">
      <c r="A188" s="2" t="s">
        <v>19687</v>
      </c>
      <c r="B188" s="2" t="s">
        <v>19689</v>
      </c>
      <c r="C188" s="4" t="s">
        <v>19690</v>
      </c>
      <c r="E188" s="9">
        <v>43164</v>
      </c>
    </row>
    <row r="189" spans="1:6" x14ac:dyDescent="0.25">
      <c r="A189" s="2" t="s">
        <v>3312</v>
      </c>
      <c r="B189" s="2" t="s">
        <v>19691</v>
      </c>
      <c r="C189" s="4" t="s">
        <v>19690</v>
      </c>
      <c r="E189" s="9">
        <v>43158</v>
      </c>
    </row>
    <row r="190" spans="1:6" x14ac:dyDescent="0.25">
      <c r="A190" s="2" t="s">
        <v>4028</v>
      </c>
      <c r="B190" s="2" t="s">
        <v>19692</v>
      </c>
      <c r="C190" s="4" t="s">
        <v>3747</v>
      </c>
      <c r="E190" s="9">
        <v>43164</v>
      </c>
    </row>
    <row r="191" spans="1:6" x14ac:dyDescent="0.25">
      <c r="A191" s="25"/>
      <c r="B191" s="25" t="s">
        <v>19693</v>
      </c>
      <c r="C191" s="25"/>
      <c r="D191" s="29"/>
      <c r="E191" s="29"/>
      <c r="F191" s="30"/>
    </row>
    <row r="192" spans="1:6" x14ac:dyDescent="0.25">
      <c r="A192" s="2" t="s">
        <v>4028</v>
      </c>
      <c r="B192" s="2" t="s">
        <v>19692</v>
      </c>
      <c r="C192" s="4" t="s">
        <v>14578</v>
      </c>
      <c r="E192" s="9">
        <v>43157</v>
      </c>
      <c r="F192" s="3">
        <v>3</v>
      </c>
    </row>
    <row r="193" spans="1:6" x14ac:dyDescent="0.25">
      <c r="A193" s="2" t="s">
        <v>19694</v>
      </c>
      <c r="B193" s="2" t="s">
        <v>18657</v>
      </c>
      <c r="C193" s="4" t="s">
        <v>19695</v>
      </c>
      <c r="D193" s="9">
        <v>43230</v>
      </c>
      <c r="E193" s="9">
        <v>43231</v>
      </c>
      <c r="F193" s="3">
        <v>1</v>
      </c>
    </row>
    <row r="194" spans="1:6" x14ac:dyDescent="0.25">
      <c r="A194" s="2" t="s">
        <v>3312</v>
      </c>
      <c r="B194" s="2" t="s">
        <v>19696</v>
      </c>
      <c r="C194" s="4" t="s">
        <v>19695</v>
      </c>
      <c r="D194" s="9">
        <v>43230</v>
      </c>
      <c r="E194" s="9">
        <v>43231</v>
      </c>
      <c r="F194" s="3">
        <v>1</v>
      </c>
    </row>
    <row r="195" spans="1:6" x14ac:dyDescent="0.25">
      <c r="A195" s="2" t="s">
        <v>1244</v>
      </c>
      <c r="B195" s="2" t="s">
        <v>19697</v>
      </c>
      <c r="C195" s="4" t="s">
        <v>19698</v>
      </c>
      <c r="E195" s="9">
        <v>43241</v>
      </c>
    </row>
    <row r="196" spans="1:6" x14ac:dyDescent="0.25">
      <c r="A196" s="2" t="s">
        <v>10650</v>
      </c>
      <c r="B196" s="2" t="s">
        <v>18657</v>
      </c>
      <c r="C196" s="4" t="s">
        <v>19698</v>
      </c>
      <c r="E196" s="9">
        <v>43241</v>
      </c>
    </row>
    <row r="197" spans="1:6" x14ac:dyDescent="0.25">
      <c r="A197" s="2" t="s">
        <v>19699</v>
      </c>
      <c r="B197" s="2" t="s">
        <v>19700</v>
      </c>
      <c r="C197" s="4" t="s">
        <v>19701</v>
      </c>
      <c r="E197" s="9">
        <v>43264</v>
      </c>
    </row>
    <row r="198" spans="1:6" x14ac:dyDescent="0.25">
      <c r="A198" s="2" t="s">
        <v>19702</v>
      </c>
      <c r="B198" s="2" t="s">
        <v>19703</v>
      </c>
      <c r="C198" s="4" t="s">
        <v>19701</v>
      </c>
      <c r="D198" s="9">
        <v>43271</v>
      </c>
      <c r="E198" s="9">
        <v>43269</v>
      </c>
    </row>
    <row r="199" spans="1:6" x14ac:dyDescent="0.25">
      <c r="A199" s="2" t="s">
        <v>19704</v>
      </c>
      <c r="B199" s="2" t="s">
        <v>19705</v>
      </c>
      <c r="C199" s="4" t="s">
        <v>10159</v>
      </c>
      <c r="E199" s="9">
        <v>43269</v>
      </c>
    </row>
    <row r="200" spans="1:6" x14ac:dyDescent="0.25">
      <c r="A200" s="2" t="s">
        <v>3213</v>
      </c>
      <c r="B200" s="2" t="s">
        <v>19706</v>
      </c>
      <c r="C200" s="4" t="s">
        <v>19707</v>
      </c>
      <c r="E200" s="9">
        <v>43276</v>
      </c>
    </row>
    <row r="201" spans="1:6" x14ac:dyDescent="0.25">
      <c r="A201" s="2" t="s">
        <v>19708</v>
      </c>
      <c r="B201" s="2" t="s">
        <v>19709</v>
      </c>
      <c r="C201" s="4" t="s">
        <v>19707</v>
      </c>
      <c r="D201" s="9">
        <v>43283</v>
      </c>
      <c r="E201" s="9">
        <v>43284</v>
      </c>
    </row>
    <row r="202" spans="1:6" x14ac:dyDescent="0.25">
      <c r="A202" s="2" t="s">
        <v>6145</v>
      </c>
      <c r="B202" s="2" t="s">
        <v>19710</v>
      </c>
      <c r="C202" s="4" t="s">
        <v>19711</v>
      </c>
      <c r="D202" s="9">
        <v>43298</v>
      </c>
      <c r="E202" s="9">
        <v>43298</v>
      </c>
    </row>
    <row r="203" spans="1:6" x14ac:dyDescent="0.25">
      <c r="A203" s="2" t="s">
        <v>19712</v>
      </c>
      <c r="B203" s="2" t="s">
        <v>19713</v>
      </c>
      <c r="C203" s="4" t="s">
        <v>19711</v>
      </c>
      <c r="E203" s="9">
        <v>43286</v>
      </c>
    </row>
    <row r="204" spans="1:6" x14ac:dyDescent="0.25">
      <c r="A204" s="2" t="s">
        <v>19714</v>
      </c>
      <c r="B204" s="2" t="s">
        <v>19715</v>
      </c>
      <c r="C204" s="4" t="s">
        <v>19716</v>
      </c>
      <c r="D204" s="9">
        <v>43300</v>
      </c>
      <c r="E204" s="9">
        <v>43298</v>
      </c>
    </row>
    <row r="205" spans="1:6" x14ac:dyDescent="0.25">
      <c r="A205" s="2" t="s">
        <v>19717</v>
      </c>
      <c r="B205" s="2" t="s">
        <v>19718</v>
      </c>
      <c r="C205" s="4" t="s">
        <v>19719</v>
      </c>
      <c r="E205" s="9">
        <v>43302</v>
      </c>
    </row>
    <row r="206" spans="1:6" x14ac:dyDescent="0.25">
      <c r="A206" s="2" t="s">
        <v>19720</v>
      </c>
      <c r="B206" s="2" t="s">
        <v>11094</v>
      </c>
      <c r="C206" s="4" t="s">
        <v>19719</v>
      </c>
      <c r="E206" s="9">
        <v>43665</v>
      </c>
    </row>
    <row r="207" spans="1:6" x14ac:dyDescent="0.25">
      <c r="A207" s="2" t="s">
        <v>19721</v>
      </c>
      <c r="B207" s="2" t="s">
        <v>19562</v>
      </c>
      <c r="C207" s="4" t="s">
        <v>19722</v>
      </c>
      <c r="E207" s="9">
        <v>43311</v>
      </c>
    </row>
    <row r="208" spans="1:6" x14ac:dyDescent="0.25">
      <c r="A208" s="2" t="s">
        <v>19723</v>
      </c>
      <c r="B208" s="2" t="s">
        <v>19724</v>
      </c>
      <c r="C208" s="4" t="s">
        <v>19725</v>
      </c>
      <c r="E208" s="9">
        <v>43311</v>
      </c>
    </row>
    <row r="209" spans="1:6" x14ac:dyDescent="0.25">
      <c r="A209" s="2" t="s">
        <v>19726</v>
      </c>
      <c r="B209" s="2" t="s">
        <v>19727</v>
      </c>
      <c r="C209" s="4" t="s">
        <v>19728</v>
      </c>
      <c r="E209" s="9">
        <v>43318</v>
      </c>
    </row>
    <row r="210" spans="1:6" x14ac:dyDescent="0.25">
      <c r="A210" s="2" t="s">
        <v>19729</v>
      </c>
      <c r="B210" s="2" t="s">
        <v>19730</v>
      </c>
      <c r="C210" s="4" t="s">
        <v>19728</v>
      </c>
      <c r="E210" s="9">
        <v>43327</v>
      </c>
    </row>
    <row r="211" spans="1:6" x14ac:dyDescent="0.25">
      <c r="A211" s="2" t="s">
        <v>19731</v>
      </c>
      <c r="B211" s="2" t="s">
        <v>19732</v>
      </c>
      <c r="C211" s="4" t="s">
        <v>19733</v>
      </c>
      <c r="E211" s="9">
        <v>43320</v>
      </c>
    </row>
    <row r="212" spans="1:6" x14ac:dyDescent="0.25">
      <c r="A212" s="2" t="s">
        <v>19734</v>
      </c>
      <c r="B212" s="2" t="s">
        <v>19735</v>
      </c>
      <c r="C212" s="4" t="s">
        <v>2056</v>
      </c>
      <c r="E212" s="9">
        <v>43334</v>
      </c>
    </row>
    <row r="213" spans="1:6" x14ac:dyDescent="0.25">
      <c r="A213" s="2" t="s">
        <v>9776</v>
      </c>
      <c r="B213" s="2" t="s">
        <v>19736</v>
      </c>
      <c r="C213" s="4" t="s">
        <v>19737</v>
      </c>
      <c r="E213" s="9">
        <v>43334</v>
      </c>
    </row>
    <row r="214" spans="1:6" x14ac:dyDescent="0.25">
      <c r="A214" s="2" t="s">
        <v>19738</v>
      </c>
      <c r="B214" s="2" t="s">
        <v>19739</v>
      </c>
      <c r="C214" s="4" t="s">
        <v>2894</v>
      </c>
      <c r="E214" s="9">
        <v>43340</v>
      </c>
    </row>
    <row r="215" spans="1:6" x14ac:dyDescent="0.25">
      <c r="A215" s="2" t="s">
        <v>19740</v>
      </c>
      <c r="B215" s="2" t="s">
        <v>19741</v>
      </c>
      <c r="C215" s="4" t="s">
        <v>19742</v>
      </c>
      <c r="E215" s="9">
        <v>43340</v>
      </c>
    </row>
    <row r="216" spans="1:6" x14ac:dyDescent="0.25">
      <c r="A216" s="2" t="s">
        <v>19743</v>
      </c>
      <c r="B216" s="2" t="s">
        <v>19744</v>
      </c>
      <c r="C216" s="4" t="s">
        <v>19745</v>
      </c>
      <c r="E216" s="9">
        <v>43348</v>
      </c>
    </row>
    <row r="217" spans="1:6" x14ac:dyDescent="0.25">
      <c r="A217" s="2" t="s">
        <v>19746</v>
      </c>
      <c r="B217" s="2" t="s">
        <v>19747</v>
      </c>
      <c r="C217" s="4" t="s">
        <v>19745</v>
      </c>
      <c r="D217" s="9">
        <v>43355</v>
      </c>
      <c r="E217" s="9">
        <v>43365</v>
      </c>
    </row>
    <row r="218" spans="1:6" x14ac:dyDescent="0.25">
      <c r="A218" s="2" t="s">
        <v>19748</v>
      </c>
      <c r="B218" s="2" t="s">
        <v>19749</v>
      </c>
      <c r="C218" s="4" t="s">
        <v>19750</v>
      </c>
      <c r="E218" s="9">
        <v>43365</v>
      </c>
    </row>
    <row r="219" spans="1:6" x14ac:dyDescent="0.25">
      <c r="A219" s="25"/>
      <c r="B219" s="25" t="s">
        <v>19751</v>
      </c>
      <c r="C219" s="25"/>
      <c r="D219" s="29"/>
      <c r="E219" s="29"/>
      <c r="F219" s="30"/>
    </row>
    <row r="220" spans="1:6" x14ac:dyDescent="0.25">
      <c r="A220" s="2" t="s">
        <v>19752</v>
      </c>
      <c r="B220" s="2" t="s">
        <v>19753</v>
      </c>
      <c r="C220" s="4" t="s">
        <v>16924</v>
      </c>
      <c r="E220" s="9">
        <v>43402</v>
      </c>
    </row>
    <row r="221" spans="1:6" x14ac:dyDescent="0.25">
      <c r="A221" s="2" t="s">
        <v>19754</v>
      </c>
      <c r="B221" s="2" t="s">
        <v>18679</v>
      </c>
      <c r="C221" s="4" t="s">
        <v>3414</v>
      </c>
      <c r="D221" s="9">
        <v>43542</v>
      </c>
      <c r="E221" s="9">
        <v>43543</v>
      </c>
    </row>
    <row r="222" spans="1:6" x14ac:dyDescent="0.25">
      <c r="A222" s="2" t="s">
        <v>1614</v>
      </c>
      <c r="B222" s="2" t="s">
        <v>19755</v>
      </c>
      <c r="C222" s="4" t="s">
        <v>3414</v>
      </c>
      <c r="E222" s="9">
        <v>43528</v>
      </c>
    </row>
    <row r="223" spans="1:6" x14ac:dyDescent="0.25">
      <c r="A223" s="2" t="s">
        <v>9931</v>
      </c>
      <c r="B223" s="2" t="s">
        <v>19756</v>
      </c>
      <c r="C223" s="4" t="s">
        <v>8954</v>
      </c>
      <c r="D223" s="9">
        <v>43547</v>
      </c>
      <c r="E223" s="9">
        <v>43543</v>
      </c>
    </row>
    <row r="224" spans="1:6" x14ac:dyDescent="0.25">
      <c r="A224" s="2" t="s">
        <v>19757</v>
      </c>
      <c r="B224" s="2" t="s">
        <v>19758</v>
      </c>
      <c r="C224" s="4" t="s">
        <v>19759</v>
      </c>
      <c r="E224" s="9">
        <v>43553</v>
      </c>
    </row>
    <row r="225" spans="1:6" x14ac:dyDescent="0.25">
      <c r="A225" s="25"/>
      <c r="B225" s="25" t="s">
        <v>19760</v>
      </c>
      <c r="C225" s="25"/>
      <c r="D225" s="29"/>
      <c r="E225" s="29"/>
      <c r="F225" s="30"/>
    </row>
    <row r="226" spans="1:6" x14ac:dyDescent="0.25">
      <c r="A226" s="2" t="s">
        <v>16090</v>
      </c>
      <c r="B226" s="2" t="s">
        <v>19761</v>
      </c>
      <c r="C226" s="4" t="s">
        <v>16338</v>
      </c>
      <c r="E226" s="9">
        <v>43572</v>
      </c>
    </row>
    <row r="227" spans="1:6" x14ac:dyDescent="0.25">
      <c r="A227" s="2" t="s">
        <v>16090</v>
      </c>
      <c r="B227" s="2" t="s">
        <v>12704</v>
      </c>
      <c r="C227" s="4" t="s">
        <v>16338</v>
      </c>
      <c r="E227" s="9">
        <v>43572</v>
      </c>
    </row>
    <row r="228" spans="1:6" x14ac:dyDescent="0.25">
      <c r="A228" s="2" t="s">
        <v>2167</v>
      </c>
      <c r="B228" s="2" t="s">
        <v>19762</v>
      </c>
      <c r="C228" s="4" t="s">
        <v>19763</v>
      </c>
      <c r="E228" s="9">
        <v>43596</v>
      </c>
    </row>
    <row r="229" spans="1:6" x14ac:dyDescent="0.25">
      <c r="A229" s="25"/>
      <c r="B229" s="25" t="s">
        <v>19764</v>
      </c>
      <c r="C229" s="25"/>
      <c r="D229" s="29"/>
      <c r="E229" s="29"/>
      <c r="F229" s="30"/>
    </row>
    <row r="230" spans="1:6" x14ac:dyDescent="0.25">
      <c r="A230" s="2" t="s">
        <v>19649</v>
      </c>
      <c r="B230" s="2" t="s">
        <v>19650</v>
      </c>
      <c r="C230" s="4" t="s">
        <v>3426</v>
      </c>
      <c r="E230" s="9">
        <v>43659</v>
      </c>
    </row>
    <row r="231" spans="1:6" x14ac:dyDescent="0.25">
      <c r="A231" s="2" t="s">
        <v>19765</v>
      </c>
      <c r="B231" s="2" t="s">
        <v>19766</v>
      </c>
      <c r="C231" s="4" t="s">
        <v>19767</v>
      </c>
      <c r="E231" s="9">
        <v>43833</v>
      </c>
    </row>
  </sheetData>
  <hyperlinks>
    <hyperlink ref="I1" location="'Inicio'!A1" tooltip="Regresa a la tabla del inicio" display="Ir al inicio" xr:uid="{F7549A2A-AA53-4603-AA0A-DB98C8B13053}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11A1-5FD1-4BD3-A299-EF7B6CFCB085}">
  <sheetPr codeName="Hoja226"/>
  <dimension ref="A1:I83"/>
  <sheetViews>
    <sheetView workbookViewId="0">
      <pane ySplit="1" topLeftCell="A53" activePane="bottomLeft" state="frozenSplit"/>
      <selection pane="bottomLeft" activeCell="C69" sqref="C6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779</v>
      </c>
      <c r="H1" s="1" t="s">
        <v>28761</v>
      </c>
      <c r="I1" s="5" t="s">
        <v>14</v>
      </c>
    </row>
    <row r="2" spans="1:9" x14ac:dyDescent="0.25">
      <c r="A2" s="2" t="s">
        <v>2562</v>
      </c>
      <c r="B2" s="2" t="s">
        <v>19768</v>
      </c>
      <c r="C2" s="4" t="s">
        <v>7794</v>
      </c>
      <c r="E2" s="9">
        <v>40199</v>
      </c>
      <c r="F2" s="3">
        <v>5</v>
      </c>
    </row>
    <row r="3" spans="1:9" x14ac:dyDescent="0.25">
      <c r="A3" s="2" t="s">
        <v>19769</v>
      </c>
      <c r="B3" s="2" t="s">
        <v>19770</v>
      </c>
      <c r="C3" s="4" t="s">
        <v>19771</v>
      </c>
      <c r="E3" s="9">
        <v>40213</v>
      </c>
      <c r="F3" s="3">
        <v>1</v>
      </c>
    </row>
    <row r="4" spans="1:9" x14ac:dyDescent="0.25">
      <c r="A4" s="2" t="s">
        <v>2599</v>
      </c>
      <c r="B4" s="2" t="s">
        <v>19772</v>
      </c>
      <c r="C4" s="4" t="s">
        <v>2479</v>
      </c>
      <c r="E4" s="9">
        <v>40257</v>
      </c>
      <c r="F4" s="3">
        <v>7</v>
      </c>
    </row>
    <row r="5" spans="1:9" x14ac:dyDescent="0.25">
      <c r="A5" s="2" t="s">
        <v>2599</v>
      </c>
      <c r="B5" s="2" t="s">
        <v>19773</v>
      </c>
      <c r="C5" s="4" t="s">
        <v>19774</v>
      </c>
      <c r="E5" s="9">
        <v>40267</v>
      </c>
      <c r="F5" s="3">
        <v>3</v>
      </c>
    </row>
    <row r="6" spans="1:9" x14ac:dyDescent="0.25">
      <c r="A6" s="2" t="s">
        <v>2599</v>
      </c>
      <c r="B6" s="2" t="s">
        <v>19772</v>
      </c>
      <c r="C6" s="4" t="s">
        <v>19775</v>
      </c>
      <c r="E6" s="9">
        <v>40274</v>
      </c>
      <c r="F6" s="3">
        <v>6</v>
      </c>
    </row>
    <row r="7" spans="1:9" x14ac:dyDescent="0.25">
      <c r="A7" s="2" t="s">
        <v>2484</v>
      </c>
      <c r="B7" s="2" t="s">
        <v>19776</v>
      </c>
      <c r="C7" s="4" t="s">
        <v>11578</v>
      </c>
      <c r="D7" s="9" t="s">
        <v>19777</v>
      </c>
      <c r="E7" s="9">
        <v>40341</v>
      </c>
      <c r="F7" s="3" t="s">
        <v>880</v>
      </c>
    </row>
    <row r="8" spans="1:9" x14ac:dyDescent="0.25">
      <c r="A8" s="2" t="s">
        <v>4622</v>
      </c>
      <c r="B8" s="2" t="s">
        <v>19778</v>
      </c>
      <c r="C8" s="4" t="s">
        <v>2209</v>
      </c>
      <c r="E8" s="9">
        <v>40376</v>
      </c>
      <c r="F8" s="3" t="s">
        <v>1699</v>
      </c>
    </row>
    <row r="9" spans="1:9" x14ac:dyDescent="0.25">
      <c r="A9" s="2" t="s">
        <v>2565</v>
      </c>
      <c r="B9" s="2" t="s">
        <v>19779</v>
      </c>
      <c r="C9" s="4" t="s">
        <v>19780</v>
      </c>
      <c r="E9" s="9">
        <v>40372</v>
      </c>
      <c r="F9" s="3" t="s">
        <v>1664</v>
      </c>
    </row>
    <row r="10" spans="1:9" x14ac:dyDescent="0.25">
      <c r="A10" s="2" t="s">
        <v>2017</v>
      </c>
      <c r="B10" s="2" t="s">
        <v>19781</v>
      </c>
      <c r="C10" s="4" t="s">
        <v>2212</v>
      </c>
      <c r="D10" s="9" t="s">
        <v>19782</v>
      </c>
      <c r="E10" s="9">
        <v>40390</v>
      </c>
      <c r="F10" s="3" t="s">
        <v>1699</v>
      </c>
    </row>
    <row r="11" spans="1:9" x14ac:dyDescent="0.25">
      <c r="A11" s="2" t="s">
        <v>19783</v>
      </c>
      <c r="B11" s="2" t="s">
        <v>19784</v>
      </c>
      <c r="C11" s="4" t="s">
        <v>895</v>
      </c>
      <c r="E11" s="9">
        <v>40422</v>
      </c>
      <c r="F11" s="3">
        <v>1</v>
      </c>
    </row>
    <row r="12" spans="1:9" x14ac:dyDescent="0.25">
      <c r="A12" s="2" t="s">
        <v>2809</v>
      </c>
      <c r="B12" s="2" t="s">
        <v>19785</v>
      </c>
      <c r="C12" s="4" t="s">
        <v>895</v>
      </c>
      <c r="E12" s="9">
        <v>40422</v>
      </c>
      <c r="F12" s="3">
        <v>1</v>
      </c>
    </row>
    <row r="13" spans="1:9" x14ac:dyDescent="0.25">
      <c r="A13" s="2" t="s">
        <v>2809</v>
      </c>
      <c r="B13" s="2" t="s">
        <v>19786</v>
      </c>
      <c r="C13" s="4" t="s">
        <v>11635</v>
      </c>
      <c r="D13" s="9" t="s">
        <v>19787</v>
      </c>
      <c r="E13" s="9">
        <v>40439</v>
      </c>
      <c r="F13" s="3" t="s">
        <v>1664</v>
      </c>
    </row>
    <row r="14" spans="1:9" x14ac:dyDescent="0.25">
      <c r="A14" s="2" t="s">
        <v>9514</v>
      </c>
      <c r="B14" s="2" t="s">
        <v>19788</v>
      </c>
      <c r="C14" s="4" t="s">
        <v>11635</v>
      </c>
      <c r="D14" s="9" t="s">
        <v>19787</v>
      </c>
      <c r="E14" s="9">
        <v>40439</v>
      </c>
      <c r="F14" s="3" t="s">
        <v>1664</v>
      </c>
    </row>
    <row r="15" spans="1:9" x14ac:dyDescent="0.25">
      <c r="A15" s="2" t="s">
        <v>2443</v>
      </c>
      <c r="B15" s="2" t="s">
        <v>19789</v>
      </c>
      <c r="C15" s="4" t="s">
        <v>19790</v>
      </c>
      <c r="E15" s="9">
        <v>40448</v>
      </c>
      <c r="F15" s="3">
        <v>2</v>
      </c>
    </row>
    <row r="16" spans="1:9" x14ac:dyDescent="0.25">
      <c r="A16" s="2" t="s">
        <v>19791</v>
      </c>
      <c r="B16" s="2" t="s">
        <v>19792</v>
      </c>
      <c r="C16" s="4" t="s">
        <v>19790</v>
      </c>
      <c r="E16" s="9">
        <v>40448</v>
      </c>
      <c r="F16" s="3">
        <v>2</v>
      </c>
    </row>
    <row r="17" spans="1:6" x14ac:dyDescent="0.25">
      <c r="A17" s="2" t="s">
        <v>2443</v>
      </c>
      <c r="B17" s="2" t="s">
        <v>15812</v>
      </c>
      <c r="C17" s="4" t="s">
        <v>19793</v>
      </c>
      <c r="D17" s="9" t="s">
        <v>19794</v>
      </c>
      <c r="E17" s="9">
        <v>40463</v>
      </c>
      <c r="F17" s="3">
        <v>1</v>
      </c>
    </row>
    <row r="18" spans="1:6" x14ac:dyDescent="0.25">
      <c r="A18" s="2" t="s">
        <v>19795</v>
      </c>
      <c r="B18" s="2" t="s">
        <v>19796</v>
      </c>
      <c r="C18" s="4" t="s">
        <v>7950</v>
      </c>
      <c r="D18" s="9" t="s">
        <v>19797</v>
      </c>
      <c r="E18" s="9">
        <v>40525</v>
      </c>
      <c r="F18" s="3">
        <v>3</v>
      </c>
    </row>
    <row r="19" spans="1:6" x14ac:dyDescent="0.25">
      <c r="A19" s="2" t="s">
        <v>11500</v>
      </c>
      <c r="B19" s="2" t="s">
        <v>19798</v>
      </c>
      <c r="C19" s="4" t="s">
        <v>7950</v>
      </c>
      <c r="D19" s="9" t="s">
        <v>19797</v>
      </c>
      <c r="E19" s="9">
        <v>40525</v>
      </c>
      <c r="F19" s="3">
        <v>3</v>
      </c>
    </row>
    <row r="20" spans="1:6" x14ac:dyDescent="0.25">
      <c r="A20" s="2" t="s">
        <v>884</v>
      </c>
      <c r="B20" s="2" t="s">
        <v>19799</v>
      </c>
      <c r="C20" s="4" t="s">
        <v>11222</v>
      </c>
      <c r="E20" s="9">
        <v>40532</v>
      </c>
      <c r="F20" s="3" t="s">
        <v>866</v>
      </c>
    </row>
    <row r="21" spans="1:6" x14ac:dyDescent="0.25">
      <c r="A21" s="2" t="s">
        <v>884</v>
      </c>
      <c r="B21" s="2" t="s">
        <v>11213</v>
      </c>
      <c r="C21" s="4" t="s">
        <v>11696</v>
      </c>
      <c r="E21" s="9">
        <v>40540</v>
      </c>
      <c r="F21" s="3">
        <v>1</v>
      </c>
    </row>
    <row r="22" spans="1:6" x14ac:dyDescent="0.25">
      <c r="A22" s="2" t="s">
        <v>884</v>
      </c>
      <c r="B22" s="2" t="s">
        <v>19800</v>
      </c>
      <c r="C22" s="4" t="s">
        <v>11696</v>
      </c>
      <c r="E22" s="9">
        <v>40540</v>
      </c>
      <c r="F22" s="3">
        <v>1</v>
      </c>
    </row>
    <row r="23" spans="1:6" x14ac:dyDescent="0.25">
      <c r="A23" s="2" t="s">
        <v>884</v>
      </c>
      <c r="B23" s="2" t="s">
        <v>19801</v>
      </c>
      <c r="C23" s="4" t="s">
        <v>11704</v>
      </c>
      <c r="E23" s="9">
        <v>40547</v>
      </c>
    </row>
    <row r="24" spans="1:6" x14ac:dyDescent="0.25">
      <c r="A24" s="2" t="s">
        <v>8558</v>
      </c>
      <c r="B24" s="2" t="s">
        <v>19802</v>
      </c>
      <c r="C24" s="4" t="s">
        <v>19803</v>
      </c>
      <c r="D24" s="9" t="s">
        <v>19804</v>
      </c>
      <c r="E24" s="9">
        <v>40555</v>
      </c>
      <c r="F24" s="3">
        <v>7</v>
      </c>
    </row>
    <row r="25" spans="1:6" x14ac:dyDescent="0.25">
      <c r="A25" s="2" t="s">
        <v>8236</v>
      </c>
      <c r="B25" s="2" t="s">
        <v>19805</v>
      </c>
      <c r="C25" s="4" t="s">
        <v>19806</v>
      </c>
      <c r="E25" s="9">
        <v>40765</v>
      </c>
    </row>
    <row r="26" spans="1:6" x14ac:dyDescent="0.25">
      <c r="B26" s="2" t="s">
        <v>19786</v>
      </c>
      <c r="C26" s="4" t="s">
        <v>19806</v>
      </c>
      <c r="E26" s="9">
        <v>40765</v>
      </c>
    </row>
    <row r="27" spans="1:6" x14ac:dyDescent="0.25">
      <c r="A27" s="2" t="s">
        <v>19807</v>
      </c>
      <c r="B27" s="2" t="s">
        <v>19808</v>
      </c>
      <c r="C27" s="4" t="s">
        <v>19809</v>
      </c>
      <c r="E27" s="9">
        <v>40772</v>
      </c>
    </row>
    <row r="28" spans="1:6" x14ac:dyDescent="0.25">
      <c r="A28" s="2" t="s">
        <v>19810</v>
      </c>
      <c r="B28" s="2" t="s">
        <v>19811</v>
      </c>
      <c r="C28" s="4" t="s">
        <v>19809</v>
      </c>
      <c r="E28" s="9">
        <v>40772</v>
      </c>
    </row>
    <row r="29" spans="1:6" x14ac:dyDescent="0.25">
      <c r="B29" s="2" t="s">
        <v>19812</v>
      </c>
      <c r="C29" s="4" t="s">
        <v>19809</v>
      </c>
      <c r="E29" s="9" t="s">
        <v>5565</v>
      </c>
    </row>
    <row r="30" spans="1:6" x14ac:dyDescent="0.25">
      <c r="A30" s="2" t="s">
        <v>1371</v>
      </c>
      <c r="B30" s="2" t="s">
        <v>19813</v>
      </c>
      <c r="C30" s="4" t="s">
        <v>19814</v>
      </c>
      <c r="E30" s="9" t="s">
        <v>5565</v>
      </c>
    </row>
    <row r="31" spans="1:6" x14ac:dyDescent="0.25">
      <c r="A31" s="2" t="s">
        <v>884</v>
      </c>
      <c r="B31" s="2" t="s">
        <v>19815</v>
      </c>
      <c r="C31" s="4" t="s">
        <v>19814</v>
      </c>
      <c r="E31" s="9" t="s">
        <v>5565</v>
      </c>
    </row>
    <row r="32" spans="1:6" x14ac:dyDescent="0.25">
      <c r="A32" s="2" t="s">
        <v>19816</v>
      </c>
      <c r="B32" s="2" t="s">
        <v>19817</v>
      </c>
      <c r="C32" s="4" t="s">
        <v>14053</v>
      </c>
      <c r="E32" s="9">
        <v>40854</v>
      </c>
    </row>
    <row r="33" spans="1:6" x14ac:dyDescent="0.25">
      <c r="A33" s="2" t="s">
        <v>3397</v>
      </c>
      <c r="B33" s="2" t="s">
        <v>19818</v>
      </c>
      <c r="C33" s="4" t="s">
        <v>14053</v>
      </c>
      <c r="E33" s="9">
        <v>40854</v>
      </c>
    </row>
    <row r="34" spans="1:6" x14ac:dyDescent="0.25">
      <c r="A34" s="2" t="s">
        <v>13698</v>
      </c>
      <c r="B34" s="2" t="s">
        <v>19819</v>
      </c>
      <c r="C34" s="4" t="s">
        <v>19820</v>
      </c>
      <c r="E34" s="9">
        <v>40889</v>
      </c>
    </row>
    <row r="35" spans="1:6" x14ac:dyDescent="0.25">
      <c r="A35" s="2" t="s">
        <v>18585</v>
      </c>
      <c r="B35" s="2" t="s">
        <v>19821</v>
      </c>
      <c r="C35" s="4" t="s">
        <v>19820</v>
      </c>
      <c r="E35" s="9" t="s">
        <v>2194</v>
      </c>
    </row>
    <row r="36" spans="1:6" x14ac:dyDescent="0.25">
      <c r="A36" s="2" t="s">
        <v>19822</v>
      </c>
      <c r="B36" s="2" t="s">
        <v>19823</v>
      </c>
      <c r="C36" s="4" t="s">
        <v>19824</v>
      </c>
      <c r="E36" s="9">
        <v>41066</v>
      </c>
      <c r="F36" s="3">
        <v>1</v>
      </c>
    </row>
    <row r="37" spans="1:6" x14ac:dyDescent="0.25">
      <c r="A37" s="2" t="s">
        <v>7314</v>
      </c>
      <c r="B37" s="2" t="s">
        <v>19825</v>
      </c>
      <c r="C37" s="4" t="s">
        <v>19824</v>
      </c>
      <c r="E37" s="9">
        <v>41066</v>
      </c>
      <c r="F37" s="3">
        <v>1</v>
      </c>
    </row>
    <row r="38" spans="1:6" x14ac:dyDescent="0.25">
      <c r="A38" s="2" t="s">
        <v>19826</v>
      </c>
      <c r="B38" s="2" t="s">
        <v>19827</v>
      </c>
      <c r="C38" s="4" t="s">
        <v>2272</v>
      </c>
      <c r="D38" s="9" t="s">
        <v>19828</v>
      </c>
      <c r="E38" s="9">
        <v>41290</v>
      </c>
    </row>
    <row r="39" spans="1:6" x14ac:dyDescent="0.25">
      <c r="A39" s="2" t="s">
        <v>19826</v>
      </c>
      <c r="B39" s="2" t="s">
        <v>19829</v>
      </c>
      <c r="C39" s="4" t="s">
        <v>2272</v>
      </c>
      <c r="E39" s="9">
        <v>41286</v>
      </c>
    </row>
    <row r="40" spans="1:6" x14ac:dyDescent="0.25">
      <c r="A40" s="2" t="s">
        <v>19830</v>
      </c>
      <c r="B40" s="2" t="s">
        <v>19831</v>
      </c>
      <c r="C40" s="4" t="s">
        <v>19832</v>
      </c>
      <c r="E40" s="9">
        <v>41318</v>
      </c>
    </row>
    <row r="41" spans="1:6" x14ac:dyDescent="0.25">
      <c r="A41" s="2" t="s">
        <v>19830</v>
      </c>
      <c r="B41" s="2" t="s">
        <v>19833</v>
      </c>
      <c r="C41" s="4" t="s">
        <v>19832</v>
      </c>
      <c r="E41" s="9">
        <v>41318</v>
      </c>
    </row>
    <row r="42" spans="1:6" x14ac:dyDescent="0.25">
      <c r="A42" s="2" t="s">
        <v>19834</v>
      </c>
      <c r="B42" s="2" t="s">
        <v>19835</v>
      </c>
      <c r="C42" s="4" t="s">
        <v>19836</v>
      </c>
      <c r="E42" s="9">
        <v>41332</v>
      </c>
    </row>
    <row r="43" spans="1:6" x14ac:dyDescent="0.25">
      <c r="A43" s="2" t="s">
        <v>19834</v>
      </c>
      <c r="B43" s="2" t="s">
        <v>19837</v>
      </c>
      <c r="C43" s="4" t="s">
        <v>19836</v>
      </c>
      <c r="E43" s="9">
        <v>41332</v>
      </c>
    </row>
    <row r="44" spans="1:6" x14ac:dyDescent="0.25">
      <c r="A44" s="2" t="s">
        <v>2334</v>
      </c>
      <c r="B44" s="2" t="s">
        <v>19838</v>
      </c>
      <c r="C44" s="4" t="s">
        <v>19839</v>
      </c>
      <c r="E44" s="9">
        <v>41466</v>
      </c>
    </row>
    <row r="45" spans="1:6" x14ac:dyDescent="0.25">
      <c r="A45" s="2" t="s">
        <v>2334</v>
      </c>
      <c r="B45" s="2" t="s">
        <v>19840</v>
      </c>
      <c r="C45" s="4" t="s">
        <v>19839</v>
      </c>
      <c r="E45" s="9">
        <v>41466</v>
      </c>
    </row>
    <row r="46" spans="1:6" x14ac:dyDescent="0.25">
      <c r="A46" s="2" t="s">
        <v>1766</v>
      </c>
      <c r="B46" s="2" t="s">
        <v>19841</v>
      </c>
      <c r="C46" s="4" t="s">
        <v>19842</v>
      </c>
      <c r="E46" s="9">
        <v>41496</v>
      </c>
    </row>
    <row r="47" spans="1:6" x14ac:dyDescent="0.25">
      <c r="A47" s="2" t="s">
        <v>19843</v>
      </c>
      <c r="B47" s="2" t="s">
        <v>19844</v>
      </c>
      <c r="C47" s="4" t="s">
        <v>19842</v>
      </c>
      <c r="E47" s="9">
        <v>41496</v>
      </c>
    </row>
    <row r="48" spans="1:6" x14ac:dyDescent="0.25">
      <c r="A48" s="2" t="s">
        <v>11500</v>
      </c>
      <c r="B48" s="2" t="s">
        <v>19845</v>
      </c>
      <c r="C48" s="4" t="s">
        <v>19846</v>
      </c>
      <c r="D48" s="9">
        <v>41537</v>
      </c>
      <c r="E48" s="9">
        <v>41504</v>
      </c>
    </row>
    <row r="49" spans="1:5" x14ac:dyDescent="0.25">
      <c r="A49" s="2" t="s">
        <v>10891</v>
      </c>
      <c r="B49" s="2" t="s">
        <v>19847</v>
      </c>
      <c r="C49" s="4" t="s">
        <v>19848</v>
      </c>
      <c r="D49" s="9" t="s">
        <v>19849</v>
      </c>
      <c r="E49" s="9">
        <v>41565</v>
      </c>
    </row>
    <row r="50" spans="1:5" x14ac:dyDescent="0.25">
      <c r="A50" s="2" t="s">
        <v>4136</v>
      </c>
      <c r="B50" s="2" t="s">
        <v>19850</v>
      </c>
      <c r="C50" s="4" t="s">
        <v>19848</v>
      </c>
      <c r="E50" s="9">
        <v>41557</v>
      </c>
    </row>
    <row r="51" spans="1:5" x14ac:dyDescent="0.25">
      <c r="A51" s="2" t="s">
        <v>19851</v>
      </c>
      <c r="B51" s="2" t="s">
        <v>19852</v>
      </c>
      <c r="C51" s="4" t="s">
        <v>19853</v>
      </c>
      <c r="E51" s="9">
        <v>41573</v>
      </c>
    </row>
    <row r="52" spans="1:5" x14ac:dyDescent="0.25">
      <c r="A52" s="2" t="s">
        <v>941</v>
      </c>
      <c r="B52" s="2" t="s">
        <v>19854</v>
      </c>
      <c r="C52" s="4" t="s">
        <v>19855</v>
      </c>
      <c r="E52" s="9">
        <v>41771</v>
      </c>
    </row>
    <row r="53" spans="1:5" x14ac:dyDescent="0.25">
      <c r="A53" s="2" t="s">
        <v>941</v>
      </c>
      <c r="B53" s="2" t="s">
        <v>19856</v>
      </c>
      <c r="C53" s="4" t="s">
        <v>19857</v>
      </c>
      <c r="D53" s="9">
        <v>41785</v>
      </c>
      <c r="E53" s="9">
        <v>41785</v>
      </c>
    </row>
    <row r="54" spans="1:5" x14ac:dyDescent="0.25">
      <c r="A54" s="2" t="s">
        <v>4136</v>
      </c>
      <c r="B54" s="2" t="s">
        <v>19858</v>
      </c>
      <c r="C54" s="4" t="s">
        <v>5228</v>
      </c>
      <c r="D54" s="9" t="s">
        <v>19859</v>
      </c>
      <c r="E54" s="9">
        <v>41939</v>
      </c>
    </row>
    <row r="55" spans="1:5" x14ac:dyDescent="0.25">
      <c r="A55" s="2" t="s">
        <v>4136</v>
      </c>
      <c r="B55" s="2" t="s">
        <v>19860</v>
      </c>
      <c r="C55" s="4" t="s">
        <v>5228</v>
      </c>
      <c r="E55" s="9">
        <v>41932</v>
      </c>
    </row>
    <row r="56" spans="1:5" x14ac:dyDescent="0.25">
      <c r="A56" s="2" t="s">
        <v>4136</v>
      </c>
      <c r="B56" s="2" t="s">
        <v>19861</v>
      </c>
      <c r="C56" s="4" t="s">
        <v>8535</v>
      </c>
      <c r="E56" s="9">
        <v>41968</v>
      </c>
    </row>
    <row r="57" spans="1:5" x14ac:dyDescent="0.25">
      <c r="A57" s="2" t="s">
        <v>4136</v>
      </c>
      <c r="B57" s="2" t="s">
        <v>19858</v>
      </c>
      <c r="C57" s="4" t="s">
        <v>8535</v>
      </c>
      <c r="E57" s="9">
        <v>41963</v>
      </c>
    </row>
    <row r="58" spans="1:5" x14ac:dyDescent="0.25">
      <c r="A58" s="2" t="s">
        <v>3040</v>
      </c>
      <c r="B58" s="2" t="s">
        <v>19862</v>
      </c>
      <c r="C58" s="4" t="s">
        <v>18949</v>
      </c>
      <c r="E58" s="9">
        <v>42046</v>
      </c>
    </row>
    <row r="59" spans="1:5" x14ac:dyDescent="0.25">
      <c r="A59" s="2" t="s">
        <v>3040</v>
      </c>
      <c r="B59" s="2" t="s">
        <v>19863</v>
      </c>
      <c r="C59" s="4" t="s">
        <v>18949</v>
      </c>
      <c r="E59" s="9">
        <v>42046</v>
      </c>
    </row>
    <row r="60" spans="1:5" x14ac:dyDescent="0.25">
      <c r="A60" s="2" t="s">
        <v>2531</v>
      </c>
      <c r="B60" s="2" t="s">
        <v>19864</v>
      </c>
      <c r="C60" s="4" t="s">
        <v>14330</v>
      </c>
      <c r="D60" s="9">
        <v>42100</v>
      </c>
      <c r="E60" s="9">
        <v>42100</v>
      </c>
    </row>
    <row r="61" spans="1:5" x14ac:dyDescent="0.25">
      <c r="A61" s="2" t="s">
        <v>1371</v>
      </c>
      <c r="B61" s="2" t="s">
        <v>19865</v>
      </c>
      <c r="C61" s="4" t="s">
        <v>14330</v>
      </c>
      <c r="D61" s="9">
        <v>42100</v>
      </c>
      <c r="E61" s="9">
        <v>42100</v>
      </c>
    </row>
    <row r="62" spans="1:5" x14ac:dyDescent="0.25">
      <c r="A62" s="2" t="s">
        <v>1371</v>
      </c>
      <c r="B62" s="2" t="s">
        <v>19866</v>
      </c>
      <c r="C62" s="4" t="s">
        <v>13184</v>
      </c>
      <c r="E62" s="9">
        <v>42109</v>
      </c>
    </row>
    <row r="63" spans="1:5" x14ac:dyDescent="0.25">
      <c r="A63" s="2" t="s">
        <v>1371</v>
      </c>
      <c r="B63" s="2" t="s">
        <v>19867</v>
      </c>
      <c r="C63" s="4" t="s">
        <v>13184</v>
      </c>
      <c r="E63" s="9">
        <v>42109</v>
      </c>
    </row>
    <row r="64" spans="1:5" x14ac:dyDescent="0.25">
      <c r="A64" s="2" t="s">
        <v>2531</v>
      </c>
      <c r="B64" s="2" t="s">
        <v>19868</v>
      </c>
      <c r="C64" s="4" t="s">
        <v>19869</v>
      </c>
      <c r="E64" s="9">
        <v>42115</v>
      </c>
    </row>
    <row r="65" spans="1:6" x14ac:dyDescent="0.25">
      <c r="A65" s="2" t="s">
        <v>2531</v>
      </c>
      <c r="B65" s="2" t="s">
        <v>19870</v>
      </c>
      <c r="C65" s="4" t="s">
        <v>19869</v>
      </c>
      <c r="E65" s="9">
        <v>42123</v>
      </c>
    </row>
    <row r="66" spans="1:6" x14ac:dyDescent="0.25">
      <c r="A66" s="2" t="s">
        <v>3109</v>
      </c>
      <c r="B66" s="2" t="s">
        <v>19871</v>
      </c>
      <c r="C66" s="4" t="s">
        <v>14341</v>
      </c>
      <c r="D66" s="9">
        <v>42181</v>
      </c>
      <c r="E66" s="9">
        <v>42182</v>
      </c>
    </row>
    <row r="67" spans="1:6" x14ac:dyDescent="0.25">
      <c r="A67" s="2" t="s">
        <v>3109</v>
      </c>
      <c r="B67" s="2" t="s">
        <v>19872</v>
      </c>
      <c r="C67" s="4" t="s">
        <v>14341</v>
      </c>
      <c r="E67" s="9">
        <v>42174</v>
      </c>
    </row>
    <row r="68" spans="1:6" x14ac:dyDescent="0.25">
      <c r="A68" s="2" t="s">
        <v>2973</v>
      </c>
      <c r="B68" s="2" t="s">
        <v>19873</v>
      </c>
      <c r="C68" s="4" t="s">
        <v>4328</v>
      </c>
      <c r="E68" s="9">
        <v>42266</v>
      </c>
    </row>
    <row r="69" spans="1:6" x14ac:dyDescent="0.25">
      <c r="A69" s="2" t="s">
        <v>2973</v>
      </c>
      <c r="B69" s="2" t="s">
        <v>19874</v>
      </c>
      <c r="C69" s="4" t="s">
        <v>3212</v>
      </c>
      <c r="D69" s="9">
        <v>42280</v>
      </c>
      <c r="E69" s="9">
        <v>42280</v>
      </c>
    </row>
    <row r="70" spans="1:6" x14ac:dyDescent="0.25">
      <c r="A70" s="2" t="s">
        <v>1371</v>
      </c>
      <c r="B70" s="2" t="s">
        <v>19875</v>
      </c>
      <c r="C70" s="4" t="s">
        <v>17931</v>
      </c>
      <c r="D70" s="9">
        <v>42294</v>
      </c>
      <c r="E70" s="9" t="s">
        <v>19876</v>
      </c>
    </row>
    <row r="71" spans="1:6" x14ac:dyDescent="0.25">
      <c r="A71" s="2" t="s">
        <v>19877</v>
      </c>
      <c r="B71" s="2" t="s">
        <v>19878</v>
      </c>
      <c r="C71" s="4" t="s">
        <v>19879</v>
      </c>
      <c r="E71" s="9">
        <v>42301</v>
      </c>
    </row>
    <row r="72" spans="1:6" x14ac:dyDescent="0.25">
      <c r="A72" s="2" t="s">
        <v>19880</v>
      </c>
      <c r="B72" s="2" t="s">
        <v>19881</v>
      </c>
      <c r="C72" s="4" t="s">
        <v>19882</v>
      </c>
      <c r="E72" s="9">
        <v>42320</v>
      </c>
    </row>
    <row r="73" spans="1:6" x14ac:dyDescent="0.25">
      <c r="A73" s="2" t="s">
        <v>19883</v>
      </c>
      <c r="B73" s="2" t="s">
        <v>19884</v>
      </c>
      <c r="C73" s="4" t="s">
        <v>19885</v>
      </c>
      <c r="E73" s="9">
        <v>42320</v>
      </c>
    </row>
    <row r="74" spans="1:6" x14ac:dyDescent="0.25">
      <c r="A74" s="2" t="s">
        <v>17553</v>
      </c>
      <c r="B74" s="2" t="s">
        <v>19886</v>
      </c>
      <c r="C74" s="4" t="s">
        <v>12876</v>
      </c>
      <c r="E74" s="9">
        <v>42326</v>
      </c>
    </row>
    <row r="75" spans="1:6" x14ac:dyDescent="0.25">
      <c r="A75" s="2" t="s">
        <v>15685</v>
      </c>
      <c r="B75" s="2" t="s">
        <v>19887</v>
      </c>
      <c r="C75" s="4" t="s">
        <v>19888</v>
      </c>
      <c r="E75" s="9">
        <v>42328</v>
      </c>
    </row>
    <row r="76" spans="1:6" x14ac:dyDescent="0.25">
      <c r="A76" s="2" t="s">
        <v>2093</v>
      </c>
      <c r="B76" s="2" t="s">
        <v>19889</v>
      </c>
      <c r="C76" s="4" t="s">
        <v>15891</v>
      </c>
      <c r="D76" s="9">
        <v>42342</v>
      </c>
      <c r="E76" s="9">
        <v>42702</v>
      </c>
    </row>
    <row r="77" spans="1:6" x14ac:dyDescent="0.25">
      <c r="A77" s="2" t="s">
        <v>2093</v>
      </c>
      <c r="B77" s="2" t="s">
        <v>12645</v>
      </c>
      <c r="C77" s="4" t="s">
        <v>15891</v>
      </c>
      <c r="E77" s="9">
        <v>42335</v>
      </c>
    </row>
    <row r="78" spans="1:6" x14ac:dyDescent="0.25">
      <c r="A78" s="2" t="s">
        <v>19890</v>
      </c>
      <c r="B78" s="2" t="s">
        <v>19891</v>
      </c>
      <c r="C78" s="4" t="s">
        <v>19892</v>
      </c>
      <c r="E78" s="9">
        <v>42497</v>
      </c>
    </row>
    <row r="79" spans="1:6" x14ac:dyDescent="0.25">
      <c r="A79" s="25"/>
      <c r="B79" s="25" t="s">
        <v>19893</v>
      </c>
      <c r="C79" s="25"/>
      <c r="D79" s="29"/>
      <c r="E79" s="29"/>
      <c r="F79" s="30"/>
    </row>
    <row r="80" spans="1:6" x14ac:dyDescent="0.25">
      <c r="A80" s="2" t="s">
        <v>2618</v>
      </c>
      <c r="B80" s="2" t="s">
        <v>19894</v>
      </c>
      <c r="C80" s="4" t="s">
        <v>13420</v>
      </c>
      <c r="E80" s="9">
        <v>42545</v>
      </c>
    </row>
    <row r="81" spans="1:5" x14ac:dyDescent="0.25">
      <c r="A81" s="2" t="s">
        <v>1371</v>
      </c>
      <c r="B81" s="2" t="s">
        <v>19895</v>
      </c>
      <c r="C81" s="4" t="s">
        <v>13420</v>
      </c>
      <c r="E81" s="9">
        <v>42545</v>
      </c>
    </row>
    <row r="82" spans="1:5" x14ac:dyDescent="0.25">
      <c r="A82" s="2" t="s">
        <v>19896</v>
      </c>
      <c r="B82" s="2" t="s">
        <v>19897</v>
      </c>
      <c r="C82" s="4" t="s">
        <v>19898</v>
      </c>
      <c r="E82" s="9">
        <v>43470</v>
      </c>
    </row>
    <row r="83" spans="1:5" x14ac:dyDescent="0.25">
      <c r="A83" s="2" t="s">
        <v>19899</v>
      </c>
      <c r="B83" s="2" t="s">
        <v>19900</v>
      </c>
      <c r="C83" s="4" t="s">
        <v>19898</v>
      </c>
      <c r="E83" s="9">
        <v>43470</v>
      </c>
    </row>
  </sheetData>
  <hyperlinks>
    <hyperlink ref="I1" location="'Inicio'!A1" tooltip="Regresa a la tabla del inicio" display="Ir al inicio" xr:uid="{F0D7933F-9BA0-400F-B553-280C4285B0B5}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99DC7-3004-45DB-B939-43959977FB41}">
  <sheetPr codeName="Hoja227"/>
  <dimension ref="A1:I93"/>
  <sheetViews>
    <sheetView workbookViewId="0">
      <pane ySplit="1" topLeftCell="A86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780</v>
      </c>
      <c r="H1" s="1" t="s">
        <v>28761</v>
      </c>
      <c r="I1" s="5" t="s">
        <v>14</v>
      </c>
    </row>
    <row r="2" spans="1:9" x14ac:dyDescent="0.25">
      <c r="A2" s="2" t="s">
        <v>19567</v>
      </c>
      <c r="B2" s="2" t="s">
        <v>19901</v>
      </c>
      <c r="C2" s="4" t="s">
        <v>2437</v>
      </c>
      <c r="E2" s="9">
        <v>40162</v>
      </c>
      <c r="F2" s="3" t="s">
        <v>7169</v>
      </c>
    </row>
    <row r="3" spans="1:9" x14ac:dyDescent="0.25">
      <c r="A3" s="2" t="s">
        <v>19567</v>
      </c>
      <c r="B3" s="2" t="s">
        <v>19901</v>
      </c>
      <c r="C3" s="4" t="s">
        <v>11509</v>
      </c>
      <c r="E3" s="9">
        <v>40186</v>
      </c>
      <c r="F3" s="3" t="s">
        <v>1660</v>
      </c>
    </row>
    <row r="4" spans="1:9" x14ac:dyDescent="0.25">
      <c r="A4" s="2" t="s">
        <v>5290</v>
      </c>
      <c r="B4" s="2" t="s">
        <v>19902</v>
      </c>
      <c r="C4" s="4" t="s">
        <v>19903</v>
      </c>
      <c r="E4" s="9">
        <v>40200</v>
      </c>
      <c r="F4" s="3" t="s">
        <v>7169</v>
      </c>
    </row>
    <row r="5" spans="1:9" x14ac:dyDescent="0.25">
      <c r="A5" s="2" t="s">
        <v>11945</v>
      </c>
      <c r="B5" s="2" t="s">
        <v>19904</v>
      </c>
      <c r="C5" s="4" t="s">
        <v>19905</v>
      </c>
      <c r="E5" s="9" t="s">
        <v>11529</v>
      </c>
      <c r="F5" s="3" t="s">
        <v>1664</v>
      </c>
    </row>
    <row r="6" spans="1:9" x14ac:dyDescent="0.25">
      <c r="A6" s="2" t="s">
        <v>2497</v>
      </c>
      <c r="B6" s="2" t="s">
        <v>19906</v>
      </c>
      <c r="C6" s="4" t="s">
        <v>11570</v>
      </c>
      <c r="E6" s="9">
        <v>40313</v>
      </c>
      <c r="F6" s="3" t="s">
        <v>1660</v>
      </c>
    </row>
    <row r="7" spans="1:9" x14ac:dyDescent="0.25">
      <c r="A7" s="2" t="s">
        <v>5133</v>
      </c>
      <c r="B7" s="2" t="s">
        <v>19907</v>
      </c>
      <c r="C7" s="4" t="s">
        <v>11570</v>
      </c>
      <c r="E7" s="9">
        <v>40313</v>
      </c>
      <c r="F7" s="3" t="s">
        <v>1660</v>
      </c>
    </row>
    <row r="8" spans="1:9" x14ac:dyDescent="0.25">
      <c r="A8" s="2" t="s">
        <v>2497</v>
      </c>
      <c r="B8" s="2" t="s">
        <v>2500</v>
      </c>
      <c r="C8" s="4" t="s">
        <v>19908</v>
      </c>
      <c r="E8" s="9">
        <v>40358</v>
      </c>
      <c r="F8" s="3">
        <v>1</v>
      </c>
    </row>
    <row r="9" spans="1:9" x14ac:dyDescent="0.25">
      <c r="A9" s="2" t="s">
        <v>13713</v>
      </c>
      <c r="B9" s="2" t="s">
        <v>19909</v>
      </c>
      <c r="C9" s="4" t="s">
        <v>11602</v>
      </c>
      <c r="E9" s="9">
        <v>40375</v>
      </c>
      <c r="F9" s="3" t="s">
        <v>1699</v>
      </c>
    </row>
    <row r="10" spans="1:9" x14ac:dyDescent="0.25">
      <c r="A10" s="2" t="s">
        <v>19910</v>
      </c>
      <c r="B10" s="2" t="s">
        <v>19911</v>
      </c>
      <c r="C10" s="4" t="s">
        <v>19912</v>
      </c>
      <c r="D10" s="9" t="s">
        <v>19913</v>
      </c>
      <c r="E10" s="9">
        <v>40389</v>
      </c>
      <c r="F10" s="3" t="s">
        <v>1699</v>
      </c>
    </row>
    <row r="11" spans="1:9" x14ac:dyDescent="0.25">
      <c r="A11" s="2" t="s">
        <v>6216</v>
      </c>
      <c r="B11" s="2" t="s">
        <v>19914</v>
      </c>
      <c r="C11" s="4" t="s">
        <v>3458</v>
      </c>
      <c r="D11" s="9" t="s">
        <v>3833</v>
      </c>
      <c r="E11" s="9">
        <v>40399</v>
      </c>
      <c r="F11" s="3">
        <v>2</v>
      </c>
    </row>
    <row r="12" spans="1:9" x14ac:dyDescent="0.25">
      <c r="A12" s="2" t="s">
        <v>2497</v>
      </c>
      <c r="B12" s="2" t="s">
        <v>19915</v>
      </c>
      <c r="C12" s="4" t="s">
        <v>19916</v>
      </c>
      <c r="E12" s="9">
        <v>40402</v>
      </c>
      <c r="F12" s="3" t="s">
        <v>1664</v>
      </c>
    </row>
    <row r="13" spans="1:9" x14ac:dyDescent="0.25">
      <c r="A13" s="2" t="s">
        <v>6216</v>
      </c>
      <c r="B13" s="2" t="s">
        <v>19917</v>
      </c>
      <c r="C13" s="4" t="s">
        <v>19916</v>
      </c>
      <c r="E13" s="9">
        <v>40402</v>
      </c>
      <c r="F13" s="3" t="s">
        <v>1664</v>
      </c>
    </row>
    <row r="14" spans="1:9" x14ac:dyDescent="0.25">
      <c r="A14" s="2" t="s">
        <v>5108</v>
      </c>
      <c r="B14" s="2" t="s">
        <v>19918</v>
      </c>
      <c r="C14" s="4" t="s">
        <v>19919</v>
      </c>
      <c r="E14" s="9">
        <v>40404</v>
      </c>
      <c r="F14" s="3" t="s">
        <v>1699</v>
      </c>
    </row>
    <row r="15" spans="1:9" x14ac:dyDescent="0.25">
      <c r="A15" s="2" t="s">
        <v>19920</v>
      </c>
      <c r="B15" s="2" t="s">
        <v>19921</v>
      </c>
      <c r="C15" s="4" t="s">
        <v>11627</v>
      </c>
      <c r="E15" s="9">
        <v>40404</v>
      </c>
      <c r="F15" s="3" t="s">
        <v>880</v>
      </c>
    </row>
    <row r="16" spans="1:9" x14ac:dyDescent="0.25">
      <c r="A16" s="2" t="s">
        <v>4808</v>
      </c>
      <c r="B16" s="2" t="s">
        <v>19922</v>
      </c>
      <c r="C16" s="4" t="s">
        <v>19923</v>
      </c>
      <c r="D16" s="9" t="s">
        <v>19924</v>
      </c>
      <c r="E16" s="9">
        <v>40533</v>
      </c>
      <c r="F16" s="3">
        <v>1</v>
      </c>
    </row>
    <row r="17" spans="1:6" x14ac:dyDescent="0.25">
      <c r="A17" s="2" t="s">
        <v>4808</v>
      </c>
      <c r="B17" s="2" t="s">
        <v>19922</v>
      </c>
      <c r="C17" s="4" t="s">
        <v>19925</v>
      </c>
      <c r="D17" s="9" t="s">
        <v>19926</v>
      </c>
      <c r="E17" s="9">
        <v>40554</v>
      </c>
    </row>
    <row r="18" spans="1:6" x14ac:dyDescent="0.25">
      <c r="A18" s="2" t="s">
        <v>4808</v>
      </c>
      <c r="B18" s="2" t="s">
        <v>19922</v>
      </c>
      <c r="C18" s="4" t="s">
        <v>19927</v>
      </c>
      <c r="E18" s="9">
        <v>40568</v>
      </c>
      <c r="F18" s="3" t="s">
        <v>1660</v>
      </c>
    </row>
    <row r="19" spans="1:6" x14ac:dyDescent="0.25">
      <c r="A19" s="2" t="s">
        <v>4808</v>
      </c>
      <c r="B19" s="2" t="s">
        <v>19928</v>
      </c>
      <c r="C19" s="4" t="s">
        <v>19929</v>
      </c>
      <c r="E19" s="9">
        <v>40576</v>
      </c>
    </row>
    <row r="20" spans="1:6" x14ac:dyDescent="0.25">
      <c r="A20" s="2" t="s">
        <v>5621</v>
      </c>
      <c r="B20" s="2" t="s">
        <v>19930</v>
      </c>
      <c r="C20" s="4" t="s">
        <v>19931</v>
      </c>
      <c r="E20" s="9">
        <v>40590</v>
      </c>
    </row>
    <row r="21" spans="1:6" x14ac:dyDescent="0.25">
      <c r="A21" s="2" t="s">
        <v>4808</v>
      </c>
      <c r="B21" s="2" t="s">
        <v>19932</v>
      </c>
      <c r="C21" s="4" t="s">
        <v>11231</v>
      </c>
      <c r="E21" s="9">
        <v>40590</v>
      </c>
    </row>
    <row r="22" spans="1:6" x14ac:dyDescent="0.25">
      <c r="A22" s="2" t="s">
        <v>1678</v>
      </c>
      <c r="B22" s="2" t="s">
        <v>19933</v>
      </c>
      <c r="C22" s="4" t="s">
        <v>939</v>
      </c>
      <c r="E22" s="9">
        <v>40598</v>
      </c>
    </row>
    <row r="23" spans="1:6" x14ac:dyDescent="0.25">
      <c r="A23" s="2" t="s">
        <v>1649</v>
      </c>
      <c r="B23" s="2" t="s">
        <v>19934</v>
      </c>
      <c r="C23" s="4" t="s">
        <v>19935</v>
      </c>
      <c r="D23" s="9" t="s">
        <v>19936</v>
      </c>
      <c r="E23" s="9">
        <v>40624</v>
      </c>
    </row>
    <row r="24" spans="1:6" x14ac:dyDescent="0.25">
      <c r="A24" s="2" t="s">
        <v>11500</v>
      </c>
      <c r="B24" s="2" t="s">
        <v>19937</v>
      </c>
      <c r="C24" s="4" t="s">
        <v>19938</v>
      </c>
      <c r="E24" s="9">
        <v>40609</v>
      </c>
    </row>
    <row r="25" spans="1:6" x14ac:dyDescent="0.25">
      <c r="A25" s="2" t="s">
        <v>19939</v>
      </c>
      <c r="B25" s="2" t="s">
        <v>19940</v>
      </c>
      <c r="C25" s="4" t="s">
        <v>19941</v>
      </c>
      <c r="D25" s="9" t="s">
        <v>19942</v>
      </c>
      <c r="E25" s="9">
        <v>40729</v>
      </c>
    </row>
    <row r="26" spans="1:6" x14ac:dyDescent="0.25">
      <c r="B26" s="2" t="s">
        <v>19943</v>
      </c>
      <c r="C26" s="4" t="s">
        <v>19941</v>
      </c>
      <c r="E26" s="9">
        <v>40722</v>
      </c>
    </row>
    <row r="27" spans="1:6" x14ac:dyDescent="0.25">
      <c r="A27" s="2" t="s">
        <v>1301</v>
      </c>
      <c r="B27" s="2" t="s">
        <v>19944</v>
      </c>
      <c r="C27" s="4" t="s">
        <v>19945</v>
      </c>
      <c r="E27" s="9">
        <v>40733</v>
      </c>
    </row>
    <row r="28" spans="1:6" x14ac:dyDescent="0.25">
      <c r="A28" s="2" t="s">
        <v>1301</v>
      </c>
      <c r="B28" s="2" t="s">
        <v>19946</v>
      </c>
      <c r="C28" s="4" t="s">
        <v>19945</v>
      </c>
      <c r="E28" s="9">
        <v>40733</v>
      </c>
    </row>
    <row r="29" spans="1:6" x14ac:dyDescent="0.25">
      <c r="A29" s="2" t="s">
        <v>19947</v>
      </c>
      <c r="B29" s="2" t="s">
        <v>19948</v>
      </c>
      <c r="C29" s="4" t="s">
        <v>19949</v>
      </c>
      <c r="E29" s="9">
        <v>40735</v>
      </c>
    </row>
    <row r="30" spans="1:6" x14ac:dyDescent="0.25">
      <c r="A30" s="2" t="s">
        <v>941</v>
      </c>
      <c r="B30" s="2" t="s">
        <v>19950</v>
      </c>
      <c r="C30" s="4" t="s">
        <v>7226</v>
      </c>
      <c r="D30" s="9" t="s">
        <v>19951</v>
      </c>
      <c r="E30" s="9">
        <v>40815</v>
      </c>
    </row>
    <row r="31" spans="1:6" x14ac:dyDescent="0.25">
      <c r="A31" s="2" t="s">
        <v>11500</v>
      </c>
      <c r="B31" s="2" t="s">
        <v>19952</v>
      </c>
      <c r="C31" s="4" t="s">
        <v>7226</v>
      </c>
      <c r="E31" s="9">
        <v>40799</v>
      </c>
    </row>
    <row r="32" spans="1:6" x14ac:dyDescent="0.25">
      <c r="A32" s="2" t="s">
        <v>941</v>
      </c>
      <c r="B32" s="2" t="s">
        <v>19953</v>
      </c>
      <c r="C32" s="4" t="s">
        <v>19954</v>
      </c>
      <c r="D32" s="9" t="s">
        <v>19951</v>
      </c>
      <c r="E32" s="9">
        <v>40815</v>
      </c>
    </row>
    <row r="33" spans="1:6" x14ac:dyDescent="0.25">
      <c r="A33" s="2" t="s">
        <v>19955</v>
      </c>
      <c r="B33" s="2" t="s">
        <v>14585</v>
      </c>
      <c r="C33" s="4" t="s">
        <v>14691</v>
      </c>
      <c r="D33" s="9" t="s">
        <v>19956</v>
      </c>
      <c r="E33" s="9">
        <v>40828</v>
      </c>
    </row>
    <row r="34" spans="1:6" x14ac:dyDescent="0.25">
      <c r="A34" s="2" t="s">
        <v>2408</v>
      </c>
      <c r="B34" s="2" t="s">
        <v>19957</v>
      </c>
      <c r="C34" s="4" t="s">
        <v>14071</v>
      </c>
      <c r="D34" s="9" t="s">
        <v>3833</v>
      </c>
      <c r="E34" s="9" t="s">
        <v>5565</v>
      </c>
    </row>
    <row r="35" spans="1:6" x14ac:dyDescent="0.25">
      <c r="A35" s="2" t="s">
        <v>11500</v>
      </c>
      <c r="B35" s="2" t="s">
        <v>19952</v>
      </c>
      <c r="C35" s="4" t="s">
        <v>19958</v>
      </c>
      <c r="E35" s="9">
        <v>41120</v>
      </c>
    </row>
    <row r="36" spans="1:6" x14ac:dyDescent="0.25">
      <c r="A36" s="2" t="s">
        <v>19959</v>
      </c>
      <c r="B36" s="2" t="s">
        <v>19960</v>
      </c>
      <c r="C36" s="4" t="s">
        <v>19958</v>
      </c>
      <c r="E36" s="9">
        <v>41120</v>
      </c>
    </row>
    <row r="37" spans="1:6" x14ac:dyDescent="0.25">
      <c r="A37" s="2" t="s">
        <v>941</v>
      </c>
      <c r="B37" s="2" t="s">
        <v>19961</v>
      </c>
      <c r="C37" s="4" t="s">
        <v>7394</v>
      </c>
      <c r="E37" s="9">
        <v>41260</v>
      </c>
      <c r="F37" s="3">
        <v>2</v>
      </c>
    </row>
    <row r="38" spans="1:6" x14ac:dyDescent="0.25">
      <c r="A38" s="2" t="s">
        <v>2497</v>
      </c>
      <c r="B38" s="2" t="s">
        <v>19962</v>
      </c>
      <c r="C38" s="4" t="s">
        <v>19963</v>
      </c>
      <c r="D38" s="9" t="s">
        <v>19964</v>
      </c>
    </row>
    <row r="39" spans="1:6" x14ac:dyDescent="0.25">
      <c r="A39" s="25"/>
      <c r="B39" s="25" t="s">
        <v>19965</v>
      </c>
      <c r="C39" s="25"/>
      <c r="D39" s="29"/>
      <c r="E39" s="29"/>
      <c r="F39" s="30"/>
    </row>
    <row r="40" spans="1:6" x14ac:dyDescent="0.25">
      <c r="A40" s="2" t="s">
        <v>941</v>
      </c>
      <c r="B40" s="2" t="s">
        <v>19966</v>
      </c>
      <c r="C40" s="4" t="s">
        <v>15596</v>
      </c>
      <c r="E40" s="9">
        <v>41928</v>
      </c>
    </row>
    <row r="41" spans="1:6" x14ac:dyDescent="0.25">
      <c r="A41" s="2" t="s">
        <v>19091</v>
      </c>
      <c r="B41" s="2" t="s">
        <v>19967</v>
      </c>
      <c r="C41" s="4" t="s">
        <v>5235</v>
      </c>
      <c r="D41" s="9" t="s">
        <v>19968</v>
      </c>
      <c r="E41" s="9" t="s">
        <v>5565</v>
      </c>
    </row>
    <row r="42" spans="1:6" x14ac:dyDescent="0.25">
      <c r="A42" s="2" t="s">
        <v>19091</v>
      </c>
      <c r="B42" s="2" t="s">
        <v>19969</v>
      </c>
      <c r="C42" s="4" t="s">
        <v>5235</v>
      </c>
      <c r="E42" s="9">
        <v>41942</v>
      </c>
    </row>
    <row r="43" spans="1:6" x14ac:dyDescent="0.25">
      <c r="A43" s="2" t="s">
        <v>19091</v>
      </c>
      <c r="B43" s="2" t="s">
        <v>19967</v>
      </c>
      <c r="C43" s="4" t="s">
        <v>19970</v>
      </c>
      <c r="E43" s="9">
        <v>41946</v>
      </c>
    </row>
    <row r="44" spans="1:6" x14ac:dyDescent="0.25">
      <c r="A44" s="2" t="s">
        <v>19091</v>
      </c>
      <c r="B44" s="2" t="s">
        <v>19971</v>
      </c>
      <c r="C44" s="4" t="s">
        <v>19972</v>
      </c>
      <c r="E44" s="9">
        <v>41948</v>
      </c>
    </row>
    <row r="45" spans="1:6" x14ac:dyDescent="0.25">
      <c r="A45" s="2" t="s">
        <v>2264</v>
      </c>
      <c r="B45" s="2" t="s">
        <v>19973</v>
      </c>
      <c r="C45" s="4" t="s">
        <v>19974</v>
      </c>
      <c r="D45" s="9">
        <v>41995</v>
      </c>
      <c r="E45" s="9">
        <v>41995</v>
      </c>
    </row>
    <row r="46" spans="1:6" x14ac:dyDescent="0.25">
      <c r="A46" s="2" t="s">
        <v>19975</v>
      </c>
      <c r="B46" s="2" t="s">
        <v>12444</v>
      </c>
      <c r="C46" s="4" t="s">
        <v>19974</v>
      </c>
      <c r="D46" s="9">
        <v>41995</v>
      </c>
      <c r="E46" s="9">
        <v>41995</v>
      </c>
    </row>
    <row r="47" spans="1:6" x14ac:dyDescent="0.25">
      <c r="A47" s="2" t="s">
        <v>11500</v>
      </c>
      <c r="B47" s="2" t="s">
        <v>19976</v>
      </c>
      <c r="C47" s="4" t="s">
        <v>5267</v>
      </c>
      <c r="E47" s="9">
        <v>42027</v>
      </c>
    </row>
    <row r="48" spans="1:6" x14ac:dyDescent="0.25">
      <c r="A48" s="2" t="s">
        <v>11500</v>
      </c>
      <c r="B48" s="2" t="s">
        <v>19976</v>
      </c>
      <c r="C48" s="4" t="s">
        <v>9522</v>
      </c>
      <c r="E48" s="9">
        <v>42041</v>
      </c>
    </row>
    <row r="49" spans="1:6" x14ac:dyDescent="0.25">
      <c r="A49" s="2" t="s">
        <v>4074</v>
      </c>
      <c r="B49" s="2" t="s">
        <v>19977</v>
      </c>
      <c r="C49" s="4" t="s">
        <v>19978</v>
      </c>
      <c r="E49" s="9">
        <v>42058</v>
      </c>
    </row>
    <row r="50" spans="1:6" x14ac:dyDescent="0.25">
      <c r="A50" s="2" t="s">
        <v>1840</v>
      </c>
      <c r="B50" s="2" t="s">
        <v>19979</v>
      </c>
      <c r="C50" s="4" t="s">
        <v>19978</v>
      </c>
      <c r="E50" s="9">
        <v>42058</v>
      </c>
    </row>
    <row r="51" spans="1:6" x14ac:dyDescent="0.25">
      <c r="A51" s="2" t="s">
        <v>12595</v>
      </c>
      <c r="B51" s="2" t="s">
        <v>19980</v>
      </c>
      <c r="C51" s="4" t="s">
        <v>19981</v>
      </c>
      <c r="E51" s="9">
        <v>42072</v>
      </c>
    </row>
    <row r="52" spans="1:6" x14ac:dyDescent="0.25">
      <c r="A52" s="2" t="s">
        <v>2408</v>
      </c>
      <c r="B52" s="2" t="s">
        <v>19982</v>
      </c>
      <c r="C52" s="4" t="s">
        <v>7601</v>
      </c>
      <c r="E52" s="9">
        <v>42072</v>
      </c>
    </row>
    <row r="53" spans="1:6" x14ac:dyDescent="0.25">
      <c r="A53" s="2" t="s">
        <v>19983</v>
      </c>
      <c r="B53" s="2" t="s">
        <v>19984</v>
      </c>
      <c r="C53" s="4" t="s">
        <v>4263</v>
      </c>
      <c r="E53" s="9">
        <v>42081</v>
      </c>
    </row>
    <row r="54" spans="1:6" x14ac:dyDescent="0.25">
      <c r="A54" s="2" t="s">
        <v>19947</v>
      </c>
      <c r="B54" s="2" t="s">
        <v>19985</v>
      </c>
      <c r="C54" s="4" t="s">
        <v>4263</v>
      </c>
      <c r="E54" s="9">
        <v>42081</v>
      </c>
    </row>
    <row r="55" spans="1:6" x14ac:dyDescent="0.25">
      <c r="A55" s="2" t="s">
        <v>19986</v>
      </c>
      <c r="B55" s="2" t="s">
        <v>19987</v>
      </c>
      <c r="C55" s="4" t="s">
        <v>19988</v>
      </c>
      <c r="E55" s="9">
        <v>42104</v>
      </c>
    </row>
    <row r="56" spans="1:6" x14ac:dyDescent="0.25">
      <c r="A56" s="2" t="s">
        <v>19986</v>
      </c>
      <c r="B56" s="2" t="s">
        <v>19987</v>
      </c>
      <c r="C56" s="4" t="s">
        <v>8601</v>
      </c>
      <c r="E56" s="9">
        <v>42111</v>
      </c>
    </row>
    <row r="57" spans="1:6" x14ac:dyDescent="0.25">
      <c r="A57" s="2" t="s">
        <v>5133</v>
      </c>
      <c r="B57" s="2" t="s">
        <v>19989</v>
      </c>
      <c r="C57" s="4" t="s">
        <v>8601</v>
      </c>
      <c r="D57" s="9">
        <v>42118</v>
      </c>
      <c r="E57" s="9">
        <v>42128</v>
      </c>
    </row>
    <row r="58" spans="1:6" x14ac:dyDescent="0.25">
      <c r="A58" s="2" t="s">
        <v>5621</v>
      </c>
      <c r="B58" s="2" t="s">
        <v>19990</v>
      </c>
      <c r="C58" s="4" t="s">
        <v>16834</v>
      </c>
      <c r="E58" s="9">
        <v>42128</v>
      </c>
    </row>
    <row r="59" spans="1:6" x14ac:dyDescent="0.25">
      <c r="A59" s="2" t="s">
        <v>4053</v>
      </c>
      <c r="B59" s="2" t="s">
        <v>19991</v>
      </c>
      <c r="C59" s="4" t="s">
        <v>10770</v>
      </c>
      <c r="D59" s="9">
        <v>42142</v>
      </c>
      <c r="E59" s="9">
        <v>42149</v>
      </c>
    </row>
    <row r="60" spans="1:6" x14ac:dyDescent="0.25">
      <c r="A60" s="2" t="s">
        <v>5133</v>
      </c>
      <c r="B60" s="2" t="s">
        <v>19992</v>
      </c>
      <c r="C60" s="4" t="s">
        <v>12023</v>
      </c>
      <c r="D60" s="9">
        <v>42164</v>
      </c>
      <c r="E60" s="9">
        <v>42166</v>
      </c>
    </row>
    <row r="61" spans="1:6" x14ac:dyDescent="0.25">
      <c r="A61" s="2" t="s">
        <v>5365</v>
      </c>
      <c r="B61" s="2" t="s">
        <v>19993</v>
      </c>
      <c r="C61" s="4" t="s">
        <v>1913</v>
      </c>
      <c r="D61" s="9">
        <v>42173</v>
      </c>
      <c r="E61" s="9">
        <v>42174</v>
      </c>
    </row>
    <row r="62" spans="1:6" x14ac:dyDescent="0.25">
      <c r="A62" s="2" t="s">
        <v>5365</v>
      </c>
      <c r="B62" s="2" t="s">
        <v>19993</v>
      </c>
      <c r="C62" s="4" t="s">
        <v>10662</v>
      </c>
      <c r="E62" s="9">
        <v>42200</v>
      </c>
      <c r="F62" s="3">
        <v>9</v>
      </c>
    </row>
    <row r="63" spans="1:6" x14ac:dyDescent="0.25">
      <c r="A63" s="2" t="s">
        <v>19994</v>
      </c>
      <c r="B63" s="2" t="s">
        <v>19995</v>
      </c>
      <c r="C63" s="4" t="s">
        <v>10662</v>
      </c>
      <c r="E63" s="9">
        <v>42200</v>
      </c>
      <c r="F63" s="3">
        <v>9</v>
      </c>
    </row>
    <row r="64" spans="1:6" x14ac:dyDescent="0.25">
      <c r="A64" s="2" t="s">
        <v>19996</v>
      </c>
      <c r="B64" s="2" t="s">
        <v>19997</v>
      </c>
      <c r="C64" s="4" t="s">
        <v>19998</v>
      </c>
      <c r="E64" s="9" t="s">
        <v>19999</v>
      </c>
      <c r="F64" s="3">
        <v>4</v>
      </c>
    </row>
    <row r="65" spans="1:6" x14ac:dyDescent="0.25">
      <c r="A65" s="2" t="s">
        <v>20000</v>
      </c>
      <c r="B65" s="2" t="s">
        <v>20001</v>
      </c>
      <c r="C65" s="4" t="s">
        <v>19998</v>
      </c>
      <c r="E65" s="9" t="s">
        <v>19999</v>
      </c>
      <c r="F65" s="3">
        <v>4</v>
      </c>
    </row>
    <row r="66" spans="1:6" x14ac:dyDescent="0.25">
      <c r="A66" s="2" t="s">
        <v>20002</v>
      </c>
      <c r="B66" s="2" t="s">
        <v>20003</v>
      </c>
      <c r="C66" s="4" t="s">
        <v>20004</v>
      </c>
      <c r="E66" s="9">
        <v>42296</v>
      </c>
    </row>
    <row r="67" spans="1:6" x14ac:dyDescent="0.25">
      <c r="A67" s="2" t="s">
        <v>20002</v>
      </c>
      <c r="B67" s="2" t="s">
        <v>20005</v>
      </c>
      <c r="C67" s="4" t="s">
        <v>20004</v>
      </c>
      <c r="E67" s="9">
        <v>42296</v>
      </c>
    </row>
    <row r="68" spans="1:6" x14ac:dyDescent="0.25">
      <c r="A68" s="2" t="s">
        <v>2664</v>
      </c>
      <c r="B68" s="2" t="s">
        <v>20006</v>
      </c>
      <c r="C68" s="4" t="s">
        <v>4343</v>
      </c>
      <c r="E68" s="9">
        <v>42303</v>
      </c>
    </row>
    <row r="69" spans="1:6" x14ac:dyDescent="0.25">
      <c r="A69" s="2" t="s">
        <v>20007</v>
      </c>
      <c r="B69" s="2" t="s">
        <v>20008</v>
      </c>
      <c r="C69" s="4" t="s">
        <v>5739</v>
      </c>
      <c r="E69" s="9">
        <v>43360</v>
      </c>
    </row>
    <row r="70" spans="1:6" x14ac:dyDescent="0.25">
      <c r="A70" s="2" t="s">
        <v>1342</v>
      </c>
      <c r="B70" s="2" t="s">
        <v>4670</v>
      </c>
      <c r="C70" s="4" t="s">
        <v>5739</v>
      </c>
      <c r="E70" s="9">
        <v>43360</v>
      </c>
    </row>
    <row r="71" spans="1:6" x14ac:dyDescent="0.25">
      <c r="A71" s="2" t="s">
        <v>20009</v>
      </c>
      <c r="B71" s="2" t="s">
        <v>20010</v>
      </c>
      <c r="C71" s="4" t="s">
        <v>3388</v>
      </c>
      <c r="D71" s="9">
        <v>43374</v>
      </c>
      <c r="E71" s="9">
        <v>43374</v>
      </c>
    </row>
    <row r="72" spans="1:6" x14ac:dyDescent="0.25">
      <c r="A72" s="2" t="s">
        <v>20011</v>
      </c>
      <c r="B72" s="2" t="s">
        <v>20012</v>
      </c>
      <c r="C72" s="4" t="s">
        <v>3388</v>
      </c>
      <c r="D72" s="9">
        <v>43373</v>
      </c>
      <c r="E72" s="9">
        <v>43374</v>
      </c>
    </row>
    <row r="73" spans="1:6" x14ac:dyDescent="0.25">
      <c r="A73" s="2" t="s">
        <v>5290</v>
      </c>
      <c r="B73" s="2" t="s">
        <v>20013</v>
      </c>
      <c r="C73" s="4" t="s">
        <v>20014</v>
      </c>
      <c r="E73" s="9">
        <v>43535</v>
      </c>
    </row>
    <row r="74" spans="1:6" x14ac:dyDescent="0.25">
      <c r="A74" s="2" t="s">
        <v>5290</v>
      </c>
      <c r="B74" s="2" t="s">
        <v>20015</v>
      </c>
      <c r="C74" s="4" t="s">
        <v>20014</v>
      </c>
      <c r="E74" s="9">
        <v>43535</v>
      </c>
    </row>
    <row r="75" spans="1:6" x14ac:dyDescent="0.25">
      <c r="A75" s="2" t="s">
        <v>959</v>
      </c>
      <c r="B75" s="2" t="s">
        <v>20016</v>
      </c>
      <c r="C75" s="4" t="s">
        <v>10257</v>
      </c>
      <c r="E75" s="9">
        <v>43544</v>
      </c>
    </row>
    <row r="76" spans="1:6" x14ac:dyDescent="0.25">
      <c r="A76" s="2" t="s">
        <v>5287</v>
      </c>
      <c r="B76" s="2" t="s">
        <v>20017</v>
      </c>
      <c r="C76" s="4" t="s">
        <v>10257</v>
      </c>
      <c r="E76" s="9">
        <v>43544</v>
      </c>
    </row>
    <row r="77" spans="1:6" x14ac:dyDescent="0.25">
      <c r="A77" s="25"/>
      <c r="B77" s="25" t="s">
        <v>20018</v>
      </c>
      <c r="C77" s="25"/>
      <c r="D77" s="29"/>
      <c r="E77" s="29"/>
      <c r="F77" s="30"/>
    </row>
    <row r="78" spans="1:6" x14ac:dyDescent="0.25">
      <c r="A78" s="2" t="s">
        <v>6572</v>
      </c>
      <c r="B78" s="2" t="s">
        <v>20016</v>
      </c>
      <c r="C78" s="4" t="s">
        <v>20019</v>
      </c>
      <c r="E78" s="9">
        <v>43551</v>
      </c>
    </row>
    <row r="79" spans="1:6" x14ac:dyDescent="0.25">
      <c r="A79" s="2" t="s">
        <v>20020</v>
      </c>
      <c r="B79" s="2" t="s">
        <v>20021</v>
      </c>
      <c r="C79" s="4" t="s">
        <v>20019</v>
      </c>
      <c r="E79" s="9">
        <v>43551</v>
      </c>
    </row>
    <row r="80" spans="1:6" x14ac:dyDescent="0.25">
      <c r="A80" s="2" t="s">
        <v>3025</v>
      </c>
      <c r="B80" s="2" t="s">
        <v>20022</v>
      </c>
      <c r="C80" s="4" t="s">
        <v>20023</v>
      </c>
      <c r="E80" s="9">
        <v>43865</v>
      </c>
    </row>
    <row r="81" spans="1:6" x14ac:dyDescent="0.25">
      <c r="A81" s="2" t="s">
        <v>20024</v>
      </c>
      <c r="B81" s="2" t="s">
        <v>20025</v>
      </c>
      <c r="C81" s="4" t="s">
        <v>20023</v>
      </c>
      <c r="E81" s="9">
        <v>43865</v>
      </c>
    </row>
    <row r="82" spans="1:6" x14ac:dyDescent="0.25">
      <c r="A82" s="2" t="s">
        <v>1593</v>
      </c>
      <c r="B82" s="2" t="s">
        <v>20026</v>
      </c>
      <c r="C82" s="4" t="s">
        <v>20027</v>
      </c>
      <c r="D82" s="9">
        <v>44617</v>
      </c>
      <c r="E82" s="9">
        <v>44617</v>
      </c>
    </row>
    <row r="83" spans="1:6" x14ac:dyDescent="0.25">
      <c r="A83" s="2" t="s">
        <v>1593</v>
      </c>
      <c r="B83" s="2" t="s">
        <v>20028</v>
      </c>
      <c r="C83" s="4" t="s">
        <v>14871</v>
      </c>
      <c r="E83" s="9">
        <v>44617</v>
      </c>
    </row>
    <row r="84" spans="1:6" x14ac:dyDescent="0.25">
      <c r="A84" s="2" t="s">
        <v>13525</v>
      </c>
      <c r="B84" s="2" t="s">
        <v>20029</v>
      </c>
      <c r="C84" s="4" t="s">
        <v>20030</v>
      </c>
      <c r="D84" s="9" t="s">
        <v>13113</v>
      </c>
      <c r="E84" s="9">
        <v>44627</v>
      </c>
    </row>
    <row r="85" spans="1:6" x14ac:dyDescent="0.25">
      <c r="A85" s="2" t="s">
        <v>6184</v>
      </c>
      <c r="B85" s="2" t="s">
        <v>20031</v>
      </c>
      <c r="C85" s="4" t="s">
        <v>20030</v>
      </c>
      <c r="D85" s="9" t="s">
        <v>13113</v>
      </c>
      <c r="E85" s="9">
        <v>44631</v>
      </c>
    </row>
    <row r="86" spans="1:6" x14ac:dyDescent="0.25">
      <c r="A86" s="2" t="s">
        <v>13525</v>
      </c>
      <c r="B86" s="2" t="s">
        <v>20032</v>
      </c>
      <c r="C86" s="4" t="s">
        <v>11120</v>
      </c>
      <c r="E86" s="9">
        <v>44634</v>
      </c>
    </row>
    <row r="87" spans="1:6" x14ac:dyDescent="0.25">
      <c r="A87" s="2" t="s">
        <v>20033</v>
      </c>
      <c r="B87" s="2" t="s">
        <v>12963</v>
      </c>
      <c r="C87" s="4" t="s">
        <v>20034</v>
      </c>
      <c r="D87" s="9" t="s">
        <v>20035</v>
      </c>
      <c r="E87" s="9">
        <v>44648</v>
      </c>
    </row>
    <row r="88" spans="1:6" x14ac:dyDescent="0.25">
      <c r="A88" s="2" t="s">
        <v>14147</v>
      </c>
      <c r="B88" s="2" t="s">
        <v>20036</v>
      </c>
      <c r="C88" s="4" t="s">
        <v>20037</v>
      </c>
      <c r="D88" s="9" t="s">
        <v>20038</v>
      </c>
      <c r="E88" s="9">
        <v>44679</v>
      </c>
    </row>
    <row r="89" spans="1:6" x14ac:dyDescent="0.25">
      <c r="A89" s="2" t="s">
        <v>20039</v>
      </c>
      <c r="B89" s="2" t="s">
        <v>20029</v>
      </c>
      <c r="C89" s="4" t="s">
        <v>20040</v>
      </c>
      <c r="D89" s="9" t="s">
        <v>20041</v>
      </c>
      <c r="E89" s="9">
        <v>44684</v>
      </c>
    </row>
    <row r="90" spans="1:6" x14ac:dyDescent="0.25">
      <c r="A90" s="2" t="s">
        <v>20042</v>
      </c>
      <c r="B90" s="2" t="s">
        <v>20031</v>
      </c>
      <c r="C90" s="4" t="s">
        <v>20043</v>
      </c>
      <c r="D90" s="9" t="s">
        <v>20044</v>
      </c>
      <c r="E90" s="9">
        <v>44733</v>
      </c>
    </row>
    <row r="91" spans="1:6" x14ac:dyDescent="0.25">
      <c r="A91" s="2" t="s">
        <v>20045</v>
      </c>
      <c r="B91" s="2" t="s">
        <v>20046</v>
      </c>
      <c r="C91" s="4" t="s">
        <v>14912</v>
      </c>
      <c r="D91" s="9">
        <v>44798</v>
      </c>
      <c r="E91" s="9">
        <v>44798</v>
      </c>
    </row>
    <row r="92" spans="1:6" x14ac:dyDescent="0.25">
      <c r="A92" s="2" t="s">
        <v>6184</v>
      </c>
      <c r="B92" s="2" t="s">
        <v>20047</v>
      </c>
      <c r="C92" s="4" t="s">
        <v>20048</v>
      </c>
      <c r="E92" s="9">
        <v>45071</v>
      </c>
      <c r="F92" s="3">
        <v>1</v>
      </c>
    </row>
    <row r="93" spans="1:6" x14ac:dyDescent="0.25">
      <c r="A93" s="25"/>
      <c r="B93" s="25" t="s">
        <v>20049</v>
      </c>
      <c r="C93" s="25"/>
      <c r="D93" s="29"/>
      <c r="E93" s="29"/>
      <c r="F93" s="30"/>
    </row>
  </sheetData>
  <hyperlinks>
    <hyperlink ref="I1" location="'Inicio'!A1" tooltip="Regresa a la tabla del inicio" display="Ir al inicio" xr:uid="{EA8D229C-E452-4759-9AEB-976F2F8E48EC}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1AFC-2B9A-4DF4-938D-D38C49A43D2C}">
  <sheetPr codeName="Hoja228"/>
  <dimension ref="A1:I4"/>
  <sheetViews>
    <sheetView workbookViewId="0">
      <pane ySplit="1" topLeftCell="A2" activePane="bottomLeft" state="frozenSplit"/>
      <selection pane="bottomLeft" activeCell="E4" sqref="E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781</v>
      </c>
      <c r="H1" s="1" t="s">
        <v>28761</v>
      </c>
      <c r="I1" s="5" t="s">
        <v>14</v>
      </c>
    </row>
    <row r="2" spans="1:9" x14ac:dyDescent="0.25">
      <c r="A2" s="2" t="s">
        <v>3719</v>
      </c>
      <c r="B2" s="2" t="s">
        <v>20050</v>
      </c>
      <c r="C2" s="4" t="s">
        <v>20051</v>
      </c>
      <c r="E2" s="9">
        <v>43143</v>
      </c>
    </row>
    <row r="3" spans="1:9" x14ac:dyDescent="0.25">
      <c r="A3" s="2" t="s">
        <v>20052</v>
      </c>
      <c r="B3" s="2" t="s">
        <v>20053</v>
      </c>
      <c r="C3" s="4" t="s">
        <v>20054</v>
      </c>
      <c r="E3" s="9">
        <v>43206</v>
      </c>
    </row>
    <row r="4" spans="1:9" x14ac:dyDescent="0.25">
      <c r="A4" s="2" t="s">
        <v>20055</v>
      </c>
      <c r="B4" s="2" t="s">
        <v>20056</v>
      </c>
      <c r="C4" s="4" t="s">
        <v>20057</v>
      </c>
    </row>
  </sheetData>
  <hyperlinks>
    <hyperlink ref="I1" location="'Inicio'!A1" tooltip="Regresa a la tabla del inicio" display="Ir al inicio" xr:uid="{7E3731AA-B4A1-4115-8684-D9206E7A0BDA}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D139-75BB-4FC4-BA3A-9929A46A5688}">
  <sheetPr codeName="Hoja229"/>
  <dimension ref="A1:I7"/>
  <sheetViews>
    <sheetView workbookViewId="0">
      <pane ySplit="1" topLeftCell="A2" activePane="bottomLeft" state="frozenSplit"/>
      <selection pane="bottomLeft" activeCell="E7" sqref="E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782</v>
      </c>
      <c r="H1" s="1" t="s">
        <v>28761</v>
      </c>
      <c r="I1" s="5" t="s">
        <v>14</v>
      </c>
    </row>
    <row r="2" spans="1:9" x14ac:dyDescent="0.25">
      <c r="A2" s="2" t="s">
        <v>1466</v>
      </c>
      <c r="B2" s="2" t="s">
        <v>20058</v>
      </c>
      <c r="C2" s="4" t="s">
        <v>20059</v>
      </c>
      <c r="E2" s="9">
        <v>43042</v>
      </c>
    </row>
    <row r="3" spans="1:9" x14ac:dyDescent="0.25">
      <c r="A3" s="2" t="s">
        <v>1466</v>
      </c>
      <c r="B3" s="2" t="s">
        <v>20060</v>
      </c>
      <c r="C3" s="4" t="s">
        <v>20059</v>
      </c>
      <c r="E3" s="9">
        <v>43042</v>
      </c>
    </row>
    <row r="4" spans="1:9" x14ac:dyDescent="0.25">
      <c r="A4" s="2" t="s">
        <v>1466</v>
      </c>
      <c r="B4" s="2" t="s">
        <v>20061</v>
      </c>
      <c r="C4" s="4" t="s">
        <v>20062</v>
      </c>
      <c r="E4" s="9">
        <v>43069</v>
      </c>
    </row>
    <row r="5" spans="1:9" x14ac:dyDescent="0.25">
      <c r="A5" s="2" t="s">
        <v>1466</v>
      </c>
      <c r="B5" s="2" t="s">
        <v>20063</v>
      </c>
      <c r="C5" s="4" t="s">
        <v>20062</v>
      </c>
      <c r="E5" s="9">
        <v>43069</v>
      </c>
    </row>
    <row r="6" spans="1:9" x14ac:dyDescent="0.25">
      <c r="A6" s="2" t="s">
        <v>1466</v>
      </c>
      <c r="B6" s="2" t="s">
        <v>20064</v>
      </c>
      <c r="C6" s="4" t="s">
        <v>20065</v>
      </c>
      <c r="E6" s="9">
        <v>43157</v>
      </c>
    </row>
    <row r="7" spans="1:9" x14ac:dyDescent="0.25">
      <c r="A7" s="2" t="s">
        <v>1466</v>
      </c>
      <c r="B7" s="2" t="s">
        <v>10147</v>
      </c>
      <c r="C7" s="4" t="s">
        <v>20065</v>
      </c>
      <c r="E7" s="9" t="s">
        <v>20066</v>
      </c>
    </row>
  </sheetData>
  <hyperlinks>
    <hyperlink ref="I1" location="'Inicio'!A1" tooltip="Regresa a la tabla del inicio" display="Ir al inicio" xr:uid="{9FE22CAD-B030-402E-8306-CBE862962597}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D8A3-44FB-45E8-B276-2367603C034E}">
  <sheetPr codeName="Hoja230"/>
  <dimension ref="A1:I15"/>
  <sheetViews>
    <sheetView workbookViewId="0">
      <pane ySplit="1" topLeftCell="A2" activePane="bottomLeft" state="frozenSplit"/>
      <selection pane="bottomLeft" activeCell="E17" sqref="E1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783</v>
      </c>
      <c r="H1" s="1" t="s">
        <v>28761</v>
      </c>
      <c r="I1" s="5" t="s">
        <v>14</v>
      </c>
    </row>
    <row r="2" spans="1:9" x14ac:dyDescent="0.25">
      <c r="A2" s="2" t="s">
        <v>20067</v>
      </c>
      <c r="B2" s="2" t="s">
        <v>20068</v>
      </c>
      <c r="C2" s="4" t="s">
        <v>4193</v>
      </c>
      <c r="E2" s="9">
        <v>41961</v>
      </c>
    </row>
    <row r="3" spans="1:9" x14ac:dyDescent="0.25">
      <c r="A3" s="2" t="s">
        <v>1171</v>
      </c>
      <c r="B3" s="2" t="s">
        <v>20069</v>
      </c>
      <c r="C3" s="4" t="s">
        <v>19174</v>
      </c>
      <c r="E3" s="9">
        <v>42546</v>
      </c>
    </row>
    <row r="4" spans="1:9" x14ac:dyDescent="0.25">
      <c r="A4" s="2" t="s">
        <v>1171</v>
      </c>
      <c r="B4" s="2" t="s">
        <v>20070</v>
      </c>
      <c r="C4" s="4" t="s">
        <v>15410</v>
      </c>
      <c r="E4" s="9">
        <v>42550</v>
      </c>
    </row>
    <row r="5" spans="1:9" x14ac:dyDescent="0.25">
      <c r="A5" s="2" t="s">
        <v>1171</v>
      </c>
      <c r="B5" s="2" t="s">
        <v>20071</v>
      </c>
      <c r="C5" s="4" t="s">
        <v>19182</v>
      </c>
      <c r="E5" s="9">
        <v>42556</v>
      </c>
    </row>
    <row r="6" spans="1:9" x14ac:dyDescent="0.25">
      <c r="A6" s="2" t="s">
        <v>1171</v>
      </c>
      <c r="B6" s="2" t="s">
        <v>20072</v>
      </c>
      <c r="C6" s="4" t="s">
        <v>20073</v>
      </c>
      <c r="E6" s="9">
        <v>42579</v>
      </c>
      <c r="F6" s="3">
        <v>17</v>
      </c>
    </row>
    <row r="7" spans="1:9" x14ac:dyDescent="0.25">
      <c r="A7" s="25"/>
      <c r="B7" s="25" t="s">
        <v>20074</v>
      </c>
      <c r="C7" s="25"/>
      <c r="D7" s="29"/>
      <c r="E7" s="29"/>
      <c r="F7" s="30"/>
    </row>
    <row r="8" spans="1:9" x14ac:dyDescent="0.25">
      <c r="A8" s="2" t="s">
        <v>1171</v>
      </c>
      <c r="B8" s="2" t="s">
        <v>20075</v>
      </c>
      <c r="C8" s="4" t="s">
        <v>16117</v>
      </c>
      <c r="E8" s="9">
        <v>43032</v>
      </c>
    </row>
    <row r="9" spans="1:9" x14ac:dyDescent="0.25">
      <c r="A9" s="2" t="s">
        <v>3721</v>
      </c>
      <c r="B9" s="2" t="s">
        <v>20076</v>
      </c>
      <c r="C9" s="4" t="s">
        <v>19670</v>
      </c>
      <c r="E9" s="9">
        <v>43050</v>
      </c>
    </row>
    <row r="10" spans="1:9" x14ac:dyDescent="0.25">
      <c r="A10" s="2" t="s">
        <v>1171</v>
      </c>
      <c r="B10" s="2" t="s">
        <v>20069</v>
      </c>
      <c r="C10" s="4" t="s">
        <v>10076</v>
      </c>
      <c r="E10" s="9">
        <v>43057</v>
      </c>
    </row>
    <row r="11" spans="1:9" x14ac:dyDescent="0.25">
      <c r="A11" s="2" t="s">
        <v>1171</v>
      </c>
      <c r="B11" s="2" t="s">
        <v>20077</v>
      </c>
      <c r="C11" s="4" t="s">
        <v>20078</v>
      </c>
      <c r="E11" s="9">
        <v>43103</v>
      </c>
    </row>
    <row r="12" spans="1:9" x14ac:dyDescent="0.25">
      <c r="A12" s="2" t="s">
        <v>20079</v>
      </c>
      <c r="B12" s="2" t="s">
        <v>20080</v>
      </c>
      <c r="C12" s="4" t="s">
        <v>4666</v>
      </c>
      <c r="E12" s="9">
        <v>43160</v>
      </c>
    </row>
    <row r="13" spans="1:9" x14ac:dyDescent="0.25">
      <c r="A13" s="2" t="s">
        <v>20081</v>
      </c>
      <c r="B13" s="2" t="s">
        <v>20082</v>
      </c>
      <c r="C13" s="4" t="s">
        <v>20083</v>
      </c>
      <c r="D13" s="9">
        <v>43189</v>
      </c>
      <c r="E13" s="9">
        <v>43194</v>
      </c>
    </row>
    <row r="14" spans="1:9" x14ac:dyDescent="0.25">
      <c r="A14" s="2" t="s">
        <v>20084</v>
      </c>
      <c r="B14" s="2" t="s">
        <v>20085</v>
      </c>
      <c r="C14" s="4" t="s">
        <v>20083</v>
      </c>
      <c r="E14" s="9">
        <v>43185</v>
      </c>
    </row>
    <row r="15" spans="1:9" x14ac:dyDescent="0.25">
      <c r="A15" s="2" t="s">
        <v>20086</v>
      </c>
      <c r="B15" s="2" t="s">
        <v>20087</v>
      </c>
      <c r="C15" s="4" t="s">
        <v>20083</v>
      </c>
      <c r="E15" s="9">
        <v>43185</v>
      </c>
    </row>
  </sheetData>
  <hyperlinks>
    <hyperlink ref="I1" location="'Inicio'!A1" tooltip="Regresa a la tabla del inicio" display="Ir al inicio" xr:uid="{1C958FDA-7D48-4DDA-B7AF-6B09CD61BAE6}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9AA8-71CF-4D35-8A09-30671ECF437C}">
  <sheetPr codeName="Hoja231"/>
  <dimension ref="A1:I47"/>
  <sheetViews>
    <sheetView workbookViewId="0">
      <pane ySplit="1" topLeftCell="A29" activePane="bottomLeft" state="frozenSplit"/>
      <selection pane="bottomLeft" activeCell="D32" sqref="D3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784</v>
      </c>
      <c r="H1" s="1" t="s">
        <v>28761</v>
      </c>
      <c r="I1" s="5" t="s">
        <v>14</v>
      </c>
    </row>
    <row r="2" spans="1:9" x14ac:dyDescent="0.25">
      <c r="A2" s="2" t="s">
        <v>20132</v>
      </c>
      <c r="B2" s="2" t="s">
        <v>19672</v>
      </c>
      <c r="C2" s="4" t="s">
        <v>20133</v>
      </c>
      <c r="D2" s="9">
        <v>43152</v>
      </c>
      <c r="E2" s="9">
        <v>43151</v>
      </c>
    </row>
    <row r="3" spans="1:9" x14ac:dyDescent="0.25">
      <c r="A3" s="2" t="s">
        <v>3093</v>
      </c>
      <c r="B3" s="2" t="s">
        <v>20134</v>
      </c>
      <c r="C3" s="4" t="s">
        <v>3181</v>
      </c>
      <c r="E3" s="9">
        <v>43151</v>
      </c>
    </row>
    <row r="4" spans="1:9" x14ac:dyDescent="0.25">
      <c r="A4" s="2" t="s">
        <v>20135</v>
      </c>
      <c r="B4" s="2" t="s">
        <v>20136</v>
      </c>
      <c r="C4" s="4" t="s">
        <v>3743</v>
      </c>
      <c r="D4" s="9">
        <v>43165</v>
      </c>
      <c r="E4" s="9">
        <v>43165</v>
      </c>
    </row>
    <row r="5" spans="1:9" x14ac:dyDescent="0.25">
      <c r="A5" s="2" t="s">
        <v>3741</v>
      </c>
      <c r="B5" s="2" t="s">
        <v>20137</v>
      </c>
      <c r="C5" s="4" t="s">
        <v>3743</v>
      </c>
      <c r="D5" s="9">
        <v>43165</v>
      </c>
      <c r="E5" s="9">
        <v>43165</v>
      </c>
    </row>
    <row r="6" spans="1:9" x14ac:dyDescent="0.25">
      <c r="A6" s="2" t="s">
        <v>1369</v>
      </c>
      <c r="B6" s="2" t="s">
        <v>20138</v>
      </c>
      <c r="C6" s="4" t="s">
        <v>3743</v>
      </c>
      <c r="D6" s="9">
        <v>43165</v>
      </c>
      <c r="E6" s="9">
        <v>43165</v>
      </c>
    </row>
    <row r="7" spans="1:9" x14ac:dyDescent="0.25">
      <c r="A7" s="2" t="s">
        <v>20139</v>
      </c>
      <c r="B7" s="2" t="s">
        <v>12759</v>
      </c>
      <c r="C7" s="4" t="s">
        <v>20140</v>
      </c>
      <c r="D7" s="9">
        <v>43179</v>
      </c>
      <c r="E7" s="9">
        <v>43179</v>
      </c>
    </row>
    <row r="8" spans="1:9" x14ac:dyDescent="0.25">
      <c r="A8" s="2" t="s">
        <v>20141</v>
      </c>
      <c r="B8" s="2" t="s">
        <v>20142</v>
      </c>
      <c r="C8" s="4" t="s">
        <v>20140</v>
      </c>
      <c r="D8" s="9">
        <v>43179</v>
      </c>
      <c r="E8" s="9">
        <v>43179</v>
      </c>
    </row>
    <row r="9" spans="1:9" x14ac:dyDescent="0.25">
      <c r="A9" s="2" t="s">
        <v>20143</v>
      </c>
      <c r="B9" s="2" t="s">
        <v>20144</v>
      </c>
      <c r="C9" s="4" t="s">
        <v>20140</v>
      </c>
      <c r="D9" s="9">
        <v>43179</v>
      </c>
      <c r="E9" s="9">
        <v>43179</v>
      </c>
    </row>
    <row r="10" spans="1:9" x14ac:dyDescent="0.25">
      <c r="A10" s="2" t="s">
        <v>20145</v>
      </c>
      <c r="B10" s="2" t="s">
        <v>20146</v>
      </c>
      <c r="C10" s="4" t="s">
        <v>20147</v>
      </c>
      <c r="E10" s="9">
        <v>43202</v>
      </c>
    </row>
    <row r="11" spans="1:9" x14ac:dyDescent="0.25">
      <c r="A11" s="2" t="s">
        <v>4859</v>
      </c>
      <c r="B11" s="2" t="s">
        <v>20148</v>
      </c>
      <c r="C11" s="4" t="s">
        <v>20147</v>
      </c>
      <c r="E11" s="9">
        <v>43207</v>
      </c>
    </row>
    <row r="12" spans="1:9" x14ac:dyDescent="0.25">
      <c r="A12" s="2" t="s">
        <v>12659</v>
      </c>
      <c r="B12" s="2" t="s">
        <v>20149</v>
      </c>
      <c r="C12" s="4" t="s">
        <v>20150</v>
      </c>
      <c r="E12" s="9">
        <v>43207</v>
      </c>
    </row>
    <row r="13" spans="1:9" x14ac:dyDescent="0.25">
      <c r="A13" s="2" t="s">
        <v>20151</v>
      </c>
      <c r="B13" s="2" t="s">
        <v>20152</v>
      </c>
      <c r="C13" s="4" t="s">
        <v>20150</v>
      </c>
      <c r="D13" s="9">
        <v>43216</v>
      </c>
      <c r="E13" s="9">
        <v>43215</v>
      </c>
    </row>
    <row r="14" spans="1:9" x14ac:dyDescent="0.25">
      <c r="A14" s="2" t="s">
        <v>20153</v>
      </c>
      <c r="B14" s="2" t="s">
        <v>20154</v>
      </c>
      <c r="C14" s="4" t="s">
        <v>20155</v>
      </c>
      <c r="E14" s="9">
        <v>43214</v>
      </c>
    </row>
    <row r="15" spans="1:9" x14ac:dyDescent="0.25">
      <c r="A15" s="2" t="s">
        <v>6058</v>
      </c>
      <c r="B15" s="2" t="s">
        <v>6059</v>
      </c>
      <c r="C15" s="4" t="s">
        <v>20155</v>
      </c>
      <c r="E15" s="9">
        <v>43214</v>
      </c>
    </row>
    <row r="16" spans="1:9" x14ac:dyDescent="0.25">
      <c r="A16" s="2" t="s">
        <v>4341</v>
      </c>
      <c r="B16" s="2" t="s">
        <v>20156</v>
      </c>
      <c r="C16" s="4" t="s">
        <v>20157</v>
      </c>
      <c r="E16" s="9">
        <v>43215</v>
      </c>
    </row>
    <row r="17" spans="1:5" x14ac:dyDescent="0.25">
      <c r="A17" s="2" t="s">
        <v>20158</v>
      </c>
      <c r="B17" s="2" t="s">
        <v>20159</v>
      </c>
      <c r="C17" s="4" t="s">
        <v>20157</v>
      </c>
      <c r="E17" s="9">
        <v>43215</v>
      </c>
    </row>
    <row r="18" spans="1:5" x14ac:dyDescent="0.25">
      <c r="A18" s="2" t="s">
        <v>20160</v>
      </c>
      <c r="B18" s="2" t="s">
        <v>20161</v>
      </c>
      <c r="C18" s="4" t="s">
        <v>20162</v>
      </c>
      <c r="E18" s="9">
        <v>43216</v>
      </c>
    </row>
    <row r="19" spans="1:5" x14ac:dyDescent="0.25">
      <c r="A19" s="2" t="s">
        <v>20163</v>
      </c>
      <c r="B19" s="2" t="s">
        <v>20164</v>
      </c>
      <c r="C19" s="4" t="s">
        <v>20162</v>
      </c>
      <c r="E19" s="9">
        <v>43216</v>
      </c>
    </row>
    <row r="20" spans="1:5" x14ac:dyDescent="0.25">
      <c r="A20" s="2" t="s">
        <v>20165</v>
      </c>
      <c r="B20" s="2" t="s">
        <v>20166</v>
      </c>
      <c r="C20" s="4" t="s">
        <v>20162</v>
      </c>
      <c r="E20" s="9">
        <v>43216</v>
      </c>
    </row>
    <row r="21" spans="1:5" x14ac:dyDescent="0.25">
      <c r="A21" s="2" t="s">
        <v>17346</v>
      </c>
      <c r="B21" s="2" t="s">
        <v>20167</v>
      </c>
      <c r="C21" s="4" t="s">
        <v>20168</v>
      </c>
      <c r="E21" s="9">
        <v>43218</v>
      </c>
    </row>
    <row r="22" spans="1:5" x14ac:dyDescent="0.25">
      <c r="A22" s="2" t="s">
        <v>20169</v>
      </c>
      <c r="B22" s="2" t="s">
        <v>20170</v>
      </c>
      <c r="C22" s="4" t="s">
        <v>20168</v>
      </c>
      <c r="E22" s="9">
        <v>43218</v>
      </c>
    </row>
    <row r="23" spans="1:5" x14ac:dyDescent="0.25">
      <c r="A23" s="2" t="s">
        <v>2565</v>
      </c>
      <c r="B23" s="2" t="s">
        <v>20171</v>
      </c>
      <c r="C23" s="4" t="s">
        <v>20168</v>
      </c>
      <c r="D23" s="9">
        <v>43230</v>
      </c>
      <c r="E23" s="9">
        <v>43230</v>
      </c>
    </row>
    <row r="24" spans="1:5" x14ac:dyDescent="0.25">
      <c r="A24" s="2" t="s">
        <v>862</v>
      </c>
      <c r="B24" s="2" t="s">
        <v>20172</v>
      </c>
      <c r="C24" s="4" t="s">
        <v>15501</v>
      </c>
      <c r="D24" s="9">
        <v>43232</v>
      </c>
      <c r="E24" s="9">
        <v>43227</v>
      </c>
    </row>
    <row r="25" spans="1:5" x14ac:dyDescent="0.25">
      <c r="A25" s="2" t="s">
        <v>20151</v>
      </c>
      <c r="B25" s="2" t="s">
        <v>20173</v>
      </c>
      <c r="C25" s="4" t="s">
        <v>15501</v>
      </c>
      <c r="E25" s="9">
        <v>43222</v>
      </c>
    </row>
    <row r="26" spans="1:5" x14ac:dyDescent="0.25">
      <c r="A26" s="2" t="s">
        <v>20174</v>
      </c>
      <c r="B26" s="2" t="s">
        <v>20175</v>
      </c>
      <c r="C26" s="4" t="s">
        <v>4695</v>
      </c>
      <c r="E26" s="9">
        <v>43227</v>
      </c>
    </row>
    <row r="27" spans="1:5" x14ac:dyDescent="0.25">
      <c r="A27" s="2" t="s">
        <v>19191</v>
      </c>
      <c r="B27" s="2" t="s">
        <v>20176</v>
      </c>
      <c r="C27" s="4" t="s">
        <v>8899</v>
      </c>
      <c r="E27" s="9">
        <v>43230</v>
      </c>
    </row>
    <row r="28" spans="1:5" x14ac:dyDescent="0.25">
      <c r="A28" s="2" t="s">
        <v>20177</v>
      </c>
      <c r="B28" s="2" t="s">
        <v>20178</v>
      </c>
      <c r="C28" s="4" t="s">
        <v>8899</v>
      </c>
      <c r="E28" s="9">
        <v>43230</v>
      </c>
    </row>
    <row r="29" spans="1:5" x14ac:dyDescent="0.25">
      <c r="A29" s="2" t="s">
        <v>5090</v>
      </c>
      <c r="B29" s="2" t="s">
        <v>20179</v>
      </c>
      <c r="C29" s="4" t="s">
        <v>18746</v>
      </c>
      <c r="E29" s="9">
        <v>43237</v>
      </c>
    </row>
    <row r="30" spans="1:5" x14ac:dyDescent="0.25">
      <c r="A30" s="2" t="s">
        <v>20180</v>
      </c>
      <c r="B30" s="2" t="s">
        <v>20181</v>
      </c>
      <c r="C30" s="4" t="s">
        <v>18746</v>
      </c>
      <c r="E30" s="9">
        <v>43237</v>
      </c>
    </row>
    <row r="31" spans="1:5" x14ac:dyDescent="0.25">
      <c r="A31" s="2" t="s">
        <v>20182</v>
      </c>
      <c r="B31" s="2" t="s">
        <v>20183</v>
      </c>
      <c r="C31" s="4" t="s">
        <v>18746</v>
      </c>
      <c r="E31" s="9">
        <v>43231</v>
      </c>
    </row>
    <row r="32" spans="1:5" x14ac:dyDescent="0.25">
      <c r="A32" s="2" t="s">
        <v>7979</v>
      </c>
      <c r="B32" s="2" t="s">
        <v>20184</v>
      </c>
      <c r="C32" s="4" t="s">
        <v>20185</v>
      </c>
      <c r="E32" s="9">
        <v>43237</v>
      </c>
    </row>
    <row r="33" spans="1:5" x14ac:dyDescent="0.25">
      <c r="A33" s="2" t="s">
        <v>4167</v>
      </c>
      <c r="B33" s="2" t="s">
        <v>20186</v>
      </c>
      <c r="C33" s="4" t="s">
        <v>4701</v>
      </c>
      <c r="E33" s="9">
        <v>43244</v>
      </c>
    </row>
    <row r="34" spans="1:5" x14ac:dyDescent="0.25">
      <c r="A34" s="2" t="s">
        <v>20182</v>
      </c>
      <c r="B34" s="2" t="s">
        <v>20187</v>
      </c>
      <c r="C34" s="4" t="s">
        <v>4701</v>
      </c>
      <c r="E34" s="9">
        <v>43242</v>
      </c>
    </row>
    <row r="35" spans="1:5" x14ac:dyDescent="0.25">
      <c r="A35" s="2" t="s">
        <v>3242</v>
      </c>
      <c r="B35" s="2" t="s">
        <v>20188</v>
      </c>
      <c r="C35" s="4" t="s">
        <v>4701</v>
      </c>
      <c r="E35" s="9">
        <v>43251</v>
      </c>
    </row>
    <row r="36" spans="1:5" x14ac:dyDescent="0.25">
      <c r="A36" s="2" t="s">
        <v>2339</v>
      </c>
      <c r="B36" s="2" t="s">
        <v>20189</v>
      </c>
      <c r="C36" s="4" t="s">
        <v>7045</v>
      </c>
      <c r="E36" s="9">
        <v>43251</v>
      </c>
    </row>
    <row r="37" spans="1:5" x14ac:dyDescent="0.25">
      <c r="A37" s="2" t="s">
        <v>20190</v>
      </c>
      <c r="B37" s="2" t="s">
        <v>20191</v>
      </c>
      <c r="C37" s="4" t="s">
        <v>20192</v>
      </c>
      <c r="E37" s="9">
        <v>43251</v>
      </c>
    </row>
    <row r="38" spans="1:5" x14ac:dyDescent="0.25">
      <c r="A38" s="2" t="s">
        <v>20193</v>
      </c>
      <c r="B38" s="2" t="s">
        <v>20194</v>
      </c>
      <c r="C38" s="4" t="s">
        <v>20195</v>
      </c>
      <c r="E38" s="9">
        <v>43256</v>
      </c>
    </row>
    <row r="39" spans="1:5" x14ac:dyDescent="0.25">
      <c r="A39" s="2" t="s">
        <v>12025</v>
      </c>
      <c r="B39" s="2" t="s">
        <v>20196</v>
      </c>
      <c r="C39" s="4" t="s">
        <v>20195</v>
      </c>
      <c r="E39" s="9">
        <v>43256</v>
      </c>
    </row>
    <row r="40" spans="1:5" x14ac:dyDescent="0.25">
      <c r="A40" s="2" t="s">
        <v>2416</v>
      </c>
      <c r="B40" s="2" t="s">
        <v>20197</v>
      </c>
      <c r="C40" s="4" t="s">
        <v>20195</v>
      </c>
      <c r="E40" s="9">
        <v>43256</v>
      </c>
    </row>
    <row r="41" spans="1:5" x14ac:dyDescent="0.25">
      <c r="A41" s="2" t="s">
        <v>20198</v>
      </c>
      <c r="B41" s="2" t="s">
        <v>20199</v>
      </c>
      <c r="C41" s="4" t="s">
        <v>7050</v>
      </c>
      <c r="E41" s="9">
        <v>43270</v>
      </c>
    </row>
    <row r="42" spans="1:5" x14ac:dyDescent="0.25">
      <c r="A42" s="2" t="s">
        <v>20200</v>
      </c>
      <c r="B42" s="2" t="s">
        <v>20201</v>
      </c>
      <c r="C42" s="4" t="s">
        <v>7050</v>
      </c>
      <c r="E42" s="9">
        <v>43263</v>
      </c>
    </row>
    <row r="43" spans="1:5" x14ac:dyDescent="0.25">
      <c r="A43" s="2" t="s">
        <v>20202</v>
      </c>
      <c r="B43" s="2" t="s">
        <v>20203</v>
      </c>
      <c r="C43" s="4" t="s">
        <v>7050</v>
      </c>
      <c r="E43" s="9">
        <v>43270</v>
      </c>
    </row>
    <row r="44" spans="1:5" x14ac:dyDescent="0.25">
      <c r="A44" s="2" t="s">
        <v>20204</v>
      </c>
      <c r="B44" s="2" t="s">
        <v>20205</v>
      </c>
      <c r="C44" s="4" t="s">
        <v>20206</v>
      </c>
      <c r="E44" s="9">
        <v>43270</v>
      </c>
    </row>
    <row r="45" spans="1:5" x14ac:dyDescent="0.25">
      <c r="A45" s="2" t="s">
        <v>20207</v>
      </c>
      <c r="B45" s="2" t="s">
        <v>20208</v>
      </c>
      <c r="C45" s="4" t="s">
        <v>10164</v>
      </c>
      <c r="E45" s="9">
        <v>43276</v>
      </c>
    </row>
    <row r="46" spans="1:5" x14ac:dyDescent="0.25">
      <c r="A46" s="2" t="s">
        <v>20209</v>
      </c>
      <c r="B46" s="2" t="s">
        <v>20210</v>
      </c>
      <c r="C46" s="4" t="s">
        <v>10164</v>
      </c>
      <c r="E46" s="9">
        <v>43276</v>
      </c>
    </row>
    <row r="47" spans="1:5" x14ac:dyDescent="0.25">
      <c r="A47" s="2" t="s">
        <v>20211</v>
      </c>
      <c r="B47" s="2" t="s">
        <v>20212</v>
      </c>
      <c r="C47" s="4" t="s">
        <v>10164</v>
      </c>
      <c r="E47" s="9">
        <v>43276</v>
      </c>
    </row>
  </sheetData>
  <hyperlinks>
    <hyperlink ref="I1" location="'Inicio'!A1" tooltip="Regresa a la tabla del inicio" display="Ir al inicio" xr:uid="{977779BF-2921-48A1-9C3F-AA7595969F6B}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D2995-17FD-4F32-B314-AD6C899F436F}">
  <sheetPr codeName="Hoja232"/>
  <dimension ref="A1:I63"/>
  <sheetViews>
    <sheetView workbookViewId="0">
      <pane ySplit="1" topLeftCell="A35" activePane="bottomLeft" state="frozenSplit"/>
      <selection pane="bottomLeft" activeCell="E63" sqref="E6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785</v>
      </c>
      <c r="H1" s="1" t="s">
        <v>28761</v>
      </c>
      <c r="I1" s="5" t="s">
        <v>14</v>
      </c>
    </row>
    <row r="2" spans="1:9" x14ac:dyDescent="0.25">
      <c r="A2" s="2" t="s">
        <v>20263</v>
      </c>
      <c r="B2" s="2" t="s">
        <v>20264</v>
      </c>
      <c r="C2" s="4" t="s">
        <v>20265</v>
      </c>
      <c r="D2" s="9">
        <v>42798</v>
      </c>
      <c r="E2" s="9">
        <v>42798</v>
      </c>
    </row>
    <row r="3" spans="1:9" x14ac:dyDescent="0.25">
      <c r="A3" s="2" t="s">
        <v>20266</v>
      </c>
      <c r="B3" s="2" t="s">
        <v>20267</v>
      </c>
      <c r="C3" s="4" t="s">
        <v>6744</v>
      </c>
      <c r="E3" s="9">
        <v>42800</v>
      </c>
    </row>
    <row r="4" spans="1:9" x14ac:dyDescent="0.25">
      <c r="A4" s="2" t="s">
        <v>20268</v>
      </c>
      <c r="B4" s="2" t="s">
        <v>20269</v>
      </c>
      <c r="C4" s="4" t="s">
        <v>1408</v>
      </c>
      <c r="E4" s="9">
        <v>42800</v>
      </c>
    </row>
    <row r="5" spans="1:9" x14ac:dyDescent="0.25">
      <c r="A5" s="2" t="s">
        <v>4003</v>
      </c>
      <c r="B5" s="2" t="s">
        <v>20270</v>
      </c>
      <c r="C5" s="4" t="s">
        <v>7699</v>
      </c>
      <c r="E5" s="9">
        <v>42802</v>
      </c>
    </row>
    <row r="6" spans="1:9" x14ac:dyDescent="0.25">
      <c r="A6" s="2" t="s">
        <v>4678</v>
      </c>
      <c r="B6" s="2" t="s">
        <v>20271</v>
      </c>
      <c r="C6" s="4" t="s">
        <v>9912</v>
      </c>
      <c r="E6" s="9">
        <v>42807</v>
      </c>
    </row>
    <row r="7" spans="1:9" x14ac:dyDescent="0.25">
      <c r="A7" s="2" t="s">
        <v>7778</v>
      </c>
      <c r="B7" s="2" t="s">
        <v>20272</v>
      </c>
      <c r="C7" s="4" t="s">
        <v>9915</v>
      </c>
      <c r="E7" s="9">
        <v>42815</v>
      </c>
    </row>
    <row r="8" spans="1:9" x14ac:dyDescent="0.25">
      <c r="A8" s="2" t="s">
        <v>10676</v>
      </c>
      <c r="B8" s="2" t="s">
        <v>20273</v>
      </c>
      <c r="C8" s="4" t="s">
        <v>8804</v>
      </c>
      <c r="E8" s="9">
        <v>42837</v>
      </c>
    </row>
    <row r="9" spans="1:9" x14ac:dyDescent="0.25">
      <c r="A9" s="2" t="s">
        <v>5149</v>
      </c>
      <c r="B9" s="2" t="s">
        <v>20274</v>
      </c>
      <c r="C9" s="4" t="s">
        <v>9928</v>
      </c>
      <c r="D9" s="9">
        <v>42851</v>
      </c>
      <c r="E9" s="9">
        <v>42851</v>
      </c>
    </row>
    <row r="10" spans="1:9" x14ac:dyDescent="0.25">
      <c r="A10" s="2" t="s">
        <v>1802</v>
      </c>
      <c r="B10" s="2" t="s">
        <v>20275</v>
      </c>
      <c r="C10" s="4" t="s">
        <v>9928</v>
      </c>
      <c r="D10" s="9">
        <v>42851</v>
      </c>
      <c r="E10" s="9">
        <v>42851</v>
      </c>
    </row>
    <row r="11" spans="1:9" x14ac:dyDescent="0.25">
      <c r="A11" s="2" t="s">
        <v>2806</v>
      </c>
      <c r="B11" s="2" t="s">
        <v>19205</v>
      </c>
      <c r="C11" s="4" t="s">
        <v>12175</v>
      </c>
      <c r="E11" s="9">
        <v>42860</v>
      </c>
    </row>
    <row r="12" spans="1:9" x14ac:dyDescent="0.25">
      <c r="A12" s="2" t="s">
        <v>4675</v>
      </c>
      <c r="B12" s="2" t="s">
        <v>20276</v>
      </c>
      <c r="C12" s="4" t="s">
        <v>20277</v>
      </c>
      <c r="E12" s="9">
        <v>42860</v>
      </c>
    </row>
    <row r="13" spans="1:9" x14ac:dyDescent="0.25">
      <c r="A13" s="2" t="s">
        <v>4163</v>
      </c>
      <c r="B13" s="2" t="s">
        <v>20278</v>
      </c>
      <c r="C13" s="4" t="s">
        <v>12569</v>
      </c>
      <c r="E13" s="9">
        <v>42875</v>
      </c>
    </row>
    <row r="14" spans="1:9" x14ac:dyDescent="0.25">
      <c r="A14" s="2" t="s">
        <v>20279</v>
      </c>
      <c r="B14" s="2" t="s">
        <v>20280</v>
      </c>
      <c r="C14" s="4" t="s">
        <v>12569</v>
      </c>
      <c r="E14" s="9">
        <v>42875</v>
      </c>
    </row>
    <row r="15" spans="1:9" x14ac:dyDescent="0.25">
      <c r="A15" s="2" t="s">
        <v>20281</v>
      </c>
      <c r="B15" s="2" t="s">
        <v>20282</v>
      </c>
      <c r="C15" s="4" t="s">
        <v>20283</v>
      </c>
      <c r="E15" s="9">
        <v>42881</v>
      </c>
    </row>
    <row r="16" spans="1:9" x14ac:dyDescent="0.25">
      <c r="A16" s="2" t="s">
        <v>20284</v>
      </c>
      <c r="B16" s="2" t="s">
        <v>20285</v>
      </c>
      <c r="C16" s="4" t="s">
        <v>20283</v>
      </c>
      <c r="E16" s="9">
        <v>42879</v>
      </c>
    </row>
    <row r="17" spans="1:5" x14ac:dyDescent="0.25">
      <c r="A17" s="2" t="s">
        <v>20286</v>
      </c>
      <c r="B17" s="2" t="s">
        <v>20287</v>
      </c>
      <c r="C17" s="4" t="s">
        <v>20288</v>
      </c>
      <c r="E17" s="9">
        <v>42889</v>
      </c>
    </row>
    <row r="18" spans="1:5" x14ac:dyDescent="0.25">
      <c r="A18" s="2" t="s">
        <v>20289</v>
      </c>
      <c r="B18" s="2" t="s">
        <v>20290</v>
      </c>
      <c r="C18" s="4" t="s">
        <v>20291</v>
      </c>
      <c r="E18" s="9">
        <v>42892</v>
      </c>
    </row>
    <row r="19" spans="1:5" x14ac:dyDescent="0.25">
      <c r="A19" s="2" t="s">
        <v>10676</v>
      </c>
      <c r="B19" s="2" t="s">
        <v>20292</v>
      </c>
      <c r="C19" s="4" t="s">
        <v>18642</v>
      </c>
      <c r="E19" s="9">
        <v>42892</v>
      </c>
    </row>
    <row r="20" spans="1:5" x14ac:dyDescent="0.25">
      <c r="A20" s="2" t="s">
        <v>20293</v>
      </c>
      <c r="B20" s="2" t="s">
        <v>20294</v>
      </c>
      <c r="C20" s="4" t="s">
        <v>1995</v>
      </c>
      <c r="D20" s="9">
        <v>42957</v>
      </c>
      <c r="E20" s="9">
        <v>42957</v>
      </c>
    </row>
    <row r="21" spans="1:5" x14ac:dyDescent="0.25">
      <c r="A21" s="2" t="s">
        <v>2235</v>
      </c>
      <c r="B21" s="2" t="s">
        <v>15452</v>
      </c>
      <c r="C21" s="4" t="s">
        <v>20295</v>
      </c>
      <c r="E21" s="9">
        <v>42973</v>
      </c>
    </row>
    <row r="22" spans="1:5" x14ac:dyDescent="0.25">
      <c r="A22" s="2" t="s">
        <v>20296</v>
      </c>
      <c r="B22" s="2" t="s">
        <v>20297</v>
      </c>
      <c r="C22" s="4" t="s">
        <v>2002</v>
      </c>
      <c r="D22" s="9">
        <v>42986</v>
      </c>
      <c r="E22" s="9">
        <v>42987</v>
      </c>
    </row>
    <row r="23" spans="1:5" x14ac:dyDescent="0.25">
      <c r="A23" s="2" t="s">
        <v>1236</v>
      </c>
      <c r="B23" s="2" t="s">
        <v>17025</v>
      </c>
      <c r="C23" s="4" t="s">
        <v>2002</v>
      </c>
      <c r="E23" s="9">
        <v>42979</v>
      </c>
    </row>
    <row r="24" spans="1:5" x14ac:dyDescent="0.25">
      <c r="A24" s="2" t="s">
        <v>1236</v>
      </c>
      <c r="B24" s="2" t="s">
        <v>17025</v>
      </c>
      <c r="C24" s="4" t="s">
        <v>20298</v>
      </c>
      <c r="E24" s="9">
        <v>42997</v>
      </c>
    </row>
    <row r="25" spans="1:5" x14ac:dyDescent="0.25">
      <c r="A25" s="2" t="s">
        <v>14312</v>
      </c>
      <c r="B25" s="2" t="s">
        <v>20299</v>
      </c>
      <c r="C25" s="4" t="s">
        <v>20300</v>
      </c>
      <c r="D25" s="9">
        <v>43011</v>
      </c>
      <c r="E25" s="9">
        <v>43011</v>
      </c>
    </row>
    <row r="26" spans="1:5" x14ac:dyDescent="0.25">
      <c r="A26" s="2" t="s">
        <v>1236</v>
      </c>
      <c r="B26" s="2" t="s">
        <v>17025</v>
      </c>
      <c r="C26" s="4" t="s">
        <v>10053</v>
      </c>
      <c r="D26" s="9">
        <v>43033</v>
      </c>
      <c r="E26" s="9">
        <v>43032</v>
      </c>
    </row>
    <row r="27" spans="1:5" x14ac:dyDescent="0.25">
      <c r="A27" s="2" t="s">
        <v>20301</v>
      </c>
      <c r="B27" s="2" t="s">
        <v>20302</v>
      </c>
      <c r="C27" s="4" t="s">
        <v>10053</v>
      </c>
      <c r="E27" s="9">
        <v>43021</v>
      </c>
    </row>
    <row r="28" spans="1:5" x14ac:dyDescent="0.25">
      <c r="A28" s="2" t="s">
        <v>17922</v>
      </c>
      <c r="B28" s="2" t="s">
        <v>20303</v>
      </c>
      <c r="C28" s="4" t="s">
        <v>1060</v>
      </c>
      <c r="E28" s="9">
        <v>43032</v>
      </c>
    </row>
    <row r="29" spans="1:5" x14ac:dyDescent="0.25">
      <c r="A29" s="2" t="s">
        <v>20304</v>
      </c>
      <c r="B29" s="2" t="s">
        <v>20305</v>
      </c>
      <c r="C29" s="4" t="s">
        <v>15478</v>
      </c>
      <c r="E29" s="9">
        <v>43053</v>
      </c>
    </row>
    <row r="30" spans="1:5" x14ac:dyDescent="0.25">
      <c r="A30" s="2" t="s">
        <v>20306</v>
      </c>
      <c r="B30" s="2" t="s">
        <v>20307</v>
      </c>
      <c r="C30" s="4" t="s">
        <v>10497</v>
      </c>
      <c r="E30" s="9">
        <v>43066</v>
      </c>
    </row>
    <row r="31" spans="1:5" x14ac:dyDescent="0.25">
      <c r="A31" s="2" t="s">
        <v>1236</v>
      </c>
      <c r="B31" s="2" t="s">
        <v>17025</v>
      </c>
      <c r="C31" s="4" t="s">
        <v>4655</v>
      </c>
      <c r="E31" s="9">
        <v>43066</v>
      </c>
    </row>
    <row r="32" spans="1:5" x14ac:dyDescent="0.25">
      <c r="A32" s="2" t="s">
        <v>20308</v>
      </c>
      <c r="B32" s="2" t="s">
        <v>20309</v>
      </c>
      <c r="C32" s="4" t="s">
        <v>20310</v>
      </c>
      <c r="E32" s="9">
        <v>43070</v>
      </c>
    </row>
    <row r="33" spans="1:5" x14ac:dyDescent="0.25">
      <c r="A33" s="2" t="s">
        <v>20311</v>
      </c>
      <c r="B33" s="2" t="s">
        <v>20312</v>
      </c>
      <c r="C33" s="4" t="s">
        <v>12202</v>
      </c>
      <c r="E33" s="9">
        <v>43070</v>
      </c>
    </row>
    <row r="34" spans="1:5" x14ac:dyDescent="0.25">
      <c r="A34" s="2" t="s">
        <v>13734</v>
      </c>
      <c r="B34" s="2" t="s">
        <v>20313</v>
      </c>
      <c r="C34" s="4" t="s">
        <v>20314</v>
      </c>
      <c r="E34" s="9">
        <v>43081</v>
      </c>
    </row>
    <row r="35" spans="1:5" x14ac:dyDescent="0.25">
      <c r="A35" s="2" t="s">
        <v>12221</v>
      </c>
      <c r="B35" s="2" t="s">
        <v>20315</v>
      </c>
      <c r="C35" s="4" t="s">
        <v>20314</v>
      </c>
      <c r="E35" s="9">
        <v>43077</v>
      </c>
    </row>
    <row r="36" spans="1:5" x14ac:dyDescent="0.25">
      <c r="A36" s="2" t="s">
        <v>20316</v>
      </c>
      <c r="B36" s="2" t="s">
        <v>20317</v>
      </c>
      <c r="C36" s="4" t="s">
        <v>4658</v>
      </c>
      <c r="E36" s="9">
        <v>43087</v>
      </c>
    </row>
    <row r="37" spans="1:5" x14ac:dyDescent="0.25">
      <c r="A37" s="2" t="s">
        <v>8192</v>
      </c>
      <c r="B37" s="2" t="s">
        <v>20318</v>
      </c>
      <c r="C37" s="4" t="s">
        <v>20319</v>
      </c>
      <c r="E37" s="9">
        <v>43141</v>
      </c>
    </row>
    <row r="38" spans="1:5" x14ac:dyDescent="0.25">
      <c r="A38" s="2" t="s">
        <v>6000</v>
      </c>
      <c r="B38" s="2" t="s">
        <v>20320</v>
      </c>
      <c r="C38" s="4" t="s">
        <v>6228</v>
      </c>
      <c r="E38" s="9">
        <v>43188</v>
      </c>
    </row>
    <row r="39" spans="1:5" x14ac:dyDescent="0.25">
      <c r="A39" s="2" t="s">
        <v>20321</v>
      </c>
      <c r="B39" s="2" t="s">
        <v>20322</v>
      </c>
      <c r="C39" s="4" t="s">
        <v>6228</v>
      </c>
      <c r="E39" s="9">
        <v>43188</v>
      </c>
    </row>
    <row r="40" spans="1:5" x14ac:dyDescent="0.25">
      <c r="A40" s="2" t="s">
        <v>4334</v>
      </c>
      <c r="B40" s="2" t="s">
        <v>20323</v>
      </c>
      <c r="C40" s="4" t="s">
        <v>20324</v>
      </c>
      <c r="D40" s="9">
        <v>43195</v>
      </c>
      <c r="E40" s="9">
        <v>43202</v>
      </c>
    </row>
    <row r="41" spans="1:5" x14ac:dyDescent="0.25">
      <c r="A41" s="2" t="s">
        <v>3645</v>
      </c>
      <c r="B41" s="2" t="s">
        <v>20325</v>
      </c>
      <c r="C41" s="4" t="s">
        <v>4695</v>
      </c>
      <c r="E41" s="9">
        <v>43236</v>
      </c>
    </row>
    <row r="42" spans="1:5" x14ac:dyDescent="0.25">
      <c r="A42" s="2" t="s">
        <v>20326</v>
      </c>
      <c r="B42" s="2" t="s">
        <v>20327</v>
      </c>
      <c r="C42" s="4" t="s">
        <v>20328</v>
      </c>
      <c r="E42" s="9">
        <v>43248</v>
      </c>
    </row>
    <row r="43" spans="1:5" x14ac:dyDescent="0.25">
      <c r="A43" s="2" t="s">
        <v>10412</v>
      </c>
      <c r="B43" s="2" t="s">
        <v>20329</v>
      </c>
      <c r="C43" s="4" t="s">
        <v>17195</v>
      </c>
      <c r="D43" s="9">
        <v>43319</v>
      </c>
      <c r="E43" s="9">
        <v>43319</v>
      </c>
    </row>
    <row r="44" spans="1:5" x14ac:dyDescent="0.25">
      <c r="A44" s="2" t="s">
        <v>8943</v>
      </c>
      <c r="B44" s="2" t="s">
        <v>20330</v>
      </c>
      <c r="C44" s="4" t="s">
        <v>10183</v>
      </c>
      <c r="D44" s="9">
        <v>43327</v>
      </c>
      <c r="E44" s="9">
        <v>43327</v>
      </c>
    </row>
    <row r="45" spans="1:5" x14ac:dyDescent="0.25">
      <c r="A45" s="2" t="s">
        <v>9262</v>
      </c>
      <c r="B45" s="2" t="s">
        <v>20331</v>
      </c>
      <c r="C45" s="4" t="s">
        <v>6094</v>
      </c>
      <c r="D45" s="9">
        <v>43334</v>
      </c>
      <c r="E45" s="9">
        <v>43334</v>
      </c>
    </row>
    <row r="46" spans="1:5" x14ac:dyDescent="0.25">
      <c r="A46" s="2" t="s">
        <v>10687</v>
      </c>
      <c r="B46" s="2" t="s">
        <v>20332</v>
      </c>
      <c r="C46" s="4" t="s">
        <v>20333</v>
      </c>
      <c r="D46" s="9" t="s">
        <v>20334</v>
      </c>
      <c r="E46" s="9" t="s">
        <v>20334</v>
      </c>
    </row>
    <row r="47" spans="1:5" x14ac:dyDescent="0.25">
      <c r="A47" s="2" t="s">
        <v>7350</v>
      </c>
      <c r="B47" s="2" t="s">
        <v>20335</v>
      </c>
      <c r="C47" s="4" t="s">
        <v>20333</v>
      </c>
      <c r="D47" s="9" t="s">
        <v>20334</v>
      </c>
      <c r="E47" s="9" t="s">
        <v>20334</v>
      </c>
    </row>
    <row r="48" spans="1:5" x14ac:dyDescent="0.25">
      <c r="A48" s="2" t="s">
        <v>1003</v>
      </c>
      <c r="B48" s="2" t="s">
        <v>6451</v>
      </c>
      <c r="C48" s="4" t="s">
        <v>2070</v>
      </c>
      <c r="E48" s="9">
        <v>43384</v>
      </c>
    </row>
    <row r="49" spans="1:6" x14ac:dyDescent="0.25">
      <c r="A49" s="2" t="s">
        <v>8844</v>
      </c>
      <c r="B49" s="2" t="s">
        <v>20336</v>
      </c>
      <c r="C49" s="4" t="s">
        <v>20337</v>
      </c>
      <c r="E49" s="9">
        <v>43406</v>
      </c>
    </row>
    <row r="50" spans="1:6" x14ac:dyDescent="0.25">
      <c r="A50" s="2" t="s">
        <v>1325</v>
      </c>
      <c r="B50" s="2" t="s">
        <v>20338</v>
      </c>
      <c r="C50" s="4" t="s">
        <v>8954</v>
      </c>
      <c r="E50" s="9">
        <v>43540</v>
      </c>
    </row>
    <row r="51" spans="1:6" x14ac:dyDescent="0.25">
      <c r="A51" s="2" t="s">
        <v>20339</v>
      </c>
      <c r="B51" s="2" t="s">
        <v>20340</v>
      </c>
      <c r="C51" s="4" t="s">
        <v>20341</v>
      </c>
      <c r="D51" s="9">
        <v>43577</v>
      </c>
      <c r="E51" s="9">
        <v>43577</v>
      </c>
    </row>
    <row r="52" spans="1:6" x14ac:dyDescent="0.25">
      <c r="A52" s="2" t="s">
        <v>20339</v>
      </c>
      <c r="B52" s="2" t="s">
        <v>20340</v>
      </c>
      <c r="C52" s="4" t="s">
        <v>3132</v>
      </c>
      <c r="E52" s="9">
        <v>43599</v>
      </c>
    </row>
    <row r="53" spans="1:6" x14ac:dyDescent="0.25">
      <c r="A53" s="2" t="s">
        <v>20342</v>
      </c>
      <c r="B53" s="2" t="s">
        <v>20343</v>
      </c>
      <c r="C53" s="4" t="s">
        <v>20344</v>
      </c>
      <c r="E53" s="9">
        <v>43630</v>
      </c>
    </row>
    <row r="54" spans="1:6" x14ac:dyDescent="0.25">
      <c r="A54" s="2" t="s">
        <v>20339</v>
      </c>
      <c r="B54" s="2" t="s">
        <v>20345</v>
      </c>
      <c r="C54" s="4" t="s">
        <v>20346</v>
      </c>
      <c r="D54" s="9">
        <v>43668</v>
      </c>
      <c r="E54" s="9">
        <v>43665</v>
      </c>
    </row>
    <row r="55" spans="1:6" x14ac:dyDescent="0.25">
      <c r="A55" s="2" t="s">
        <v>20347</v>
      </c>
      <c r="B55" s="2" t="s">
        <v>20348</v>
      </c>
      <c r="C55" s="4" t="s">
        <v>4815</v>
      </c>
      <c r="E55" s="9">
        <v>43665</v>
      </c>
    </row>
    <row r="56" spans="1:6" x14ac:dyDescent="0.25">
      <c r="A56" s="2" t="s">
        <v>10993</v>
      </c>
      <c r="B56" s="2" t="s">
        <v>20349</v>
      </c>
      <c r="C56" s="4" t="s">
        <v>20350</v>
      </c>
      <c r="D56" s="9">
        <v>43678</v>
      </c>
      <c r="E56" s="9">
        <v>43679</v>
      </c>
    </row>
    <row r="57" spans="1:6" x14ac:dyDescent="0.25">
      <c r="A57" s="2" t="s">
        <v>20351</v>
      </c>
      <c r="B57" s="2" t="s">
        <v>20352</v>
      </c>
      <c r="C57" s="4" t="s">
        <v>20353</v>
      </c>
      <c r="E57" s="9">
        <v>43750</v>
      </c>
      <c r="F57" s="3">
        <v>2</v>
      </c>
    </row>
    <row r="58" spans="1:6" x14ac:dyDescent="0.25">
      <c r="A58" s="2" t="s">
        <v>20351</v>
      </c>
      <c r="B58" s="2" t="s">
        <v>20354</v>
      </c>
      <c r="C58" s="4" t="s">
        <v>20353</v>
      </c>
      <c r="D58" s="9" t="s">
        <v>3833</v>
      </c>
      <c r="E58" s="9">
        <v>43750</v>
      </c>
      <c r="F58" s="3">
        <v>2</v>
      </c>
    </row>
    <row r="59" spans="1:6" x14ac:dyDescent="0.25">
      <c r="A59" s="2" t="s">
        <v>3535</v>
      </c>
      <c r="B59" s="2" t="s">
        <v>20355</v>
      </c>
      <c r="C59" s="4" t="s">
        <v>20356</v>
      </c>
      <c r="E59" s="9">
        <v>43775</v>
      </c>
      <c r="F59" s="3">
        <v>1</v>
      </c>
    </row>
    <row r="60" spans="1:6" x14ac:dyDescent="0.25">
      <c r="A60" s="2" t="s">
        <v>7410</v>
      </c>
      <c r="B60" s="2" t="s">
        <v>20357</v>
      </c>
      <c r="C60" s="4" t="s">
        <v>20356</v>
      </c>
      <c r="E60" s="9">
        <v>43775</v>
      </c>
      <c r="F60" s="3">
        <v>1</v>
      </c>
    </row>
    <row r="61" spans="1:6" x14ac:dyDescent="0.25">
      <c r="A61" s="2" t="s">
        <v>7410</v>
      </c>
      <c r="B61" s="2" t="s">
        <v>20357</v>
      </c>
      <c r="C61" s="4" t="s">
        <v>13836</v>
      </c>
      <c r="D61" s="9">
        <v>43803</v>
      </c>
      <c r="E61" s="9">
        <v>43803</v>
      </c>
    </row>
    <row r="62" spans="1:6" x14ac:dyDescent="0.25">
      <c r="A62" s="2" t="s">
        <v>20358</v>
      </c>
      <c r="B62" s="2" t="s">
        <v>20359</v>
      </c>
      <c r="C62" s="4" t="s">
        <v>13836</v>
      </c>
      <c r="D62" s="9">
        <v>43803</v>
      </c>
      <c r="E62" s="9">
        <v>43802</v>
      </c>
    </row>
    <row r="63" spans="1:6" x14ac:dyDescent="0.25">
      <c r="A63" s="2" t="s">
        <v>5913</v>
      </c>
      <c r="B63" s="2" t="s">
        <v>20360</v>
      </c>
      <c r="C63" s="4" t="s">
        <v>13841</v>
      </c>
      <c r="E63" s="9">
        <v>43812</v>
      </c>
      <c r="F63" s="3">
        <v>2</v>
      </c>
    </row>
  </sheetData>
  <hyperlinks>
    <hyperlink ref="I1" location="'Inicio'!A1" tooltip="Regresa a la tabla del inicio" display="Ir al inicio" xr:uid="{FA56075A-A6F3-46B0-9C27-65F4A6DFDFCF}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2E67-FF7C-4F70-8934-ED9D82440A1F}">
  <sheetPr codeName="Hoja233"/>
  <dimension ref="A1:I25"/>
  <sheetViews>
    <sheetView workbookViewId="0">
      <pane ySplit="1" topLeftCell="A2" activePane="bottomLeft" state="frozenSplit"/>
      <selection pane="bottomLeft" activeCell="E26" sqref="E2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786</v>
      </c>
      <c r="H1" s="1" t="s">
        <v>28761</v>
      </c>
      <c r="I1" s="5" t="s">
        <v>14</v>
      </c>
    </row>
    <row r="2" spans="1:9" x14ac:dyDescent="0.25">
      <c r="A2" s="2" t="s">
        <v>20213</v>
      </c>
      <c r="B2" s="2" t="s">
        <v>20214</v>
      </c>
      <c r="C2" s="4" t="s">
        <v>20215</v>
      </c>
      <c r="E2" s="9" t="s">
        <v>956</v>
      </c>
    </row>
    <row r="3" spans="1:9" x14ac:dyDescent="0.25">
      <c r="A3" s="2" t="s">
        <v>13493</v>
      </c>
      <c r="B3" s="2" t="s">
        <v>20216</v>
      </c>
      <c r="C3" s="4" t="s">
        <v>20217</v>
      </c>
      <c r="E3" s="9" t="s">
        <v>956</v>
      </c>
    </row>
    <row r="4" spans="1:9" x14ac:dyDescent="0.25">
      <c r="A4" s="2" t="s">
        <v>20218</v>
      </c>
      <c r="B4" s="2" t="s">
        <v>20219</v>
      </c>
      <c r="C4" s="4">
        <v>41038</v>
      </c>
      <c r="E4" s="9" t="s">
        <v>956</v>
      </c>
    </row>
    <row r="5" spans="1:9" x14ac:dyDescent="0.25">
      <c r="A5" s="2" t="s">
        <v>2443</v>
      </c>
      <c r="B5" s="2" t="s">
        <v>20220</v>
      </c>
      <c r="C5" s="4" t="s">
        <v>3843</v>
      </c>
      <c r="E5" s="9" t="s">
        <v>956</v>
      </c>
    </row>
    <row r="6" spans="1:9" x14ac:dyDescent="0.25">
      <c r="A6" s="2" t="s">
        <v>20213</v>
      </c>
      <c r="B6" s="2" t="s">
        <v>20221</v>
      </c>
      <c r="C6" s="4" t="s">
        <v>20222</v>
      </c>
      <c r="E6" s="9">
        <v>41131</v>
      </c>
      <c r="F6" s="3">
        <v>24</v>
      </c>
    </row>
    <row r="7" spans="1:9" x14ac:dyDescent="0.25">
      <c r="A7" s="2" t="s">
        <v>2115</v>
      </c>
      <c r="B7" s="2" t="s">
        <v>20223</v>
      </c>
      <c r="C7" s="4" t="s">
        <v>20224</v>
      </c>
      <c r="D7" s="9" t="s">
        <v>20225</v>
      </c>
      <c r="E7" s="9">
        <v>41336</v>
      </c>
    </row>
    <row r="8" spans="1:9" x14ac:dyDescent="0.25">
      <c r="A8" s="2" t="s">
        <v>11778</v>
      </c>
      <c r="B8" s="2" t="s">
        <v>20226</v>
      </c>
      <c r="C8" s="4" t="s">
        <v>3992</v>
      </c>
      <c r="E8" s="9">
        <v>41601</v>
      </c>
      <c r="F8" s="3">
        <v>120</v>
      </c>
    </row>
    <row r="9" spans="1:9" x14ac:dyDescent="0.25">
      <c r="A9" s="2" t="s">
        <v>2363</v>
      </c>
      <c r="B9" s="2" t="s">
        <v>20227</v>
      </c>
      <c r="C9" s="4" t="s">
        <v>20228</v>
      </c>
      <c r="E9" s="9">
        <v>41597</v>
      </c>
    </row>
    <row r="10" spans="1:9" x14ac:dyDescent="0.25">
      <c r="A10" s="2" t="s">
        <v>20229</v>
      </c>
      <c r="B10" s="2" t="s">
        <v>20230</v>
      </c>
      <c r="C10" s="4" t="s">
        <v>20228</v>
      </c>
      <c r="E10" s="9">
        <v>41564</v>
      </c>
    </row>
    <row r="11" spans="1:9" x14ac:dyDescent="0.25">
      <c r="A11" s="2" t="s">
        <v>1661</v>
      </c>
      <c r="B11" s="2" t="s">
        <v>20231</v>
      </c>
      <c r="C11" s="4" t="s">
        <v>13705</v>
      </c>
      <c r="E11" s="9">
        <v>41613</v>
      </c>
    </row>
    <row r="12" spans="1:9" x14ac:dyDescent="0.25">
      <c r="A12" s="2" t="s">
        <v>20232</v>
      </c>
      <c r="B12" s="2" t="s">
        <v>20233</v>
      </c>
      <c r="C12" s="4" t="s">
        <v>11823</v>
      </c>
      <c r="E12" s="9">
        <v>41751</v>
      </c>
    </row>
    <row r="13" spans="1:9" x14ac:dyDescent="0.25">
      <c r="A13" s="2" t="s">
        <v>20234</v>
      </c>
      <c r="B13" s="2" t="s">
        <v>20235</v>
      </c>
      <c r="C13" s="4" t="s">
        <v>11823</v>
      </c>
      <c r="E13" s="9">
        <v>41751</v>
      </c>
    </row>
    <row r="14" spans="1:9" x14ac:dyDescent="0.25">
      <c r="A14" s="2" t="s">
        <v>20234</v>
      </c>
      <c r="B14" s="2" t="s">
        <v>20236</v>
      </c>
      <c r="C14" s="4" t="s">
        <v>2846</v>
      </c>
      <c r="E14" s="9">
        <v>41886</v>
      </c>
    </row>
    <row r="15" spans="1:9" x14ac:dyDescent="0.25">
      <c r="A15" s="2" t="s">
        <v>20237</v>
      </c>
      <c r="B15" s="2" t="s">
        <v>2273</v>
      </c>
      <c r="C15" s="4" t="s">
        <v>15070</v>
      </c>
      <c r="E15" s="9">
        <v>41891</v>
      </c>
    </row>
    <row r="16" spans="1:9" x14ac:dyDescent="0.25">
      <c r="A16" s="2" t="s">
        <v>20238</v>
      </c>
      <c r="B16" s="2" t="s">
        <v>20239</v>
      </c>
      <c r="C16" s="4" t="s">
        <v>15070</v>
      </c>
      <c r="E16" s="9">
        <v>42661</v>
      </c>
      <c r="F16" s="3">
        <v>761</v>
      </c>
    </row>
    <row r="17" spans="1:6" x14ac:dyDescent="0.25">
      <c r="A17" s="2" t="s">
        <v>11026</v>
      </c>
      <c r="B17" s="2" t="s">
        <v>20240</v>
      </c>
      <c r="C17" s="4" t="s">
        <v>20241</v>
      </c>
      <c r="E17" s="9">
        <v>41920</v>
      </c>
    </row>
    <row r="18" spans="1:6" x14ac:dyDescent="0.25">
      <c r="A18" s="2" t="s">
        <v>20242</v>
      </c>
      <c r="B18" s="2" t="s">
        <v>20243</v>
      </c>
      <c r="C18" s="4" t="s">
        <v>20244</v>
      </c>
      <c r="E18" s="9">
        <v>42073</v>
      </c>
    </row>
    <row r="19" spans="1:6" x14ac:dyDescent="0.25">
      <c r="A19" s="25"/>
      <c r="B19" s="25" t="s">
        <v>20245</v>
      </c>
      <c r="C19" s="25"/>
      <c r="D19" s="29"/>
      <c r="E19" s="29"/>
      <c r="F19" s="30"/>
    </row>
    <row r="20" spans="1:6" x14ac:dyDescent="0.25">
      <c r="A20" s="2" t="s">
        <v>13119</v>
      </c>
      <c r="B20" s="2" t="s">
        <v>20246</v>
      </c>
      <c r="C20" s="4" t="s">
        <v>15934</v>
      </c>
      <c r="E20" s="9">
        <v>43298</v>
      </c>
    </row>
    <row r="21" spans="1:6" x14ac:dyDescent="0.25">
      <c r="A21" s="2" t="s">
        <v>4768</v>
      </c>
      <c r="B21" s="2" t="s">
        <v>12198</v>
      </c>
      <c r="C21" s="4" t="s">
        <v>20247</v>
      </c>
      <c r="D21" s="9">
        <v>43312</v>
      </c>
      <c r="E21" s="9">
        <v>43312</v>
      </c>
    </row>
    <row r="22" spans="1:6" x14ac:dyDescent="0.25">
      <c r="A22" s="2" t="s">
        <v>13107</v>
      </c>
      <c r="B22" s="2" t="s">
        <v>20248</v>
      </c>
      <c r="C22" s="4" t="s">
        <v>11351</v>
      </c>
      <c r="D22" s="9">
        <v>43367</v>
      </c>
      <c r="E22" s="9">
        <v>43367</v>
      </c>
    </row>
    <row r="23" spans="1:6" x14ac:dyDescent="0.25">
      <c r="A23" s="2" t="s">
        <v>20249</v>
      </c>
      <c r="B23" s="2" t="s">
        <v>2107</v>
      </c>
      <c r="C23" s="4" t="s">
        <v>11351</v>
      </c>
      <c r="D23" s="9">
        <v>43367</v>
      </c>
      <c r="E23" s="9">
        <v>43367</v>
      </c>
    </row>
    <row r="24" spans="1:6" x14ac:dyDescent="0.25">
      <c r="A24" s="2" t="s">
        <v>20250</v>
      </c>
      <c r="B24" s="2" t="s">
        <v>20251</v>
      </c>
      <c r="C24" s="4" t="s">
        <v>12661</v>
      </c>
      <c r="E24" s="9">
        <v>43474</v>
      </c>
    </row>
    <row r="25" spans="1:6" x14ac:dyDescent="0.25">
      <c r="A25" s="25"/>
      <c r="B25" s="25" t="s">
        <v>20252</v>
      </c>
      <c r="C25" s="25"/>
      <c r="D25" s="29"/>
      <c r="E25" s="29"/>
      <c r="F25" s="30"/>
    </row>
  </sheetData>
  <hyperlinks>
    <hyperlink ref="I1" location="'Inicio'!A1" tooltip="Regresa a la tabla del inicio" display="Ir al inicio" xr:uid="{5E431E6F-01CB-4C07-9BE4-EAF1B960DA7E}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03CFC-CBFF-475C-BD0A-E63F28973DBF}">
  <sheetPr codeName="Hoja234"/>
  <dimension ref="A1:I7"/>
  <sheetViews>
    <sheetView workbookViewId="0">
      <pane ySplit="1" topLeftCell="A2" activePane="bottomLeft" state="frozenSplit"/>
      <selection pane="bottomLeft" activeCell="B12" sqref="B1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787</v>
      </c>
      <c r="H1" s="1" t="s">
        <v>28761</v>
      </c>
      <c r="I1" s="5" t="s">
        <v>14</v>
      </c>
    </row>
    <row r="2" spans="1:9" x14ac:dyDescent="0.25">
      <c r="A2" s="2" t="s">
        <v>20253</v>
      </c>
      <c r="B2" s="2" t="s">
        <v>20254</v>
      </c>
      <c r="C2" s="4" t="s">
        <v>20255</v>
      </c>
      <c r="E2" s="9">
        <v>42957</v>
      </c>
    </row>
    <row r="3" spans="1:9" x14ac:dyDescent="0.25">
      <c r="A3" s="2" t="s">
        <v>20253</v>
      </c>
      <c r="B3" s="2" t="s">
        <v>20256</v>
      </c>
      <c r="C3" s="4" t="s">
        <v>20257</v>
      </c>
      <c r="E3" s="9">
        <v>42965</v>
      </c>
      <c r="F3" s="3">
        <v>4</v>
      </c>
    </row>
    <row r="4" spans="1:9" x14ac:dyDescent="0.25">
      <c r="A4" s="2" t="s">
        <v>1466</v>
      </c>
      <c r="B4" s="2" t="s">
        <v>20258</v>
      </c>
      <c r="C4" s="4" t="s">
        <v>3175</v>
      </c>
      <c r="E4" s="9">
        <v>43025</v>
      </c>
    </row>
    <row r="5" spans="1:9" x14ac:dyDescent="0.25">
      <c r="A5" s="2" t="s">
        <v>20253</v>
      </c>
      <c r="B5" s="2" t="s">
        <v>20259</v>
      </c>
      <c r="C5" s="4" t="s">
        <v>20260</v>
      </c>
      <c r="E5" s="9">
        <v>43088</v>
      </c>
    </row>
    <row r="6" spans="1:9" x14ac:dyDescent="0.25">
      <c r="A6" s="25"/>
      <c r="B6" s="25" t="s">
        <v>20261</v>
      </c>
      <c r="C6" s="25"/>
      <c r="D6" s="29"/>
      <c r="E6" s="29"/>
      <c r="F6" s="30"/>
    </row>
    <row r="7" spans="1:9" x14ac:dyDescent="0.25">
      <c r="A7" s="2" t="s">
        <v>20253</v>
      </c>
      <c r="B7" s="2" t="s">
        <v>20262</v>
      </c>
      <c r="C7" s="4" t="s">
        <v>10102</v>
      </c>
      <c r="E7" s="9">
        <v>43101</v>
      </c>
    </row>
  </sheetData>
  <hyperlinks>
    <hyperlink ref="I1" location="'Inicio'!A1" tooltip="Regresa a la tabla del inicio" display="Ir al inicio" xr:uid="{529F812B-0556-4BFD-AF35-781666A5613A}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0BE8D-1279-4435-9CCE-37F20AAD690D}">
  <sheetPr codeName="Hoja235"/>
  <dimension ref="A1:I24"/>
  <sheetViews>
    <sheetView workbookViewId="0">
      <pane ySplit="1" topLeftCell="A2" activePane="bottomLeft" state="frozenSplit"/>
      <selection pane="bottomLeft" activeCell="E21" sqref="E2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788</v>
      </c>
      <c r="H1" s="1" t="s">
        <v>28761</v>
      </c>
      <c r="I1" s="5" t="s">
        <v>14</v>
      </c>
    </row>
    <row r="2" spans="1:9" x14ac:dyDescent="0.25">
      <c r="A2" s="2" t="s">
        <v>20088</v>
      </c>
      <c r="B2" s="2" t="s">
        <v>20089</v>
      </c>
      <c r="C2" s="4" t="s">
        <v>1015</v>
      </c>
      <c r="D2" s="9">
        <v>42530</v>
      </c>
      <c r="E2" s="9">
        <v>42525</v>
      </c>
    </row>
    <row r="3" spans="1:9" x14ac:dyDescent="0.25">
      <c r="A3" s="2" t="s">
        <v>20090</v>
      </c>
      <c r="B3" s="2" t="s">
        <v>20091</v>
      </c>
      <c r="C3" s="4" t="s">
        <v>20092</v>
      </c>
      <c r="E3" s="9">
        <v>42539</v>
      </c>
    </row>
    <row r="4" spans="1:9" x14ac:dyDescent="0.25">
      <c r="A4" s="2" t="s">
        <v>20093</v>
      </c>
      <c r="B4" s="2" t="s">
        <v>20094</v>
      </c>
      <c r="C4" s="4" t="s">
        <v>1378</v>
      </c>
      <c r="D4" s="9">
        <v>42595</v>
      </c>
      <c r="E4" s="9">
        <v>42592</v>
      </c>
    </row>
    <row r="5" spans="1:9" x14ac:dyDescent="0.25">
      <c r="A5" s="2" t="s">
        <v>5090</v>
      </c>
      <c r="B5" s="2" t="s">
        <v>20095</v>
      </c>
      <c r="C5" s="4" t="s">
        <v>20096</v>
      </c>
      <c r="E5" s="9">
        <v>42597</v>
      </c>
    </row>
    <row r="6" spans="1:9" x14ac:dyDescent="0.25">
      <c r="A6" s="2" t="s">
        <v>2615</v>
      </c>
      <c r="B6" s="2" t="s">
        <v>20097</v>
      </c>
      <c r="C6" s="4" t="s">
        <v>20096</v>
      </c>
      <c r="D6" s="9">
        <v>42606</v>
      </c>
      <c r="E6" s="9">
        <v>42599</v>
      </c>
    </row>
    <row r="7" spans="1:9" x14ac:dyDescent="0.25">
      <c r="A7" s="2" t="s">
        <v>20098</v>
      </c>
      <c r="B7" s="2" t="s">
        <v>20099</v>
      </c>
      <c r="C7" s="4" t="s">
        <v>20100</v>
      </c>
      <c r="E7" s="9">
        <v>42599</v>
      </c>
    </row>
    <row r="8" spans="1:9" x14ac:dyDescent="0.25">
      <c r="A8" s="2" t="s">
        <v>20101</v>
      </c>
      <c r="B8" s="2" t="s">
        <v>20102</v>
      </c>
      <c r="C8" s="4" t="s">
        <v>20103</v>
      </c>
      <c r="E8" s="9">
        <v>42613</v>
      </c>
    </row>
    <row r="9" spans="1:9" x14ac:dyDescent="0.25">
      <c r="A9" s="2" t="s">
        <v>2798</v>
      </c>
      <c r="B9" s="2" t="s">
        <v>20104</v>
      </c>
      <c r="C9" s="4" t="s">
        <v>20103</v>
      </c>
      <c r="E9" s="9">
        <v>42613</v>
      </c>
    </row>
    <row r="10" spans="1:9" x14ac:dyDescent="0.25">
      <c r="A10" s="2" t="s">
        <v>6245</v>
      </c>
      <c r="B10" s="2" t="s">
        <v>20105</v>
      </c>
      <c r="C10" s="4" t="s">
        <v>20106</v>
      </c>
      <c r="E10" s="9">
        <v>42613</v>
      </c>
    </row>
    <row r="11" spans="1:9" x14ac:dyDescent="0.25">
      <c r="A11" s="2" t="s">
        <v>20107</v>
      </c>
      <c r="B11" s="2" t="s">
        <v>20108</v>
      </c>
      <c r="C11" s="4" t="s">
        <v>20106</v>
      </c>
      <c r="E11" s="9">
        <v>42613</v>
      </c>
    </row>
    <row r="12" spans="1:9" x14ac:dyDescent="0.25">
      <c r="A12" s="2" t="s">
        <v>20109</v>
      </c>
      <c r="B12" s="2" t="s">
        <v>20110</v>
      </c>
      <c r="C12" s="4" t="s">
        <v>20106</v>
      </c>
      <c r="D12" s="9">
        <v>42628</v>
      </c>
      <c r="E12" s="9">
        <v>42627</v>
      </c>
    </row>
    <row r="13" spans="1:9" x14ac:dyDescent="0.25">
      <c r="A13" s="2" t="s">
        <v>20111</v>
      </c>
      <c r="B13" s="2" t="s">
        <v>20112</v>
      </c>
      <c r="C13" s="4" t="s">
        <v>20106</v>
      </c>
      <c r="D13" s="9">
        <v>42628</v>
      </c>
      <c r="E13" s="9">
        <v>42627</v>
      </c>
    </row>
    <row r="14" spans="1:9" x14ac:dyDescent="0.25">
      <c r="A14" s="2" t="s">
        <v>8781</v>
      </c>
      <c r="B14" s="2" t="s">
        <v>20113</v>
      </c>
      <c r="C14" s="4" t="s">
        <v>20114</v>
      </c>
      <c r="D14" s="9">
        <v>42641</v>
      </c>
      <c r="E14" s="9">
        <v>42641</v>
      </c>
    </row>
    <row r="15" spans="1:9" x14ac:dyDescent="0.25">
      <c r="A15" s="2" t="s">
        <v>20115</v>
      </c>
      <c r="B15" s="2" t="s">
        <v>20116</v>
      </c>
      <c r="C15" s="4" t="s">
        <v>20114</v>
      </c>
      <c r="E15" s="9">
        <v>42634</v>
      </c>
    </row>
    <row r="16" spans="1:9" x14ac:dyDescent="0.25">
      <c r="A16" s="2" t="s">
        <v>20117</v>
      </c>
      <c r="B16" s="2" t="s">
        <v>20118</v>
      </c>
      <c r="C16" s="4" t="s">
        <v>20119</v>
      </c>
      <c r="E16" s="9">
        <v>42650</v>
      </c>
    </row>
    <row r="17" spans="1:5" x14ac:dyDescent="0.25">
      <c r="A17" s="2" t="s">
        <v>6572</v>
      </c>
      <c r="B17" s="2" t="s">
        <v>20120</v>
      </c>
      <c r="C17" s="4" t="s">
        <v>1390</v>
      </c>
      <c r="E17" s="9">
        <v>42650</v>
      </c>
    </row>
    <row r="18" spans="1:5" x14ac:dyDescent="0.25">
      <c r="A18" s="2" t="s">
        <v>16166</v>
      </c>
      <c r="B18" s="2" t="s">
        <v>20121</v>
      </c>
      <c r="C18" s="4" t="s">
        <v>6409</v>
      </c>
      <c r="E18" s="9">
        <v>42663</v>
      </c>
    </row>
    <row r="19" spans="1:5" x14ac:dyDescent="0.25">
      <c r="A19" s="2" t="s">
        <v>8781</v>
      </c>
      <c r="B19" s="2" t="s">
        <v>20122</v>
      </c>
      <c r="C19" s="4" t="s">
        <v>6409</v>
      </c>
      <c r="E19" s="9">
        <v>42663</v>
      </c>
    </row>
    <row r="20" spans="1:5" x14ac:dyDescent="0.25">
      <c r="A20" s="2" t="s">
        <v>8781</v>
      </c>
      <c r="B20" s="2" t="s">
        <v>20122</v>
      </c>
      <c r="C20" s="4" t="s">
        <v>20123</v>
      </c>
      <c r="D20" s="9">
        <v>42681</v>
      </c>
      <c r="E20" s="9">
        <v>42681</v>
      </c>
    </row>
    <row r="21" spans="1:5" x14ac:dyDescent="0.25">
      <c r="A21" s="2" t="s">
        <v>20124</v>
      </c>
      <c r="B21" s="2" t="s">
        <v>20125</v>
      </c>
      <c r="C21" s="4" t="s">
        <v>3740</v>
      </c>
      <c r="E21" s="9">
        <v>42690</v>
      </c>
    </row>
    <row r="22" spans="1:5" x14ac:dyDescent="0.25">
      <c r="A22" s="2" t="s">
        <v>20126</v>
      </c>
      <c r="B22" s="2" t="s">
        <v>20127</v>
      </c>
      <c r="C22" s="4" t="s">
        <v>2111</v>
      </c>
      <c r="D22" s="9">
        <v>43546</v>
      </c>
      <c r="E22" s="9">
        <v>43545</v>
      </c>
    </row>
    <row r="23" spans="1:5" x14ac:dyDescent="0.25">
      <c r="A23" s="2" t="s">
        <v>20128</v>
      </c>
      <c r="B23" s="2" t="s">
        <v>20129</v>
      </c>
      <c r="C23" s="4" t="s">
        <v>20130</v>
      </c>
      <c r="E23" s="9">
        <v>43545</v>
      </c>
    </row>
    <row r="24" spans="1:5" x14ac:dyDescent="0.25">
      <c r="A24" s="2" t="s">
        <v>4063</v>
      </c>
      <c r="B24" s="2" t="s">
        <v>1636</v>
      </c>
      <c r="C24" s="4" t="s">
        <v>20131</v>
      </c>
      <c r="D24" s="9">
        <v>43693</v>
      </c>
      <c r="E24" s="9">
        <v>43693</v>
      </c>
    </row>
  </sheetData>
  <hyperlinks>
    <hyperlink ref="I1" location="'Inicio'!A1" tooltip="Regresa a la tabla del inicio" display="Ir al inicio" xr:uid="{40617F3C-ABA2-4D5B-8F3A-585D5373AC25}"/>
  </hyperlink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9203-CFBC-473B-A58C-D4BCF8460E42}">
  <sheetPr codeName="Hoja236"/>
  <dimension ref="A1:I181"/>
  <sheetViews>
    <sheetView workbookViewId="0">
      <pane ySplit="1" topLeftCell="A164" activePane="bottomLeft" state="frozenSplit"/>
      <selection pane="bottomLeft" activeCell="C184" sqref="C18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789</v>
      </c>
      <c r="H1" s="1" t="s">
        <v>28788</v>
      </c>
      <c r="I1" s="5" t="s">
        <v>14</v>
      </c>
    </row>
    <row r="2" spans="1:9" x14ac:dyDescent="0.25">
      <c r="A2" s="2" t="s">
        <v>1802</v>
      </c>
      <c r="B2" s="2" t="s">
        <v>20361</v>
      </c>
      <c r="C2" s="4" t="s">
        <v>20362</v>
      </c>
      <c r="D2" s="9" t="s">
        <v>20363</v>
      </c>
      <c r="E2" s="9">
        <v>40940</v>
      </c>
    </row>
    <row r="3" spans="1:9" x14ac:dyDescent="0.25">
      <c r="A3" s="2" t="s">
        <v>20364</v>
      </c>
      <c r="B3" s="2" t="s">
        <v>20365</v>
      </c>
      <c r="C3" s="4" t="s">
        <v>20366</v>
      </c>
      <c r="E3" s="9">
        <v>40947</v>
      </c>
    </row>
    <row r="4" spans="1:9" x14ac:dyDescent="0.25">
      <c r="A4" s="2" t="s">
        <v>3881</v>
      </c>
      <c r="B4" s="2" t="s">
        <v>20367</v>
      </c>
      <c r="C4" s="4" t="s">
        <v>20366</v>
      </c>
      <c r="E4" s="9" t="s">
        <v>2687</v>
      </c>
    </row>
    <row r="5" spans="1:9" x14ac:dyDescent="0.25">
      <c r="A5" s="2" t="s">
        <v>20368</v>
      </c>
      <c r="B5" s="2" t="s">
        <v>20369</v>
      </c>
      <c r="C5" s="4" t="s">
        <v>20366</v>
      </c>
      <c r="D5" s="9" t="s">
        <v>20370</v>
      </c>
      <c r="E5" s="9">
        <v>40954</v>
      </c>
    </row>
    <row r="6" spans="1:9" x14ac:dyDescent="0.25">
      <c r="B6" s="2" t="s">
        <v>20371</v>
      </c>
      <c r="C6" s="4" t="s">
        <v>20372</v>
      </c>
      <c r="E6" s="9">
        <v>40974</v>
      </c>
    </row>
    <row r="7" spans="1:9" x14ac:dyDescent="0.25">
      <c r="A7" s="2" t="s">
        <v>20373</v>
      </c>
      <c r="B7" s="2" t="s">
        <v>20374</v>
      </c>
      <c r="D7" s="9">
        <v>40989</v>
      </c>
      <c r="E7" s="9">
        <v>41029</v>
      </c>
      <c r="F7" s="3">
        <v>39</v>
      </c>
    </row>
    <row r="8" spans="1:9" x14ac:dyDescent="0.25">
      <c r="A8" s="2" t="s">
        <v>862</v>
      </c>
      <c r="B8" s="2" t="s">
        <v>20375</v>
      </c>
      <c r="C8" s="4" t="s">
        <v>20376</v>
      </c>
      <c r="D8" s="9">
        <v>40989</v>
      </c>
      <c r="E8" s="9">
        <v>41029</v>
      </c>
      <c r="F8" s="3">
        <v>39</v>
      </c>
    </row>
    <row r="9" spans="1:9" x14ac:dyDescent="0.25">
      <c r="A9" s="2" t="s">
        <v>862</v>
      </c>
      <c r="B9" s="2" t="s">
        <v>20375</v>
      </c>
      <c r="C9" s="4" t="s">
        <v>20377</v>
      </c>
      <c r="E9" s="9">
        <v>41038</v>
      </c>
    </row>
    <row r="10" spans="1:9" x14ac:dyDescent="0.25">
      <c r="A10" s="2" t="s">
        <v>910</v>
      </c>
      <c r="B10" s="2" t="s">
        <v>20378</v>
      </c>
      <c r="C10" s="4" t="s">
        <v>20379</v>
      </c>
      <c r="D10" s="9" t="s">
        <v>20380</v>
      </c>
      <c r="E10" s="9">
        <v>41059</v>
      </c>
    </row>
    <row r="11" spans="1:9" x14ac:dyDescent="0.25">
      <c r="A11" s="2" t="s">
        <v>910</v>
      </c>
      <c r="B11" s="2" t="s">
        <v>20381</v>
      </c>
      <c r="C11" s="4" t="s">
        <v>20382</v>
      </c>
      <c r="E11" s="9">
        <v>41059</v>
      </c>
      <c r="F11" s="3">
        <v>6</v>
      </c>
    </row>
    <row r="12" spans="1:9" x14ac:dyDescent="0.25">
      <c r="A12" s="2" t="s">
        <v>8317</v>
      </c>
      <c r="B12" s="2" t="s">
        <v>20383</v>
      </c>
      <c r="C12" s="4" t="s">
        <v>20384</v>
      </c>
      <c r="E12" s="9">
        <v>41092</v>
      </c>
      <c r="F12" s="3">
        <v>30</v>
      </c>
    </row>
    <row r="13" spans="1:9" x14ac:dyDescent="0.25">
      <c r="A13" s="2" t="s">
        <v>17811</v>
      </c>
      <c r="B13" s="2" t="s">
        <v>20385</v>
      </c>
      <c r="C13" s="4" t="s">
        <v>20386</v>
      </c>
      <c r="E13" s="9">
        <v>41092</v>
      </c>
      <c r="F13" s="3">
        <v>4</v>
      </c>
    </row>
    <row r="14" spans="1:9" x14ac:dyDescent="0.25">
      <c r="A14" s="2" t="s">
        <v>20387</v>
      </c>
      <c r="B14" s="2" t="s">
        <v>20388</v>
      </c>
      <c r="C14" s="4" t="s">
        <v>20389</v>
      </c>
      <c r="E14" s="9">
        <v>41092</v>
      </c>
      <c r="F14" s="3">
        <v>25</v>
      </c>
    </row>
    <row r="15" spans="1:9" x14ac:dyDescent="0.25">
      <c r="A15" s="2" t="s">
        <v>20390</v>
      </c>
      <c r="B15" s="2" t="s">
        <v>20391</v>
      </c>
      <c r="C15" s="4" t="s">
        <v>20392</v>
      </c>
      <c r="E15" s="9">
        <v>41109</v>
      </c>
      <c r="F15" s="3">
        <v>10</v>
      </c>
    </row>
    <row r="16" spans="1:9" x14ac:dyDescent="0.25">
      <c r="A16" s="2" t="s">
        <v>20393</v>
      </c>
      <c r="B16" s="2" t="s">
        <v>20394</v>
      </c>
      <c r="C16" s="4" t="s">
        <v>20392</v>
      </c>
      <c r="E16" s="9">
        <v>41109</v>
      </c>
      <c r="F16" s="3">
        <v>10</v>
      </c>
    </row>
    <row r="17" spans="1:6" x14ac:dyDescent="0.25">
      <c r="A17" s="2" t="s">
        <v>20395</v>
      </c>
      <c r="B17" s="2" t="s">
        <v>20396</v>
      </c>
      <c r="C17" s="4" t="s">
        <v>20397</v>
      </c>
      <c r="D17" s="9" t="s">
        <v>20398</v>
      </c>
      <c r="E17" s="9">
        <v>41124</v>
      </c>
    </row>
    <row r="18" spans="1:6" x14ac:dyDescent="0.25">
      <c r="A18" s="2" t="s">
        <v>20399</v>
      </c>
      <c r="B18" s="2" t="s">
        <v>20400</v>
      </c>
      <c r="C18" s="4" t="s">
        <v>20397</v>
      </c>
      <c r="D18" s="9" t="s">
        <v>20398</v>
      </c>
      <c r="E18" s="9">
        <v>41124</v>
      </c>
    </row>
    <row r="19" spans="1:6" x14ac:dyDescent="0.25">
      <c r="A19" s="2" t="s">
        <v>1350</v>
      </c>
      <c r="B19" s="2" t="s">
        <v>20401</v>
      </c>
      <c r="C19" s="4" t="s">
        <v>8238</v>
      </c>
      <c r="E19" s="9">
        <v>41134</v>
      </c>
      <c r="F19" s="3">
        <v>3</v>
      </c>
    </row>
    <row r="20" spans="1:6" x14ac:dyDescent="0.25">
      <c r="A20" s="2" t="s">
        <v>1350</v>
      </c>
      <c r="B20" s="2" t="s">
        <v>20402</v>
      </c>
      <c r="C20" s="4" t="s">
        <v>8238</v>
      </c>
      <c r="E20" s="9">
        <v>41134</v>
      </c>
      <c r="F20" s="3">
        <v>3</v>
      </c>
    </row>
    <row r="21" spans="1:6" x14ac:dyDescent="0.25">
      <c r="A21" s="2" t="s">
        <v>10676</v>
      </c>
      <c r="B21" s="2" t="s">
        <v>20403</v>
      </c>
      <c r="C21" s="4" t="s">
        <v>20404</v>
      </c>
      <c r="D21" s="9" t="s">
        <v>20405</v>
      </c>
      <c r="E21" s="9">
        <v>41151</v>
      </c>
    </row>
    <row r="22" spans="1:6" x14ac:dyDescent="0.25">
      <c r="A22" s="2" t="s">
        <v>20406</v>
      </c>
      <c r="B22" s="2" t="s">
        <v>20407</v>
      </c>
      <c r="C22" s="4" t="s">
        <v>20404</v>
      </c>
      <c r="E22" s="9">
        <v>41141</v>
      </c>
    </row>
    <row r="23" spans="1:6" x14ac:dyDescent="0.25">
      <c r="A23" s="2" t="s">
        <v>20408</v>
      </c>
      <c r="B23" s="2" t="s">
        <v>20409</v>
      </c>
      <c r="C23" s="4" t="s">
        <v>7404</v>
      </c>
      <c r="D23" s="9">
        <v>41489</v>
      </c>
      <c r="E23" s="9">
        <v>41494</v>
      </c>
    </row>
    <row r="24" spans="1:6" x14ac:dyDescent="0.25">
      <c r="A24" s="2" t="s">
        <v>20410</v>
      </c>
      <c r="B24" s="2" t="s">
        <v>20411</v>
      </c>
      <c r="C24" s="4" t="s">
        <v>7404</v>
      </c>
      <c r="D24" s="9">
        <v>41489</v>
      </c>
      <c r="E24" s="9">
        <v>41494</v>
      </c>
    </row>
    <row r="25" spans="1:6" x14ac:dyDescent="0.25">
      <c r="B25" s="2" t="s">
        <v>20409</v>
      </c>
      <c r="C25" s="4" t="s">
        <v>20412</v>
      </c>
      <c r="E25" s="9">
        <v>41509</v>
      </c>
      <c r="F25" s="3">
        <v>2</v>
      </c>
    </row>
    <row r="26" spans="1:6" x14ac:dyDescent="0.25">
      <c r="A26" s="2" t="s">
        <v>20413</v>
      </c>
      <c r="B26" s="2" t="s">
        <v>20414</v>
      </c>
      <c r="C26" s="4" t="s">
        <v>20412</v>
      </c>
      <c r="E26" s="9">
        <v>41509</v>
      </c>
      <c r="F26" s="3">
        <v>2</v>
      </c>
    </row>
    <row r="27" spans="1:6" x14ac:dyDescent="0.25">
      <c r="B27" s="2" t="s">
        <v>20415</v>
      </c>
      <c r="C27" s="4" t="s">
        <v>20416</v>
      </c>
      <c r="E27" s="9">
        <v>41527</v>
      </c>
      <c r="F27" s="3">
        <v>3</v>
      </c>
    </row>
    <row r="28" spans="1:6" x14ac:dyDescent="0.25">
      <c r="A28" s="2" t="s">
        <v>20417</v>
      </c>
      <c r="B28" s="2" t="s">
        <v>20418</v>
      </c>
      <c r="C28" s="4" t="s">
        <v>20419</v>
      </c>
      <c r="E28" s="9">
        <v>41872</v>
      </c>
    </row>
    <row r="29" spans="1:6" x14ac:dyDescent="0.25">
      <c r="A29" s="2" t="s">
        <v>20420</v>
      </c>
      <c r="B29" s="2" t="s">
        <v>20421</v>
      </c>
      <c r="C29" s="4" t="s">
        <v>20419</v>
      </c>
      <c r="E29" s="9">
        <v>41872</v>
      </c>
    </row>
    <row r="30" spans="1:6" x14ac:dyDescent="0.25">
      <c r="A30" s="2" t="s">
        <v>20422</v>
      </c>
      <c r="B30" s="2" t="s">
        <v>20423</v>
      </c>
      <c r="C30" s="4" t="s">
        <v>3600</v>
      </c>
      <c r="E30" s="9">
        <v>42254</v>
      </c>
    </row>
    <row r="31" spans="1:6" x14ac:dyDescent="0.25">
      <c r="A31" s="2" t="s">
        <v>20424</v>
      </c>
      <c r="B31" s="2" t="s">
        <v>20425</v>
      </c>
      <c r="C31" s="4" t="s">
        <v>3600</v>
      </c>
      <c r="E31" s="9">
        <v>42254</v>
      </c>
    </row>
    <row r="32" spans="1:6" x14ac:dyDescent="0.25">
      <c r="A32" s="2" t="s">
        <v>20424</v>
      </c>
      <c r="B32" s="2" t="s">
        <v>20425</v>
      </c>
      <c r="C32" s="4" t="s">
        <v>8675</v>
      </c>
      <c r="D32" s="9">
        <v>42268</v>
      </c>
      <c r="E32" s="9">
        <v>42268</v>
      </c>
    </row>
    <row r="33" spans="1:5" x14ac:dyDescent="0.25">
      <c r="A33" s="2" t="s">
        <v>20424</v>
      </c>
      <c r="B33" s="2" t="s">
        <v>20426</v>
      </c>
      <c r="C33" s="4" t="s">
        <v>10667</v>
      </c>
      <c r="E33" s="9">
        <v>42275</v>
      </c>
    </row>
    <row r="34" spans="1:5" x14ac:dyDescent="0.25">
      <c r="A34" s="2" t="s">
        <v>20427</v>
      </c>
      <c r="B34" s="2" t="s">
        <v>20428</v>
      </c>
      <c r="C34" s="4" t="s">
        <v>19000</v>
      </c>
      <c r="D34" s="9">
        <v>42290</v>
      </c>
      <c r="E34" s="9">
        <v>42291</v>
      </c>
    </row>
    <row r="35" spans="1:5" x14ac:dyDescent="0.25">
      <c r="A35" s="2" t="s">
        <v>20424</v>
      </c>
      <c r="B35" s="2" t="s">
        <v>20425</v>
      </c>
      <c r="C35" s="4" t="s">
        <v>19000</v>
      </c>
      <c r="D35" s="9">
        <v>42290</v>
      </c>
      <c r="E35" s="9">
        <v>42291</v>
      </c>
    </row>
    <row r="36" spans="1:5" x14ac:dyDescent="0.25">
      <c r="A36" s="2" t="s">
        <v>20424</v>
      </c>
      <c r="B36" s="2" t="s">
        <v>20425</v>
      </c>
      <c r="C36" s="4" t="s">
        <v>20429</v>
      </c>
      <c r="E36" s="9">
        <v>42298</v>
      </c>
    </row>
    <row r="37" spans="1:5" x14ac:dyDescent="0.25">
      <c r="A37" s="2" t="s">
        <v>1548</v>
      </c>
      <c r="B37" s="2" t="s">
        <v>20430</v>
      </c>
      <c r="C37" s="4" t="s">
        <v>14366</v>
      </c>
      <c r="D37" s="9" t="s">
        <v>20431</v>
      </c>
      <c r="E37" s="9">
        <v>42313</v>
      </c>
    </row>
    <row r="38" spans="1:5" x14ac:dyDescent="0.25">
      <c r="A38" s="2" t="s">
        <v>1548</v>
      </c>
      <c r="B38" s="2" t="s">
        <v>20432</v>
      </c>
      <c r="C38" s="4" t="s">
        <v>16852</v>
      </c>
      <c r="E38" s="9">
        <v>42313</v>
      </c>
    </row>
    <row r="39" spans="1:5" x14ac:dyDescent="0.25">
      <c r="A39" s="2" t="s">
        <v>1548</v>
      </c>
      <c r="B39" s="2" t="s">
        <v>20430</v>
      </c>
      <c r="C39" s="4" t="s">
        <v>12921</v>
      </c>
      <c r="E39" s="9">
        <v>42320</v>
      </c>
    </row>
    <row r="40" spans="1:5" x14ac:dyDescent="0.25">
      <c r="A40" s="2" t="s">
        <v>1548</v>
      </c>
      <c r="B40" s="2" t="s">
        <v>20433</v>
      </c>
      <c r="C40" s="4" t="s">
        <v>12876</v>
      </c>
      <c r="D40" s="9" t="s">
        <v>20434</v>
      </c>
      <c r="E40" s="9">
        <v>42335</v>
      </c>
    </row>
    <row r="41" spans="1:5" x14ac:dyDescent="0.25">
      <c r="A41" s="2" t="s">
        <v>2711</v>
      </c>
      <c r="B41" s="2" t="s">
        <v>10435</v>
      </c>
      <c r="C41" s="4" t="s">
        <v>20435</v>
      </c>
      <c r="E41" s="9">
        <v>42538</v>
      </c>
    </row>
    <row r="42" spans="1:5" x14ac:dyDescent="0.25">
      <c r="B42" s="2" t="s">
        <v>20436</v>
      </c>
      <c r="E42" s="9">
        <v>42550</v>
      </c>
    </row>
    <row r="43" spans="1:5" x14ac:dyDescent="0.25">
      <c r="A43" s="2" t="s">
        <v>2711</v>
      </c>
      <c r="B43" s="2" t="s">
        <v>20437</v>
      </c>
      <c r="C43" s="4" t="s">
        <v>20438</v>
      </c>
      <c r="E43" s="9">
        <v>42565</v>
      </c>
    </row>
    <row r="44" spans="1:5" x14ac:dyDescent="0.25">
      <c r="A44" s="2" t="s">
        <v>2711</v>
      </c>
      <c r="B44" s="2" t="s">
        <v>20439</v>
      </c>
      <c r="C44" s="4" t="s">
        <v>20438</v>
      </c>
      <c r="E44" s="9">
        <v>42565</v>
      </c>
    </row>
    <row r="45" spans="1:5" x14ac:dyDescent="0.25">
      <c r="A45" s="2" t="s">
        <v>10082</v>
      </c>
      <c r="B45" s="2" t="s">
        <v>20440</v>
      </c>
      <c r="C45" s="4" t="s">
        <v>4445</v>
      </c>
      <c r="D45" s="9" t="s">
        <v>20441</v>
      </c>
      <c r="E45" s="9">
        <v>42580</v>
      </c>
    </row>
    <row r="46" spans="1:5" x14ac:dyDescent="0.25">
      <c r="A46" s="2" t="s">
        <v>1031</v>
      </c>
      <c r="B46" s="2" t="s">
        <v>20442</v>
      </c>
      <c r="C46" s="4" t="s">
        <v>4445</v>
      </c>
      <c r="D46" s="9" t="s">
        <v>20441</v>
      </c>
      <c r="E46" s="9">
        <v>42580</v>
      </c>
    </row>
    <row r="47" spans="1:5" x14ac:dyDescent="0.25">
      <c r="A47" s="2" t="s">
        <v>20443</v>
      </c>
      <c r="B47" s="2" t="s">
        <v>10435</v>
      </c>
      <c r="C47" s="4" t="s">
        <v>20444</v>
      </c>
      <c r="D47" s="9" t="s">
        <v>20445</v>
      </c>
      <c r="E47" s="9">
        <v>42594</v>
      </c>
    </row>
    <row r="48" spans="1:5" x14ac:dyDescent="0.25">
      <c r="A48" s="2" t="s">
        <v>20446</v>
      </c>
      <c r="B48" s="2" t="s">
        <v>20447</v>
      </c>
      <c r="C48" s="4" t="s">
        <v>20444</v>
      </c>
      <c r="D48" s="9" t="s">
        <v>20445</v>
      </c>
      <c r="E48" s="9">
        <v>42594</v>
      </c>
    </row>
    <row r="49" spans="1:5" x14ac:dyDescent="0.25">
      <c r="A49" s="2" t="s">
        <v>10082</v>
      </c>
      <c r="B49" s="2" t="s">
        <v>20448</v>
      </c>
      <c r="C49" s="4" t="s">
        <v>3316</v>
      </c>
      <c r="D49" s="9" t="s">
        <v>20449</v>
      </c>
      <c r="E49" s="9">
        <v>42611</v>
      </c>
    </row>
    <row r="50" spans="1:5" x14ac:dyDescent="0.25">
      <c r="A50" s="2" t="s">
        <v>9046</v>
      </c>
      <c r="B50" s="2" t="s">
        <v>20450</v>
      </c>
      <c r="C50" s="4" t="s">
        <v>3316</v>
      </c>
      <c r="E50" s="9">
        <v>42604</v>
      </c>
    </row>
    <row r="51" spans="1:5" x14ac:dyDescent="0.25">
      <c r="A51" s="2" t="s">
        <v>20451</v>
      </c>
      <c r="B51" s="2" t="s">
        <v>20447</v>
      </c>
      <c r="C51" s="4" t="s">
        <v>5880</v>
      </c>
      <c r="E51" s="9">
        <v>42611</v>
      </c>
    </row>
    <row r="52" spans="1:5" x14ac:dyDescent="0.25">
      <c r="A52" s="2" t="s">
        <v>20452</v>
      </c>
      <c r="B52" s="2" t="s">
        <v>20448</v>
      </c>
      <c r="C52" s="4" t="s">
        <v>5489</v>
      </c>
      <c r="E52" s="9">
        <v>42619</v>
      </c>
    </row>
    <row r="53" spans="1:5" x14ac:dyDescent="0.25">
      <c r="A53" s="2" t="s">
        <v>1669</v>
      </c>
      <c r="B53" s="2" t="s">
        <v>20453</v>
      </c>
      <c r="C53" s="4" t="s">
        <v>5489</v>
      </c>
      <c r="E53" s="9">
        <v>42619</v>
      </c>
    </row>
    <row r="54" spans="1:5" x14ac:dyDescent="0.25">
      <c r="A54" s="2" t="s">
        <v>1548</v>
      </c>
      <c r="B54" s="2" t="s">
        <v>20454</v>
      </c>
      <c r="C54" s="4" t="s">
        <v>1970</v>
      </c>
      <c r="D54" s="9">
        <v>42633</v>
      </c>
      <c r="E54" s="9">
        <v>42634</v>
      </c>
    </row>
    <row r="55" spans="1:5" x14ac:dyDescent="0.25">
      <c r="A55" s="2" t="s">
        <v>4587</v>
      </c>
      <c r="B55" s="2" t="s">
        <v>20455</v>
      </c>
      <c r="C55" s="4" t="s">
        <v>1970</v>
      </c>
      <c r="D55" s="9">
        <v>42633</v>
      </c>
      <c r="E55" s="9">
        <v>42634</v>
      </c>
    </row>
    <row r="56" spans="1:5" x14ac:dyDescent="0.25">
      <c r="A56" s="2" t="s">
        <v>1241</v>
      </c>
      <c r="B56" s="2" t="s">
        <v>20456</v>
      </c>
      <c r="C56" s="4" t="s">
        <v>3514</v>
      </c>
      <c r="D56" s="9">
        <v>42650</v>
      </c>
      <c r="E56" s="9">
        <v>42651</v>
      </c>
    </row>
    <row r="57" spans="1:5" x14ac:dyDescent="0.25">
      <c r="A57" s="2" t="s">
        <v>5074</v>
      </c>
      <c r="B57" s="2" t="s">
        <v>20457</v>
      </c>
      <c r="C57" s="4" t="s">
        <v>3514</v>
      </c>
      <c r="D57" s="9">
        <v>42650</v>
      </c>
      <c r="E57" s="9">
        <v>42651</v>
      </c>
    </row>
    <row r="58" spans="1:5" x14ac:dyDescent="0.25">
      <c r="A58" s="2" t="s">
        <v>1669</v>
      </c>
      <c r="B58" s="2" t="s">
        <v>20458</v>
      </c>
      <c r="C58" s="4" t="s">
        <v>20459</v>
      </c>
      <c r="D58" s="9">
        <v>42668</v>
      </c>
      <c r="E58" s="9">
        <v>42668</v>
      </c>
    </row>
    <row r="59" spans="1:5" x14ac:dyDescent="0.25">
      <c r="A59" s="2" t="s">
        <v>20460</v>
      </c>
      <c r="B59" s="2" t="s">
        <v>20461</v>
      </c>
      <c r="C59" s="4" t="s">
        <v>20459</v>
      </c>
      <c r="D59" s="9">
        <v>42668</v>
      </c>
      <c r="E59" s="9">
        <v>42668</v>
      </c>
    </row>
    <row r="60" spans="1:5" x14ac:dyDescent="0.25">
      <c r="A60" s="2" t="s">
        <v>10082</v>
      </c>
      <c r="B60" s="2" t="s">
        <v>20462</v>
      </c>
      <c r="C60" s="4" t="s">
        <v>20463</v>
      </c>
      <c r="D60" s="9">
        <v>42684</v>
      </c>
      <c r="E60" s="9">
        <v>42686</v>
      </c>
    </row>
    <row r="61" spans="1:5" x14ac:dyDescent="0.25">
      <c r="A61" s="2" t="s">
        <v>20464</v>
      </c>
      <c r="B61" s="2" t="s">
        <v>20465</v>
      </c>
      <c r="C61" s="4" t="s">
        <v>20466</v>
      </c>
      <c r="D61" s="9">
        <v>42700</v>
      </c>
      <c r="E61" s="9">
        <v>42700</v>
      </c>
    </row>
    <row r="62" spans="1:5" x14ac:dyDescent="0.25">
      <c r="A62" s="2" t="s">
        <v>2240</v>
      </c>
      <c r="B62" s="2" t="s">
        <v>20467</v>
      </c>
      <c r="C62" s="4" t="s">
        <v>20466</v>
      </c>
      <c r="D62" s="9">
        <v>42700</v>
      </c>
      <c r="E62" s="9">
        <v>42700</v>
      </c>
    </row>
    <row r="63" spans="1:5" x14ac:dyDescent="0.25">
      <c r="A63" s="2" t="s">
        <v>20464</v>
      </c>
      <c r="B63" s="2" t="s">
        <v>20465</v>
      </c>
      <c r="C63" s="4" t="s">
        <v>2996</v>
      </c>
      <c r="E63" s="9">
        <v>42710</v>
      </c>
    </row>
    <row r="64" spans="1:5" x14ac:dyDescent="0.25">
      <c r="A64" s="2" t="s">
        <v>20468</v>
      </c>
      <c r="B64" s="2" t="s">
        <v>20469</v>
      </c>
      <c r="C64" s="4" t="s">
        <v>6673</v>
      </c>
      <c r="D64" s="9">
        <v>42725</v>
      </c>
      <c r="E64" s="9">
        <v>42724</v>
      </c>
    </row>
    <row r="65" spans="1:5" x14ac:dyDescent="0.25">
      <c r="A65" s="2" t="s">
        <v>20470</v>
      </c>
      <c r="B65" s="2" t="s">
        <v>20471</v>
      </c>
      <c r="C65" s="4" t="s">
        <v>6681</v>
      </c>
      <c r="D65" s="9">
        <v>42732</v>
      </c>
      <c r="E65" s="9">
        <v>42734</v>
      </c>
    </row>
    <row r="66" spans="1:5" x14ac:dyDescent="0.25">
      <c r="A66" s="2" t="s">
        <v>1433</v>
      </c>
      <c r="B66" s="2" t="s">
        <v>20472</v>
      </c>
      <c r="C66" s="4" t="s">
        <v>9882</v>
      </c>
      <c r="E66" s="9">
        <v>42744</v>
      </c>
    </row>
    <row r="67" spans="1:5" x14ac:dyDescent="0.25">
      <c r="A67" s="2" t="s">
        <v>20473</v>
      </c>
      <c r="B67" s="2" t="s">
        <v>20474</v>
      </c>
      <c r="C67" s="4" t="s">
        <v>9882</v>
      </c>
      <c r="E67" s="9">
        <v>42744</v>
      </c>
    </row>
    <row r="68" spans="1:5" x14ac:dyDescent="0.25">
      <c r="A68" s="2" t="s">
        <v>20475</v>
      </c>
      <c r="B68" s="2" t="s">
        <v>20476</v>
      </c>
      <c r="C68" s="4" t="s">
        <v>20477</v>
      </c>
      <c r="D68" s="9">
        <v>42758</v>
      </c>
      <c r="E68" s="9">
        <v>42759</v>
      </c>
    </row>
    <row r="69" spans="1:5" x14ac:dyDescent="0.25">
      <c r="A69" s="2" t="s">
        <v>20478</v>
      </c>
      <c r="B69" s="2" t="s">
        <v>20479</v>
      </c>
      <c r="C69" s="4" t="s">
        <v>20477</v>
      </c>
      <c r="D69" s="9">
        <v>42758</v>
      </c>
      <c r="E69" s="9">
        <v>42759</v>
      </c>
    </row>
    <row r="70" spans="1:5" x14ac:dyDescent="0.25">
      <c r="A70" s="2" t="s">
        <v>20480</v>
      </c>
      <c r="B70" s="2" t="s">
        <v>20481</v>
      </c>
      <c r="C70" s="4" t="s">
        <v>1981</v>
      </c>
      <c r="E70" s="9">
        <v>42775</v>
      </c>
    </row>
    <row r="71" spans="1:5" x14ac:dyDescent="0.25">
      <c r="A71" s="2" t="s">
        <v>20482</v>
      </c>
      <c r="B71" s="2" t="s">
        <v>20483</v>
      </c>
      <c r="C71" s="4" t="s">
        <v>1981</v>
      </c>
      <c r="E71" s="9">
        <v>42775</v>
      </c>
    </row>
    <row r="72" spans="1:5" x14ac:dyDescent="0.25">
      <c r="A72" s="2" t="s">
        <v>12820</v>
      </c>
      <c r="B72" s="2" t="s">
        <v>20484</v>
      </c>
      <c r="C72" s="4" t="s">
        <v>19274</v>
      </c>
      <c r="E72" s="9">
        <v>42793</v>
      </c>
    </row>
    <row r="73" spans="1:5" x14ac:dyDescent="0.25">
      <c r="A73" s="2" t="s">
        <v>9046</v>
      </c>
      <c r="B73" s="2" t="s">
        <v>20485</v>
      </c>
      <c r="C73" s="4" t="s">
        <v>4557</v>
      </c>
      <c r="E73" s="9">
        <v>42800</v>
      </c>
    </row>
    <row r="74" spans="1:5" x14ac:dyDescent="0.25">
      <c r="A74" s="2" t="s">
        <v>6135</v>
      </c>
      <c r="B74" s="2" t="s">
        <v>20486</v>
      </c>
      <c r="C74" s="4" t="s">
        <v>4557</v>
      </c>
      <c r="E74" s="9">
        <v>42800</v>
      </c>
    </row>
    <row r="75" spans="1:5" x14ac:dyDescent="0.25">
      <c r="A75" s="2" t="s">
        <v>20408</v>
      </c>
      <c r="B75" s="2" t="s">
        <v>20487</v>
      </c>
      <c r="C75" s="4" t="s">
        <v>7699</v>
      </c>
      <c r="E75" s="9">
        <v>42816</v>
      </c>
    </row>
    <row r="76" spans="1:5" x14ac:dyDescent="0.25">
      <c r="A76" s="2" t="s">
        <v>20488</v>
      </c>
      <c r="B76" s="2" t="s">
        <v>20489</v>
      </c>
      <c r="C76" s="4" t="s">
        <v>20490</v>
      </c>
      <c r="E76" s="9">
        <v>42824</v>
      </c>
    </row>
    <row r="77" spans="1:5" x14ac:dyDescent="0.25">
      <c r="A77" s="2" t="s">
        <v>20491</v>
      </c>
      <c r="B77" s="2" t="s">
        <v>20492</v>
      </c>
      <c r="C77" s="4" t="s">
        <v>20490</v>
      </c>
      <c r="E77" s="9">
        <v>42824</v>
      </c>
    </row>
    <row r="78" spans="1:5" x14ac:dyDescent="0.25">
      <c r="A78" s="2" t="s">
        <v>20493</v>
      </c>
      <c r="B78" s="2" t="s">
        <v>20479</v>
      </c>
      <c r="C78" s="4" t="s">
        <v>9924</v>
      </c>
      <c r="E78" s="9">
        <v>42837</v>
      </c>
    </row>
    <row r="79" spans="1:5" x14ac:dyDescent="0.25">
      <c r="A79" s="2" t="s">
        <v>20494</v>
      </c>
      <c r="B79" s="2" t="s">
        <v>20495</v>
      </c>
      <c r="C79" s="4" t="s">
        <v>9924</v>
      </c>
      <c r="E79" s="9">
        <v>42837</v>
      </c>
    </row>
    <row r="80" spans="1:5" x14ac:dyDescent="0.25">
      <c r="A80" s="2" t="s">
        <v>20496</v>
      </c>
      <c r="B80" s="2" t="s">
        <v>20497</v>
      </c>
      <c r="C80" s="4" t="s">
        <v>9928</v>
      </c>
      <c r="E80" s="9">
        <v>42846</v>
      </c>
    </row>
    <row r="81" spans="1:5" x14ac:dyDescent="0.25">
      <c r="A81" s="2" t="s">
        <v>20498</v>
      </c>
      <c r="B81" s="2" t="s">
        <v>20499</v>
      </c>
      <c r="C81" s="4" t="s">
        <v>9928</v>
      </c>
      <c r="E81" s="9">
        <v>42846</v>
      </c>
    </row>
    <row r="82" spans="1:5" x14ac:dyDescent="0.25">
      <c r="A82" s="2" t="s">
        <v>20500</v>
      </c>
      <c r="B82" s="2" t="s">
        <v>20501</v>
      </c>
      <c r="C82" s="4" t="s">
        <v>10369</v>
      </c>
      <c r="E82" s="9">
        <v>42863</v>
      </c>
    </row>
    <row r="83" spans="1:5" x14ac:dyDescent="0.25">
      <c r="A83" s="2" t="s">
        <v>20502</v>
      </c>
      <c r="B83" s="2" t="s">
        <v>20503</v>
      </c>
      <c r="C83" s="4" t="s">
        <v>10369</v>
      </c>
      <c r="E83" s="9">
        <v>42863</v>
      </c>
    </row>
    <row r="84" spans="1:5" x14ac:dyDescent="0.25">
      <c r="A84" s="2" t="s">
        <v>20504</v>
      </c>
      <c r="B84" s="2" t="s">
        <v>20505</v>
      </c>
      <c r="C84" s="4" t="s">
        <v>20506</v>
      </c>
      <c r="E84" s="9">
        <v>42888</v>
      </c>
    </row>
    <row r="85" spans="1:5" x14ac:dyDescent="0.25">
      <c r="A85" s="2" t="s">
        <v>9853</v>
      </c>
      <c r="B85" s="2" t="s">
        <v>20507</v>
      </c>
      <c r="C85" s="4" t="s">
        <v>1990</v>
      </c>
      <c r="E85" s="9">
        <v>42903</v>
      </c>
    </row>
    <row r="86" spans="1:5" x14ac:dyDescent="0.25">
      <c r="A86" s="2" t="s">
        <v>20508</v>
      </c>
      <c r="B86" s="2" t="s">
        <v>20509</v>
      </c>
      <c r="C86" s="4" t="s">
        <v>1448</v>
      </c>
      <c r="E86" s="9">
        <v>42909</v>
      </c>
    </row>
    <row r="87" spans="1:5" x14ac:dyDescent="0.25">
      <c r="A87" s="2" t="s">
        <v>20510</v>
      </c>
      <c r="B87" s="2" t="s">
        <v>20511</v>
      </c>
      <c r="C87" s="4" t="s">
        <v>13522</v>
      </c>
      <c r="D87" s="9">
        <v>42923</v>
      </c>
      <c r="E87" s="9">
        <v>42931</v>
      </c>
    </row>
    <row r="88" spans="1:5" x14ac:dyDescent="0.25">
      <c r="A88" s="2" t="s">
        <v>20512</v>
      </c>
      <c r="B88" s="2" t="s">
        <v>20474</v>
      </c>
      <c r="C88" s="4" t="s">
        <v>19640</v>
      </c>
      <c r="D88" s="9">
        <v>42938</v>
      </c>
      <c r="E88" s="9">
        <v>42938</v>
      </c>
    </row>
    <row r="89" spans="1:5" x14ac:dyDescent="0.25">
      <c r="A89" s="2" t="s">
        <v>20513</v>
      </c>
      <c r="B89" s="2" t="s">
        <v>20514</v>
      </c>
      <c r="C89" s="4">
        <v>42938</v>
      </c>
      <c r="E89" s="9">
        <v>42945</v>
      </c>
    </row>
    <row r="90" spans="1:5" x14ac:dyDescent="0.25">
      <c r="A90" s="2" t="s">
        <v>20515</v>
      </c>
      <c r="B90" s="2" t="s">
        <v>20516</v>
      </c>
      <c r="C90" s="4">
        <v>42938</v>
      </c>
      <c r="E90" s="9">
        <v>42945</v>
      </c>
    </row>
    <row r="91" spans="1:5" x14ac:dyDescent="0.25">
      <c r="A91" s="2" t="s">
        <v>20517</v>
      </c>
      <c r="B91" s="2" t="s">
        <v>20518</v>
      </c>
      <c r="C91" s="4" t="s">
        <v>20519</v>
      </c>
      <c r="D91" s="9">
        <v>42962</v>
      </c>
      <c r="E91" s="9">
        <v>42962</v>
      </c>
    </row>
    <row r="92" spans="1:5" x14ac:dyDescent="0.25">
      <c r="A92" s="2" t="s">
        <v>20520</v>
      </c>
      <c r="B92" s="2" t="s">
        <v>20521</v>
      </c>
      <c r="C92" s="4" t="s">
        <v>20519</v>
      </c>
      <c r="D92" s="9">
        <v>42962</v>
      </c>
      <c r="E92" s="9">
        <v>42962</v>
      </c>
    </row>
    <row r="93" spans="1:5" x14ac:dyDescent="0.25">
      <c r="A93" s="2" t="s">
        <v>20522</v>
      </c>
      <c r="B93" s="2" t="s">
        <v>20523</v>
      </c>
      <c r="C93" s="4" t="s">
        <v>8872</v>
      </c>
      <c r="D93" s="9">
        <v>42976</v>
      </c>
      <c r="E93" s="9">
        <v>42979</v>
      </c>
    </row>
    <row r="94" spans="1:5" x14ac:dyDescent="0.25">
      <c r="A94" s="2" t="s">
        <v>9046</v>
      </c>
      <c r="B94" s="2" t="s">
        <v>20524</v>
      </c>
      <c r="C94" s="4" t="s">
        <v>20525</v>
      </c>
      <c r="E94" s="9">
        <v>42987</v>
      </c>
    </row>
    <row r="95" spans="1:5" x14ac:dyDescent="0.25">
      <c r="A95" s="2" t="s">
        <v>20526</v>
      </c>
      <c r="B95" s="2" t="s">
        <v>17890</v>
      </c>
      <c r="C95" s="4" t="s">
        <v>20525</v>
      </c>
      <c r="E95" s="9">
        <v>42996</v>
      </c>
    </row>
    <row r="96" spans="1:5" x14ac:dyDescent="0.25">
      <c r="A96" s="2" t="s">
        <v>20527</v>
      </c>
      <c r="B96" s="2" t="s">
        <v>20528</v>
      </c>
      <c r="C96" s="4" t="s">
        <v>20525</v>
      </c>
      <c r="E96" s="9">
        <v>42996</v>
      </c>
    </row>
    <row r="97" spans="1:6" x14ac:dyDescent="0.25">
      <c r="A97" s="2" t="s">
        <v>1241</v>
      </c>
      <c r="B97" s="2" t="s">
        <v>20465</v>
      </c>
      <c r="C97" s="4" t="s">
        <v>10096</v>
      </c>
      <c r="E97" s="9">
        <v>43103</v>
      </c>
    </row>
    <row r="98" spans="1:6" x14ac:dyDescent="0.25">
      <c r="A98" s="2" t="s">
        <v>1241</v>
      </c>
      <c r="B98" s="2" t="s">
        <v>20529</v>
      </c>
      <c r="C98" s="4" t="s">
        <v>10096</v>
      </c>
      <c r="E98" s="9">
        <v>43103</v>
      </c>
    </row>
    <row r="99" spans="1:6" x14ac:dyDescent="0.25">
      <c r="A99" s="2" t="s">
        <v>20530</v>
      </c>
      <c r="B99" s="2" t="s">
        <v>7701</v>
      </c>
      <c r="C99" s="4" t="s">
        <v>20531</v>
      </c>
      <c r="E99" s="9">
        <v>43118</v>
      </c>
    </row>
    <row r="100" spans="1:6" x14ac:dyDescent="0.25">
      <c r="A100" s="2" t="s">
        <v>20532</v>
      </c>
      <c r="B100" s="2" t="s">
        <v>20533</v>
      </c>
      <c r="C100" s="4" t="s">
        <v>20531</v>
      </c>
      <c r="E100" s="9">
        <v>43118</v>
      </c>
    </row>
    <row r="101" spans="1:6" x14ac:dyDescent="0.25">
      <c r="A101" s="2" t="s">
        <v>3093</v>
      </c>
      <c r="B101" s="2" t="s">
        <v>20534</v>
      </c>
      <c r="C101" s="4" t="s">
        <v>20535</v>
      </c>
      <c r="D101" s="9">
        <v>43132</v>
      </c>
      <c r="E101" s="9">
        <v>43132</v>
      </c>
    </row>
    <row r="102" spans="1:6" x14ac:dyDescent="0.25">
      <c r="A102" s="2" t="s">
        <v>3093</v>
      </c>
      <c r="B102" s="2" t="s">
        <v>20536</v>
      </c>
      <c r="C102" s="4" t="s">
        <v>20537</v>
      </c>
      <c r="D102" s="9">
        <v>43132</v>
      </c>
      <c r="E102" s="9">
        <v>43132</v>
      </c>
    </row>
    <row r="103" spans="1:6" x14ac:dyDescent="0.25">
      <c r="A103" s="2" t="s">
        <v>20538</v>
      </c>
      <c r="B103" s="2" t="s">
        <v>20539</v>
      </c>
      <c r="C103" s="4" t="s">
        <v>20540</v>
      </c>
      <c r="E103" s="9">
        <v>43143</v>
      </c>
    </row>
    <row r="104" spans="1:6" x14ac:dyDescent="0.25">
      <c r="A104" s="2" t="s">
        <v>20541</v>
      </c>
      <c r="B104" s="2" t="s">
        <v>20542</v>
      </c>
      <c r="C104" s="4" t="s">
        <v>20540</v>
      </c>
      <c r="E104" s="9">
        <v>43143</v>
      </c>
    </row>
    <row r="105" spans="1:6" x14ac:dyDescent="0.25">
      <c r="A105" s="2" t="s">
        <v>2315</v>
      </c>
      <c r="B105" s="2" t="s">
        <v>20543</v>
      </c>
      <c r="C105" s="4" t="s">
        <v>20544</v>
      </c>
      <c r="D105" s="9">
        <v>43271</v>
      </c>
      <c r="E105" s="9">
        <v>43272</v>
      </c>
    </row>
    <row r="106" spans="1:6" x14ac:dyDescent="0.25">
      <c r="A106" s="2" t="s">
        <v>2315</v>
      </c>
      <c r="B106" s="2" t="s">
        <v>20545</v>
      </c>
      <c r="C106" s="4" t="s">
        <v>20546</v>
      </c>
      <c r="E106" s="9">
        <v>43272</v>
      </c>
    </row>
    <row r="107" spans="1:6" x14ac:dyDescent="0.25">
      <c r="A107" s="2" t="s">
        <v>6145</v>
      </c>
      <c r="B107" s="2" t="s">
        <v>20547</v>
      </c>
      <c r="C107" s="4" t="s">
        <v>13212</v>
      </c>
      <c r="D107" s="9">
        <v>43302</v>
      </c>
      <c r="E107" s="9">
        <v>43304</v>
      </c>
      <c r="F107" s="3">
        <v>3</v>
      </c>
    </row>
    <row r="108" spans="1:6" x14ac:dyDescent="0.25">
      <c r="A108" s="2" t="s">
        <v>6145</v>
      </c>
      <c r="B108" s="2" t="s">
        <v>20548</v>
      </c>
      <c r="C108" s="4" t="s">
        <v>13212</v>
      </c>
      <c r="D108" s="9">
        <v>43302</v>
      </c>
      <c r="E108" s="9">
        <v>43304</v>
      </c>
      <c r="F108" s="3">
        <v>3</v>
      </c>
    </row>
    <row r="109" spans="1:6" x14ac:dyDescent="0.25">
      <c r="A109" s="2" t="s">
        <v>20549</v>
      </c>
      <c r="B109" s="2" t="s">
        <v>20550</v>
      </c>
      <c r="C109" s="4" t="s">
        <v>3231</v>
      </c>
      <c r="D109" s="9">
        <v>43319</v>
      </c>
      <c r="E109" s="9">
        <v>43319</v>
      </c>
    </row>
    <row r="110" spans="1:6" x14ac:dyDescent="0.25">
      <c r="A110" s="2" t="s">
        <v>20551</v>
      </c>
      <c r="B110" s="2" t="s">
        <v>20552</v>
      </c>
      <c r="C110" s="4" t="s">
        <v>20553</v>
      </c>
      <c r="D110" s="9">
        <v>43531</v>
      </c>
      <c r="E110" s="9">
        <v>43531</v>
      </c>
    </row>
    <row r="111" spans="1:6" x14ac:dyDescent="0.25">
      <c r="A111" s="2" t="s">
        <v>1669</v>
      </c>
      <c r="B111" s="2" t="s">
        <v>20554</v>
      </c>
      <c r="C111" s="4" t="s">
        <v>20555</v>
      </c>
      <c r="E111" s="9">
        <v>43538</v>
      </c>
    </row>
    <row r="112" spans="1:6" x14ac:dyDescent="0.25">
      <c r="A112" s="2" t="s">
        <v>1669</v>
      </c>
      <c r="B112" s="2" t="s">
        <v>20556</v>
      </c>
      <c r="C112" s="4" t="s">
        <v>20555</v>
      </c>
      <c r="E112" s="9">
        <v>43538</v>
      </c>
    </row>
    <row r="113" spans="1:6" x14ac:dyDescent="0.25">
      <c r="A113" s="2" t="s">
        <v>1669</v>
      </c>
      <c r="B113" s="2" t="s">
        <v>20557</v>
      </c>
      <c r="C113" s="4" t="s">
        <v>16331</v>
      </c>
      <c r="D113" s="9">
        <v>43558</v>
      </c>
      <c r="E113" s="9">
        <v>43561</v>
      </c>
    </row>
    <row r="114" spans="1:6" x14ac:dyDescent="0.25">
      <c r="A114" s="2" t="s">
        <v>1669</v>
      </c>
      <c r="B114" s="2" t="s">
        <v>20558</v>
      </c>
      <c r="C114" s="4" t="s">
        <v>20559</v>
      </c>
      <c r="D114" s="9">
        <v>43566</v>
      </c>
      <c r="E114" s="9">
        <v>43566</v>
      </c>
    </row>
    <row r="115" spans="1:6" x14ac:dyDescent="0.25">
      <c r="A115" s="2" t="s">
        <v>1669</v>
      </c>
      <c r="B115" s="2" t="s">
        <v>20560</v>
      </c>
      <c r="C115" s="4" t="s">
        <v>20561</v>
      </c>
      <c r="D115" s="9" t="s">
        <v>20562</v>
      </c>
      <c r="E115" s="9" t="s">
        <v>20562</v>
      </c>
    </row>
    <row r="116" spans="1:6" x14ac:dyDescent="0.25">
      <c r="A116" s="2" t="s">
        <v>1669</v>
      </c>
      <c r="B116" s="2" t="s">
        <v>20563</v>
      </c>
      <c r="C116" s="4" t="s">
        <v>20561</v>
      </c>
      <c r="D116" s="9" t="s">
        <v>20562</v>
      </c>
      <c r="E116" s="9" t="s">
        <v>20562</v>
      </c>
    </row>
    <row r="117" spans="1:6" x14ac:dyDescent="0.25">
      <c r="A117" s="2" t="s">
        <v>6145</v>
      </c>
      <c r="B117" s="2" t="s">
        <v>20564</v>
      </c>
      <c r="C117" s="4" t="s">
        <v>18847</v>
      </c>
      <c r="E117" s="9">
        <v>43588</v>
      </c>
    </row>
    <row r="118" spans="1:6" x14ac:dyDescent="0.25">
      <c r="A118" s="2" t="s">
        <v>1669</v>
      </c>
      <c r="B118" s="2" t="s">
        <v>20563</v>
      </c>
      <c r="C118" s="4" t="s">
        <v>11312</v>
      </c>
      <c r="D118" s="9">
        <v>43606</v>
      </c>
      <c r="E118" s="9">
        <v>43606</v>
      </c>
    </row>
    <row r="119" spans="1:6" x14ac:dyDescent="0.25">
      <c r="A119" s="2" t="s">
        <v>20565</v>
      </c>
      <c r="B119" s="2" t="s">
        <v>7991</v>
      </c>
      <c r="C119" s="4" t="s">
        <v>20566</v>
      </c>
      <c r="D119" s="9">
        <v>43620</v>
      </c>
      <c r="E119" s="9">
        <v>43620</v>
      </c>
    </row>
    <row r="120" spans="1:6" x14ac:dyDescent="0.25">
      <c r="A120" s="2" t="s">
        <v>20567</v>
      </c>
      <c r="B120" s="2" t="s">
        <v>15634</v>
      </c>
      <c r="C120" s="4" t="s">
        <v>20566</v>
      </c>
      <c r="D120" s="9">
        <v>43620</v>
      </c>
      <c r="E120" s="9">
        <v>43620</v>
      </c>
    </row>
    <row r="121" spans="1:6" x14ac:dyDescent="0.25">
      <c r="A121" s="2" t="s">
        <v>1669</v>
      </c>
      <c r="B121" s="2" t="s">
        <v>20563</v>
      </c>
      <c r="C121" s="4" t="s">
        <v>4789</v>
      </c>
      <c r="D121" s="9">
        <v>43634</v>
      </c>
      <c r="E121" s="9">
        <v>43634</v>
      </c>
    </row>
    <row r="122" spans="1:6" x14ac:dyDescent="0.25">
      <c r="A122" s="2" t="s">
        <v>6145</v>
      </c>
      <c r="B122" s="2" t="s">
        <v>20568</v>
      </c>
      <c r="C122" s="4" t="s">
        <v>20569</v>
      </c>
      <c r="E122" s="9">
        <v>43649</v>
      </c>
    </row>
    <row r="123" spans="1:6" x14ac:dyDescent="0.25">
      <c r="A123" s="2" t="s">
        <v>1669</v>
      </c>
      <c r="B123" s="2" t="s">
        <v>20563</v>
      </c>
      <c r="C123" s="4" t="s">
        <v>20570</v>
      </c>
      <c r="D123" s="9">
        <v>43655</v>
      </c>
      <c r="E123" s="9">
        <v>43656</v>
      </c>
    </row>
    <row r="124" spans="1:6" x14ac:dyDescent="0.25">
      <c r="A124" s="2" t="s">
        <v>6679</v>
      </c>
      <c r="B124" s="2" t="s">
        <v>20571</v>
      </c>
      <c r="C124" s="4" t="s">
        <v>20572</v>
      </c>
      <c r="E124" s="9">
        <v>43664</v>
      </c>
    </row>
    <row r="125" spans="1:6" x14ac:dyDescent="0.25">
      <c r="A125" s="2" t="s">
        <v>9202</v>
      </c>
      <c r="B125" s="2" t="s">
        <v>20573</v>
      </c>
      <c r="C125" s="4" t="s">
        <v>17880</v>
      </c>
      <c r="D125" s="9">
        <v>43678</v>
      </c>
      <c r="E125" s="9">
        <v>43679</v>
      </c>
      <c r="F125" s="3">
        <v>1</v>
      </c>
    </row>
    <row r="126" spans="1:6" x14ac:dyDescent="0.25">
      <c r="A126" s="2" t="s">
        <v>6145</v>
      </c>
      <c r="B126" s="2" t="s">
        <v>20574</v>
      </c>
      <c r="C126" s="4" t="s">
        <v>17880</v>
      </c>
      <c r="D126" s="9">
        <v>43678</v>
      </c>
      <c r="E126" s="9">
        <v>43679</v>
      </c>
      <c r="F126" s="3">
        <v>1</v>
      </c>
    </row>
    <row r="127" spans="1:6" x14ac:dyDescent="0.25">
      <c r="A127" s="2" t="s">
        <v>20575</v>
      </c>
      <c r="B127" s="2" t="s">
        <v>20576</v>
      </c>
      <c r="C127" s="4" t="s">
        <v>20577</v>
      </c>
      <c r="D127" s="9">
        <v>43700</v>
      </c>
      <c r="E127" s="9">
        <v>43700</v>
      </c>
    </row>
    <row r="128" spans="1:6" x14ac:dyDescent="0.25">
      <c r="A128" s="2" t="s">
        <v>1439</v>
      </c>
      <c r="B128" s="2" t="s">
        <v>20574</v>
      </c>
      <c r="C128" s="4" t="s">
        <v>20577</v>
      </c>
      <c r="D128" s="9">
        <v>43700</v>
      </c>
      <c r="E128" s="9">
        <v>43700</v>
      </c>
    </row>
    <row r="129" spans="1:6" x14ac:dyDescent="0.25">
      <c r="A129" s="2" t="s">
        <v>20578</v>
      </c>
      <c r="B129" s="2" t="s">
        <v>20579</v>
      </c>
      <c r="C129" s="4" t="s">
        <v>9643</v>
      </c>
      <c r="D129" s="9">
        <v>43714</v>
      </c>
      <c r="E129" s="9">
        <v>43717</v>
      </c>
      <c r="F129" s="3">
        <v>1</v>
      </c>
    </row>
    <row r="130" spans="1:6" x14ac:dyDescent="0.25">
      <c r="A130" s="2" t="s">
        <v>20580</v>
      </c>
      <c r="B130" s="2" t="s">
        <v>20581</v>
      </c>
      <c r="C130" s="4" t="s">
        <v>9643</v>
      </c>
      <c r="D130" s="9">
        <v>43714</v>
      </c>
      <c r="E130" s="9">
        <v>43717</v>
      </c>
      <c r="F130" s="3">
        <v>1</v>
      </c>
    </row>
    <row r="131" spans="1:6" x14ac:dyDescent="0.25">
      <c r="A131" s="2" t="s">
        <v>1439</v>
      </c>
      <c r="B131" s="2" t="s">
        <v>20574</v>
      </c>
      <c r="C131" s="4" t="s">
        <v>4853</v>
      </c>
      <c r="D131" s="9" t="s">
        <v>17225</v>
      </c>
      <c r="E131" s="9">
        <v>43747</v>
      </c>
    </row>
    <row r="132" spans="1:6" x14ac:dyDescent="0.25">
      <c r="A132" s="2" t="s">
        <v>9202</v>
      </c>
      <c r="B132" s="2" t="s">
        <v>20573</v>
      </c>
      <c r="C132" s="4" t="s">
        <v>4853</v>
      </c>
      <c r="D132" s="9" t="s">
        <v>17225</v>
      </c>
      <c r="E132" s="9">
        <v>43747</v>
      </c>
    </row>
    <row r="133" spans="1:6" x14ac:dyDescent="0.25">
      <c r="A133" s="2" t="s">
        <v>20582</v>
      </c>
      <c r="B133" s="2" t="s">
        <v>20583</v>
      </c>
      <c r="C133" s="4" t="s">
        <v>20584</v>
      </c>
      <c r="D133" s="9">
        <v>43761</v>
      </c>
      <c r="E133" s="9">
        <v>43761</v>
      </c>
    </row>
    <row r="134" spans="1:6" x14ac:dyDescent="0.25">
      <c r="A134" s="2" t="s">
        <v>20585</v>
      </c>
      <c r="B134" s="2" t="s">
        <v>20586</v>
      </c>
      <c r="C134" s="4" t="s">
        <v>20584</v>
      </c>
      <c r="D134" s="9">
        <v>43761</v>
      </c>
      <c r="E134" s="9">
        <v>43761</v>
      </c>
    </row>
    <row r="135" spans="1:6" x14ac:dyDescent="0.25">
      <c r="A135" s="2" t="s">
        <v>20587</v>
      </c>
      <c r="B135" s="2" t="s">
        <v>20588</v>
      </c>
      <c r="C135" s="4" t="s">
        <v>20589</v>
      </c>
      <c r="D135" s="9">
        <v>43775</v>
      </c>
      <c r="E135" s="9">
        <v>43775</v>
      </c>
    </row>
    <row r="136" spans="1:6" x14ac:dyDescent="0.25">
      <c r="A136" s="2" t="s">
        <v>20590</v>
      </c>
      <c r="B136" s="2" t="s">
        <v>20591</v>
      </c>
      <c r="C136" s="4" t="s">
        <v>20589</v>
      </c>
      <c r="D136" s="9">
        <v>43775</v>
      </c>
      <c r="E136" s="9">
        <v>43775</v>
      </c>
    </row>
    <row r="137" spans="1:6" x14ac:dyDescent="0.25">
      <c r="A137" s="2" t="s">
        <v>1241</v>
      </c>
      <c r="B137" s="2" t="s">
        <v>17877</v>
      </c>
      <c r="C137" s="4" t="s">
        <v>20592</v>
      </c>
      <c r="D137" s="9">
        <v>43789</v>
      </c>
      <c r="E137" s="9">
        <v>43789</v>
      </c>
    </row>
    <row r="138" spans="1:6" x14ac:dyDescent="0.25">
      <c r="A138" s="2" t="s">
        <v>1241</v>
      </c>
      <c r="B138" s="2" t="s">
        <v>20593</v>
      </c>
      <c r="C138" s="4" t="s">
        <v>20592</v>
      </c>
      <c r="D138" s="9">
        <v>43789</v>
      </c>
      <c r="E138" s="9">
        <v>43789</v>
      </c>
    </row>
    <row r="139" spans="1:6" x14ac:dyDescent="0.25">
      <c r="A139" s="2" t="s">
        <v>20594</v>
      </c>
      <c r="B139" s="2" t="s">
        <v>20595</v>
      </c>
      <c r="C139" s="4" t="s">
        <v>13836</v>
      </c>
      <c r="D139" s="9">
        <v>43803</v>
      </c>
      <c r="E139" s="9">
        <v>43803</v>
      </c>
    </row>
    <row r="140" spans="1:6" x14ac:dyDescent="0.25">
      <c r="A140" s="2" t="s">
        <v>20596</v>
      </c>
      <c r="B140" s="2" t="s">
        <v>20597</v>
      </c>
      <c r="C140" s="4" t="s">
        <v>13836</v>
      </c>
      <c r="D140" s="9">
        <v>43803</v>
      </c>
      <c r="E140" s="9">
        <v>43803</v>
      </c>
    </row>
    <row r="141" spans="1:6" x14ac:dyDescent="0.25">
      <c r="A141" s="2" t="s">
        <v>20598</v>
      </c>
      <c r="B141" s="2" t="s">
        <v>20599</v>
      </c>
      <c r="C141" s="4" t="s">
        <v>13841</v>
      </c>
      <c r="D141" s="9">
        <v>43817</v>
      </c>
      <c r="E141" s="9">
        <v>43817</v>
      </c>
    </row>
    <row r="142" spans="1:6" x14ac:dyDescent="0.25">
      <c r="A142" s="2" t="s">
        <v>20600</v>
      </c>
      <c r="B142" s="2" t="s">
        <v>17877</v>
      </c>
      <c r="C142" s="4" t="s">
        <v>13841</v>
      </c>
      <c r="D142" s="9">
        <v>43817</v>
      </c>
      <c r="E142" s="9">
        <v>43817</v>
      </c>
    </row>
    <row r="143" spans="1:6" x14ac:dyDescent="0.25">
      <c r="A143" s="2" t="s">
        <v>20601</v>
      </c>
      <c r="B143" s="2" t="s">
        <v>20602</v>
      </c>
      <c r="C143" s="4" t="s">
        <v>20603</v>
      </c>
      <c r="E143" s="9">
        <v>43825</v>
      </c>
    </row>
    <row r="144" spans="1:6" x14ac:dyDescent="0.25">
      <c r="A144" s="2" t="s">
        <v>20604</v>
      </c>
      <c r="B144" s="2" t="s">
        <v>20605</v>
      </c>
      <c r="C144" s="4" t="s">
        <v>20606</v>
      </c>
      <c r="D144" s="9">
        <v>43839</v>
      </c>
      <c r="E144" s="9">
        <v>43840</v>
      </c>
    </row>
    <row r="145" spans="1:6" x14ac:dyDescent="0.25">
      <c r="A145" s="2" t="s">
        <v>20607</v>
      </c>
      <c r="B145" s="2" t="s">
        <v>20608</v>
      </c>
      <c r="C145" s="4" t="s">
        <v>20606</v>
      </c>
      <c r="D145" s="9">
        <v>43839</v>
      </c>
      <c r="E145" s="9">
        <v>43840</v>
      </c>
    </row>
    <row r="146" spans="1:6" x14ac:dyDescent="0.25">
      <c r="A146" s="2" t="s">
        <v>20609</v>
      </c>
      <c r="B146" s="2" t="s">
        <v>20610</v>
      </c>
      <c r="C146" s="4" t="s">
        <v>20611</v>
      </c>
      <c r="E146" s="9">
        <v>43847</v>
      </c>
    </row>
    <row r="147" spans="1:6" x14ac:dyDescent="0.25">
      <c r="A147" s="2" t="s">
        <v>20612</v>
      </c>
      <c r="B147" s="2" t="s">
        <v>20613</v>
      </c>
      <c r="C147" s="4" t="s">
        <v>17229</v>
      </c>
      <c r="D147" s="9">
        <v>43861</v>
      </c>
      <c r="E147" s="9">
        <v>43861</v>
      </c>
    </row>
    <row r="148" spans="1:6" x14ac:dyDescent="0.25">
      <c r="A148" s="2" t="s">
        <v>1669</v>
      </c>
      <c r="B148" s="2" t="s">
        <v>20614</v>
      </c>
      <c r="C148" s="4" t="s">
        <v>17229</v>
      </c>
      <c r="D148" s="9">
        <v>43861</v>
      </c>
      <c r="E148" s="9">
        <v>43861</v>
      </c>
    </row>
    <row r="149" spans="1:6" x14ac:dyDescent="0.25">
      <c r="A149" s="2" t="s">
        <v>14818</v>
      </c>
      <c r="B149" s="2" t="s">
        <v>20615</v>
      </c>
      <c r="C149" s="4" t="s">
        <v>20616</v>
      </c>
      <c r="E149" s="9">
        <v>43873</v>
      </c>
      <c r="F149" s="3">
        <v>5</v>
      </c>
    </row>
    <row r="150" spans="1:6" x14ac:dyDescent="0.25">
      <c r="A150" s="2" t="s">
        <v>13259</v>
      </c>
      <c r="B150" s="2" t="s">
        <v>20617</v>
      </c>
      <c r="C150" s="4" t="s">
        <v>20616</v>
      </c>
      <c r="E150" s="9">
        <v>43873</v>
      </c>
      <c r="F150" s="3">
        <v>5</v>
      </c>
    </row>
    <row r="151" spans="1:6" x14ac:dyDescent="0.25">
      <c r="A151" s="25"/>
      <c r="B151" s="25" t="s">
        <v>20618</v>
      </c>
      <c r="C151" s="25"/>
      <c r="D151" s="29"/>
      <c r="E151" s="29"/>
      <c r="F151" s="30"/>
    </row>
    <row r="152" spans="1:6" x14ac:dyDescent="0.25">
      <c r="A152" s="2" t="s">
        <v>20619</v>
      </c>
      <c r="B152" s="2" t="s">
        <v>20620</v>
      </c>
      <c r="C152" s="4" t="s">
        <v>13284</v>
      </c>
      <c r="E152" s="9">
        <v>43901</v>
      </c>
    </row>
    <row r="153" spans="1:6" x14ac:dyDescent="0.25">
      <c r="A153" s="25"/>
      <c r="B153" s="25" t="s">
        <v>20621</v>
      </c>
      <c r="C153" s="25"/>
      <c r="D153" s="29"/>
      <c r="E153" s="29"/>
      <c r="F153" s="30"/>
    </row>
    <row r="154" spans="1:6" x14ac:dyDescent="0.25">
      <c r="A154" s="2" t="s">
        <v>20622</v>
      </c>
      <c r="B154" s="2" t="s">
        <v>20623</v>
      </c>
      <c r="C154" s="4" t="s">
        <v>20624</v>
      </c>
      <c r="E154" s="9">
        <v>44980</v>
      </c>
    </row>
    <row r="155" spans="1:6" x14ac:dyDescent="0.25">
      <c r="A155" s="2" t="s">
        <v>20625</v>
      </c>
      <c r="B155" s="2" t="s">
        <v>20626</v>
      </c>
      <c r="C155" s="4" t="s">
        <v>10306</v>
      </c>
      <c r="D155" s="9">
        <v>44994</v>
      </c>
      <c r="E155" s="9">
        <v>44994</v>
      </c>
    </row>
    <row r="156" spans="1:6" x14ac:dyDescent="0.25">
      <c r="A156" s="2" t="s">
        <v>10870</v>
      </c>
      <c r="B156" s="2" t="s">
        <v>20627</v>
      </c>
      <c r="C156" s="4" t="s">
        <v>10306</v>
      </c>
      <c r="D156" s="9">
        <v>44994</v>
      </c>
      <c r="E156" s="9">
        <v>44994</v>
      </c>
    </row>
    <row r="157" spans="1:6" x14ac:dyDescent="0.25">
      <c r="A157" s="2" t="s">
        <v>6277</v>
      </c>
      <c r="B157" s="2" t="s">
        <v>17877</v>
      </c>
      <c r="C157" s="4" t="s">
        <v>20628</v>
      </c>
      <c r="D157" s="9" t="s">
        <v>20629</v>
      </c>
      <c r="E157" s="9">
        <v>45008</v>
      </c>
    </row>
    <row r="158" spans="1:6" x14ac:dyDescent="0.25">
      <c r="A158" s="2" t="s">
        <v>6267</v>
      </c>
      <c r="B158" s="2" t="s">
        <v>20630</v>
      </c>
      <c r="C158" s="4" t="s">
        <v>20628</v>
      </c>
      <c r="E158" s="9" t="s">
        <v>20631</v>
      </c>
    </row>
    <row r="159" spans="1:6" x14ac:dyDescent="0.25">
      <c r="A159" s="2" t="s">
        <v>3242</v>
      </c>
      <c r="B159" s="2" t="s">
        <v>20632</v>
      </c>
      <c r="C159" s="4" t="s">
        <v>20633</v>
      </c>
      <c r="D159" s="9">
        <v>45022</v>
      </c>
      <c r="E159" s="9">
        <v>45022</v>
      </c>
    </row>
    <row r="160" spans="1:6" x14ac:dyDescent="0.25">
      <c r="A160" s="2" t="s">
        <v>6277</v>
      </c>
      <c r="B160" s="2" t="s">
        <v>20634</v>
      </c>
      <c r="C160" s="4" t="s">
        <v>20633</v>
      </c>
      <c r="D160" s="9">
        <v>45022</v>
      </c>
      <c r="E160" s="9">
        <v>45022</v>
      </c>
    </row>
    <row r="161" spans="1:6" x14ac:dyDescent="0.25">
      <c r="A161" s="2" t="s">
        <v>12773</v>
      </c>
      <c r="B161" s="2" t="s">
        <v>20635</v>
      </c>
      <c r="C161" s="4" t="s">
        <v>20636</v>
      </c>
      <c r="D161" s="9">
        <v>45036</v>
      </c>
      <c r="E161" s="9">
        <v>45044</v>
      </c>
    </row>
    <row r="162" spans="1:6" x14ac:dyDescent="0.25">
      <c r="A162" s="2" t="s">
        <v>20637</v>
      </c>
      <c r="B162" s="2" t="s">
        <v>20638</v>
      </c>
      <c r="C162" s="4" t="s">
        <v>20636</v>
      </c>
      <c r="E162" s="9">
        <v>45029</v>
      </c>
    </row>
    <row r="163" spans="1:6" x14ac:dyDescent="0.25">
      <c r="A163" s="2" t="s">
        <v>20639</v>
      </c>
      <c r="B163" s="2" t="s">
        <v>20640</v>
      </c>
      <c r="C163" s="4" t="s">
        <v>12976</v>
      </c>
      <c r="D163" s="9">
        <v>45043</v>
      </c>
      <c r="E163" s="9">
        <v>45044</v>
      </c>
    </row>
    <row r="164" spans="1:6" x14ac:dyDescent="0.25">
      <c r="A164" s="2" t="s">
        <v>20641</v>
      </c>
      <c r="B164" s="2" t="s">
        <v>20642</v>
      </c>
      <c r="C164" s="4" t="s">
        <v>20643</v>
      </c>
      <c r="D164" s="9">
        <v>45062</v>
      </c>
      <c r="E164" s="9">
        <v>45063</v>
      </c>
      <c r="F164" s="3">
        <v>1</v>
      </c>
    </row>
    <row r="165" spans="1:6" x14ac:dyDescent="0.25">
      <c r="A165" s="2" t="s">
        <v>20644</v>
      </c>
      <c r="B165" s="2" t="s">
        <v>20645</v>
      </c>
      <c r="C165" s="4" t="s">
        <v>20643</v>
      </c>
      <c r="D165" s="9">
        <v>45062</v>
      </c>
      <c r="E165" s="9">
        <v>45063</v>
      </c>
      <c r="F165" s="3">
        <v>1</v>
      </c>
    </row>
    <row r="166" spans="1:6" x14ac:dyDescent="0.25">
      <c r="A166" s="25"/>
      <c r="B166" s="25" t="s">
        <v>20646</v>
      </c>
      <c r="C166" s="25"/>
      <c r="D166" s="29"/>
      <c r="E166" s="29"/>
      <c r="F166" s="30"/>
    </row>
    <row r="167" spans="1:6" x14ac:dyDescent="0.25">
      <c r="A167" s="2" t="s">
        <v>20647</v>
      </c>
      <c r="B167" s="2" t="s">
        <v>20648</v>
      </c>
      <c r="C167" s="4" t="s">
        <v>20649</v>
      </c>
      <c r="D167" s="9">
        <v>45080</v>
      </c>
      <c r="E167" s="9">
        <v>45082</v>
      </c>
      <c r="F167" s="3">
        <v>1</v>
      </c>
    </row>
    <row r="168" spans="1:6" x14ac:dyDescent="0.25">
      <c r="A168" s="2" t="s">
        <v>7902</v>
      </c>
      <c r="B168" s="2" t="s">
        <v>20650</v>
      </c>
      <c r="C168" s="4" t="s">
        <v>20649</v>
      </c>
      <c r="D168" s="9">
        <v>45080</v>
      </c>
      <c r="E168" s="9">
        <v>45082</v>
      </c>
      <c r="F168" s="3">
        <v>1</v>
      </c>
    </row>
    <row r="169" spans="1:6" x14ac:dyDescent="0.25">
      <c r="A169" s="2" t="s">
        <v>20651</v>
      </c>
      <c r="B169" s="2" t="s">
        <v>20648</v>
      </c>
      <c r="C169" s="4" t="s">
        <v>20652</v>
      </c>
      <c r="D169" s="9">
        <v>45098</v>
      </c>
      <c r="E169" s="9">
        <v>45097</v>
      </c>
    </row>
    <row r="170" spans="1:6" x14ac:dyDescent="0.25">
      <c r="A170" s="2" t="s">
        <v>20653</v>
      </c>
      <c r="B170" s="2" t="s">
        <v>20457</v>
      </c>
      <c r="C170" s="4" t="s">
        <v>20652</v>
      </c>
      <c r="D170" s="9">
        <v>45098</v>
      </c>
      <c r="E170" s="9">
        <v>45097</v>
      </c>
    </row>
    <row r="171" spans="1:6" x14ac:dyDescent="0.25">
      <c r="A171" s="2" t="s">
        <v>20654</v>
      </c>
      <c r="B171" s="2" t="s">
        <v>20655</v>
      </c>
      <c r="C171" s="4" t="s">
        <v>3264</v>
      </c>
      <c r="D171" s="9">
        <v>45111</v>
      </c>
      <c r="E171" s="9">
        <v>45082</v>
      </c>
      <c r="F171" s="3">
        <v>1</v>
      </c>
    </row>
    <row r="172" spans="1:6" x14ac:dyDescent="0.25">
      <c r="A172" s="2" t="s">
        <v>20656</v>
      </c>
      <c r="B172" s="2" t="s">
        <v>20583</v>
      </c>
      <c r="C172" s="4" t="s">
        <v>3264</v>
      </c>
      <c r="D172" s="9">
        <v>45111</v>
      </c>
      <c r="E172" s="9">
        <v>45082</v>
      </c>
      <c r="F172" s="3">
        <v>1</v>
      </c>
    </row>
    <row r="173" spans="1:6" x14ac:dyDescent="0.25">
      <c r="A173" s="25"/>
      <c r="B173" s="25" t="s">
        <v>20657</v>
      </c>
      <c r="C173" s="25"/>
      <c r="D173" s="29"/>
      <c r="E173" s="29"/>
      <c r="F173" s="30"/>
    </row>
    <row r="174" spans="1:6" x14ac:dyDescent="0.25">
      <c r="A174" s="2" t="s">
        <v>20658</v>
      </c>
      <c r="B174" s="2" t="s">
        <v>20659</v>
      </c>
      <c r="C174" s="4" t="s">
        <v>20660</v>
      </c>
      <c r="E174" s="9">
        <v>45127</v>
      </c>
    </row>
    <row r="175" spans="1:6" x14ac:dyDescent="0.25">
      <c r="A175" s="2" t="s">
        <v>20661</v>
      </c>
      <c r="B175" s="2" t="s">
        <v>20662</v>
      </c>
      <c r="C175" s="4" t="s">
        <v>20660</v>
      </c>
      <c r="E175" s="9">
        <v>45127</v>
      </c>
    </row>
    <row r="176" spans="1:6" x14ac:dyDescent="0.25">
      <c r="A176" s="2" t="s">
        <v>6277</v>
      </c>
      <c r="B176" s="2" t="s">
        <v>20663</v>
      </c>
      <c r="C176" s="4" t="s">
        <v>20664</v>
      </c>
      <c r="D176" s="9">
        <v>45143</v>
      </c>
      <c r="E176" s="9">
        <v>45143</v>
      </c>
    </row>
    <row r="177" spans="1:5" x14ac:dyDescent="0.25">
      <c r="A177" s="2" t="s">
        <v>20656</v>
      </c>
      <c r="B177" s="2" t="s">
        <v>20583</v>
      </c>
      <c r="C177" s="4" t="s">
        <v>20664</v>
      </c>
      <c r="D177" s="9">
        <v>45143</v>
      </c>
      <c r="E177" s="9">
        <v>45143</v>
      </c>
    </row>
    <row r="178" spans="1:5" x14ac:dyDescent="0.25">
      <c r="A178" s="2" t="s">
        <v>28929</v>
      </c>
      <c r="B178" s="2" t="s">
        <v>28930</v>
      </c>
      <c r="C178" s="4" t="s">
        <v>28931</v>
      </c>
      <c r="D178" s="9">
        <v>45157</v>
      </c>
      <c r="E178" s="9">
        <v>45156</v>
      </c>
    </row>
    <row r="179" spans="1:5" x14ac:dyDescent="0.25">
      <c r="A179" s="2" t="s">
        <v>9272</v>
      </c>
      <c r="B179" s="2" t="s">
        <v>29038</v>
      </c>
      <c r="C179" s="4" t="s">
        <v>29037</v>
      </c>
      <c r="D179" s="9">
        <v>45170</v>
      </c>
      <c r="E179" s="9">
        <v>45170</v>
      </c>
    </row>
    <row r="180" spans="1:5" x14ac:dyDescent="0.25">
      <c r="A180" s="2" t="s">
        <v>3242</v>
      </c>
      <c r="B180" s="2" t="s">
        <v>29178</v>
      </c>
      <c r="C180" s="4" t="s">
        <v>29179</v>
      </c>
    </row>
    <row r="181" spans="1:5" x14ac:dyDescent="0.25">
      <c r="A181" s="2" t="s">
        <v>3705</v>
      </c>
      <c r="B181" s="2" t="s">
        <v>29180</v>
      </c>
      <c r="C181" s="4" t="s">
        <v>29179</v>
      </c>
    </row>
  </sheetData>
  <hyperlinks>
    <hyperlink ref="I1" location="'Inicio'!A1" tooltip="Regresa a la tabla del inicio" display="Ir al inicio" xr:uid="{C9BB2BCA-6F54-49F5-AF98-D60C5C469797}"/>
  </hyperlink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BD5A-C0AE-4CAB-BD7A-6713EBE8A41E}">
  <sheetPr codeName="Hoja237"/>
  <dimension ref="A1:I15"/>
  <sheetViews>
    <sheetView workbookViewId="0">
      <pane ySplit="1" topLeftCell="A2" activePane="bottomLeft" state="frozenSplit"/>
      <selection pane="bottomLeft" activeCell="D11" sqref="D1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790</v>
      </c>
      <c r="H1" s="1" t="s">
        <v>28761</v>
      </c>
      <c r="I1" s="5" t="s">
        <v>14</v>
      </c>
    </row>
    <row r="2" spans="1:9" x14ac:dyDescent="0.25">
      <c r="A2" s="2" t="s">
        <v>20665</v>
      </c>
      <c r="B2" s="2" t="s">
        <v>17846</v>
      </c>
      <c r="C2" s="4" t="s">
        <v>11412</v>
      </c>
      <c r="D2" s="9">
        <v>43581</v>
      </c>
      <c r="E2" s="9">
        <v>43581</v>
      </c>
    </row>
    <row r="3" spans="1:9" x14ac:dyDescent="0.25">
      <c r="A3" s="2" t="s">
        <v>20665</v>
      </c>
      <c r="B3" s="2" t="s">
        <v>17846</v>
      </c>
      <c r="C3" s="4" t="s">
        <v>19763</v>
      </c>
      <c r="E3" s="9">
        <v>43599</v>
      </c>
    </row>
    <row r="4" spans="1:9" x14ac:dyDescent="0.25">
      <c r="A4" s="2" t="s">
        <v>20665</v>
      </c>
      <c r="B4" s="2" t="s">
        <v>20666</v>
      </c>
      <c r="C4" s="4" t="s">
        <v>11083</v>
      </c>
      <c r="E4" s="9">
        <v>43623</v>
      </c>
    </row>
    <row r="5" spans="1:9" x14ac:dyDescent="0.25">
      <c r="A5" s="2" t="s">
        <v>3298</v>
      </c>
      <c r="B5" s="2" t="s">
        <v>13218</v>
      </c>
      <c r="C5" s="4" t="s">
        <v>20667</v>
      </c>
      <c r="D5" s="9">
        <v>43637</v>
      </c>
      <c r="E5" s="9">
        <v>43634</v>
      </c>
    </row>
    <row r="6" spans="1:9" x14ac:dyDescent="0.25">
      <c r="A6" s="2" t="s">
        <v>3298</v>
      </c>
      <c r="B6" s="2" t="s">
        <v>13218</v>
      </c>
      <c r="C6" s="4" t="s">
        <v>10398</v>
      </c>
      <c r="E6" s="9">
        <v>43659</v>
      </c>
    </row>
    <row r="7" spans="1:9" x14ac:dyDescent="0.25">
      <c r="A7" s="2" t="s">
        <v>20668</v>
      </c>
      <c r="B7" s="2" t="s">
        <v>20669</v>
      </c>
      <c r="C7" s="4" t="s">
        <v>1574</v>
      </c>
      <c r="E7" s="9">
        <v>43668</v>
      </c>
      <c r="F7" s="3">
        <v>2</v>
      </c>
    </row>
    <row r="8" spans="1:9" x14ac:dyDescent="0.25">
      <c r="A8" s="2" t="s">
        <v>20668</v>
      </c>
      <c r="B8" s="2" t="s">
        <v>20669</v>
      </c>
      <c r="C8" s="4" t="s">
        <v>20670</v>
      </c>
      <c r="E8" s="9">
        <v>43677</v>
      </c>
    </row>
    <row r="9" spans="1:9" x14ac:dyDescent="0.25">
      <c r="A9" s="2" t="s">
        <v>3298</v>
      </c>
      <c r="B9" s="2" t="s">
        <v>13218</v>
      </c>
      <c r="C9" s="4" t="s">
        <v>14789</v>
      </c>
      <c r="D9" s="9">
        <v>43691</v>
      </c>
      <c r="E9" s="9">
        <v>43691</v>
      </c>
    </row>
    <row r="10" spans="1:9" x14ac:dyDescent="0.25">
      <c r="A10" s="2" t="s">
        <v>4741</v>
      </c>
      <c r="B10" s="2" t="s">
        <v>20671</v>
      </c>
      <c r="C10" s="4" t="s">
        <v>20672</v>
      </c>
      <c r="E10" s="9">
        <v>43735</v>
      </c>
    </row>
    <row r="11" spans="1:9" x14ac:dyDescent="0.25">
      <c r="A11" s="2" t="s">
        <v>4741</v>
      </c>
      <c r="B11" s="2" t="s">
        <v>20673</v>
      </c>
      <c r="C11" s="4" t="s">
        <v>20674</v>
      </c>
      <c r="E11" s="9">
        <v>43736</v>
      </c>
    </row>
    <row r="12" spans="1:9" x14ac:dyDescent="0.25">
      <c r="A12" s="2" t="s">
        <v>9416</v>
      </c>
      <c r="B12" s="2" t="s">
        <v>20251</v>
      </c>
      <c r="C12" s="4" t="s">
        <v>16385</v>
      </c>
      <c r="E12" s="9">
        <v>43741</v>
      </c>
    </row>
    <row r="13" spans="1:9" x14ac:dyDescent="0.25">
      <c r="A13" s="2" t="s">
        <v>4741</v>
      </c>
      <c r="B13" s="2" t="s">
        <v>20675</v>
      </c>
      <c r="C13" s="4" t="s">
        <v>20676</v>
      </c>
      <c r="E13" s="9">
        <v>43745</v>
      </c>
    </row>
    <row r="14" spans="1:9" x14ac:dyDescent="0.25">
      <c r="A14" s="2" t="s">
        <v>3298</v>
      </c>
      <c r="B14" s="2" t="s">
        <v>13218</v>
      </c>
      <c r="C14" s="4" t="s">
        <v>2157</v>
      </c>
      <c r="E14" s="9">
        <v>43749</v>
      </c>
    </row>
    <row r="15" spans="1:9" x14ac:dyDescent="0.25">
      <c r="A15" s="2" t="s">
        <v>18723</v>
      </c>
      <c r="B15" s="2" t="s">
        <v>20677</v>
      </c>
      <c r="C15" s="4" t="s">
        <v>5817</v>
      </c>
      <c r="D15" s="9">
        <v>43903</v>
      </c>
      <c r="E15" s="9">
        <v>43903</v>
      </c>
    </row>
  </sheetData>
  <hyperlinks>
    <hyperlink ref="I1" location="'Inicio'!A1" tooltip="Regresa a la tabla del inicio" display="Ir al inicio" xr:uid="{EC1461DA-18B4-4C82-BFD7-B2E7E50EFD4E}"/>
  </hyperlink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E18F7-7F5A-41FB-8578-65CAC7758B89}">
  <sheetPr codeName="Hoja239"/>
  <dimension ref="A1:I144"/>
  <sheetViews>
    <sheetView workbookViewId="0">
      <pane ySplit="1" topLeftCell="A116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791</v>
      </c>
      <c r="H1" s="1" t="s">
        <v>28761</v>
      </c>
      <c r="I1" s="5" t="s">
        <v>14</v>
      </c>
    </row>
    <row r="2" spans="1:9" x14ac:dyDescent="0.25">
      <c r="A2" s="2" t="s">
        <v>21096</v>
      </c>
      <c r="B2" s="2" t="s">
        <v>21097</v>
      </c>
      <c r="C2" s="4" t="s">
        <v>21098</v>
      </c>
      <c r="E2" s="9" t="s">
        <v>2194</v>
      </c>
    </row>
    <row r="3" spans="1:9" x14ac:dyDescent="0.25">
      <c r="A3" s="2" t="s">
        <v>2235</v>
      </c>
      <c r="B3" s="2" t="s">
        <v>21099</v>
      </c>
      <c r="C3" s="4" t="s">
        <v>21100</v>
      </c>
      <c r="E3" s="9">
        <v>40976</v>
      </c>
    </row>
    <row r="4" spans="1:9" x14ac:dyDescent="0.25">
      <c r="A4" s="2" t="s">
        <v>4042</v>
      </c>
      <c r="B4" s="2" t="s">
        <v>21101</v>
      </c>
      <c r="C4" s="4" t="s">
        <v>21102</v>
      </c>
      <c r="E4" s="9">
        <v>40981</v>
      </c>
    </row>
    <row r="5" spans="1:9" x14ac:dyDescent="0.25">
      <c r="A5" s="2" t="s">
        <v>2240</v>
      </c>
      <c r="B5" s="2" t="s">
        <v>21103</v>
      </c>
      <c r="C5" s="4" t="s">
        <v>21104</v>
      </c>
      <c r="E5" s="9">
        <v>40988</v>
      </c>
    </row>
    <row r="6" spans="1:9" x14ac:dyDescent="0.25">
      <c r="A6" s="2" t="s">
        <v>1870</v>
      </c>
      <c r="B6" s="2" t="s">
        <v>21105</v>
      </c>
      <c r="C6" s="4" t="s">
        <v>21106</v>
      </c>
      <c r="E6" s="9">
        <v>40988</v>
      </c>
    </row>
    <row r="7" spans="1:9" x14ac:dyDescent="0.25">
      <c r="A7" s="2" t="s">
        <v>12343</v>
      </c>
      <c r="B7" s="2" t="s">
        <v>21107</v>
      </c>
      <c r="C7" s="4" t="s">
        <v>8197</v>
      </c>
      <c r="E7" s="9">
        <v>41055</v>
      </c>
      <c r="F7" s="3">
        <v>1</v>
      </c>
    </row>
    <row r="8" spans="1:9" x14ac:dyDescent="0.25">
      <c r="A8" s="2" t="s">
        <v>1258</v>
      </c>
      <c r="B8" s="2" t="s">
        <v>21108</v>
      </c>
      <c r="C8" s="4" t="s">
        <v>8197</v>
      </c>
      <c r="E8" s="9">
        <v>41055</v>
      </c>
      <c r="F8" s="3">
        <v>1</v>
      </c>
    </row>
    <row r="9" spans="1:9" x14ac:dyDescent="0.25">
      <c r="A9" s="2" t="s">
        <v>1258</v>
      </c>
      <c r="B9" s="2" t="s">
        <v>21108</v>
      </c>
      <c r="C9" s="4" t="s">
        <v>21109</v>
      </c>
      <c r="E9" s="9">
        <v>41061</v>
      </c>
    </row>
    <row r="10" spans="1:9" x14ac:dyDescent="0.25">
      <c r="A10" s="2" t="s">
        <v>21110</v>
      </c>
      <c r="B10" s="2" t="s">
        <v>21111</v>
      </c>
      <c r="C10" s="4" t="s">
        <v>21109</v>
      </c>
      <c r="E10" s="9">
        <v>41061</v>
      </c>
    </row>
    <row r="11" spans="1:9" x14ac:dyDescent="0.25">
      <c r="A11" s="2" t="s">
        <v>2240</v>
      </c>
      <c r="B11" s="2" t="s">
        <v>21112</v>
      </c>
      <c r="C11" s="4" t="s">
        <v>21113</v>
      </c>
      <c r="E11" s="9">
        <v>41354</v>
      </c>
    </row>
    <row r="12" spans="1:9" x14ac:dyDescent="0.25">
      <c r="A12" s="2" t="s">
        <v>21114</v>
      </c>
      <c r="B12" s="2" t="s">
        <v>20745</v>
      </c>
      <c r="C12" s="4" t="s">
        <v>21113</v>
      </c>
      <c r="E12" s="9">
        <v>41354</v>
      </c>
    </row>
    <row r="13" spans="1:9" x14ac:dyDescent="0.25">
      <c r="A13" s="2" t="s">
        <v>13453</v>
      </c>
      <c r="B13" s="2" t="s">
        <v>21115</v>
      </c>
      <c r="C13" s="4" t="s">
        <v>21116</v>
      </c>
      <c r="E13" s="9">
        <v>41365</v>
      </c>
    </row>
    <row r="14" spans="1:9" x14ac:dyDescent="0.25">
      <c r="A14" s="2" t="s">
        <v>8192</v>
      </c>
      <c r="B14" s="2" t="s">
        <v>21117</v>
      </c>
      <c r="C14" s="4" t="s">
        <v>21116</v>
      </c>
      <c r="E14" s="9">
        <v>41365</v>
      </c>
    </row>
    <row r="15" spans="1:9" x14ac:dyDescent="0.25">
      <c r="A15" s="2" t="s">
        <v>21118</v>
      </c>
      <c r="B15" s="2" t="s">
        <v>21119</v>
      </c>
      <c r="C15" s="4" t="s">
        <v>3943</v>
      </c>
      <c r="E15" s="9">
        <v>41374</v>
      </c>
    </row>
    <row r="16" spans="1:9" x14ac:dyDescent="0.25">
      <c r="A16" s="2" t="s">
        <v>2365</v>
      </c>
      <c r="B16" s="2" t="s">
        <v>21120</v>
      </c>
      <c r="C16" s="4" t="s">
        <v>3943</v>
      </c>
      <c r="E16" s="9">
        <v>41374</v>
      </c>
    </row>
    <row r="17" spans="1:6" x14ac:dyDescent="0.25">
      <c r="A17" s="2" t="s">
        <v>21121</v>
      </c>
      <c r="B17" s="2" t="s">
        <v>21122</v>
      </c>
      <c r="C17" s="4" t="s">
        <v>21123</v>
      </c>
      <c r="E17" s="9">
        <v>41404</v>
      </c>
    </row>
    <row r="18" spans="1:6" x14ac:dyDescent="0.25">
      <c r="A18" s="2" t="s">
        <v>8192</v>
      </c>
      <c r="B18" s="2" t="s">
        <v>21124</v>
      </c>
      <c r="C18" s="4" t="s">
        <v>21123</v>
      </c>
      <c r="E18" s="9">
        <v>41404</v>
      </c>
    </row>
    <row r="19" spans="1:6" x14ac:dyDescent="0.25">
      <c r="A19" s="2" t="s">
        <v>21118</v>
      </c>
      <c r="B19" s="2" t="s">
        <v>21125</v>
      </c>
      <c r="C19" s="4" t="s">
        <v>21126</v>
      </c>
      <c r="E19" s="9">
        <v>41414</v>
      </c>
      <c r="F19" s="3">
        <v>2</v>
      </c>
    </row>
    <row r="20" spans="1:6" x14ac:dyDescent="0.25">
      <c r="A20" s="2" t="s">
        <v>2379</v>
      </c>
      <c r="B20" s="2" t="s">
        <v>21127</v>
      </c>
      <c r="C20" s="4" t="s">
        <v>21126</v>
      </c>
      <c r="D20" s="9">
        <v>41421</v>
      </c>
      <c r="E20" s="9">
        <v>41421</v>
      </c>
    </row>
    <row r="21" spans="1:6" x14ac:dyDescent="0.25">
      <c r="A21" s="2" t="s">
        <v>21128</v>
      </c>
      <c r="B21" s="2" t="s">
        <v>21129</v>
      </c>
      <c r="C21" s="4" t="s">
        <v>21130</v>
      </c>
      <c r="E21" s="9">
        <v>41428</v>
      </c>
    </row>
    <row r="22" spans="1:6" x14ac:dyDescent="0.25">
      <c r="A22" s="2" t="s">
        <v>8667</v>
      </c>
      <c r="B22" s="2" t="s">
        <v>21131</v>
      </c>
      <c r="C22" s="4" t="s">
        <v>21130</v>
      </c>
      <c r="E22" s="9">
        <v>41428</v>
      </c>
    </row>
    <row r="23" spans="1:6" x14ac:dyDescent="0.25">
      <c r="A23" s="2" t="s">
        <v>21132</v>
      </c>
      <c r="B23" s="2" t="s">
        <v>21133</v>
      </c>
      <c r="C23" s="4" t="s">
        <v>21134</v>
      </c>
      <c r="E23" s="9">
        <v>41522</v>
      </c>
    </row>
    <row r="24" spans="1:6" x14ac:dyDescent="0.25">
      <c r="A24" s="2" t="s">
        <v>21135</v>
      </c>
      <c r="B24" s="2" t="s">
        <v>21136</v>
      </c>
      <c r="C24" s="4" t="s">
        <v>21134</v>
      </c>
      <c r="E24" s="9">
        <v>41522</v>
      </c>
    </row>
    <row r="25" spans="1:6" x14ac:dyDescent="0.25">
      <c r="A25" s="2" t="s">
        <v>21137</v>
      </c>
      <c r="B25" s="2" t="s">
        <v>21138</v>
      </c>
      <c r="C25" s="4" t="s">
        <v>21139</v>
      </c>
      <c r="E25" s="9">
        <v>41529</v>
      </c>
    </row>
    <row r="26" spans="1:6" x14ac:dyDescent="0.25">
      <c r="B26" s="2" t="s">
        <v>21140</v>
      </c>
      <c r="C26" s="4" t="s">
        <v>21139</v>
      </c>
      <c r="E26" s="9">
        <v>41529</v>
      </c>
    </row>
    <row r="27" spans="1:6" x14ac:dyDescent="0.25">
      <c r="A27" s="2" t="s">
        <v>11062</v>
      </c>
      <c r="B27" s="2" t="s">
        <v>21141</v>
      </c>
      <c r="C27" s="4" t="s">
        <v>21142</v>
      </c>
      <c r="D27" s="9">
        <v>41544</v>
      </c>
      <c r="E27" s="9">
        <v>41547</v>
      </c>
    </row>
    <row r="28" spans="1:6" x14ac:dyDescent="0.25">
      <c r="A28" s="2" t="s">
        <v>13962</v>
      </c>
      <c r="B28" s="2" t="s">
        <v>21143</v>
      </c>
      <c r="C28" s="4" t="s">
        <v>21142</v>
      </c>
      <c r="E28" s="9">
        <v>41537</v>
      </c>
    </row>
    <row r="29" spans="1:6" x14ac:dyDescent="0.25">
      <c r="A29" s="2" t="s">
        <v>4486</v>
      </c>
      <c r="B29" s="2" t="s">
        <v>21144</v>
      </c>
      <c r="C29" s="4" t="s">
        <v>21145</v>
      </c>
      <c r="E29" s="9">
        <v>41547</v>
      </c>
    </row>
    <row r="30" spans="1:6" x14ac:dyDescent="0.25">
      <c r="A30" s="2" t="s">
        <v>1802</v>
      </c>
      <c r="B30" s="2" t="s">
        <v>21146</v>
      </c>
      <c r="C30" s="4" t="s">
        <v>21147</v>
      </c>
      <c r="E30" s="9">
        <v>41572</v>
      </c>
    </row>
    <row r="31" spans="1:6" x14ac:dyDescent="0.25">
      <c r="A31" s="2" t="s">
        <v>2261</v>
      </c>
      <c r="B31" s="2" t="s">
        <v>21148</v>
      </c>
      <c r="C31" s="4" t="s">
        <v>21147</v>
      </c>
      <c r="D31" s="9" t="s">
        <v>21149</v>
      </c>
      <c r="E31" s="9">
        <v>41577</v>
      </c>
    </row>
    <row r="32" spans="1:6" x14ac:dyDescent="0.25">
      <c r="A32" s="2" t="s">
        <v>21150</v>
      </c>
      <c r="B32" s="2" t="s">
        <v>21151</v>
      </c>
      <c r="C32" s="4" t="s">
        <v>21152</v>
      </c>
      <c r="E32" s="9">
        <v>41577</v>
      </c>
    </row>
    <row r="33" spans="1:5" x14ac:dyDescent="0.25">
      <c r="A33" s="2" t="s">
        <v>21153</v>
      </c>
      <c r="B33" s="2" t="s">
        <v>21154</v>
      </c>
      <c r="C33" s="4" t="s">
        <v>3555</v>
      </c>
      <c r="E33" s="9">
        <v>41591</v>
      </c>
    </row>
    <row r="34" spans="1:5" x14ac:dyDescent="0.25">
      <c r="A34" s="2" t="s">
        <v>6840</v>
      </c>
      <c r="B34" s="2" t="s">
        <v>21155</v>
      </c>
      <c r="C34" s="4" t="s">
        <v>3555</v>
      </c>
      <c r="D34" s="9" t="s">
        <v>21156</v>
      </c>
      <c r="E34" s="9">
        <v>41598</v>
      </c>
    </row>
    <row r="35" spans="1:5" x14ac:dyDescent="0.25">
      <c r="A35" s="2" t="s">
        <v>21157</v>
      </c>
      <c r="B35" s="2" t="s">
        <v>21158</v>
      </c>
      <c r="C35" s="4" t="s">
        <v>3558</v>
      </c>
      <c r="E35" s="9">
        <v>41598</v>
      </c>
    </row>
    <row r="36" spans="1:5" x14ac:dyDescent="0.25">
      <c r="A36" s="2" t="s">
        <v>13934</v>
      </c>
      <c r="B36" s="2" t="s">
        <v>21159</v>
      </c>
      <c r="C36" s="4" t="s">
        <v>17461</v>
      </c>
      <c r="D36" s="9" t="s">
        <v>21160</v>
      </c>
      <c r="E36" s="9">
        <v>41612</v>
      </c>
    </row>
    <row r="37" spans="1:5" x14ac:dyDescent="0.25">
      <c r="A37" s="2" t="s">
        <v>21161</v>
      </c>
      <c r="B37" s="2" t="s">
        <v>21162</v>
      </c>
      <c r="C37" s="4" t="s">
        <v>17461</v>
      </c>
      <c r="D37" s="9" t="s">
        <v>21160</v>
      </c>
      <c r="E37" s="9">
        <v>41612</v>
      </c>
    </row>
    <row r="38" spans="1:5" x14ac:dyDescent="0.25">
      <c r="A38" s="2" t="s">
        <v>21163</v>
      </c>
      <c r="B38" s="2" t="s">
        <v>21164</v>
      </c>
      <c r="C38" s="4" t="s">
        <v>21165</v>
      </c>
      <c r="D38" s="9" t="s">
        <v>10333</v>
      </c>
      <c r="E38" s="9">
        <v>41620</v>
      </c>
    </row>
    <row r="39" spans="1:5" x14ac:dyDescent="0.25">
      <c r="A39" s="2" t="s">
        <v>21166</v>
      </c>
      <c r="B39" s="2" t="s">
        <v>21167</v>
      </c>
      <c r="C39" s="4" t="s">
        <v>21165</v>
      </c>
      <c r="E39" s="9">
        <v>41619</v>
      </c>
    </row>
    <row r="40" spans="1:5" x14ac:dyDescent="0.25">
      <c r="A40" s="2" t="s">
        <v>21168</v>
      </c>
      <c r="B40" s="2" t="s">
        <v>21169</v>
      </c>
      <c r="C40" s="4" t="s">
        <v>21170</v>
      </c>
      <c r="D40" s="9" t="s">
        <v>21171</v>
      </c>
      <c r="E40" s="9">
        <v>41634</v>
      </c>
    </row>
    <row r="41" spans="1:5" x14ac:dyDescent="0.25">
      <c r="A41" s="2" t="s">
        <v>21172</v>
      </c>
      <c r="B41" s="2" t="s">
        <v>21173</v>
      </c>
      <c r="C41" s="4" t="s">
        <v>3566</v>
      </c>
      <c r="D41" s="9" t="s">
        <v>21171</v>
      </c>
      <c r="E41" s="9">
        <v>41634</v>
      </c>
    </row>
    <row r="42" spans="1:5" x14ac:dyDescent="0.25">
      <c r="A42" s="2" t="s">
        <v>21132</v>
      </c>
      <c r="B42" s="2" t="s">
        <v>21174</v>
      </c>
      <c r="C42" s="4" t="s">
        <v>21175</v>
      </c>
      <c r="E42" s="9">
        <v>41648</v>
      </c>
    </row>
    <row r="43" spans="1:5" x14ac:dyDescent="0.25">
      <c r="A43" s="2" t="s">
        <v>2365</v>
      </c>
      <c r="B43" s="2" t="s">
        <v>21120</v>
      </c>
      <c r="C43" s="4" t="s">
        <v>21175</v>
      </c>
      <c r="E43" s="9">
        <v>41641</v>
      </c>
    </row>
    <row r="44" spans="1:5" x14ac:dyDescent="0.25">
      <c r="A44" s="2" t="s">
        <v>21176</v>
      </c>
      <c r="B44" s="2" t="s">
        <v>21177</v>
      </c>
      <c r="C44" s="4" t="s">
        <v>21178</v>
      </c>
      <c r="E44" s="9">
        <v>41648</v>
      </c>
    </row>
    <row r="45" spans="1:5" x14ac:dyDescent="0.25">
      <c r="A45" s="2" t="s">
        <v>21132</v>
      </c>
      <c r="B45" s="2" t="s">
        <v>21174</v>
      </c>
      <c r="C45" s="4" t="s">
        <v>21179</v>
      </c>
      <c r="E45" s="9">
        <v>41652</v>
      </c>
    </row>
    <row r="46" spans="1:5" x14ac:dyDescent="0.25">
      <c r="A46" s="2" t="s">
        <v>21180</v>
      </c>
      <c r="B46" s="2" t="s">
        <v>21181</v>
      </c>
      <c r="C46" s="4" t="s">
        <v>21179</v>
      </c>
      <c r="E46" s="9">
        <v>41656</v>
      </c>
    </row>
    <row r="47" spans="1:5" x14ac:dyDescent="0.25">
      <c r="A47" s="2" t="s">
        <v>21182</v>
      </c>
      <c r="B47" s="2" t="s">
        <v>21183</v>
      </c>
      <c r="C47" s="4" t="s">
        <v>14286</v>
      </c>
      <c r="D47" s="9" t="s">
        <v>21184</v>
      </c>
      <c r="E47" s="9">
        <v>41666</v>
      </c>
    </row>
    <row r="48" spans="1:5" x14ac:dyDescent="0.25">
      <c r="A48" s="2" t="s">
        <v>7506</v>
      </c>
      <c r="B48" s="2" t="s">
        <v>21185</v>
      </c>
      <c r="C48" s="4" t="s">
        <v>11789</v>
      </c>
      <c r="E48" s="9">
        <v>41662</v>
      </c>
    </row>
    <row r="49" spans="1:5" x14ac:dyDescent="0.25">
      <c r="A49" s="2" t="s">
        <v>7506</v>
      </c>
      <c r="B49" s="2" t="s">
        <v>21186</v>
      </c>
      <c r="C49" s="4" t="s">
        <v>2827</v>
      </c>
      <c r="E49" s="9">
        <v>41670</v>
      </c>
    </row>
    <row r="50" spans="1:5" x14ac:dyDescent="0.25">
      <c r="A50" s="2" t="s">
        <v>13934</v>
      </c>
      <c r="B50" s="2" t="s">
        <v>21187</v>
      </c>
      <c r="C50" s="4" t="s">
        <v>3505</v>
      </c>
      <c r="D50" s="9" t="s">
        <v>21188</v>
      </c>
      <c r="E50" s="9">
        <v>41676</v>
      </c>
    </row>
    <row r="51" spans="1:5" x14ac:dyDescent="0.25">
      <c r="A51" s="2" t="s">
        <v>16166</v>
      </c>
      <c r="B51" s="2" t="s">
        <v>21189</v>
      </c>
      <c r="C51" s="4" t="s">
        <v>21190</v>
      </c>
      <c r="E51" s="9">
        <v>41675</v>
      </c>
    </row>
    <row r="52" spans="1:5" x14ac:dyDescent="0.25">
      <c r="A52" s="2" t="s">
        <v>18050</v>
      </c>
      <c r="B52" s="2" t="s">
        <v>21191</v>
      </c>
      <c r="C52" s="4" t="s">
        <v>9788</v>
      </c>
      <c r="D52" s="9">
        <v>41689</v>
      </c>
      <c r="E52" s="9">
        <v>41687</v>
      </c>
    </row>
    <row r="53" spans="1:5" x14ac:dyDescent="0.25">
      <c r="A53" s="2" t="s">
        <v>21192</v>
      </c>
      <c r="B53" s="2" t="s">
        <v>21193</v>
      </c>
      <c r="C53" s="4" t="s">
        <v>14288</v>
      </c>
      <c r="E53" s="9">
        <v>41680</v>
      </c>
    </row>
    <row r="54" spans="1:5" x14ac:dyDescent="0.25">
      <c r="A54" s="2" t="s">
        <v>7314</v>
      </c>
      <c r="B54" s="2" t="s">
        <v>21194</v>
      </c>
      <c r="C54" s="4" t="s">
        <v>2836</v>
      </c>
      <c r="E54" s="9">
        <v>41687</v>
      </c>
    </row>
    <row r="55" spans="1:5" x14ac:dyDescent="0.25">
      <c r="A55" s="2" t="s">
        <v>15102</v>
      </c>
      <c r="B55" s="2" t="s">
        <v>21195</v>
      </c>
      <c r="C55" s="4" t="s">
        <v>15278</v>
      </c>
      <c r="D55" s="9" t="s">
        <v>21196</v>
      </c>
      <c r="E55" s="9">
        <v>41720</v>
      </c>
    </row>
    <row r="56" spans="1:5" x14ac:dyDescent="0.25">
      <c r="A56" s="2" t="s">
        <v>21197</v>
      </c>
      <c r="B56" s="2" t="s">
        <v>21198</v>
      </c>
      <c r="C56" s="4" t="s">
        <v>15278</v>
      </c>
      <c r="D56" s="9" t="s">
        <v>21196</v>
      </c>
      <c r="E56" s="9">
        <v>41720</v>
      </c>
    </row>
    <row r="57" spans="1:5" x14ac:dyDescent="0.25">
      <c r="A57" s="2" t="s">
        <v>21199</v>
      </c>
      <c r="B57" s="2" t="s">
        <v>21200</v>
      </c>
      <c r="C57" s="4" t="s">
        <v>7568</v>
      </c>
      <c r="D57" s="9">
        <v>41794</v>
      </c>
      <c r="E57" s="9">
        <v>41800</v>
      </c>
    </row>
    <row r="58" spans="1:5" x14ac:dyDescent="0.25">
      <c r="A58" s="2" t="s">
        <v>7778</v>
      </c>
      <c r="B58" s="2" t="s">
        <v>16817</v>
      </c>
      <c r="C58" s="4" t="s">
        <v>7568</v>
      </c>
      <c r="E58" s="9">
        <v>41789</v>
      </c>
    </row>
    <row r="59" spans="1:5" x14ac:dyDescent="0.25">
      <c r="A59" s="2" t="s">
        <v>21201</v>
      </c>
      <c r="B59" s="2" t="s">
        <v>21202</v>
      </c>
      <c r="C59" s="4" t="s">
        <v>1217</v>
      </c>
      <c r="E59" s="9">
        <v>41923</v>
      </c>
    </row>
    <row r="60" spans="1:5" x14ac:dyDescent="0.25">
      <c r="A60" s="2" t="s">
        <v>21203</v>
      </c>
      <c r="B60" s="2" t="s">
        <v>21204</v>
      </c>
      <c r="C60" s="4" t="s">
        <v>1217</v>
      </c>
      <c r="E60" s="9">
        <v>41925</v>
      </c>
    </row>
    <row r="61" spans="1:5" x14ac:dyDescent="0.25">
      <c r="A61" s="2" t="s">
        <v>19621</v>
      </c>
      <c r="B61" s="2" t="s">
        <v>21205</v>
      </c>
      <c r="C61" s="4" t="s">
        <v>1880</v>
      </c>
      <c r="E61" s="9">
        <v>41937</v>
      </c>
    </row>
    <row r="62" spans="1:5" x14ac:dyDescent="0.25">
      <c r="A62" s="2" t="s">
        <v>21206</v>
      </c>
      <c r="B62" s="2" t="s">
        <v>21207</v>
      </c>
      <c r="C62" s="4" t="s">
        <v>21208</v>
      </c>
      <c r="E62" s="9" t="s">
        <v>2884</v>
      </c>
    </row>
    <row r="63" spans="1:5" x14ac:dyDescent="0.25">
      <c r="A63" s="2" t="s">
        <v>21209</v>
      </c>
      <c r="B63" s="2" t="s">
        <v>21210</v>
      </c>
      <c r="C63" s="4" t="s">
        <v>2884</v>
      </c>
      <c r="D63" s="9">
        <v>41944</v>
      </c>
      <c r="E63" s="9">
        <v>41944</v>
      </c>
    </row>
    <row r="64" spans="1:5" x14ac:dyDescent="0.25">
      <c r="A64" s="2" t="s">
        <v>21211</v>
      </c>
      <c r="B64" s="2" t="s">
        <v>21212</v>
      </c>
      <c r="C64" s="4" t="s">
        <v>6831</v>
      </c>
      <c r="D64" s="9">
        <v>41951</v>
      </c>
      <c r="E64" s="9">
        <v>41948</v>
      </c>
    </row>
    <row r="65" spans="1:5" x14ac:dyDescent="0.25">
      <c r="A65" s="2" t="s">
        <v>21213</v>
      </c>
      <c r="B65" s="2" t="s">
        <v>21214</v>
      </c>
      <c r="C65" s="4" t="s">
        <v>21215</v>
      </c>
      <c r="D65" s="9">
        <v>41961</v>
      </c>
      <c r="E65" s="9">
        <v>41957</v>
      </c>
    </row>
    <row r="66" spans="1:5" x14ac:dyDescent="0.25">
      <c r="A66" s="2" t="s">
        <v>21216</v>
      </c>
      <c r="B66" s="2" t="s">
        <v>21217</v>
      </c>
      <c r="C66" s="4" t="s">
        <v>21218</v>
      </c>
      <c r="E66" s="9">
        <v>41954</v>
      </c>
    </row>
    <row r="67" spans="1:5" x14ac:dyDescent="0.25">
      <c r="A67" s="2" t="s">
        <v>21219</v>
      </c>
      <c r="B67" s="2" t="s">
        <v>21220</v>
      </c>
      <c r="C67" s="4" t="s">
        <v>21221</v>
      </c>
      <c r="D67" s="9">
        <v>41969</v>
      </c>
      <c r="E67" s="9">
        <v>41965</v>
      </c>
    </row>
    <row r="68" spans="1:5" x14ac:dyDescent="0.25">
      <c r="A68" s="2" t="s">
        <v>21222</v>
      </c>
      <c r="B68" s="2" t="s">
        <v>21223</v>
      </c>
      <c r="C68" s="4" t="s">
        <v>4216</v>
      </c>
      <c r="E68" s="9">
        <v>41962</v>
      </c>
    </row>
    <row r="69" spans="1:5" x14ac:dyDescent="0.25">
      <c r="A69" s="2" t="s">
        <v>21224</v>
      </c>
      <c r="B69" s="2" t="s">
        <v>21225</v>
      </c>
      <c r="C69" s="4" t="s">
        <v>11965</v>
      </c>
      <c r="D69" s="9">
        <v>41976</v>
      </c>
      <c r="E69" s="9">
        <v>41974</v>
      </c>
    </row>
    <row r="70" spans="1:5" x14ac:dyDescent="0.25">
      <c r="A70" s="2" t="s">
        <v>4028</v>
      </c>
      <c r="B70" s="2" t="s">
        <v>21226</v>
      </c>
      <c r="C70" s="4" t="s">
        <v>11968</v>
      </c>
      <c r="E70" s="9">
        <v>41969</v>
      </c>
    </row>
    <row r="71" spans="1:5" x14ac:dyDescent="0.25">
      <c r="A71" s="2" t="s">
        <v>21227</v>
      </c>
      <c r="B71" s="2" t="s">
        <v>21228</v>
      </c>
      <c r="C71" s="4" t="s">
        <v>6850</v>
      </c>
      <c r="E71" s="9">
        <v>41970</v>
      </c>
    </row>
    <row r="72" spans="1:5" x14ac:dyDescent="0.25">
      <c r="A72" s="2" t="s">
        <v>21229</v>
      </c>
      <c r="B72" s="2" t="s">
        <v>21230</v>
      </c>
      <c r="C72" s="4" t="s">
        <v>11025</v>
      </c>
      <c r="E72" s="9">
        <v>41979</v>
      </c>
    </row>
    <row r="73" spans="1:5" x14ac:dyDescent="0.25">
      <c r="A73" s="2" t="s">
        <v>13453</v>
      </c>
      <c r="B73" s="2" t="s">
        <v>21231</v>
      </c>
      <c r="C73" s="4" t="s">
        <v>21232</v>
      </c>
      <c r="E73" s="9">
        <v>41979</v>
      </c>
    </row>
    <row r="74" spans="1:5" x14ac:dyDescent="0.25">
      <c r="A74" s="2" t="s">
        <v>13453</v>
      </c>
      <c r="B74" s="2" t="s">
        <v>21233</v>
      </c>
      <c r="C74" s="4" t="s">
        <v>21234</v>
      </c>
      <c r="E74" s="9">
        <v>41989</v>
      </c>
    </row>
    <row r="75" spans="1:5" x14ac:dyDescent="0.25">
      <c r="A75" s="2" t="s">
        <v>21235</v>
      </c>
      <c r="B75" s="2" t="s">
        <v>21236</v>
      </c>
      <c r="C75" s="4" t="s">
        <v>21234</v>
      </c>
      <c r="D75" s="9" t="s">
        <v>21237</v>
      </c>
      <c r="E75" s="9">
        <v>41996</v>
      </c>
    </row>
    <row r="76" spans="1:5" x14ac:dyDescent="0.25">
      <c r="A76" s="2" t="s">
        <v>21238</v>
      </c>
      <c r="B76" s="2" t="s">
        <v>21239</v>
      </c>
      <c r="C76" s="4" t="s">
        <v>21240</v>
      </c>
      <c r="D76" s="9">
        <v>42003</v>
      </c>
      <c r="E76" s="9">
        <v>42015</v>
      </c>
    </row>
    <row r="77" spans="1:5" x14ac:dyDescent="0.25">
      <c r="A77" s="2" t="s">
        <v>21241</v>
      </c>
      <c r="B77" s="2" t="s">
        <v>21242</v>
      </c>
      <c r="C77" s="4" t="s">
        <v>11979</v>
      </c>
      <c r="E77" s="9">
        <v>42015</v>
      </c>
    </row>
    <row r="78" spans="1:5" x14ac:dyDescent="0.25">
      <c r="A78" s="2" t="s">
        <v>5929</v>
      </c>
      <c r="B78" s="2" t="s">
        <v>21243</v>
      </c>
      <c r="C78" s="4" t="s">
        <v>21244</v>
      </c>
      <c r="D78" s="9" t="s">
        <v>21245</v>
      </c>
      <c r="E78" s="9">
        <v>42035</v>
      </c>
    </row>
    <row r="79" spans="1:5" x14ac:dyDescent="0.25">
      <c r="A79" s="2" t="s">
        <v>15318</v>
      </c>
      <c r="B79" s="2" t="s">
        <v>21246</v>
      </c>
      <c r="C79" s="4" t="s">
        <v>21244</v>
      </c>
      <c r="D79" s="9" t="s">
        <v>21245</v>
      </c>
      <c r="E79" s="9">
        <v>42035</v>
      </c>
    </row>
    <row r="80" spans="1:5" x14ac:dyDescent="0.25">
      <c r="A80" s="2" t="s">
        <v>11936</v>
      </c>
      <c r="B80" s="2" t="s">
        <v>21247</v>
      </c>
      <c r="C80" s="4" t="s">
        <v>4246</v>
      </c>
      <c r="E80" s="9">
        <v>42058</v>
      </c>
    </row>
    <row r="81" spans="1:5" x14ac:dyDescent="0.25">
      <c r="A81" s="2" t="s">
        <v>5902</v>
      </c>
      <c r="B81" s="2" t="s">
        <v>21248</v>
      </c>
      <c r="C81" s="4" t="s">
        <v>4246</v>
      </c>
      <c r="E81" s="9">
        <v>42058</v>
      </c>
    </row>
    <row r="82" spans="1:5" x14ac:dyDescent="0.25">
      <c r="A82" s="2" t="s">
        <v>21249</v>
      </c>
      <c r="B82" s="2" t="s">
        <v>21250</v>
      </c>
      <c r="C82" s="4" t="s">
        <v>21251</v>
      </c>
      <c r="E82" s="9">
        <v>42082</v>
      </c>
    </row>
    <row r="83" spans="1:5" x14ac:dyDescent="0.25">
      <c r="A83" s="2" t="s">
        <v>5902</v>
      </c>
      <c r="B83" s="2" t="s">
        <v>21252</v>
      </c>
      <c r="C83" s="4" t="s">
        <v>21253</v>
      </c>
      <c r="D83" s="9">
        <v>42089</v>
      </c>
      <c r="E83" s="9">
        <v>42135</v>
      </c>
    </row>
    <row r="84" spans="1:5" x14ac:dyDescent="0.25">
      <c r="A84" s="2" t="s">
        <v>2365</v>
      </c>
      <c r="B84" s="2" t="s">
        <v>21254</v>
      </c>
      <c r="C84" s="4" t="s">
        <v>4265</v>
      </c>
      <c r="E84" s="9">
        <v>42126</v>
      </c>
    </row>
    <row r="85" spans="1:5" x14ac:dyDescent="0.25">
      <c r="A85" s="2" t="s">
        <v>21255</v>
      </c>
      <c r="B85" s="2" t="s">
        <v>21256</v>
      </c>
      <c r="C85" s="4" t="s">
        <v>1240</v>
      </c>
      <c r="E85" s="9">
        <v>42153</v>
      </c>
    </row>
    <row r="86" spans="1:5" x14ac:dyDescent="0.25">
      <c r="A86" s="2" t="s">
        <v>21211</v>
      </c>
      <c r="B86" s="2" t="s">
        <v>21257</v>
      </c>
      <c r="C86" s="4" t="s">
        <v>1240</v>
      </c>
      <c r="E86" s="9">
        <v>42153</v>
      </c>
    </row>
    <row r="87" spans="1:5" x14ac:dyDescent="0.25">
      <c r="A87" s="2" t="s">
        <v>21255</v>
      </c>
      <c r="B87" s="2" t="s">
        <v>21256</v>
      </c>
      <c r="C87" s="4" t="s">
        <v>21258</v>
      </c>
      <c r="E87" s="9">
        <v>42163</v>
      </c>
    </row>
    <row r="88" spans="1:5" x14ac:dyDescent="0.25">
      <c r="A88" s="2" t="s">
        <v>21211</v>
      </c>
      <c r="B88" s="2" t="s">
        <v>21257</v>
      </c>
      <c r="C88" s="4" t="s">
        <v>21258</v>
      </c>
      <c r="E88" s="9">
        <v>42163</v>
      </c>
    </row>
    <row r="89" spans="1:5" x14ac:dyDescent="0.25">
      <c r="A89" s="2" t="s">
        <v>13453</v>
      </c>
      <c r="B89" s="2" t="s">
        <v>21115</v>
      </c>
      <c r="C89" s="4" t="s">
        <v>10660</v>
      </c>
      <c r="D89" s="9">
        <v>42179</v>
      </c>
      <c r="E89" s="9">
        <v>42187</v>
      </c>
    </row>
    <row r="90" spans="1:5" x14ac:dyDescent="0.25">
      <c r="A90" s="2" t="s">
        <v>18593</v>
      </c>
      <c r="B90" s="2" t="s">
        <v>7991</v>
      </c>
      <c r="C90" s="4" t="s">
        <v>3600</v>
      </c>
      <c r="E90" s="9">
        <v>42255</v>
      </c>
    </row>
    <row r="91" spans="1:5" x14ac:dyDescent="0.25">
      <c r="A91" s="2" t="s">
        <v>21259</v>
      </c>
      <c r="B91" s="2" t="s">
        <v>21260</v>
      </c>
      <c r="C91" s="4" t="s">
        <v>21261</v>
      </c>
      <c r="E91" s="9">
        <v>42276</v>
      </c>
    </row>
    <row r="92" spans="1:5" x14ac:dyDescent="0.25">
      <c r="A92" s="2" t="s">
        <v>2379</v>
      </c>
      <c r="B92" s="2" t="s">
        <v>21262</v>
      </c>
      <c r="C92" s="4" t="s">
        <v>21261</v>
      </c>
      <c r="D92" s="9">
        <v>42283</v>
      </c>
      <c r="E92" s="9">
        <v>42283</v>
      </c>
    </row>
    <row r="93" spans="1:5" x14ac:dyDescent="0.25">
      <c r="A93" s="2" t="s">
        <v>18050</v>
      </c>
      <c r="B93" s="2" t="s">
        <v>21263</v>
      </c>
      <c r="C93" s="4" t="s">
        <v>21264</v>
      </c>
      <c r="E93" s="9">
        <v>42938</v>
      </c>
    </row>
    <row r="94" spans="1:5" x14ac:dyDescent="0.25">
      <c r="A94" s="2" t="s">
        <v>21265</v>
      </c>
      <c r="B94" s="2" t="s">
        <v>21266</v>
      </c>
      <c r="C94" s="4">
        <v>42938</v>
      </c>
      <c r="D94" s="9">
        <v>42952</v>
      </c>
      <c r="E94" s="9">
        <v>42968</v>
      </c>
    </row>
    <row r="95" spans="1:5" x14ac:dyDescent="0.25">
      <c r="A95" s="2" t="s">
        <v>21267</v>
      </c>
      <c r="B95" s="2" t="s">
        <v>21268</v>
      </c>
      <c r="C95" s="4">
        <v>42938</v>
      </c>
      <c r="D95" s="9">
        <v>42952</v>
      </c>
      <c r="E95" s="3" t="s">
        <v>21269</v>
      </c>
    </row>
    <row r="96" spans="1:5" x14ac:dyDescent="0.25">
      <c r="A96" s="2" t="s">
        <v>21270</v>
      </c>
      <c r="B96" s="2" t="s">
        <v>21271</v>
      </c>
      <c r="C96" s="4" t="s">
        <v>21272</v>
      </c>
      <c r="E96" s="9">
        <v>42968</v>
      </c>
    </row>
    <row r="97" spans="1:6" x14ac:dyDescent="0.25">
      <c r="A97" s="2" t="s">
        <v>13453</v>
      </c>
      <c r="B97" s="2" t="s">
        <v>21273</v>
      </c>
      <c r="C97" s="4" t="s">
        <v>16099</v>
      </c>
      <c r="E97" s="9">
        <v>43021</v>
      </c>
    </row>
    <row r="98" spans="1:6" x14ac:dyDescent="0.25">
      <c r="A98" s="25"/>
      <c r="B98" s="25" t="s">
        <v>21274</v>
      </c>
      <c r="C98" s="25"/>
      <c r="D98" s="29"/>
      <c r="E98" s="29"/>
      <c r="F98" s="30"/>
    </row>
    <row r="99" spans="1:6" x14ac:dyDescent="0.25">
      <c r="A99" s="2" t="s">
        <v>21275</v>
      </c>
      <c r="B99" s="2" t="s">
        <v>21276</v>
      </c>
      <c r="C99" s="4" t="s">
        <v>10068</v>
      </c>
      <c r="D99" s="9">
        <v>43056</v>
      </c>
      <c r="E99" s="9">
        <v>43066</v>
      </c>
    </row>
    <row r="100" spans="1:6" x14ac:dyDescent="0.25">
      <c r="A100" s="2" t="s">
        <v>16166</v>
      </c>
      <c r="B100" s="2" t="s">
        <v>21189</v>
      </c>
      <c r="C100" s="4" t="s">
        <v>6725</v>
      </c>
      <c r="E100" s="9">
        <v>43066</v>
      </c>
    </row>
    <row r="101" spans="1:6" x14ac:dyDescent="0.25">
      <c r="A101" s="25"/>
      <c r="B101" s="25" t="s">
        <v>21277</v>
      </c>
      <c r="C101" s="25"/>
      <c r="D101" s="29"/>
      <c r="E101" s="29"/>
      <c r="F101" s="30"/>
    </row>
    <row r="102" spans="1:6" x14ac:dyDescent="0.25">
      <c r="A102" s="2" t="s">
        <v>21278</v>
      </c>
      <c r="B102" s="2" t="s">
        <v>21279</v>
      </c>
      <c r="C102" s="4" t="s">
        <v>6910</v>
      </c>
      <c r="E102" s="9">
        <v>43108</v>
      </c>
    </row>
    <row r="103" spans="1:6" x14ac:dyDescent="0.25">
      <c r="A103" s="25"/>
      <c r="B103" s="25" t="s">
        <v>21280</v>
      </c>
      <c r="C103" s="25"/>
      <c r="D103" s="29"/>
      <c r="E103" s="29"/>
      <c r="F103" s="30"/>
    </row>
    <row r="104" spans="1:6" x14ac:dyDescent="0.25">
      <c r="A104" s="2" t="s">
        <v>21281</v>
      </c>
      <c r="B104" s="2" t="s">
        <v>21282</v>
      </c>
      <c r="C104" s="4" t="s">
        <v>21283</v>
      </c>
      <c r="E104" s="9" t="s">
        <v>21007</v>
      </c>
    </row>
    <row r="105" spans="1:6" x14ac:dyDescent="0.25">
      <c r="A105" s="2" t="s">
        <v>21284</v>
      </c>
      <c r="B105" s="2" t="s">
        <v>21285</v>
      </c>
      <c r="C105" s="4" t="s">
        <v>21286</v>
      </c>
      <c r="D105" s="9" t="s">
        <v>14592</v>
      </c>
      <c r="E105" s="9">
        <v>43291</v>
      </c>
    </row>
    <row r="106" spans="1:6" x14ac:dyDescent="0.25">
      <c r="A106" s="2" t="s">
        <v>21287</v>
      </c>
      <c r="B106" s="2" t="s">
        <v>21288</v>
      </c>
      <c r="C106" s="4" t="s">
        <v>18773</v>
      </c>
      <c r="E106" s="9">
        <v>43300</v>
      </c>
      <c r="F106" s="3" t="s">
        <v>21289</v>
      </c>
    </row>
    <row r="107" spans="1:6" x14ac:dyDescent="0.25">
      <c r="A107" s="2" t="s">
        <v>21290</v>
      </c>
      <c r="B107" s="2" t="s">
        <v>21291</v>
      </c>
      <c r="C107" s="4" t="s">
        <v>10214</v>
      </c>
      <c r="E107" s="9">
        <v>43424</v>
      </c>
    </row>
    <row r="108" spans="1:6" x14ac:dyDescent="0.25">
      <c r="A108" s="2" t="s">
        <v>21292</v>
      </c>
      <c r="B108" s="2" t="s">
        <v>21293</v>
      </c>
      <c r="C108" s="4" t="s">
        <v>21294</v>
      </c>
      <c r="E108" s="9">
        <v>43431</v>
      </c>
    </row>
    <row r="109" spans="1:6" x14ac:dyDescent="0.25">
      <c r="A109" s="2" t="s">
        <v>21295</v>
      </c>
      <c r="B109" s="2" t="s">
        <v>21296</v>
      </c>
      <c r="C109" s="4" t="s">
        <v>21294</v>
      </c>
      <c r="E109" s="9">
        <v>43428</v>
      </c>
    </row>
    <row r="110" spans="1:6" x14ac:dyDescent="0.25">
      <c r="A110" s="2" t="s">
        <v>10344</v>
      </c>
      <c r="B110" s="2" t="s">
        <v>21297</v>
      </c>
      <c r="C110" s="4" t="s">
        <v>3117</v>
      </c>
      <c r="D110" s="9">
        <v>43442</v>
      </c>
      <c r="E110" s="9">
        <v>43442</v>
      </c>
    </row>
    <row r="111" spans="1:6" x14ac:dyDescent="0.25">
      <c r="A111" s="2" t="s">
        <v>10650</v>
      </c>
      <c r="B111" s="2" t="s">
        <v>21298</v>
      </c>
      <c r="C111" s="4" t="s">
        <v>21299</v>
      </c>
      <c r="E111" s="9">
        <v>43434</v>
      </c>
    </row>
    <row r="112" spans="1:6" x14ac:dyDescent="0.25">
      <c r="A112" s="2" t="s">
        <v>10344</v>
      </c>
      <c r="B112" s="2" t="s">
        <v>10345</v>
      </c>
      <c r="C112" s="4" t="s">
        <v>1533</v>
      </c>
      <c r="E112" s="9">
        <v>43441</v>
      </c>
    </row>
    <row r="113" spans="1:5" x14ac:dyDescent="0.25">
      <c r="B113" s="2" t="s">
        <v>21300</v>
      </c>
      <c r="C113" s="4" t="s">
        <v>21301</v>
      </c>
      <c r="E113" s="9">
        <v>43462</v>
      </c>
    </row>
    <row r="114" spans="1:5" x14ac:dyDescent="0.25">
      <c r="A114" s="2" t="s">
        <v>21302</v>
      </c>
      <c r="B114" s="2" t="s">
        <v>21303</v>
      </c>
      <c r="C114" s="4" t="s">
        <v>21301</v>
      </c>
      <c r="E114" s="9">
        <v>43462</v>
      </c>
    </row>
    <row r="115" spans="1:5" x14ac:dyDescent="0.25">
      <c r="A115" s="2" t="s">
        <v>21304</v>
      </c>
      <c r="B115" s="2" t="s">
        <v>21305</v>
      </c>
      <c r="C115" s="4" t="s">
        <v>21306</v>
      </c>
      <c r="E115" s="9">
        <v>43102</v>
      </c>
    </row>
    <row r="116" spans="1:5" x14ac:dyDescent="0.25">
      <c r="A116" s="2" t="s">
        <v>21307</v>
      </c>
      <c r="B116" s="2" t="s">
        <v>21308</v>
      </c>
      <c r="C116" s="4" t="s">
        <v>21306</v>
      </c>
      <c r="E116" s="9">
        <v>43102</v>
      </c>
    </row>
    <row r="117" spans="1:5" x14ac:dyDescent="0.25">
      <c r="A117" s="2" t="s">
        <v>21309</v>
      </c>
      <c r="B117" s="2" t="s">
        <v>21310</v>
      </c>
      <c r="C117" s="4" t="s">
        <v>4745</v>
      </c>
      <c r="E117" s="9">
        <v>43110</v>
      </c>
    </row>
    <row r="118" spans="1:5" x14ac:dyDescent="0.25">
      <c r="A118" s="2" t="s">
        <v>21309</v>
      </c>
      <c r="B118" s="2" t="s">
        <v>21311</v>
      </c>
      <c r="C118" s="4" t="s">
        <v>4745</v>
      </c>
      <c r="E118" s="9">
        <v>43470</v>
      </c>
    </row>
    <row r="119" spans="1:5" x14ac:dyDescent="0.25">
      <c r="A119" s="2" t="s">
        <v>21312</v>
      </c>
      <c r="B119" s="2" t="s">
        <v>21313</v>
      </c>
      <c r="C119" s="4" t="s">
        <v>1541</v>
      </c>
      <c r="D119" s="9">
        <v>43119</v>
      </c>
      <c r="E119" s="9">
        <v>43117</v>
      </c>
    </row>
    <row r="120" spans="1:5" x14ac:dyDescent="0.25">
      <c r="A120" s="2" t="s">
        <v>21314</v>
      </c>
      <c r="B120" s="2" t="s">
        <v>21315</v>
      </c>
      <c r="C120" s="4" t="s">
        <v>21316</v>
      </c>
      <c r="E120" s="9">
        <v>43477</v>
      </c>
    </row>
    <row r="121" spans="1:5" x14ac:dyDescent="0.25">
      <c r="A121" s="2" t="s">
        <v>13399</v>
      </c>
      <c r="B121" s="2" t="s">
        <v>21317</v>
      </c>
      <c r="C121" s="4" t="s">
        <v>21318</v>
      </c>
      <c r="E121" s="9">
        <v>43481</v>
      </c>
    </row>
    <row r="122" spans="1:5" x14ac:dyDescent="0.25">
      <c r="A122" s="2" t="s">
        <v>21319</v>
      </c>
      <c r="B122" s="2" t="s">
        <v>21320</v>
      </c>
      <c r="C122" s="4" t="s">
        <v>12671</v>
      </c>
      <c r="D122" s="9">
        <v>43495</v>
      </c>
      <c r="E122" s="9">
        <v>43495</v>
      </c>
    </row>
    <row r="123" spans="1:5" x14ac:dyDescent="0.25">
      <c r="A123" s="2" t="s">
        <v>21321</v>
      </c>
      <c r="B123" s="2" t="s">
        <v>21322</v>
      </c>
      <c r="C123" s="4" t="s">
        <v>21323</v>
      </c>
      <c r="E123" s="9">
        <v>43121</v>
      </c>
    </row>
    <row r="124" spans="1:5" x14ac:dyDescent="0.25">
      <c r="A124" s="2" t="s">
        <v>21324</v>
      </c>
      <c r="B124" s="2" t="s">
        <v>21325</v>
      </c>
      <c r="C124" s="4" t="s">
        <v>6157</v>
      </c>
      <c r="D124" s="9">
        <v>43500</v>
      </c>
      <c r="E124" s="9">
        <v>43493</v>
      </c>
    </row>
    <row r="125" spans="1:5" x14ac:dyDescent="0.25">
      <c r="A125" s="2" t="s">
        <v>1047</v>
      </c>
      <c r="B125" s="2" t="s">
        <v>1004</v>
      </c>
      <c r="C125" s="4" t="s">
        <v>2310</v>
      </c>
      <c r="E125" s="9">
        <v>43501</v>
      </c>
    </row>
    <row r="126" spans="1:5" x14ac:dyDescent="0.25">
      <c r="A126" s="2" t="s">
        <v>1047</v>
      </c>
      <c r="B126" s="2" t="s">
        <v>15523</v>
      </c>
      <c r="C126" s="4" t="s">
        <v>21326</v>
      </c>
      <c r="D126" s="9">
        <v>43509</v>
      </c>
      <c r="E126" s="9">
        <v>43508</v>
      </c>
    </row>
    <row r="127" spans="1:5" x14ac:dyDescent="0.25">
      <c r="A127" s="2" t="s">
        <v>21327</v>
      </c>
      <c r="B127" s="2" t="s">
        <v>21328</v>
      </c>
      <c r="C127" s="4" t="s">
        <v>17844</v>
      </c>
      <c r="E127" s="9">
        <v>43508</v>
      </c>
    </row>
    <row r="128" spans="1:5" x14ac:dyDescent="0.25">
      <c r="A128" s="2" t="s">
        <v>21329</v>
      </c>
      <c r="B128" s="2" t="s">
        <v>21330</v>
      </c>
      <c r="C128" s="4" t="s">
        <v>21331</v>
      </c>
      <c r="E128" s="9">
        <v>43514</v>
      </c>
    </row>
    <row r="129" spans="1:5" x14ac:dyDescent="0.25">
      <c r="A129" s="2" t="s">
        <v>21332</v>
      </c>
      <c r="B129" s="2" t="s">
        <v>21333</v>
      </c>
      <c r="C129" s="4" t="s">
        <v>21334</v>
      </c>
      <c r="D129" s="9">
        <v>43526</v>
      </c>
      <c r="E129" s="9">
        <v>43526</v>
      </c>
    </row>
    <row r="130" spans="1:5" x14ac:dyDescent="0.25">
      <c r="A130" s="2" t="s">
        <v>21335</v>
      </c>
      <c r="B130" s="2" t="s">
        <v>21336</v>
      </c>
      <c r="C130" s="4" t="s">
        <v>4779</v>
      </c>
      <c r="D130" s="9">
        <v>43528</v>
      </c>
      <c r="E130" s="9">
        <v>43526</v>
      </c>
    </row>
    <row r="131" spans="1:5" x14ac:dyDescent="0.25">
      <c r="A131" s="2" t="s">
        <v>1047</v>
      </c>
      <c r="B131" s="2" t="s">
        <v>21337</v>
      </c>
      <c r="C131" s="4" t="s">
        <v>15553</v>
      </c>
      <c r="D131" s="9">
        <v>43540</v>
      </c>
      <c r="E131" s="9">
        <v>43539</v>
      </c>
    </row>
    <row r="132" spans="1:5" x14ac:dyDescent="0.25">
      <c r="A132" s="2" t="s">
        <v>1047</v>
      </c>
      <c r="B132" s="2" t="s">
        <v>21338</v>
      </c>
      <c r="C132" s="4" t="s">
        <v>15553</v>
      </c>
      <c r="D132" s="9">
        <v>43540</v>
      </c>
      <c r="E132" s="9">
        <v>43539</v>
      </c>
    </row>
    <row r="133" spans="1:5" x14ac:dyDescent="0.25">
      <c r="A133" s="2" t="s">
        <v>21335</v>
      </c>
      <c r="B133" s="2" t="s">
        <v>21336</v>
      </c>
      <c r="C133" s="4" t="s">
        <v>21339</v>
      </c>
      <c r="E133" s="9">
        <v>43544</v>
      </c>
    </row>
    <row r="134" spans="1:5" x14ac:dyDescent="0.25">
      <c r="A134" s="2" t="s">
        <v>10324</v>
      </c>
      <c r="B134" s="2" t="s">
        <v>21340</v>
      </c>
      <c r="C134" s="4" t="s">
        <v>21341</v>
      </c>
      <c r="D134" s="9">
        <v>43553</v>
      </c>
      <c r="E134" s="9">
        <v>43547</v>
      </c>
    </row>
    <row r="135" spans="1:5" x14ac:dyDescent="0.25">
      <c r="A135" s="2" t="s">
        <v>21342</v>
      </c>
      <c r="B135" s="2" t="s">
        <v>21343</v>
      </c>
      <c r="C135" s="4" t="s">
        <v>11072</v>
      </c>
      <c r="D135" s="9">
        <v>43558</v>
      </c>
      <c r="E135" s="9">
        <v>43550</v>
      </c>
    </row>
    <row r="136" spans="1:5" x14ac:dyDescent="0.25">
      <c r="A136" s="2" t="s">
        <v>21344</v>
      </c>
      <c r="B136" s="2" t="s">
        <v>21345</v>
      </c>
      <c r="C136" s="4" t="s">
        <v>1557</v>
      </c>
      <c r="D136" s="9">
        <v>43561</v>
      </c>
      <c r="E136" s="9">
        <v>43558</v>
      </c>
    </row>
    <row r="137" spans="1:5" x14ac:dyDescent="0.25">
      <c r="A137" s="2" t="s">
        <v>15014</v>
      </c>
      <c r="B137" s="2" t="s">
        <v>8723</v>
      </c>
      <c r="C137" s="4" t="s">
        <v>5785</v>
      </c>
      <c r="D137" s="9">
        <v>43564</v>
      </c>
      <c r="E137" s="9">
        <v>43564</v>
      </c>
    </row>
    <row r="138" spans="1:5" x14ac:dyDescent="0.25">
      <c r="A138" s="2" t="s">
        <v>21346</v>
      </c>
      <c r="B138" s="2" t="s">
        <v>21347</v>
      </c>
      <c r="C138" s="4" t="s">
        <v>21348</v>
      </c>
      <c r="E138" s="9">
        <v>43568</v>
      </c>
    </row>
    <row r="139" spans="1:5" x14ac:dyDescent="0.25">
      <c r="A139" s="2" t="s">
        <v>21349</v>
      </c>
      <c r="B139" s="2" t="s">
        <v>21340</v>
      </c>
      <c r="C139" s="4" t="s">
        <v>2410</v>
      </c>
      <c r="E139" s="9">
        <v>43568</v>
      </c>
    </row>
    <row r="140" spans="1:5" x14ac:dyDescent="0.25">
      <c r="A140" s="2" t="s">
        <v>21346</v>
      </c>
      <c r="B140" s="2" t="s">
        <v>21347</v>
      </c>
      <c r="C140" s="4" t="s">
        <v>21350</v>
      </c>
      <c r="D140" s="9">
        <v>43587</v>
      </c>
      <c r="E140" s="9">
        <v>43587</v>
      </c>
    </row>
    <row r="141" spans="1:5" x14ac:dyDescent="0.25">
      <c r="A141" s="2" t="s">
        <v>21351</v>
      </c>
      <c r="B141" s="2" t="s">
        <v>21352</v>
      </c>
      <c r="C141" s="4" t="s">
        <v>12716</v>
      </c>
      <c r="E141" s="9">
        <v>43701</v>
      </c>
    </row>
    <row r="142" spans="1:5" x14ac:dyDescent="0.25">
      <c r="A142" s="2" t="s">
        <v>21353</v>
      </c>
      <c r="B142" s="2" t="s">
        <v>6168</v>
      </c>
      <c r="C142" s="4" t="s">
        <v>12716</v>
      </c>
      <c r="E142" s="9">
        <v>43701</v>
      </c>
    </row>
    <row r="143" spans="1:5" x14ac:dyDescent="0.25">
      <c r="A143" s="2" t="s">
        <v>10344</v>
      </c>
      <c r="B143" s="2" t="s">
        <v>21354</v>
      </c>
      <c r="C143" s="4" t="s">
        <v>1580</v>
      </c>
      <c r="E143" s="9">
        <v>43708</v>
      </c>
    </row>
    <row r="144" spans="1:5" x14ac:dyDescent="0.25">
      <c r="A144" s="2" t="s">
        <v>21355</v>
      </c>
      <c r="B144" s="2" t="s">
        <v>21356</v>
      </c>
      <c r="C144" s="4" t="s">
        <v>1580</v>
      </c>
      <c r="D144" s="9">
        <v>43715</v>
      </c>
      <c r="E144" s="9">
        <v>43715</v>
      </c>
    </row>
  </sheetData>
  <hyperlinks>
    <hyperlink ref="I1" location="'Inicio'!A1" tooltip="Regresa a la tabla del inicio" display="Ir al inicio" xr:uid="{17615C40-AECA-46A9-BE6C-78FF54A8CC51}"/>
  </hyperlink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03868-66F9-47A9-96BE-BA793F972720}">
  <sheetPr codeName="Hoja241"/>
  <dimension ref="A1:I255"/>
  <sheetViews>
    <sheetView workbookViewId="0">
      <pane ySplit="1" topLeftCell="A230" activePane="bottomLeft" state="frozenSplit"/>
      <selection pane="bottomLeft" activeCell="C252" sqref="C25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792</v>
      </c>
      <c r="H1" s="1" t="s">
        <v>28761</v>
      </c>
      <c r="I1" s="5" t="s">
        <v>14</v>
      </c>
    </row>
    <row r="2" spans="1:9" x14ac:dyDescent="0.25">
      <c r="A2" s="2" t="s">
        <v>18345</v>
      </c>
      <c r="B2" s="2" t="s">
        <v>20678</v>
      </c>
      <c r="C2" s="4" t="s">
        <v>20679</v>
      </c>
      <c r="E2" s="9">
        <v>41236</v>
      </c>
    </row>
    <row r="3" spans="1:9" x14ac:dyDescent="0.25">
      <c r="A3" s="2" t="s">
        <v>15274</v>
      </c>
      <c r="B3" s="2" t="s">
        <v>20680</v>
      </c>
      <c r="C3" s="4" t="s">
        <v>20681</v>
      </c>
      <c r="E3" s="9">
        <v>41243</v>
      </c>
    </row>
    <row r="4" spans="1:9" x14ac:dyDescent="0.25">
      <c r="A4" s="2" t="s">
        <v>2365</v>
      </c>
      <c r="B4" s="2" t="s">
        <v>20682</v>
      </c>
      <c r="C4" s="4" t="s">
        <v>20681</v>
      </c>
      <c r="E4" s="9">
        <v>41243</v>
      </c>
    </row>
    <row r="5" spans="1:9" x14ac:dyDescent="0.25">
      <c r="A5" s="2" t="s">
        <v>2416</v>
      </c>
      <c r="B5" s="2" t="s">
        <v>20683</v>
      </c>
      <c r="C5" s="4" t="s">
        <v>7384</v>
      </c>
      <c r="E5" s="9">
        <v>41249</v>
      </c>
    </row>
    <row r="6" spans="1:9" x14ac:dyDescent="0.25">
      <c r="A6" s="2" t="s">
        <v>20684</v>
      </c>
      <c r="B6" s="2" t="s">
        <v>20685</v>
      </c>
      <c r="C6" s="4" t="s">
        <v>7384</v>
      </c>
      <c r="E6" s="9">
        <v>41249</v>
      </c>
    </row>
    <row r="7" spans="1:9" x14ac:dyDescent="0.25">
      <c r="A7" s="2" t="s">
        <v>1161</v>
      </c>
      <c r="B7" s="2" t="s">
        <v>20686</v>
      </c>
      <c r="C7" s="4" t="s">
        <v>20687</v>
      </c>
      <c r="E7" s="9">
        <v>41256</v>
      </c>
    </row>
    <row r="8" spans="1:9" x14ac:dyDescent="0.25">
      <c r="A8" s="2" t="s">
        <v>5466</v>
      </c>
      <c r="B8" s="2" t="s">
        <v>20688</v>
      </c>
      <c r="C8" s="4" t="s">
        <v>20687</v>
      </c>
      <c r="E8" s="9">
        <v>41256</v>
      </c>
    </row>
    <row r="9" spans="1:9" x14ac:dyDescent="0.25">
      <c r="A9" s="2" t="s">
        <v>4675</v>
      </c>
      <c r="B9" s="2" t="s">
        <v>20689</v>
      </c>
      <c r="C9" s="4" t="s">
        <v>7399</v>
      </c>
      <c r="E9" s="9">
        <v>41264</v>
      </c>
    </row>
    <row r="10" spans="1:9" x14ac:dyDescent="0.25">
      <c r="A10" s="2" t="s">
        <v>1874</v>
      </c>
      <c r="B10" s="2" t="s">
        <v>20690</v>
      </c>
      <c r="C10" s="4" t="s">
        <v>7399</v>
      </c>
      <c r="E10" s="9">
        <v>41264</v>
      </c>
    </row>
    <row r="11" spans="1:9" x14ac:dyDescent="0.25">
      <c r="A11" s="2" t="s">
        <v>4486</v>
      </c>
      <c r="B11" s="2" t="s">
        <v>20691</v>
      </c>
      <c r="C11" s="4" t="s">
        <v>20692</v>
      </c>
      <c r="E11" s="9">
        <v>41270</v>
      </c>
    </row>
    <row r="12" spans="1:9" x14ac:dyDescent="0.25">
      <c r="A12" s="2" t="s">
        <v>7788</v>
      </c>
      <c r="B12" s="2" t="s">
        <v>20693</v>
      </c>
      <c r="C12" s="4" t="s">
        <v>20692</v>
      </c>
      <c r="E12" s="9">
        <v>41270</v>
      </c>
    </row>
    <row r="13" spans="1:9" x14ac:dyDescent="0.25">
      <c r="A13" s="2" t="s">
        <v>20694</v>
      </c>
      <c r="B13" s="2" t="s">
        <v>20695</v>
      </c>
      <c r="C13" s="4" t="s">
        <v>20696</v>
      </c>
      <c r="E13" s="9">
        <v>41277</v>
      </c>
    </row>
    <row r="14" spans="1:9" x14ac:dyDescent="0.25">
      <c r="A14" s="2" t="s">
        <v>20697</v>
      </c>
      <c r="B14" s="2" t="s">
        <v>20698</v>
      </c>
      <c r="C14" s="4" t="s">
        <v>20696</v>
      </c>
      <c r="E14" s="9">
        <v>41277</v>
      </c>
    </row>
    <row r="15" spans="1:9" x14ac:dyDescent="0.25">
      <c r="A15" s="2" t="s">
        <v>4857</v>
      </c>
      <c r="B15" s="2" t="s">
        <v>20699</v>
      </c>
      <c r="C15" s="4" t="s">
        <v>20700</v>
      </c>
      <c r="D15" s="9" t="s">
        <v>20701</v>
      </c>
      <c r="E15" s="9">
        <v>41289</v>
      </c>
    </row>
    <row r="16" spans="1:9" x14ac:dyDescent="0.25">
      <c r="A16" s="2" t="s">
        <v>20697</v>
      </c>
      <c r="B16" s="2" t="s">
        <v>20702</v>
      </c>
      <c r="C16" s="4" t="s">
        <v>20700</v>
      </c>
      <c r="E16" s="9">
        <v>41284</v>
      </c>
    </row>
    <row r="17" spans="1:5" x14ac:dyDescent="0.25">
      <c r="A17" s="2" t="s">
        <v>20703</v>
      </c>
      <c r="B17" s="2" t="s">
        <v>20704</v>
      </c>
      <c r="C17" s="4" t="s">
        <v>20705</v>
      </c>
      <c r="D17" s="9" t="s">
        <v>20706</v>
      </c>
      <c r="E17" s="9">
        <v>41306</v>
      </c>
    </row>
    <row r="18" spans="1:5" x14ac:dyDescent="0.25">
      <c r="A18" s="2" t="s">
        <v>20703</v>
      </c>
      <c r="B18" s="2" t="s">
        <v>20707</v>
      </c>
      <c r="C18" s="4" t="s">
        <v>20705</v>
      </c>
      <c r="D18" s="9" t="s">
        <v>20708</v>
      </c>
      <c r="E18" s="9">
        <v>41306</v>
      </c>
    </row>
    <row r="19" spans="1:5" x14ac:dyDescent="0.25">
      <c r="A19" s="2" t="s">
        <v>4486</v>
      </c>
      <c r="B19" s="2" t="s">
        <v>20709</v>
      </c>
      <c r="C19" s="4" t="s">
        <v>20710</v>
      </c>
      <c r="D19" s="9" t="s">
        <v>10983</v>
      </c>
      <c r="E19" s="9">
        <v>41320</v>
      </c>
    </row>
    <row r="20" spans="1:5" x14ac:dyDescent="0.25">
      <c r="A20" s="2" t="s">
        <v>20711</v>
      </c>
      <c r="B20" s="2" t="s">
        <v>20712</v>
      </c>
      <c r="C20" s="4" t="s">
        <v>20710</v>
      </c>
      <c r="E20" s="9">
        <v>41313</v>
      </c>
    </row>
    <row r="21" spans="1:5" x14ac:dyDescent="0.25">
      <c r="A21" s="2" t="s">
        <v>20713</v>
      </c>
      <c r="B21" s="2" t="s">
        <v>20714</v>
      </c>
      <c r="C21" s="4" t="s">
        <v>1826</v>
      </c>
      <c r="E21" s="9">
        <v>41317</v>
      </c>
    </row>
    <row r="22" spans="1:5" x14ac:dyDescent="0.25">
      <c r="A22" s="2" t="s">
        <v>5572</v>
      </c>
      <c r="B22" s="2" t="s">
        <v>20715</v>
      </c>
      <c r="C22" s="4" t="s">
        <v>2762</v>
      </c>
      <c r="E22" s="9">
        <v>41323</v>
      </c>
    </row>
    <row r="23" spans="1:5" x14ac:dyDescent="0.25">
      <c r="A23" s="2" t="s">
        <v>2488</v>
      </c>
      <c r="B23" s="2" t="s">
        <v>20716</v>
      </c>
      <c r="C23" s="4" t="s">
        <v>20717</v>
      </c>
      <c r="E23" s="9">
        <v>41323</v>
      </c>
    </row>
    <row r="24" spans="1:5" x14ac:dyDescent="0.25">
      <c r="A24" s="2" t="s">
        <v>15250</v>
      </c>
      <c r="B24" s="2" t="s">
        <v>20718</v>
      </c>
      <c r="C24" s="4" t="s">
        <v>20719</v>
      </c>
      <c r="E24" s="9">
        <v>41330</v>
      </c>
    </row>
    <row r="25" spans="1:5" x14ac:dyDescent="0.25">
      <c r="A25" s="2" t="s">
        <v>20720</v>
      </c>
      <c r="B25" s="2" t="s">
        <v>20721</v>
      </c>
      <c r="C25" s="4" t="s">
        <v>20719</v>
      </c>
      <c r="E25" s="9">
        <v>41330</v>
      </c>
    </row>
    <row r="26" spans="1:5" x14ac:dyDescent="0.25">
      <c r="B26" s="2" t="s">
        <v>20722</v>
      </c>
      <c r="C26" s="4" t="s">
        <v>10986</v>
      </c>
      <c r="E26" s="9">
        <v>41332</v>
      </c>
    </row>
    <row r="27" spans="1:5" x14ac:dyDescent="0.25">
      <c r="A27" s="2" t="s">
        <v>20723</v>
      </c>
      <c r="B27" s="2" t="s">
        <v>20724</v>
      </c>
      <c r="C27" s="4" t="s">
        <v>10986</v>
      </c>
      <c r="E27" s="9">
        <v>41335</v>
      </c>
    </row>
    <row r="28" spans="1:5" x14ac:dyDescent="0.25">
      <c r="A28" s="2" t="s">
        <v>2264</v>
      </c>
      <c r="B28" s="2" t="s">
        <v>20725</v>
      </c>
      <c r="C28" s="4" t="s">
        <v>20726</v>
      </c>
      <c r="E28" s="9">
        <v>41342</v>
      </c>
    </row>
    <row r="29" spans="1:5" x14ac:dyDescent="0.25">
      <c r="A29" s="2" t="s">
        <v>2392</v>
      </c>
      <c r="B29" s="2" t="s">
        <v>20727</v>
      </c>
      <c r="C29" s="4" t="s">
        <v>20726</v>
      </c>
      <c r="E29" s="9">
        <v>41342</v>
      </c>
    </row>
    <row r="30" spans="1:5" x14ac:dyDescent="0.25">
      <c r="A30" s="2" t="s">
        <v>20728</v>
      </c>
      <c r="B30" s="2" t="s">
        <v>20729</v>
      </c>
      <c r="C30" s="4" t="s">
        <v>20730</v>
      </c>
      <c r="E30" s="9">
        <v>41346</v>
      </c>
    </row>
    <row r="31" spans="1:5" x14ac:dyDescent="0.25">
      <c r="A31" s="2" t="s">
        <v>4105</v>
      </c>
      <c r="B31" s="2" t="s">
        <v>20731</v>
      </c>
      <c r="C31" s="4" t="s">
        <v>20732</v>
      </c>
      <c r="E31" s="9">
        <v>41346</v>
      </c>
    </row>
    <row r="32" spans="1:5" x14ac:dyDescent="0.25">
      <c r="A32" s="2" t="s">
        <v>2235</v>
      </c>
      <c r="B32" s="2" t="s">
        <v>20733</v>
      </c>
      <c r="C32" s="4" t="s">
        <v>20734</v>
      </c>
      <c r="E32" s="9">
        <v>41349</v>
      </c>
    </row>
    <row r="33" spans="1:5" x14ac:dyDescent="0.25">
      <c r="A33" s="2" t="s">
        <v>20735</v>
      </c>
      <c r="B33" s="2" t="s">
        <v>20736</v>
      </c>
      <c r="C33" s="4" t="s">
        <v>20734</v>
      </c>
      <c r="E33" s="9" t="s">
        <v>1834</v>
      </c>
    </row>
    <row r="34" spans="1:5" x14ac:dyDescent="0.25">
      <c r="A34" s="2" t="s">
        <v>9535</v>
      </c>
      <c r="B34" s="2" t="s">
        <v>20737</v>
      </c>
      <c r="C34" s="4" t="s">
        <v>1839</v>
      </c>
      <c r="E34" s="9" t="s">
        <v>20738</v>
      </c>
    </row>
    <row r="35" spans="1:5" x14ac:dyDescent="0.25">
      <c r="A35" s="2" t="s">
        <v>20739</v>
      </c>
      <c r="B35" s="2" t="s">
        <v>20740</v>
      </c>
      <c r="C35" s="4" t="s">
        <v>1839</v>
      </c>
      <c r="E35" s="9" t="s">
        <v>10992</v>
      </c>
    </row>
    <row r="36" spans="1:5" x14ac:dyDescent="0.25">
      <c r="A36" s="2" t="s">
        <v>20741</v>
      </c>
      <c r="B36" s="2" t="s">
        <v>9382</v>
      </c>
      <c r="C36" s="4" t="s">
        <v>8295</v>
      </c>
      <c r="E36" s="9" t="s">
        <v>3937</v>
      </c>
    </row>
    <row r="37" spans="1:5" x14ac:dyDescent="0.25">
      <c r="A37" s="2" t="s">
        <v>20742</v>
      </c>
      <c r="B37" s="2" t="s">
        <v>20743</v>
      </c>
      <c r="C37" s="4" t="s">
        <v>8295</v>
      </c>
      <c r="E37" s="9" t="s">
        <v>3937</v>
      </c>
    </row>
    <row r="38" spans="1:5" x14ac:dyDescent="0.25">
      <c r="A38" s="2" t="s">
        <v>20744</v>
      </c>
      <c r="B38" s="2" t="s">
        <v>20745</v>
      </c>
      <c r="C38" s="4" t="s">
        <v>20746</v>
      </c>
      <c r="E38" s="9">
        <v>41368</v>
      </c>
    </row>
    <row r="39" spans="1:5" x14ac:dyDescent="0.25">
      <c r="A39" s="2" t="s">
        <v>20747</v>
      </c>
      <c r="B39" s="2" t="s">
        <v>20748</v>
      </c>
      <c r="C39" s="4" t="s">
        <v>20746</v>
      </c>
      <c r="E39" s="9">
        <v>41368</v>
      </c>
    </row>
    <row r="40" spans="1:5" x14ac:dyDescent="0.25">
      <c r="A40" s="2" t="s">
        <v>20749</v>
      </c>
      <c r="B40" s="2" t="s">
        <v>20750</v>
      </c>
      <c r="C40" s="4" t="s">
        <v>12350</v>
      </c>
      <c r="E40" s="9">
        <v>41373</v>
      </c>
    </row>
    <row r="41" spans="1:5" x14ac:dyDescent="0.25">
      <c r="A41" s="2" t="s">
        <v>20749</v>
      </c>
      <c r="B41" s="2" t="s">
        <v>20751</v>
      </c>
      <c r="C41" s="4" t="s">
        <v>12350</v>
      </c>
      <c r="E41" s="9">
        <v>41373</v>
      </c>
    </row>
    <row r="42" spans="1:5" x14ac:dyDescent="0.25">
      <c r="A42" s="2" t="s">
        <v>2264</v>
      </c>
      <c r="B42" s="2" t="s">
        <v>20752</v>
      </c>
      <c r="C42" s="4" t="s">
        <v>17060</v>
      </c>
      <c r="E42" s="9">
        <v>41382</v>
      </c>
    </row>
    <row r="43" spans="1:5" x14ac:dyDescent="0.25">
      <c r="A43" s="2" t="s">
        <v>15344</v>
      </c>
      <c r="B43" s="2" t="s">
        <v>20753</v>
      </c>
      <c r="C43" s="4" t="s">
        <v>17060</v>
      </c>
      <c r="E43" s="9">
        <v>41375</v>
      </c>
    </row>
    <row r="44" spans="1:5" x14ac:dyDescent="0.25">
      <c r="A44" s="2" t="s">
        <v>4857</v>
      </c>
      <c r="B44" s="2" t="s">
        <v>20754</v>
      </c>
      <c r="C44" s="4" t="s">
        <v>17418</v>
      </c>
      <c r="D44" s="9" t="s">
        <v>20755</v>
      </c>
      <c r="E44" s="9">
        <v>41396</v>
      </c>
    </row>
    <row r="45" spans="1:5" x14ac:dyDescent="0.25">
      <c r="A45" s="2" t="s">
        <v>1806</v>
      </c>
      <c r="B45" s="2" t="s">
        <v>20756</v>
      </c>
      <c r="C45" s="4" t="s">
        <v>17418</v>
      </c>
      <c r="E45" s="9">
        <v>41389</v>
      </c>
    </row>
    <row r="46" spans="1:5" x14ac:dyDescent="0.25">
      <c r="A46" s="2" t="s">
        <v>20757</v>
      </c>
      <c r="B46" s="2" t="s">
        <v>20758</v>
      </c>
      <c r="C46" s="4" t="s">
        <v>9399</v>
      </c>
      <c r="E46" s="9">
        <v>41403</v>
      </c>
    </row>
    <row r="47" spans="1:5" x14ac:dyDescent="0.25">
      <c r="A47" s="2" t="s">
        <v>4857</v>
      </c>
      <c r="B47" s="2" t="s">
        <v>20759</v>
      </c>
      <c r="C47" s="4" t="s">
        <v>9399</v>
      </c>
      <c r="D47" s="9" t="s">
        <v>20760</v>
      </c>
      <c r="E47" s="9">
        <v>41409</v>
      </c>
    </row>
    <row r="48" spans="1:5" x14ac:dyDescent="0.25">
      <c r="A48" s="2" t="s">
        <v>1972</v>
      </c>
      <c r="B48" s="2" t="s">
        <v>20761</v>
      </c>
      <c r="C48" s="4" t="s">
        <v>6004</v>
      </c>
      <c r="E48" s="9">
        <v>41429</v>
      </c>
    </row>
    <row r="49" spans="1:5" x14ac:dyDescent="0.25">
      <c r="A49" s="2" t="s">
        <v>2488</v>
      </c>
      <c r="B49" s="2" t="s">
        <v>20762</v>
      </c>
      <c r="C49" s="4" t="s">
        <v>13984</v>
      </c>
      <c r="D49" s="9" t="s">
        <v>20763</v>
      </c>
      <c r="E49" s="9">
        <v>41437</v>
      </c>
    </row>
    <row r="50" spans="1:5" x14ac:dyDescent="0.25">
      <c r="A50" s="2" t="s">
        <v>11500</v>
      </c>
      <c r="B50" s="2" t="s">
        <v>20764</v>
      </c>
      <c r="C50" s="4" t="s">
        <v>2794</v>
      </c>
      <c r="D50" s="9" t="s">
        <v>20765</v>
      </c>
      <c r="E50" s="9">
        <v>41458</v>
      </c>
    </row>
    <row r="51" spans="1:5" x14ac:dyDescent="0.25">
      <c r="A51" s="2" t="s">
        <v>3721</v>
      </c>
      <c r="B51" s="2" t="s">
        <v>20766</v>
      </c>
      <c r="C51" s="4" t="s">
        <v>2794</v>
      </c>
      <c r="E51" s="9">
        <v>41444</v>
      </c>
    </row>
    <row r="52" spans="1:5" x14ac:dyDescent="0.25">
      <c r="A52" s="2" t="s">
        <v>20767</v>
      </c>
      <c r="B52" s="2" t="s">
        <v>20768</v>
      </c>
      <c r="C52" s="4" t="s">
        <v>6009</v>
      </c>
      <c r="D52" s="9" t="s">
        <v>20765</v>
      </c>
      <c r="E52" s="9">
        <v>41453</v>
      </c>
    </row>
    <row r="53" spans="1:5" x14ac:dyDescent="0.25">
      <c r="A53" s="2" t="s">
        <v>20769</v>
      </c>
      <c r="B53" s="2" t="s">
        <v>20770</v>
      </c>
      <c r="C53" s="4" t="s">
        <v>14112</v>
      </c>
      <c r="E53" s="9">
        <v>41458</v>
      </c>
    </row>
    <row r="54" spans="1:5" x14ac:dyDescent="0.25">
      <c r="A54" s="2" t="s">
        <v>9397</v>
      </c>
      <c r="B54" s="2" t="s">
        <v>20771</v>
      </c>
      <c r="C54" s="4" t="s">
        <v>19839</v>
      </c>
      <c r="D54" s="9">
        <v>41472</v>
      </c>
      <c r="E54" s="9">
        <v>41473</v>
      </c>
    </row>
    <row r="55" spans="1:5" x14ac:dyDescent="0.25">
      <c r="A55" s="2" t="s">
        <v>20772</v>
      </c>
      <c r="B55" s="2" t="s">
        <v>20773</v>
      </c>
      <c r="C55" s="4" t="s">
        <v>19839</v>
      </c>
      <c r="E55" s="9">
        <v>41465</v>
      </c>
    </row>
    <row r="56" spans="1:5" x14ac:dyDescent="0.25">
      <c r="A56" s="2" t="s">
        <v>3582</v>
      </c>
      <c r="B56" s="2" t="s">
        <v>3583</v>
      </c>
      <c r="C56" s="4" t="s">
        <v>11008</v>
      </c>
      <c r="D56" s="9">
        <v>41484</v>
      </c>
      <c r="E56" s="9">
        <v>41495</v>
      </c>
    </row>
    <row r="57" spans="1:5" x14ac:dyDescent="0.25">
      <c r="A57" s="2" t="s">
        <v>20774</v>
      </c>
      <c r="B57" s="2" t="s">
        <v>20775</v>
      </c>
      <c r="C57" s="4" t="s">
        <v>19513</v>
      </c>
      <c r="E57" s="9">
        <v>41485</v>
      </c>
    </row>
    <row r="58" spans="1:5" x14ac:dyDescent="0.25">
      <c r="A58" s="2" t="s">
        <v>9903</v>
      </c>
      <c r="B58" s="2" t="s">
        <v>20776</v>
      </c>
      <c r="C58" s="4" t="s">
        <v>4006</v>
      </c>
      <c r="E58" s="9">
        <v>41498</v>
      </c>
    </row>
    <row r="59" spans="1:5" x14ac:dyDescent="0.25">
      <c r="A59" s="2" t="s">
        <v>3459</v>
      </c>
      <c r="B59" s="2" t="s">
        <v>20777</v>
      </c>
      <c r="C59" s="4" t="s">
        <v>14122</v>
      </c>
      <c r="D59" s="9">
        <v>41512</v>
      </c>
      <c r="E59" s="9">
        <v>41520</v>
      </c>
    </row>
    <row r="60" spans="1:5" x14ac:dyDescent="0.25">
      <c r="A60" s="2" t="s">
        <v>20778</v>
      </c>
      <c r="B60" s="2" t="s">
        <v>20779</v>
      </c>
      <c r="C60" s="4" t="s">
        <v>14122</v>
      </c>
      <c r="E60" s="9">
        <v>41505</v>
      </c>
    </row>
    <row r="61" spans="1:5" x14ac:dyDescent="0.25">
      <c r="A61" s="2" t="s">
        <v>20780</v>
      </c>
      <c r="B61" s="2" t="s">
        <v>20781</v>
      </c>
      <c r="C61" s="4" t="s">
        <v>17444</v>
      </c>
      <c r="E61" s="9">
        <v>41513</v>
      </c>
    </row>
    <row r="62" spans="1:5" x14ac:dyDescent="0.25">
      <c r="A62" s="2" t="s">
        <v>20782</v>
      </c>
      <c r="B62" s="2" t="s">
        <v>20783</v>
      </c>
      <c r="C62" s="4" t="s">
        <v>6782</v>
      </c>
      <c r="E62" s="9">
        <v>41513</v>
      </c>
    </row>
    <row r="63" spans="1:5" x14ac:dyDescent="0.25">
      <c r="A63" s="2" t="s">
        <v>3411</v>
      </c>
      <c r="B63" s="2" t="s">
        <v>20784</v>
      </c>
      <c r="C63" s="4" t="s">
        <v>6785</v>
      </c>
      <c r="E63" s="9">
        <v>41528</v>
      </c>
    </row>
    <row r="64" spans="1:5" x14ac:dyDescent="0.25">
      <c r="A64" s="2" t="s">
        <v>3411</v>
      </c>
      <c r="B64" s="2" t="s">
        <v>20785</v>
      </c>
      <c r="C64" s="4" t="s">
        <v>14000</v>
      </c>
      <c r="E64" s="9">
        <v>41529</v>
      </c>
    </row>
    <row r="65" spans="1:5" x14ac:dyDescent="0.25">
      <c r="A65" s="2" t="s">
        <v>20786</v>
      </c>
      <c r="B65" s="2" t="s">
        <v>20787</v>
      </c>
      <c r="C65" s="4" t="s">
        <v>20788</v>
      </c>
      <c r="E65" s="9">
        <v>41526</v>
      </c>
    </row>
    <row r="66" spans="1:5" x14ac:dyDescent="0.25">
      <c r="A66" s="2" t="s">
        <v>3411</v>
      </c>
      <c r="B66" s="2" t="s">
        <v>20789</v>
      </c>
      <c r="C66" s="4" t="s">
        <v>9442</v>
      </c>
      <c r="E66" s="9">
        <v>41528</v>
      </c>
    </row>
    <row r="67" spans="1:5" x14ac:dyDescent="0.25">
      <c r="A67" s="2" t="s">
        <v>20790</v>
      </c>
      <c r="B67" s="2" t="s">
        <v>20791</v>
      </c>
      <c r="C67" s="4" t="s">
        <v>20792</v>
      </c>
      <c r="E67" s="9">
        <v>41537</v>
      </c>
    </row>
    <row r="68" spans="1:5" x14ac:dyDescent="0.25">
      <c r="A68" s="2" t="s">
        <v>20793</v>
      </c>
      <c r="B68" s="2" t="s">
        <v>20794</v>
      </c>
      <c r="C68" s="4" t="s">
        <v>20795</v>
      </c>
      <c r="E68" s="9">
        <v>41543</v>
      </c>
    </row>
    <row r="69" spans="1:5" x14ac:dyDescent="0.25">
      <c r="A69" s="2" t="s">
        <v>20796</v>
      </c>
      <c r="B69" s="2" t="s">
        <v>20797</v>
      </c>
      <c r="C69" s="4" t="s">
        <v>20795</v>
      </c>
      <c r="E69" s="9">
        <v>41543</v>
      </c>
    </row>
    <row r="70" spans="1:5" x14ac:dyDescent="0.25">
      <c r="A70" s="2" t="s">
        <v>20739</v>
      </c>
      <c r="B70" s="2" t="s">
        <v>20798</v>
      </c>
      <c r="C70" s="4" t="s">
        <v>20799</v>
      </c>
      <c r="E70" s="9">
        <v>41549</v>
      </c>
    </row>
    <row r="71" spans="1:5" x14ac:dyDescent="0.25">
      <c r="A71" s="2" t="s">
        <v>20800</v>
      </c>
      <c r="B71" s="2" t="s">
        <v>20801</v>
      </c>
      <c r="C71" s="4" t="s">
        <v>20802</v>
      </c>
      <c r="E71" s="9">
        <v>41549</v>
      </c>
    </row>
    <row r="72" spans="1:5" x14ac:dyDescent="0.25">
      <c r="A72" s="2" t="s">
        <v>20803</v>
      </c>
      <c r="B72" s="2" t="s">
        <v>20804</v>
      </c>
      <c r="C72" s="4" t="s">
        <v>19848</v>
      </c>
      <c r="E72" s="9">
        <v>41557</v>
      </c>
    </row>
    <row r="73" spans="1:5" x14ac:dyDescent="0.25">
      <c r="A73" s="2" t="s">
        <v>3201</v>
      </c>
      <c r="B73" s="2" t="s">
        <v>3202</v>
      </c>
      <c r="C73" s="4" t="s">
        <v>15258</v>
      </c>
      <c r="E73" s="9">
        <v>41564</v>
      </c>
    </row>
    <row r="74" spans="1:5" x14ac:dyDescent="0.25">
      <c r="A74" s="2" t="s">
        <v>20805</v>
      </c>
      <c r="B74" s="2" t="s">
        <v>20806</v>
      </c>
      <c r="C74" s="4" t="s">
        <v>20807</v>
      </c>
      <c r="E74" s="9">
        <v>41573</v>
      </c>
    </row>
    <row r="75" spans="1:5" x14ac:dyDescent="0.25">
      <c r="A75" s="2" t="s">
        <v>1258</v>
      </c>
      <c r="B75" s="2" t="s">
        <v>20808</v>
      </c>
      <c r="C75" s="4" t="s">
        <v>20809</v>
      </c>
      <c r="E75" s="9">
        <v>41582</v>
      </c>
    </row>
    <row r="76" spans="1:5" x14ac:dyDescent="0.25">
      <c r="A76" s="2" t="s">
        <v>20810</v>
      </c>
      <c r="B76" s="2" t="s">
        <v>20811</v>
      </c>
      <c r="C76" s="4" t="s">
        <v>20812</v>
      </c>
      <c r="E76" s="9">
        <v>41586</v>
      </c>
    </row>
    <row r="77" spans="1:5" x14ac:dyDescent="0.25">
      <c r="A77" s="2" t="s">
        <v>20813</v>
      </c>
      <c r="B77" s="2" t="s">
        <v>20814</v>
      </c>
      <c r="C77" s="4" t="s">
        <v>15747</v>
      </c>
      <c r="E77" s="9">
        <v>41594</v>
      </c>
    </row>
    <row r="78" spans="1:5" x14ac:dyDescent="0.25">
      <c r="A78" s="2" t="s">
        <v>20815</v>
      </c>
      <c r="B78" s="2" t="s">
        <v>20816</v>
      </c>
      <c r="C78" s="4" t="s">
        <v>20817</v>
      </c>
      <c r="E78" s="9">
        <v>41600</v>
      </c>
    </row>
    <row r="79" spans="1:5" x14ac:dyDescent="0.25">
      <c r="A79" s="2" t="s">
        <v>8192</v>
      </c>
      <c r="B79" s="2" t="s">
        <v>20818</v>
      </c>
      <c r="C79" s="4" t="s">
        <v>20819</v>
      </c>
      <c r="E79" s="9">
        <v>41610</v>
      </c>
    </row>
    <row r="80" spans="1:5" x14ac:dyDescent="0.25">
      <c r="A80" s="2" t="s">
        <v>4486</v>
      </c>
      <c r="B80" s="2" t="s">
        <v>20709</v>
      </c>
      <c r="C80" s="4" t="s">
        <v>17464</v>
      </c>
      <c r="E80" s="9">
        <v>41634</v>
      </c>
    </row>
    <row r="81" spans="1:5" x14ac:dyDescent="0.25">
      <c r="A81" s="2" t="s">
        <v>20820</v>
      </c>
      <c r="B81" s="2" t="s">
        <v>20821</v>
      </c>
      <c r="C81" s="4" t="s">
        <v>17464</v>
      </c>
      <c r="E81" s="9">
        <v>41634</v>
      </c>
    </row>
    <row r="82" spans="1:5" x14ac:dyDescent="0.25">
      <c r="A82" s="2" t="s">
        <v>10577</v>
      </c>
      <c r="B82" s="2" t="s">
        <v>20822</v>
      </c>
      <c r="C82" s="4" t="s">
        <v>17469</v>
      </c>
      <c r="E82" s="9">
        <v>41624</v>
      </c>
    </row>
    <row r="83" spans="1:5" x14ac:dyDescent="0.25">
      <c r="A83" s="2" t="s">
        <v>884</v>
      </c>
      <c r="B83" s="2" t="s">
        <v>20823</v>
      </c>
      <c r="C83" s="4" t="s">
        <v>20824</v>
      </c>
      <c r="E83" s="9">
        <v>41634</v>
      </c>
    </row>
    <row r="84" spans="1:5" x14ac:dyDescent="0.25">
      <c r="A84" s="2" t="s">
        <v>4105</v>
      </c>
      <c r="B84" s="2" t="s">
        <v>20825</v>
      </c>
      <c r="C84" s="4" t="s">
        <v>20826</v>
      </c>
      <c r="E84" s="9">
        <v>41643</v>
      </c>
    </row>
    <row r="85" spans="1:5" x14ac:dyDescent="0.25">
      <c r="A85" s="2" t="s">
        <v>20827</v>
      </c>
      <c r="B85" s="2" t="s">
        <v>20828</v>
      </c>
      <c r="C85" s="4" t="s">
        <v>20829</v>
      </c>
      <c r="E85" s="9">
        <v>41641</v>
      </c>
    </row>
    <row r="86" spans="1:5" x14ac:dyDescent="0.25">
      <c r="A86" s="2" t="s">
        <v>2392</v>
      </c>
      <c r="B86" s="2" t="s">
        <v>20830</v>
      </c>
      <c r="C86" s="4" t="s">
        <v>20831</v>
      </c>
      <c r="E86" s="9">
        <v>41646</v>
      </c>
    </row>
    <row r="87" spans="1:5" x14ac:dyDescent="0.25">
      <c r="A87" s="2" t="s">
        <v>20832</v>
      </c>
      <c r="B87" s="2" t="s">
        <v>20833</v>
      </c>
      <c r="C87" s="4" t="s">
        <v>20831</v>
      </c>
      <c r="E87" s="9">
        <v>41649</v>
      </c>
    </row>
    <row r="88" spans="1:5" x14ac:dyDescent="0.25">
      <c r="A88" s="2" t="s">
        <v>18649</v>
      </c>
      <c r="B88" s="2" t="s">
        <v>20834</v>
      </c>
      <c r="C88" s="4" t="s">
        <v>20835</v>
      </c>
      <c r="E88" s="9">
        <v>41657</v>
      </c>
    </row>
    <row r="89" spans="1:5" x14ac:dyDescent="0.25">
      <c r="A89" s="2" t="s">
        <v>20836</v>
      </c>
      <c r="B89" s="2" t="s">
        <v>20837</v>
      </c>
      <c r="C89" s="4" t="s">
        <v>4238</v>
      </c>
      <c r="E89" s="9">
        <v>41657</v>
      </c>
    </row>
    <row r="90" spans="1:5" x14ac:dyDescent="0.25">
      <c r="A90" s="2" t="s">
        <v>20838</v>
      </c>
      <c r="B90" s="2" t="s">
        <v>20839</v>
      </c>
      <c r="C90" s="4" t="s">
        <v>4238</v>
      </c>
      <c r="E90" s="9">
        <v>41664</v>
      </c>
    </row>
    <row r="91" spans="1:5" x14ac:dyDescent="0.25">
      <c r="A91" s="2" t="s">
        <v>2264</v>
      </c>
      <c r="B91" s="2" t="s">
        <v>20840</v>
      </c>
      <c r="C91" s="4" t="s">
        <v>4089</v>
      </c>
      <c r="E91" s="9">
        <v>41664</v>
      </c>
    </row>
    <row r="92" spans="1:5" x14ac:dyDescent="0.25">
      <c r="A92" s="2" t="s">
        <v>20841</v>
      </c>
      <c r="B92" s="2" t="s">
        <v>20842</v>
      </c>
      <c r="C92" s="4" t="s">
        <v>4089</v>
      </c>
      <c r="E92" s="9">
        <v>41668</v>
      </c>
    </row>
    <row r="93" spans="1:5" x14ac:dyDescent="0.25">
      <c r="A93" s="2" t="s">
        <v>4486</v>
      </c>
      <c r="B93" s="2" t="s">
        <v>20843</v>
      </c>
      <c r="C93" s="4" t="s">
        <v>9785</v>
      </c>
      <c r="E93" s="9">
        <v>41685</v>
      </c>
    </row>
    <row r="94" spans="1:5" x14ac:dyDescent="0.25">
      <c r="A94" s="2" t="s">
        <v>20844</v>
      </c>
      <c r="B94" s="2" t="s">
        <v>20845</v>
      </c>
      <c r="C94" s="4" t="s">
        <v>14003</v>
      </c>
      <c r="E94" s="9">
        <v>41685</v>
      </c>
    </row>
    <row r="95" spans="1:5" x14ac:dyDescent="0.25">
      <c r="A95" s="2" t="s">
        <v>20846</v>
      </c>
      <c r="B95" s="2" t="s">
        <v>20847</v>
      </c>
      <c r="C95" s="4" t="s">
        <v>2285</v>
      </c>
      <c r="E95" s="9">
        <v>41694</v>
      </c>
    </row>
    <row r="96" spans="1:5" x14ac:dyDescent="0.25">
      <c r="A96" s="2" t="s">
        <v>20848</v>
      </c>
      <c r="B96" s="2" t="s">
        <v>20849</v>
      </c>
      <c r="C96" s="4" t="s">
        <v>2367</v>
      </c>
      <c r="E96" s="9">
        <v>41694</v>
      </c>
    </row>
    <row r="97" spans="1:5" x14ac:dyDescent="0.25">
      <c r="A97" s="2" t="s">
        <v>14369</v>
      </c>
      <c r="B97" s="2" t="s">
        <v>20850</v>
      </c>
      <c r="C97" s="4" t="s">
        <v>5096</v>
      </c>
      <c r="E97" s="9">
        <v>41697</v>
      </c>
    </row>
    <row r="98" spans="1:5" x14ac:dyDescent="0.25">
      <c r="A98" s="2" t="s">
        <v>20851</v>
      </c>
      <c r="B98" s="2" t="s">
        <v>20852</v>
      </c>
      <c r="C98" s="4" t="s">
        <v>20853</v>
      </c>
      <c r="E98" s="9">
        <v>41705</v>
      </c>
    </row>
    <row r="99" spans="1:5" x14ac:dyDescent="0.25">
      <c r="A99" s="2" t="s">
        <v>20854</v>
      </c>
      <c r="B99" s="2" t="s">
        <v>20855</v>
      </c>
      <c r="C99" s="4" t="s">
        <v>20856</v>
      </c>
      <c r="E99" s="9">
        <v>41705</v>
      </c>
    </row>
    <row r="100" spans="1:5" x14ac:dyDescent="0.25">
      <c r="A100" s="2" t="s">
        <v>15444</v>
      </c>
      <c r="B100" s="2" t="s">
        <v>20857</v>
      </c>
      <c r="C100" s="4" t="s">
        <v>4118</v>
      </c>
      <c r="E100" s="9">
        <v>41705</v>
      </c>
    </row>
    <row r="101" spans="1:5" x14ac:dyDescent="0.25">
      <c r="A101" s="2" t="s">
        <v>20858</v>
      </c>
      <c r="B101" s="2" t="s">
        <v>20859</v>
      </c>
      <c r="C101" s="4" t="s">
        <v>13733</v>
      </c>
      <c r="E101" s="9">
        <v>41713</v>
      </c>
    </row>
    <row r="102" spans="1:5" x14ac:dyDescent="0.25">
      <c r="A102" s="2" t="s">
        <v>4473</v>
      </c>
      <c r="B102" s="2" t="s">
        <v>20860</v>
      </c>
      <c r="C102" s="4" t="s">
        <v>8416</v>
      </c>
      <c r="E102" s="9">
        <v>41719</v>
      </c>
    </row>
    <row r="103" spans="1:5" x14ac:dyDescent="0.25">
      <c r="A103" s="2" t="s">
        <v>4473</v>
      </c>
      <c r="B103" s="2" t="s">
        <v>20861</v>
      </c>
      <c r="C103" s="4" t="s">
        <v>8416</v>
      </c>
      <c r="E103" s="9">
        <v>41719</v>
      </c>
    </row>
    <row r="104" spans="1:5" x14ac:dyDescent="0.25">
      <c r="A104" s="2" t="s">
        <v>1236</v>
      </c>
      <c r="B104" s="2" t="s">
        <v>20862</v>
      </c>
      <c r="C104" s="4" t="s">
        <v>5116</v>
      </c>
      <c r="E104" s="9">
        <v>41734</v>
      </c>
    </row>
    <row r="105" spans="1:5" x14ac:dyDescent="0.25">
      <c r="A105" s="2" t="s">
        <v>4028</v>
      </c>
      <c r="B105" s="2" t="s">
        <v>20863</v>
      </c>
      <c r="C105" s="4" t="s">
        <v>4133</v>
      </c>
      <c r="E105" s="9">
        <v>41734</v>
      </c>
    </row>
    <row r="106" spans="1:5" x14ac:dyDescent="0.25">
      <c r="A106" s="2" t="s">
        <v>3844</v>
      </c>
      <c r="B106" s="2" t="s">
        <v>20864</v>
      </c>
      <c r="C106" s="4" t="s">
        <v>8425</v>
      </c>
      <c r="E106" s="9">
        <v>41754</v>
      </c>
    </row>
    <row r="107" spans="1:5" x14ac:dyDescent="0.25">
      <c r="A107" s="2" t="s">
        <v>20865</v>
      </c>
      <c r="B107" s="2" t="s">
        <v>20866</v>
      </c>
      <c r="C107" s="4" t="s">
        <v>13751</v>
      </c>
      <c r="E107" s="9">
        <v>41757</v>
      </c>
    </row>
    <row r="108" spans="1:5" x14ac:dyDescent="0.25">
      <c r="A108" s="2" t="s">
        <v>887</v>
      </c>
      <c r="B108" s="2" t="s">
        <v>20867</v>
      </c>
      <c r="C108" s="4" t="s">
        <v>13751</v>
      </c>
      <c r="E108" s="9">
        <v>41769</v>
      </c>
    </row>
    <row r="109" spans="1:5" x14ac:dyDescent="0.25">
      <c r="A109" s="2" t="s">
        <v>8449</v>
      </c>
      <c r="B109" s="2" t="s">
        <v>20868</v>
      </c>
      <c r="C109" s="4" t="s">
        <v>8436</v>
      </c>
      <c r="E109" s="9">
        <v>41773</v>
      </c>
    </row>
    <row r="110" spans="1:5" x14ac:dyDescent="0.25">
      <c r="A110" s="2" t="s">
        <v>4028</v>
      </c>
      <c r="B110" s="2" t="s">
        <v>20869</v>
      </c>
      <c r="C110" s="4" t="s">
        <v>993</v>
      </c>
      <c r="E110" s="9">
        <v>41774</v>
      </c>
    </row>
    <row r="111" spans="1:5" x14ac:dyDescent="0.25">
      <c r="A111" s="2" t="s">
        <v>3716</v>
      </c>
      <c r="B111" s="2" t="s">
        <v>15329</v>
      </c>
      <c r="C111" s="4" t="s">
        <v>20870</v>
      </c>
      <c r="E111" s="9">
        <v>41788</v>
      </c>
    </row>
    <row r="112" spans="1:5" x14ac:dyDescent="0.25">
      <c r="A112" s="2" t="s">
        <v>2777</v>
      </c>
      <c r="B112" s="2" t="s">
        <v>20871</v>
      </c>
      <c r="C112" s="4" t="s">
        <v>20870</v>
      </c>
      <c r="E112" s="9">
        <v>41788</v>
      </c>
    </row>
    <row r="113" spans="1:5" x14ac:dyDescent="0.25">
      <c r="A113" s="2" t="s">
        <v>1486</v>
      </c>
      <c r="B113" s="2" t="s">
        <v>20872</v>
      </c>
      <c r="C113" s="4" t="s">
        <v>9471</v>
      </c>
      <c r="E113" s="9">
        <v>41850</v>
      </c>
    </row>
    <row r="114" spans="1:5" x14ac:dyDescent="0.25">
      <c r="A114" s="2" t="s">
        <v>4857</v>
      </c>
      <c r="B114" s="2" t="s">
        <v>20873</v>
      </c>
      <c r="C114" s="4" t="s">
        <v>9471</v>
      </c>
      <c r="E114" s="9">
        <v>41801</v>
      </c>
    </row>
    <row r="115" spans="1:5" x14ac:dyDescent="0.25">
      <c r="A115" s="2" t="s">
        <v>4176</v>
      </c>
      <c r="B115" s="2" t="s">
        <v>4088</v>
      </c>
      <c r="C115" s="4" t="s">
        <v>5171</v>
      </c>
      <c r="E115" s="9">
        <v>41811</v>
      </c>
    </row>
    <row r="116" spans="1:5" x14ac:dyDescent="0.25">
      <c r="A116" s="2" t="s">
        <v>20720</v>
      </c>
      <c r="B116" s="2" t="s">
        <v>20874</v>
      </c>
      <c r="C116" s="4" t="s">
        <v>8463</v>
      </c>
      <c r="E116" s="9">
        <v>41843</v>
      </c>
    </row>
    <row r="117" spans="1:5" x14ac:dyDescent="0.25">
      <c r="A117" s="2" t="s">
        <v>3841</v>
      </c>
      <c r="B117" s="2" t="s">
        <v>20875</v>
      </c>
      <c r="C117" s="4" t="s">
        <v>14308</v>
      </c>
      <c r="E117" s="9">
        <v>41852</v>
      </c>
    </row>
    <row r="118" spans="1:5" x14ac:dyDescent="0.25">
      <c r="A118" s="2" t="s">
        <v>1874</v>
      </c>
      <c r="B118" s="2" t="s">
        <v>20876</v>
      </c>
      <c r="C118" s="4" t="s">
        <v>9481</v>
      </c>
      <c r="E118" s="9">
        <v>41867</v>
      </c>
    </row>
    <row r="119" spans="1:5" x14ac:dyDescent="0.25">
      <c r="A119" s="2" t="s">
        <v>20877</v>
      </c>
      <c r="B119" s="2" t="s">
        <v>20878</v>
      </c>
      <c r="C119" s="4" t="s">
        <v>9481</v>
      </c>
      <c r="E119" s="9">
        <v>41863</v>
      </c>
    </row>
    <row r="120" spans="1:5" x14ac:dyDescent="0.25">
      <c r="A120" s="2" t="s">
        <v>20879</v>
      </c>
      <c r="B120" s="2" t="s">
        <v>20880</v>
      </c>
      <c r="C120" s="4" t="s">
        <v>6821</v>
      </c>
      <c r="E120" s="9">
        <v>41879</v>
      </c>
    </row>
    <row r="121" spans="1:5" x14ac:dyDescent="0.25">
      <c r="A121" s="2" t="s">
        <v>20881</v>
      </c>
      <c r="B121" s="2" t="s">
        <v>20882</v>
      </c>
      <c r="C121" s="4" t="s">
        <v>20883</v>
      </c>
      <c r="E121" s="9">
        <v>41900</v>
      </c>
    </row>
    <row r="122" spans="1:5" x14ac:dyDescent="0.25">
      <c r="A122" s="2" t="s">
        <v>12221</v>
      </c>
      <c r="B122" s="2" t="s">
        <v>20884</v>
      </c>
      <c r="C122" s="4" t="s">
        <v>20885</v>
      </c>
      <c r="E122" s="9">
        <v>41946</v>
      </c>
    </row>
    <row r="123" spans="1:5" x14ac:dyDescent="0.25">
      <c r="A123" s="2" t="s">
        <v>20886</v>
      </c>
      <c r="B123" s="2" t="s">
        <v>20887</v>
      </c>
      <c r="C123" s="4" t="s">
        <v>5214</v>
      </c>
      <c r="E123" s="9">
        <v>41887</v>
      </c>
    </row>
    <row r="124" spans="1:5" x14ac:dyDescent="0.25">
      <c r="A124" s="2" t="s">
        <v>20888</v>
      </c>
      <c r="B124" s="2" t="s">
        <v>20889</v>
      </c>
      <c r="C124" s="4" t="s">
        <v>5223</v>
      </c>
      <c r="E124" s="9">
        <v>41919</v>
      </c>
    </row>
    <row r="125" spans="1:5" x14ac:dyDescent="0.25">
      <c r="A125" s="2" t="s">
        <v>20890</v>
      </c>
      <c r="B125" s="2" t="s">
        <v>20891</v>
      </c>
      <c r="C125" s="4" t="s">
        <v>5228</v>
      </c>
      <c r="E125" s="9">
        <v>41946</v>
      </c>
    </row>
    <row r="126" spans="1:5" x14ac:dyDescent="0.25">
      <c r="A126" s="2" t="s">
        <v>3959</v>
      </c>
      <c r="B126" s="2" t="s">
        <v>20892</v>
      </c>
      <c r="C126" s="4" t="s">
        <v>20893</v>
      </c>
      <c r="E126" s="9">
        <v>41946</v>
      </c>
    </row>
    <row r="127" spans="1:5" x14ac:dyDescent="0.25">
      <c r="A127" s="2" t="s">
        <v>1972</v>
      </c>
      <c r="B127" s="2" t="s">
        <v>20894</v>
      </c>
      <c r="C127" s="4" t="s">
        <v>5238</v>
      </c>
      <c r="E127" s="9">
        <v>41965</v>
      </c>
    </row>
    <row r="128" spans="1:5" x14ac:dyDescent="0.25">
      <c r="A128" s="2" t="s">
        <v>2392</v>
      </c>
      <c r="B128" s="2" t="s">
        <v>20895</v>
      </c>
      <c r="C128" s="4" t="s">
        <v>8560</v>
      </c>
      <c r="E128" s="9">
        <v>42034</v>
      </c>
    </row>
    <row r="129" spans="1:6" x14ac:dyDescent="0.25">
      <c r="A129" s="2" t="s">
        <v>20896</v>
      </c>
      <c r="B129" s="2" t="s">
        <v>20897</v>
      </c>
      <c r="C129" s="4" t="s">
        <v>12906</v>
      </c>
      <c r="E129" s="9">
        <v>42049</v>
      </c>
    </row>
    <row r="130" spans="1:6" x14ac:dyDescent="0.25">
      <c r="A130" s="2" t="s">
        <v>20898</v>
      </c>
      <c r="B130" s="2" t="s">
        <v>20899</v>
      </c>
      <c r="C130" s="4" t="s">
        <v>20900</v>
      </c>
      <c r="E130" s="9">
        <v>42049</v>
      </c>
    </row>
    <row r="131" spans="1:6" x14ac:dyDescent="0.25">
      <c r="A131" s="2" t="s">
        <v>6795</v>
      </c>
      <c r="B131" s="2" t="s">
        <v>6798</v>
      </c>
      <c r="C131" s="4" t="s">
        <v>12452</v>
      </c>
      <c r="E131" s="9">
        <v>42073</v>
      </c>
    </row>
    <row r="132" spans="1:6" x14ac:dyDescent="0.25">
      <c r="A132" s="2" t="s">
        <v>20881</v>
      </c>
      <c r="B132" s="2" t="s">
        <v>20882</v>
      </c>
      <c r="C132" s="4" t="s">
        <v>12452</v>
      </c>
      <c r="E132" s="9">
        <v>42056</v>
      </c>
    </row>
    <row r="133" spans="1:6" x14ac:dyDescent="0.25">
      <c r="A133" s="2" t="s">
        <v>20901</v>
      </c>
      <c r="B133" s="2" t="s">
        <v>20781</v>
      </c>
      <c r="C133" s="4" t="s">
        <v>7605</v>
      </c>
      <c r="E133" s="9">
        <v>42095</v>
      </c>
    </row>
    <row r="134" spans="1:6" x14ac:dyDescent="0.25">
      <c r="A134" s="2" t="s">
        <v>4486</v>
      </c>
      <c r="B134" s="2" t="s">
        <v>20709</v>
      </c>
      <c r="C134" s="4" t="s">
        <v>7605</v>
      </c>
      <c r="E134" s="9">
        <v>42095</v>
      </c>
    </row>
    <row r="135" spans="1:6" x14ac:dyDescent="0.25">
      <c r="A135" s="2" t="s">
        <v>20902</v>
      </c>
      <c r="B135" s="2" t="s">
        <v>20903</v>
      </c>
      <c r="C135" s="4" t="s">
        <v>20904</v>
      </c>
      <c r="E135" s="9">
        <v>42109</v>
      </c>
    </row>
    <row r="136" spans="1:6" x14ac:dyDescent="0.25">
      <c r="A136" s="2" t="s">
        <v>20844</v>
      </c>
      <c r="B136" s="2" t="s">
        <v>20845</v>
      </c>
      <c r="C136" s="4" t="s">
        <v>9551</v>
      </c>
      <c r="E136" s="9">
        <v>42220</v>
      </c>
    </row>
    <row r="137" spans="1:6" x14ac:dyDescent="0.25">
      <c r="A137" s="2" t="s">
        <v>20898</v>
      </c>
      <c r="B137" s="2" t="s">
        <v>20905</v>
      </c>
      <c r="C137" s="4" t="s">
        <v>9551</v>
      </c>
      <c r="E137" s="9">
        <v>42213</v>
      </c>
    </row>
    <row r="138" spans="1:6" x14ac:dyDescent="0.25">
      <c r="A138" s="2" t="s">
        <v>3201</v>
      </c>
      <c r="B138" s="2" t="s">
        <v>3202</v>
      </c>
      <c r="C138" s="4" t="s">
        <v>20906</v>
      </c>
      <c r="D138" s="9" t="s">
        <v>20907</v>
      </c>
      <c r="E138" s="9">
        <v>42231</v>
      </c>
    </row>
    <row r="139" spans="1:6" x14ac:dyDescent="0.25">
      <c r="A139" s="2" t="s">
        <v>20908</v>
      </c>
      <c r="B139" s="2" t="s">
        <v>20909</v>
      </c>
      <c r="C139" s="4" t="s">
        <v>6862</v>
      </c>
      <c r="E139" s="9">
        <v>42287</v>
      </c>
    </row>
    <row r="140" spans="1:6" x14ac:dyDescent="0.25">
      <c r="A140" s="2" t="s">
        <v>2283</v>
      </c>
      <c r="B140" s="2" t="s">
        <v>20910</v>
      </c>
      <c r="C140" s="4" t="s">
        <v>6862</v>
      </c>
      <c r="E140" s="9">
        <v>42287</v>
      </c>
    </row>
    <row r="141" spans="1:6" x14ac:dyDescent="0.25">
      <c r="A141" s="25"/>
      <c r="B141" s="25" t="s">
        <v>20911</v>
      </c>
      <c r="C141" s="25"/>
      <c r="D141" s="29"/>
      <c r="E141" s="29"/>
      <c r="F141" s="30"/>
    </row>
    <row r="142" spans="1:6" x14ac:dyDescent="0.25">
      <c r="A142" s="2" t="s">
        <v>6620</v>
      </c>
      <c r="B142" s="2" t="s">
        <v>20912</v>
      </c>
      <c r="C142" s="4" t="s">
        <v>5468</v>
      </c>
      <c r="E142" s="9">
        <v>42572</v>
      </c>
    </row>
    <row r="143" spans="1:6" x14ac:dyDescent="0.25">
      <c r="A143" s="2" t="s">
        <v>6627</v>
      </c>
      <c r="B143" s="2" t="s">
        <v>6653</v>
      </c>
      <c r="C143" s="4" t="s">
        <v>5468</v>
      </c>
      <c r="D143" s="9">
        <v>42579</v>
      </c>
      <c r="E143" s="9">
        <v>42578</v>
      </c>
    </row>
    <row r="144" spans="1:6" x14ac:dyDescent="0.25">
      <c r="A144" s="2" t="s">
        <v>11846</v>
      </c>
      <c r="B144" s="2" t="s">
        <v>20913</v>
      </c>
      <c r="C144" s="4" t="s">
        <v>4452</v>
      </c>
      <c r="D144" s="9">
        <v>42586</v>
      </c>
      <c r="E144" s="9">
        <v>42587</v>
      </c>
    </row>
    <row r="145" spans="1:6" x14ac:dyDescent="0.25">
      <c r="A145" s="2" t="s">
        <v>6627</v>
      </c>
      <c r="B145" s="2" t="s">
        <v>20914</v>
      </c>
      <c r="C145" s="4" t="s">
        <v>1027</v>
      </c>
      <c r="D145" s="9">
        <v>42592</v>
      </c>
      <c r="E145" s="9">
        <v>42592</v>
      </c>
    </row>
    <row r="146" spans="1:6" x14ac:dyDescent="0.25">
      <c r="A146" s="2" t="s">
        <v>4229</v>
      </c>
      <c r="B146" s="2" t="s">
        <v>6625</v>
      </c>
      <c r="C146" s="4" t="s">
        <v>19199</v>
      </c>
      <c r="E146" s="9">
        <v>42592</v>
      </c>
    </row>
    <row r="147" spans="1:6" x14ac:dyDescent="0.25">
      <c r="A147" s="2" t="s">
        <v>4229</v>
      </c>
      <c r="B147" s="2" t="s">
        <v>20915</v>
      </c>
      <c r="C147" s="4" t="s">
        <v>15797</v>
      </c>
      <c r="E147" s="9">
        <v>42608</v>
      </c>
    </row>
    <row r="148" spans="1:6" x14ac:dyDescent="0.25">
      <c r="A148" s="2" t="s">
        <v>3205</v>
      </c>
      <c r="B148" s="2" t="s">
        <v>20916</v>
      </c>
      <c r="C148" s="4" t="s">
        <v>15797</v>
      </c>
      <c r="E148" s="9">
        <v>42597</v>
      </c>
    </row>
    <row r="149" spans="1:6" x14ac:dyDescent="0.25">
      <c r="A149" s="2" t="s">
        <v>6627</v>
      </c>
      <c r="B149" s="2" t="s">
        <v>20917</v>
      </c>
      <c r="C149" s="4" t="s">
        <v>4461</v>
      </c>
      <c r="D149" s="9">
        <v>42615</v>
      </c>
      <c r="E149" s="9">
        <v>42615</v>
      </c>
    </row>
    <row r="150" spans="1:6" x14ac:dyDescent="0.25">
      <c r="A150" s="2" t="s">
        <v>6575</v>
      </c>
      <c r="B150" s="2" t="s">
        <v>20918</v>
      </c>
      <c r="C150" s="4" t="s">
        <v>14510</v>
      </c>
      <c r="E150" s="9">
        <v>42615</v>
      </c>
    </row>
    <row r="151" spans="1:6" x14ac:dyDescent="0.25">
      <c r="A151" s="2" t="s">
        <v>3205</v>
      </c>
      <c r="B151" s="2" t="s">
        <v>20919</v>
      </c>
      <c r="C151" s="4" t="s">
        <v>15425</v>
      </c>
      <c r="E151" s="9">
        <v>42635</v>
      </c>
    </row>
    <row r="152" spans="1:6" x14ac:dyDescent="0.25">
      <c r="A152" s="2" t="s">
        <v>6652</v>
      </c>
      <c r="B152" s="2" t="s">
        <v>20920</v>
      </c>
      <c r="C152" s="4" t="s">
        <v>15425</v>
      </c>
      <c r="E152" s="9">
        <v>42623</v>
      </c>
    </row>
    <row r="153" spans="1:6" x14ac:dyDescent="0.25">
      <c r="A153" s="2" t="s">
        <v>20921</v>
      </c>
      <c r="B153" s="2" t="s">
        <v>20922</v>
      </c>
      <c r="C153" s="4" t="s">
        <v>9849</v>
      </c>
      <c r="E153" s="9">
        <v>42635</v>
      </c>
    </row>
    <row r="154" spans="1:6" x14ac:dyDescent="0.25">
      <c r="A154" s="2" t="s">
        <v>4229</v>
      </c>
      <c r="B154" s="2" t="s">
        <v>20923</v>
      </c>
      <c r="C154" s="4" t="s">
        <v>20924</v>
      </c>
      <c r="D154" s="9">
        <v>42656</v>
      </c>
      <c r="E154" s="9">
        <v>42665</v>
      </c>
    </row>
    <row r="155" spans="1:6" x14ac:dyDescent="0.25">
      <c r="A155" s="25"/>
      <c r="B155" s="25" t="s">
        <v>20925</v>
      </c>
      <c r="C155" s="25"/>
      <c r="D155" s="29"/>
      <c r="E155" s="29"/>
      <c r="F155" s="30"/>
    </row>
    <row r="156" spans="1:6" x14ac:dyDescent="0.25">
      <c r="A156" s="2" t="s">
        <v>20926</v>
      </c>
      <c r="B156" s="2" t="s">
        <v>20927</v>
      </c>
      <c r="C156" s="4" t="s">
        <v>19260</v>
      </c>
      <c r="E156" s="9">
        <v>42739</v>
      </c>
    </row>
    <row r="157" spans="1:6" x14ac:dyDescent="0.25">
      <c r="A157" s="2" t="s">
        <v>4486</v>
      </c>
      <c r="B157" s="2" t="s">
        <v>20928</v>
      </c>
      <c r="C157" s="4" t="s">
        <v>20929</v>
      </c>
      <c r="D157" s="9">
        <v>42761</v>
      </c>
      <c r="E157" s="9">
        <v>42758</v>
      </c>
    </row>
    <row r="158" spans="1:6" x14ac:dyDescent="0.25">
      <c r="A158" s="2" t="s">
        <v>20930</v>
      </c>
      <c r="B158" s="2" t="s">
        <v>6640</v>
      </c>
      <c r="C158" s="4" t="s">
        <v>20929</v>
      </c>
      <c r="E158" s="9">
        <v>42754</v>
      </c>
    </row>
    <row r="159" spans="1:6" x14ac:dyDescent="0.25">
      <c r="A159" s="2" t="s">
        <v>4486</v>
      </c>
      <c r="B159" s="2" t="s">
        <v>20931</v>
      </c>
      <c r="C159" s="4" t="s">
        <v>5556</v>
      </c>
      <c r="E159" s="9">
        <v>42766</v>
      </c>
    </row>
    <row r="160" spans="1:6" x14ac:dyDescent="0.25">
      <c r="A160" s="2" t="s">
        <v>20932</v>
      </c>
      <c r="B160" s="2" t="s">
        <v>20933</v>
      </c>
      <c r="C160" s="4" t="s">
        <v>5556</v>
      </c>
      <c r="D160" s="9">
        <v>42774</v>
      </c>
      <c r="E160" s="9">
        <v>42774</v>
      </c>
    </row>
    <row r="161" spans="1:6" x14ac:dyDescent="0.25">
      <c r="A161" s="2" t="s">
        <v>5290</v>
      </c>
      <c r="B161" s="2" t="s">
        <v>20934</v>
      </c>
      <c r="C161" s="4" t="s">
        <v>5559</v>
      </c>
      <c r="E161" s="9">
        <v>42774</v>
      </c>
    </row>
    <row r="162" spans="1:6" x14ac:dyDescent="0.25">
      <c r="A162" s="2" t="s">
        <v>11758</v>
      </c>
      <c r="B162" s="2" t="s">
        <v>20935</v>
      </c>
      <c r="C162" s="4" t="s">
        <v>10590</v>
      </c>
      <c r="E162" s="9">
        <v>42786</v>
      </c>
    </row>
    <row r="163" spans="1:6" x14ac:dyDescent="0.25">
      <c r="A163" s="2" t="s">
        <v>12230</v>
      </c>
      <c r="B163" s="2" t="s">
        <v>20936</v>
      </c>
      <c r="C163" s="4" t="s">
        <v>10590</v>
      </c>
      <c r="E163" s="9">
        <v>42786</v>
      </c>
    </row>
    <row r="164" spans="1:6" x14ac:dyDescent="0.25">
      <c r="A164" s="2" t="s">
        <v>20937</v>
      </c>
      <c r="B164" s="2" t="s">
        <v>20938</v>
      </c>
      <c r="C164" s="4" t="s">
        <v>6435</v>
      </c>
      <c r="E164" s="9">
        <v>42828</v>
      </c>
      <c r="F164" s="3" t="s">
        <v>20939</v>
      </c>
    </row>
    <row r="165" spans="1:6" x14ac:dyDescent="0.25">
      <c r="A165" s="2" t="s">
        <v>3205</v>
      </c>
      <c r="B165" s="2" t="s">
        <v>20940</v>
      </c>
      <c r="C165" s="4" t="s">
        <v>6435</v>
      </c>
      <c r="E165" s="9">
        <v>42828</v>
      </c>
      <c r="F165" s="3" t="s">
        <v>20939</v>
      </c>
    </row>
    <row r="166" spans="1:6" x14ac:dyDescent="0.25">
      <c r="A166" s="25"/>
      <c r="B166" s="25" t="s">
        <v>20941</v>
      </c>
      <c r="C166" s="25"/>
      <c r="D166" s="29"/>
      <c r="E166" s="29"/>
      <c r="F166" s="30"/>
    </row>
    <row r="167" spans="1:6" x14ac:dyDescent="0.25">
      <c r="A167" s="2" t="s">
        <v>20942</v>
      </c>
      <c r="B167" s="2" t="s">
        <v>20943</v>
      </c>
      <c r="C167" s="4" t="s">
        <v>19334</v>
      </c>
      <c r="D167" s="9">
        <v>42879</v>
      </c>
      <c r="E167" s="9">
        <v>42879</v>
      </c>
    </row>
    <row r="168" spans="1:6" x14ac:dyDescent="0.25">
      <c r="A168" s="2" t="s">
        <v>3265</v>
      </c>
      <c r="B168" s="2" t="s">
        <v>20944</v>
      </c>
      <c r="C168" s="4" t="s">
        <v>9946</v>
      </c>
      <c r="D168" s="9">
        <v>42886</v>
      </c>
      <c r="E168" s="9">
        <v>42886</v>
      </c>
    </row>
    <row r="169" spans="1:6" x14ac:dyDescent="0.25">
      <c r="A169" s="2" t="s">
        <v>971</v>
      </c>
      <c r="B169" s="2" t="s">
        <v>20945</v>
      </c>
      <c r="C169" s="4" t="s">
        <v>20946</v>
      </c>
      <c r="E169" s="9">
        <v>42893</v>
      </c>
    </row>
    <row r="170" spans="1:6" x14ac:dyDescent="0.25">
      <c r="A170" s="2" t="s">
        <v>3265</v>
      </c>
      <c r="B170" s="2" t="s">
        <v>20947</v>
      </c>
      <c r="C170" s="4" t="s">
        <v>20946</v>
      </c>
      <c r="E170" s="9">
        <v>42912</v>
      </c>
    </row>
    <row r="171" spans="1:6" x14ac:dyDescent="0.25">
      <c r="A171" s="2" t="s">
        <v>20948</v>
      </c>
      <c r="B171" s="2" t="s">
        <v>20949</v>
      </c>
      <c r="C171" s="4" t="s">
        <v>20950</v>
      </c>
      <c r="E171" s="9">
        <v>42912</v>
      </c>
    </row>
    <row r="172" spans="1:6" x14ac:dyDescent="0.25">
      <c r="A172" s="25"/>
      <c r="B172" s="25" t="s">
        <v>20951</v>
      </c>
      <c r="C172" s="25"/>
      <c r="D172" s="29"/>
      <c r="E172" s="29"/>
      <c r="F172" s="30"/>
    </row>
    <row r="173" spans="1:6" x14ac:dyDescent="0.25">
      <c r="A173" s="2" t="s">
        <v>4028</v>
      </c>
      <c r="B173" s="2" t="s">
        <v>20952</v>
      </c>
      <c r="C173" s="4" t="s">
        <v>20953</v>
      </c>
      <c r="D173" s="9">
        <v>42951</v>
      </c>
      <c r="E173" s="9">
        <v>42951</v>
      </c>
    </row>
    <row r="174" spans="1:6" x14ac:dyDescent="0.25">
      <c r="A174" s="2" t="s">
        <v>1054</v>
      </c>
      <c r="B174" s="2" t="s">
        <v>20954</v>
      </c>
      <c r="C174" s="4" t="s">
        <v>20953</v>
      </c>
      <c r="E174" s="9">
        <v>42944</v>
      </c>
    </row>
    <row r="175" spans="1:6" x14ac:dyDescent="0.25">
      <c r="A175" s="2" t="s">
        <v>1870</v>
      </c>
      <c r="B175" s="2" t="s">
        <v>20955</v>
      </c>
      <c r="C175" s="4" t="s">
        <v>15459</v>
      </c>
      <c r="E175" s="9">
        <v>42951</v>
      </c>
    </row>
    <row r="176" spans="1:6" x14ac:dyDescent="0.25">
      <c r="A176" s="2" t="s">
        <v>1870</v>
      </c>
      <c r="B176" s="2" t="s">
        <v>20956</v>
      </c>
      <c r="C176" s="4" t="s">
        <v>20957</v>
      </c>
      <c r="E176" s="9">
        <v>42961</v>
      </c>
    </row>
    <row r="177" spans="1:5" x14ac:dyDescent="0.25">
      <c r="A177" s="2" t="s">
        <v>1870</v>
      </c>
      <c r="B177" s="2" t="s">
        <v>10511</v>
      </c>
      <c r="C177" s="4" t="s">
        <v>20957</v>
      </c>
      <c r="E177" s="9">
        <v>42961</v>
      </c>
    </row>
    <row r="178" spans="1:5" x14ac:dyDescent="0.25">
      <c r="A178" s="2" t="s">
        <v>20958</v>
      </c>
      <c r="B178" s="2" t="s">
        <v>20959</v>
      </c>
      <c r="C178" s="4" t="s">
        <v>20960</v>
      </c>
      <c r="D178" s="9">
        <v>42982</v>
      </c>
      <c r="E178" s="9">
        <v>42980</v>
      </c>
    </row>
    <row r="179" spans="1:5" x14ac:dyDescent="0.25">
      <c r="A179" s="2" t="s">
        <v>3205</v>
      </c>
      <c r="B179" s="2" t="s">
        <v>20961</v>
      </c>
      <c r="C179" s="4" t="s">
        <v>6972</v>
      </c>
      <c r="E179" s="9">
        <v>42973</v>
      </c>
    </row>
    <row r="180" spans="1:5" x14ac:dyDescent="0.25">
      <c r="A180" s="2" t="s">
        <v>20962</v>
      </c>
      <c r="B180" s="2" t="s">
        <v>20963</v>
      </c>
      <c r="C180" s="4" t="s">
        <v>16085</v>
      </c>
      <c r="D180" s="9">
        <v>42994</v>
      </c>
      <c r="E180" s="9">
        <v>42992</v>
      </c>
    </row>
    <row r="181" spans="1:5" x14ac:dyDescent="0.25">
      <c r="A181" s="2" t="s">
        <v>20964</v>
      </c>
      <c r="B181" s="2" t="s">
        <v>20965</v>
      </c>
      <c r="C181" s="4" t="s">
        <v>16085</v>
      </c>
      <c r="D181" s="9">
        <v>42994</v>
      </c>
      <c r="E181" s="9">
        <v>42992</v>
      </c>
    </row>
    <row r="182" spans="1:5" x14ac:dyDescent="0.25">
      <c r="A182" s="2" t="s">
        <v>20966</v>
      </c>
      <c r="B182" s="2" t="s">
        <v>20967</v>
      </c>
      <c r="C182" s="4" t="s">
        <v>10872</v>
      </c>
      <c r="D182" s="9">
        <v>43006</v>
      </c>
      <c r="E182" s="9">
        <v>43010</v>
      </c>
    </row>
    <row r="183" spans="1:5" x14ac:dyDescent="0.25">
      <c r="A183" s="2" t="s">
        <v>20968</v>
      </c>
      <c r="B183" s="2" t="s">
        <v>20969</v>
      </c>
      <c r="C183" s="4" t="s">
        <v>10872</v>
      </c>
      <c r="E183" s="9">
        <v>43000</v>
      </c>
    </row>
    <row r="184" spans="1:5" x14ac:dyDescent="0.25">
      <c r="A184" s="2" t="s">
        <v>20653</v>
      </c>
      <c r="B184" s="2" t="s">
        <v>20970</v>
      </c>
      <c r="C184" s="4" t="s">
        <v>19656</v>
      </c>
      <c r="E184" s="9">
        <v>43021</v>
      </c>
    </row>
    <row r="185" spans="1:5" x14ac:dyDescent="0.25">
      <c r="A185" s="2" t="s">
        <v>3205</v>
      </c>
      <c r="B185" s="2" t="s">
        <v>20971</v>
      </c>
      <c r="C185" s="4">
        <v>43048</v>
      </c>
      <c r="E185" s="9">
        <v>43056</v>
      </c>
    </row>
    <row r="186" spans="1:5" x14ac:dyDescent="0.25">
      <c r="A186" s="2" t="s">
        <v>16065</v>
      </c>
      <c r="B186" s="2" t="s">
        <v>20972</v>
      </c>
      <c r="C186" s="4">
        <v>43048</v>
      </c>
      <c r="E186" s="9">
        <v>43056</v>
      </c>
    </row>
    <row r="187" spans="1:5" x14ac:dyDescent="0.25">
      <c r="A187" s="2" t="s">
        <v>2488</v>
      </c>
      <c r="B187" s="2" t="s">
        <v>20973</v>
      </c>
      <c r="C187" s="4" t="s">
        <v>20974</v>
      </c>
      <c r="E187" s="9">
        <v>43068</v>
      </c>
    </row>
    <row r="188" spans="1:5" x14ac:dyDescent="0.25">
      <c r="A188" s="2" t="s">
        <v>1840</v>
      </c>
      <c r="B188" s="2" t="s">
        <v>20975</v>
      </c>
      <c r="C188" s="4" t="s">
        <v>20976</v>
      </c>
      <c r="D188" s="9">
        <v>43071</v>
      </c>
      <c r="E188" s="9">
        <v>43073</v>
      </c>
    </row>
    <row r="189" spans="1:5" x14ac:dyDescent="0.25">
      <c r="A189" s="2" t="s">
        <v>1840</v>
      </c>
      <c r="B189" s="2" t="s">
        <v>20977</v>
      </c>
      <c r="C189" s="4" t="s">
        <v>20978</v>
      </c>
      <c r="E189" s="9">
        <v>43089</v>
      </c>
    </row>
    <row r="190" spans="1:5" x14ac:dyDescent="0.25">
      <c r="A190" s="2" t="s">
        <v>1840</v>
      </c>
      <c r="B190" s="2" t="s">
        <v>20979</v>
      </c>
      <c r="C190" s="4" t="s">
        <v>20980</v>
      </c>
      <c r="E190" s="9">
        <v>43112</v>
      </c>
    </row>
    <row r="191" spans="1:5" x14ac:dyDescent="0.25">
      <c r="A191" s="2" t="s">
        <v>11480</v>
      </c>
      <c r="B191" s="2" t="s">
        <v>16104</v>
      </c>
      <c r="C191" s="4" t="s">
        <v>20980</v>
      </c>
      <c r="E191" s="9">
        <v>43112</v>
      </c>
    </row>
    <row r="192" spans="1:5" x14ac:dyDescent="0.25">
      <c r="A192" s="2" t="s">
        <v>5825</v>
      </c>
      <c r="B192" s="2" t="s">
        <v>20981</v>
      </c>
      <c r="C192" s="4" t="s">
        <v>8942</v>
      </c>
      <c r="E192" s="9">
        <v>43119</v>
      </c>
    </row>
    <row r="193" spans="1:5" x14ac:dyDescent="0.25">
      <c r="A193" s="2" t="s">
        <v>4486</v>
      </c>
      <c r="B193" s="2" t="s">
        <v>20982</v>
      </c>
      <c r="C193" s="4" t="s">
        <v>8942</v>
      </c>
      <c r="E193" s="9">
        <v>43119</v>
      </c>
    </row>
    <row r="194" spans="1:5" x14ac:dyDescent="0.25">
      <c r="A194" s="2" t="s">
        <v>20983</v>
      </c>
      <c r="B194" s="2" t="s">
        <v>10442</v>
      </c>
      <c r="C194" s="4" t="s">
        <v>20984</v>
      </c>
      <c r="E194" s="9">
        <v>43154</v>
      </c>
    </row>
    <row r="195" spans="1:5" x14ac:dyDescent="0.25">
      <c r="A195" s="2" t="s">
        <v>2631</v>
      </c>
      <c r="B195" s="2" t="s">
        <v>6139</v>
      </c>
      <c r="C195" s="4" t="s">
        <v>20984</v>
      </c>
      <c r="E195" s="9">
        <v>43147</v>
      </c>
    </row>
    <row r="196" spans="1:5" x14ac:dyDescent="0.25">
      <c r="A196" s="2" t="s">
        <v>20985</v>
      </c>
      <c r="B196" s="2" t="s">
        <v>20986</v>
      </c>
      <c r="C196" s="4" t="s">
        <v>4671</v>
      </c>
      <c r="E196" s="9">
        <v>43154</v>
      </c>
    </row>
    <row r="197" spans="1:5" x14ac:dyDescent="0.25">
      <c r="A197" s="2" t="s">
        <v>10577</v>
      </c>
      <c r="B197" s="2" t="s">
        <v>20987</v>
      </c>
      <c r="C197" s="4" t="s">
        <v>20988</v>
      </c>
      <c r="E197" s="9">
        <v>43161</v>
      </c>
    </row>
    <row r="198" spans="1:5" x14ac:dyDescent="0.25">
      <c r="A198" s="2" t="s">
        <v>8582</v>
      </c>
      <c r="B198" s="2" t="s">
        <v>20989</v>
      </c>
      <c r="C198" s="4" t="s">
        <v>10121</v>
      </c>
      <c r="E198" s="9">
        <v>43169</v>
      </c>
    </row>
    <row r="199" spans="1:5" x14ac:dyDescent="0.25">
      <c r="A199" s="2" t="s">
        <v>10577</v>
      </c>
      <c r="B199" s="2" t="s">
        <v>20990</v>
      </c>
      <c r="C199" s="4" t="s">
        <v>10121</v>
      </c>
      <c r="E199" s="9">
        <v>43169</v>
      </c>
    </row>
    <row r="200" spans="1:5" x14ac:dyDescent="0.25">
      <c r="A200" s="2" t="s">
        <v>20991</v>
      </c>
      <c r="B200" s="2" t="s">
        <v>20992</v>
      </c>
      <c r="C200" s="4" t="s">
        <v>20993</v>
      </c>
      <c r="E200" s="9">
        <v>43204</v>
      </c>
    </row>
    <row r="201" spans="1:5" x14ac:dyDescent="0.25">
      <c r="A201" s="2" t="s">
        <v>5825</v>
      </c>
      <c r="B201" s="2" t="s">
        <v>20994</v>
      </c>
      <c r="C201" s="4" t="s">
        <v>20993</v>
      </c>
      <c r="D201" s="9">
        <v>43210</v>
      </c>
      <c r="E201" s="9">
        <v>43211</v>
      </c>
    </row>
    <row r="202" spans="1:5" x14ac:dyDescent="0.25">
      <c r="A202" s="2" t="s">
        <v>10977</v>
      </c>
      <c r="B202" s="2" t="s">
        <v>20995</v>
      </c>
      <c r="C202" s="4" t="s">
        <v>20996</v>
      </c>
      <c r="E202" s="9">
        <v>43217</v>
      </c>
    </row>
    <row r="203" spans="1:5" x14ac:dyDescent="0.25">
      <c r="A203" s="2" t="s">
        <v>20997</v>
      </c>
      <c r="B203" s="2" t="s">
        <v>20998</v>
      </c>
      <c r="C203" s="4" t="s">
        <v>20996</v>
      </c>
      <c r="D203" s="9">
        <v>43224</v>
      </c>
      <c r="E203" s="9">
        <v>43225</v>
      </c>
    </row>
    <row r="204" spans="1:5" x14ac:dyDescent="0.25">
      <c r="A204" s="2" t="s">
        <v>20999</v>
      </c>
      <c r="B204" s="2" t="s">
        <v>21000</v>
      </c>
      <c r="C204" s="4" t="s">
        <v>6060</v>
      </c>
      <c r="D204" s="9">
        <v>43231</v>
      </c>
      <c r="E204" s="9">
        <v>43232</v>
      </c>
    </row>
    <row r="205" spans="1:5" x14ac:dyDescent="0.25">
      <c r="A205" s="2" t="s">
        <v>21001</v>
      </c>
      <c r="B205" s="2" t="s">
        <v>21002</v>
      </c>
      <c r="C205" s="4" t="s">
        <v>2031</v>
      </c>
      <c r="D205" s="9">
        <v>43246</v>
      </c>
      <c r="E205" s="9">
        <v>43246</v>
      </c>
    </row>
    <row r="206" spans="1:5" x14ac:dyDescent="0.25">
      <c r="A206" s="2" t="s">
        <v>10126</v>
      </c>
      <c r="B206" s="2" t="s">
        <v>21003</v>
      </c>
      <c r="C206" s="4" t="s">
        <v>2031</v>
      </c>
      <c r="D206" s="9">
        <v>43246</v>
      </c>
      <c r="E206" s="9">
        <v>43246</v>
      </c>
    </row>
    <row r="207" spans="1:5" x14ac:dyDescent="0.25">
      <c r="A207" s="2" t="s">
        <v>21004</v>
      </c>
      <c r="B207" s="2" t="s">
        <v>21005</v>
      </c>
      <c r="C207" s="4" t="s">
        <v>15509</v>
      </c>
      <c r="D207" s="9">
        <v>43260</v>
      </c>
      <c r="E207" s="9">
        <v>43263</v>
      </c>
    </row>
    <row r="208" spans="1:5" x14ac:dyDescent="0.25">
      <c r="A208" s="2" t="s">
        <v>7367</v>
      </c>
      <c r="B208" s="2" t="s">
        <v>21006</v>
      </c>
      <c r="C208" s="4" t="s">
        <v>21007</v>
      </c>
      <c r="E208" s="9" t="s">
        <v>9622</v>
      </c>
    </row>
    <row r="209" spans="1:5" x14ac:dyDescent="0.25">
      <c r="A209" s="2" t="s">
        <v>12812</v>
      </c>
      <c r="B209" s="2" t="s">
        <v>21008</v>
      </c>
      <c r="C209" s="4" t="s">
        <v>21007</v>
      </c>
      <c r="E209" s="9" t="s">
        <v>9622</v>
      </c>
    </row>
    <row r="210" spans="1:5" x14ac:dyDescent="0.25">
      <c r="A210" s="2" t="s">
        <v>21009</v>
      </c>
      <c r="B210" s="2" t="s">
        <v>21010</v>
      </c>
      <c r="C210" s="4" t="s">
        <v>1514</v>
      </c>
      <c r="D210" s="9" t="s">
        <v>21011</v>
      </c>
      <c r="E210" s="9">
        <v>43295</v>
      </c>
    </row>
    <row r="211" spans="1:5" x14ac:dyDescent="0.25">
      <c r="A211" s="2" t="s">
        <v>13296</v>
      </c>
      <c r="B211" s="2" t="s">
        <v>21012</v>
      </c>
      <c r="C211" s="4" t="s">
        <v>1514</v>
      </c>
      <c r="D211" s="9" t="s">
        <v>21013</v>
      </c>
      <c r="E211" s="9">
        <v>43291</v>
      </c>
    </row>
    <row r="212" spans="1:5" x14ac:dyDescent="0.25">
      <c r="A212" s="2" t="s">
        <v>21014</v>
      </c>
      <c r="B212" s="2" t="s">
        <v>21015</v>
      </c>
      <c r="C212" s="4" t="s">
        <v>5714</v>
      </c>
      <c r="E212" s="9">
        <v>43312</v>
      </c>
    </row>
    <row r="213" spans="1:5" x14ac:dyDescent="0.25">
      <c r="A213" s="2" t="s">
        <v>21016</v>
      </c>
      <c r="B213" s="2" t="s">
        <v>21017</v>
      </c>
      <c r="C213" s="4" t="s">
        <v>2894</v>
      </c>
      <c r="E213" s="9">
        <v>43307</v>
      </c>
    </row>
    <row r="214" spans="1:5" x14ac:dyDescent="0.25">
      <c r="A214" s="2" t="s">
        <v>18833</v>
      </c>
      <c r="B214" s="2" t="s">
        <v>21018</v>
      </c>
      <c r="C214" s="4" t="s">
        <v>21019</v>
      </c>
      <c r="E214" s="9">
        <v>43312</v>
      </c>
    </row>
    <row r="215" spans="1:5" x14ac:dyDescent="0.25">
      <c r="A215" s="2" t="s">
        <v>21020</v>
      </c>
      <c r="B215" s="2" t="s">
        <v>21021</v>
      </c>
      <c r="C215" s="4" t="s">
        <v>21022</v>
      </c>
      <c r="E215" s="9">
        <v>43327</v>
      </c>
    </row>
    <row r="216" spans="1:5" x14ac:dyDescent="0.25">
      <c r="A216" s="2" t="s">
        <v>21023</v>
      </c>
      <c r="B216" s="2" t="s">
        <v>21024</v>
      </c>
      <c r="C216" s="4" t="s">
        <v>21022</v>
      </c>
      <c r="E216" s="9">
        <v>43327</v>
      </c>
    </row>
    <row r="217" spans="1:5" x14ac:dyDescent="0.25">
      <c r="A217" s="2" t="s">
        <v>21025</v>
      </c>
      <c r="B217" s="2" t="s">
        <v>21026</v>
      </c>
      <c r="C217" s="4" t="s">
        <v>21027</v>
      </c>
      <c r="E217" s="9">
        <v>43368</v>
      </c>
    </row>
    <row r="218" spans="1:5" x14ac:dyDescent="0.25">
      <c r="A218" s="2" t="s">
        <v>21028</v>
      </c>
      <c r="B218" s="2" t="s">
        <v>15468</v>
      </c>
      <c r="C218" s="4" t="s">
        <v>21027</v>
      </c>
      <c r="D218" s="9">
        <v>43374</v>
      </c>
      <c r="E218" s="9">
        <v>43374</v>
      </c>
    </row>
    <row r="219" spans="1:5" x14ac:dyDescent="0.25">
      <c r="A219" s="2" t="s">
        <v>21028</v>
      </c>
      <c r="B219" s="2" t="s">
        <v>15468</v>
      </c>
      <c r="C219" s="4" t="s">
        <v>21029</v>
      </c>
      <c r="E219" s="9">
        <v>43397</v>
      </c>
    </row>
    <row r="220" spans="1:5" x14ac:dyDescent="0.25">
      <c r="A220" s="2" t="s">
        <v>21030</v>
      </c>
      <c r="B220" s="2" t="s">
        <v>21031</v>
      </c>
      <c r="C220" s="4" t="s">
        <v>21032</v>
      </c>
      <c r="E220" s="9">
        <v>43420</v>
      </c>
    </row>
    <row r="221" spans="1:5" x14ac:dyDescent="0.25">
      <c r="A221" s="2" t="s">
        <v>21033</v>
      </c>
      <c r="B221" s="2" t="s">
        <v>21034</v>
      </c>
      <c r="C221" s="4" t="s">
        <v>21032</v>
      </c>
      <c r="E221" s="9">
        <v>43420</v>
      </c>
    </row>
    <row r="222" spans="1:5" x14ac:dyDescent="0.25">
      <c r="A222" s="2" t="s">
        <v>21035</v>
      </c>
      <c r="B222" s="2" t="s">
        <v>21036</v>
      </c>
      <c r="C222" s="4" t="s">
        <v>21037</v>
      </c>
      <c r="E222" s="9">
        <v>43427</v>
      </c>
    </row>
    <row r="223" spans="1:5" x14ac:dyDescent="0.25">
      <c r="A223" s="2" t="s">
        <v>20653</v>
      </c>
      <c r="B223" s="2" t="s">
        <v>14809</v>
      </c>
      <c r="C223" s="4" t="s">
        <v>21038</v>
      </c>
      <c r="E223" s="9">
        <v>43442</v>
      </c>
    </row>
    <row r="224" spans="1:5" x14ac:dyDescent="0.25">
      <c r="A224" s="2" t="s">
        <v>21039</v>
      </c>
      <c r="B224" s="2" t="s">
        <v>21040</v>
      </c>
      <c r="C224" s="4" t="s">
        <v>21038</v>
      </c>
      <c r="E224" s="9">
        <v>43442</v>
      </c>
    </row>
    <row r="225" spans="1:6" x14ac:dyDescent="0.25">
      <c r="A225" s="2" t="s">
        <v>21041</v>
      </c>
      <c r="B225" s="2" t="s">
        <v>21042</v>
      </c>
      <c r="C225" s="4" t="s">
        <v>21043</v>
      </c>
      <c r="E225" s="9">
        <v>43451</v>
      </c>
    </row>
    <row r="226" spans="1:6" x14ac:dyDescent="0.25">
      <c r="A226" s="2" t="s">
        <v>21044</v>
      </c>
      <c r="B226" s="2" t="s">
        <v>21045</v>
      </c>
      <c r="C226" s="4" t="s">
        <v>21043</v>
      </c>
      <c r="E226" s="9">
        <v>43460</v>
      </c>
    </row>
    <row r="227" spans="1:6" x14ac:dyDescent="0.25">
      <c r="A227" s="2" t="s">
        <v>21046</v>
      </c>
      <c r="B227" s="2" t="s">
        <v>21047</v>
      </c>
      <c r="C227" s="4" t="s">
        <v>4738</v>
      </c>
      <c r="E227" s="9">
        <v>43475</v>
      </c>
    </row>
    <row r="228" spans="1:6" x14ac:dyDescent="0.25">
      <c r="A228" s="2" t="s">
        <v>18649</v>
      </c>
      <c r="B228" s="2" t="s">
        <v>8968</v>
      </c>
      <c r="C228" s="4" t="s">
        <v>21048</v>
      </c>
      <c r="E228" s="9">
        <v>43521</v>
      </c>
    </row>
    <row r="229" spans="1:6" x14ac:dyDescent="0.25">
      <c r="A229" s="2" t="s">
        <v>8748</v>
      </c>
      <c r="B229" s="2" t="s">
        <v>21049</v>
      </c>
      <c r="C229" s="4" t="s">
        <v>21048</v>
      </c>
      <c r="D229" s="9">
        <v>43525</v>
      </c>
      <c r="E229" s="9">
        <v>43525</v>
      </c>
    </row>
    <row r="230" spans="1:6" x14ac:dyDescent="0.25">
      <c r="A230" s="2" t="s">
        <v>21050</v>
      </c>
      <c r="B230" s="2" t="s">
        <v>21051</v>
      </c>
      <c r="C230" s="4" t="s">
        <v>21052</v>
      </c>
      <c r="E230" s="9">
        <v>43532</v>
      </c>
    </row>
    <row r="231" spans="1:6" x14ac:dyDescent="0.25">
      <c r="A231" s="2" t="s">
        <v>3298</v>
      </c>
      <c r="B231" s="2" t="s">
        <v>21053</v>
      </c>
      <c r="C231" s="4" t="s">
        <v>21052</v>
      </c>
      <c r="D231" s="9">
        <v>43539</v>
      </c>
      <c r="E231" s="9">
        <v>43543</v>
      </c>
    </row>
    <row r="232" spans="1:6" x14ac:dyDescent="0.25">
      <c r="A232" s="2" t="s">
        <v>21054</v>
      </c>
      <c r="B232" s="2" t="s">
        <v>21055</v>
      </c>
      <c r="C232" s="4" t="s">
        <v>21056</v>
      </c>
      <c r="D232" s="9">
        <v>43546</v>
      </c>
      <c r="E232" s="9">
        <v>43547</v>
      </c>
    </row>
    <row r="233" spans="1:6" x14ac:dyDescent="0.25">
      <c r="A233" s="25"/>
      <c r="B233" s="25" t="s">
        <v>21057</v>
      </c>
      <c r="C233" s="25"/>
      <c r="D233" s="29"/>
      <c r="E233" s="29"/>
      <c r="F233" s="30"/>
    </row>
    <row r="234" spans="1:6" x14ac:dyDescent="0.25">
      <c r="A234" s="2" t="s">
        <v>1024</v>
      </c>
      <c r="B234" s="2" t="s">
        <v>21058</v>
      </c>
      <c r="C234" s="4" t="s">
        <v>21059</v>
      </c>
      <c r="E234" s="9">
        <v>43630</v>
      </c>
    </row>
    <row r="235" spans="1:6" x14ac:dyDescent="0.25">
      <c r="A235" s="2" t="s">
        <v>21060</v>
      </c>
      <c r="B235" s="2" t="s">
        <v>21061</v>
      </c>
      <c r="C235" s="4" t="s">
        <v>21059</v>
      </c>
      <c r="D235" s="9">
        <v>43636</v>
      </c>
      <c r="E235" s="9">
        <v>43637</v>
      </c>
    </row>
    <row r="236" spans="1:6" x14ac:dyDescent="0.25">
      <c r="A236" s="2" t="s">
        <v>21062</v>
      </c>
      <c r="B236" s="2" t="s">
        <v>21063</v>
      </c>
      <c r="C236" s="4" t="s">
        <v>21064</v>
      </c>
      <c r="E236" s="9">
        <v>43674</v>
      </c>
    </row>
    <row r="237" spans="1:6" x14ac:dyDescent="0.25">
      <c r="A237" s="25"/>
      <c r="B237" s="25" t="s">
        <v>21065</v>
      </c>
      <c r="C237" s="25"/>
      <c r="D237" s="29"/>
      <c r="E237" s="29"/>
      <c r="F237" s="30"/>
    </row>
    <row r="238" spans="1:6" x14ac:dyDescent="0.25">
      <c r="A238" s="2" t="s">
        <v>21066</v>
      </c>
      <c r="B238" s="2" t="s">
        <v>21067</v>
      </c>
      <c r="C238" s="4" t="s">
        <v>21068</v>
      </c>
      <c r="E238" s="9">
        <v>43652</v>
      </c>
    </row>
    <row r="239" spans="1:6" x14ac:dyDescent="0.25">
      <c r="A239" s="2" t="s">
        <v>1024</v>
      </c>
      <c r="B239" s="2" t="s">
        <v>21069</v>
      </c>
      <c r="C239" s="4" t="s">
        <v>21070</v>
      </c>
      <c r="D239" s="9">
        <v>43658</v>
      </c>
      <c r="E239" s="9">
        <v>43657</v>
      </c>
    </row>
    <row r="240" spans="1:6" x14ac:dyDescent="0.25">
      <c r="A240" s="2" t="s">
        <v>1024</v>
      </c>
      <c r="B240" s="2" t="s">
        <v>21071</v>
      </c>
      <c r="C240" s="4" t="s">
        <v>20572</v>
      </c>
      <c r="E240" s="9">
        <v>43665</v>
      </c>
    </row>
    <row r="241" spans="1:6" x14ac:dyDescent="0.25">
      <c r="A241" s="2" t="s">
        <v>3205</v>
      </c>
      <c r="B241" s="2" t="s">
        <v>21072</v>
      </c>
      <c r="C241" s="4" t="s">
        <v>20572</v>
      </c>
      <c r="D241" s="9">
        <v>43672</v>
      </c>
      <c r="E241" s="9">
        <v>43672</v>
      </c>
    </row>
    <row r="242" spans="1:6" x14ac:dyDescent="0.25">
      <c r="A242" s="2" t="s">
        <v>21073</v>
      </c>
      <c r="B242" s="2" t="s">
        <v>21074</v>
      </c>
      <c r="C242" s="4" t="s">
        <v>21075</v>
      </c>
      <c r="D242" s="9">
        <v>43686</v>
      </c>
      <c r="E242" s="9">
        <v>43686</v>
      </c>
    </row>
    <row r="243" spans="1:6" x14ac:dyDescent="0.25">
      <c r="A243" s="2" t="s">
        <v>21076</v>
      </c>
      <c r="B243" s="2" t="s">
        <v>21077</v>
      </c>
      <c r="C243" s="4" t="s">
        <v>21075</v>
      </c>
      <c r="E243" s="9">
        <v>43682</v>
      </c>
    </row>
    <row r="244" spans="1:6" x14ac:dyDescent="0.25">
      <c r="A244" s="2" t="s">
        <v>3205</v>
      </c>
      <c r="B244" s="2" t="s">
        <v>16337</v>
      </c>
      <c r="C244" s="4" t="s">
        <v>20577</v>
      </c>
      <c r="D244" s="9">
        <v>43699</v>
      </c>
      <c r="E244" s="9">
        <v>43699</v>
      </c>
    </row>
    <row r="245" spans="1:6" x14ac:dyDescent="0.25">
      <c r="A245" s="2" t="s">
        <v>8020</v>
      </c>
      <c r="B245" s="2" t="s">
        <v>21078</v>
      </c>
      <c r="C245" s="4" t="s">
        <v>20577</v>
      </c>
      <c r="E245" s="9">
        <v>43692</v>
      </c>
    </row>
    <row r="246" spans="1:6" x14ac:dyDescent="0.25">
      <c r="A246" s="2" t="s">
        <v>21079</v>
      </c>
      <c r="B246" s="2" t="s">
        <v>21080</v>
      </c>
      <c r="C246" s="4" t="s">
        <v>12716</v>
      </c>
      <c r="E246" s="9">
        <v>43705</v>
      </c>
    </row>
    <row r="247" spans="1:6" x14ac:dyDescent="0.25">
      <c r="A247" s="2" t="s">
        <v>5783</v>
      </c>
      <c r="B247" s="2" t="s">
        <v>21081</v>
      </c>
      <c r="C247" s="4" t="s">
        <v>21082</v>
      </c>
      <c r="E247" s="9">
        <v>43717</v>
      </c>
      <c r="F247" s="3">
        <v>5</v>
      </c>
    </row>
    <row r="248" spans="1:6" x14ac:dyDescent="0.25">
      <c r="A248" s="25"/>
      <c r="B248" s="25" t="s">
        <v>21083</v>
      </c>
      <c r="C248" s="25"/>
      <c r="D248" s="29"/>
      <c r="E248" s="29"/>
      <c r="F248" s="30"/>
    </row>
    <row r="249" spans="1:6" x14ac:dyDescent="0.25">
      <c r="A249" s="2" t="s">
        <v>21084</v>
      </c>
      <c r="B249" s="2" t="s">
        <v>21085</v>
      </c>
      <c r="C249" s="4" t="s">
        <v>9646</v>
      </c>
      <c r="D249" s="9">
        <v>43739</v>
      </c>
      <c r="E249" s="9">
        <v>43739</v>
      </c>
    </row>
    <row r="250" spans="1:6" x14ac:dyDescent="0.25">
      <c r="A250" s="2" t="s">
        <v>21086</v>
      </c>
      <c r="B250" s="2" t="s">
        <v>21087</v>
      </c>
      <c r="C250" s="4" t="s">
        <v>15125</v>
      </c>
      <c r="D250" s="9">
        <v>43753</v>
      </c>
      <c r="E250" s="9">
        <v>43753</v>
      </c>
    </row>
    <row r="251" spans="1:6" x14ac:dyDescent="0.25">
      <c r="A251" s="2" t="s">
        <v>21088</v>
      </c>
      <c r="B251" s="2" t="s">
        <v>21089</v>
      </c>
      <c r="C251" s="4" t="s">
        <v>15125</v>
      </c>
      <c r="D251" s="9">
        <v>43753</v>
      </c>
      <c r="E251" s="9">
        <v>43753</v>
      </c>
    </row>
    <row r="252" spans="1:6" x14ac:dyDescent="0.25">
      <c r="A252" s="2" t="s">
        <v>5745</v>
      </c>
      <c r="B252" s="2" t="s">
        <v>21090</v>
      </c>
      <c r="C252" s="4" t="s">
        <v>4865</v>
      </c>
      <c r="E252" s="9">
        <v>43760</v>
      </c>
    </row>
    <row r="253" spans="1:6" x14ac:dyDescent="0.25">
      <c r="A253" s="2" t="s">
        <v>16120</v>
      </c>
      <c r="B253" s="2" t="s">
        <v>21091</v>
      </c>
      <c r="C253" s="4" t="s">
        <v>9650</v>
      </c>
      <c r="D253" s="9">
        <v>43774</v>
      </c>
      <c r="E253" s="9">
        <v>43775</v>
      </c>
    </row>
    <row r="254" spans="1:6" x14ac:dyDescent="0.25">
      <c r="A254" s="2" t="s">
        <v>6575</v>
      </c>
      <c r="B254" s="2" t="s">
        <v>21092</v>
      </c>
      <c r="C254" s="4" t="s">
        <v>9650</v>
      </c>
      <c r="D254" s="9">
        <v>43774</v>
      </c>
      <c r="E254" s="9">
        <v>43775</v>
      </c>
    </row>
    <row r="255" spans="1:6" x14ac:dyDescent="0.25">
      <c r="A255" s="2" t="s">
        <v>21093</v>
      </c>
      <c r="B255" s="2" t="s">
        <v>21094</v>
      </c>
      <c r="C255" s="4" t="s">
        <v>21095</v>
      </c>
      <c r="D255" s="9">
        <v>43809</v>
      </c>
      <c r="E255" s="9">
        <v>43811</v>
      </c>
      <c r="F255" s="3">
        <v>2</v>
      </c>
    </row>
  </sheetData>
  <hyperlinks>
    <hyperlink ref="I1" location="'Inicio'!A1" tooltip="Regresa a la tabla del inicio" display="Ir al inicio" xr:uid="{A53C9FBF-C367-4690-9803-AF814F21A41E}"/>
  </hyperlink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5BF6-7CBE-4BAD-A862-9B864FCA85F0}">
  <sheetPr codeName="Hoja242"/>
  <dimension ref="A1:I15"/>
  <sheetViews>
    <sheetView workbookViewId="0">
      <pane ySplit="1" topLeftCell="A2" activePane="bottomLeft" state="frozenSplit"/>
      <selection pane="bottomLeft" activeCell="E16" sqref="E1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28843</v>
      </c>
      <c r="H1" s="1" t="s">
        <v>28781</v>
      </c>
      <c r="I1" s="5" t="s">
        <v>14</v>
      </c>
    </row>
    <row r="2" spans="1:9" x14ac:dyDescent="0.25">
      <c r="A2" s="2" t="s">
        <v>21357</v>
      </c>
      <c r="B2" s="2" t="s">
        <v>21358</v>
      </c>
      <c r="C2" s="4" t="s">
        <v>12793</v>
      </c>
      <c r="E2" s="9">
        <v>44817</v>
      </c>
    </row>
    <row r="3" spans="1:9" x14ac:dyDescent="0.25">
      <c r="A3" s="2" t="s">
        <v>14156</v>
      </c>
      <c r="B3" s="2" t="s">
        <v>21359</v>
      </c>
      <c r="C3" s="4" t="s">
        <v>21360</v>
      </c>
      <c r="E3" s="9">
        <v>44824</v>
      </c>
    </row>
    <row r="4" spans="1:9" x14ac:dyDescent="0.25">
      <c r="A4" s="2" t="s">
        <v>9987</v>
      </c>
      <c r="B4" s="2" t="s">
        <v>21361</v>
      </c>
      <c r="C4" s="4" t="s">
        <v>21362</v>
      </c>
      <c r="D4" s="9" t="s">
        <v>21363</v>
      </c>
      <c r="E4" s="9" t="s">
        <v>21363</v>
      </c>
    </row>
    <row r="5" spans="1:9" x14ac:dyDescent="0.25">
      <c r="A5" s="2" t="s">
        <v>9987</v>
      </c>
      <c r="B5" s="2" t="s">
        <v>21364</v>
      </c>
      <c r="C5" s="4" t="s">
        <v>9177</v>
      </c>
      <c r="E5" s="9">
        <v>44845</v>
      </c>
    </row>
    <row r="6" spans="1:9" x14ac:dyDescent="0.25">
      <c r="A6" s="2" t="s">
        <v>9987</v>
      </c>
      <c r="B6" s="2" t="s">
        <v>21365</v>
      </c>
      <c r="C6" s="4" t="s">
        <v>14482</v>
      </c>
      <c r="D6" s="9">
        <v>44859</v>
      </c>
      <c r="E6" s="9">
        <v>44859</v>
      </c>
    </row>
    <row r="7" spans="1:9" x14ac:dyDescent="0.25">
      <c r="A7" s="2" t="s">
        <v>21366</v>
      </c>
      <c r="B7" s="2" t="s">
        <v>21367</v>
      </c>
      <c r="C7" s="4" t="s">
        <v>9191</v>
      </c>
      <c r="D7" s="9">
        <v>44873</v>
      </c>
      <c r="E7" s="9">
        <v>44873</v>
      </c>
      <c r="G7" s="2" t="s">
        <v>21368</v>
      </c>
    </row>
    <row r="8" spans="1:9" x14ac:dyDescent="0.25">
      <c r="A8" s="2" t="s">
        <v>14163</v>
      </c>
      <c r="B8" s="2" t="s">
        <v>21369</v>
      </c>
      <c r="C8" s="4" t="s">
        <v>21370</v>
      </c>
      <c r="E8" s="9">
        <v>44880</v>
      </c>
    </row>
    <row r="9" spans="1:9" x14ac:dyDescent="0.25">
      <c r="A9" s="2" t="s">
        <v>9987</v>
      </c>
      <c r="B9" s="2" t="s">
        <v>21371</v>
      </c>
      <c r="C9" s="4" t="s">
        <v>5004</v>
      </c>
      <c r="D9" s="9">
        <v>44894</v>
      </c>
      <c r="E9" s="9">
        <v>44894</v>
      </c>
    </row>
    <row r="10" spans="1:9" x14ac:dyDescent="0.25">
      <c r="A10" s="2" t="s">
        <v>21372</v>
      </c>
      <c r="B10" s="2" t="s">
        <v>21373</v>
      </c>
      <c r="C10" s="4" t="s">
        <v>21374</v>
      </c>
      <c r="E10" s="9">
        <v>44902</v>
      </c>
    </row>
    <row r="11" spans="1:9" x14ac:dyDescent="0.25">
      <c r="A11" s="25"/>
      <c r="B11" s="25" t="s">
        <v>21375</v>
      </c>
      <c r="C11" s="25"/>
      <c r="D11" s="29"/>
      <c r="E11" s="29"/>
      <c r="F11" s="30"/>
    </row>
    <row r="12" spans="1:9" x14ac:dyDescent="0.25">
      <c r="A12" s="2" t="s">
        <v>9987</v>
      </c>
      <c r="B12" s="2" t="s">
        <v>21376</v>
      </c>
      <c r="C12" s="4" t="s">
        <v>21377</v>
      </c>
      <c r="E12" s="9">
        <v>44922</v>
      </c>
    </row>
    <row r="13" spans="1:9" x14ac:dyDescent="0.25">
      <c r="A13" s="2" t="s">
        <v>9987</v>
      </c>
      <c r="B13" s="2" t="s">
        <v>21378</v>
      </c>
      <c r="C13" s="4" t="s">
        <v>21379</v>
      </c>
      <c r="D13" s="9">
        <v>44929</v>
      </c>
      <c r="E13" s="9">
        <v>44935</v>
      </c>
    </row>
    <row r="14" spans="1:9" x14ac:dyDescent="0.25">
      <c r="A14" s="2" t="s">
        <v>14156</v>
      </c>
      <c r="B14" s="2" t="s">
        <v>21380</v>
      </c>
      <c r="C14" s="4" t="s">
        <v>14493</v>
      </c>
      <c r="D14" s="9">
        <v>44949</v>
      </c>
      <c r="E14" s="9">
        <v>44949</v>
      </c>
    </row>
    <row r="15" spans="1:9" x14ac:dyDescent="0.25">
      <c r="A15" s="2" t="s">
        <v>21381</v>
      </c>
      <c r="B15" s="2" t="s">
        <v>21382</v>
      </c>
      <c r="C15" s="4" t="s">
        <v>21383</v>
      </c>
      <c r="D15" s="9">
        <v>44963</v>
      </c>
      <c r="E15" s="9">
        <v>44964</v>
      </c>
    </row>
  </sheetData>
  <hyperlinks>
    <hyperlink ref="I1" location="'Inicio'!A1" tooltip="Regresa a la tabla del inicio" display="Ir al inicio" xr:uid="{011C9918-46F8-4A2E-A44E-F95B3DCD022B}"/>
  </hyperlink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ED6DD-CCD5-444F-A443-6A811E6D82B1}">
  <sheetPr codeName="Hoja245"/>
  <dimension ref="A1:I4"/>
  <sheetViews>
    <sheetView workbookViewId="0">
      <pane ySplit="1" topLeftCell="A2" activePane="bottomLeft" state="frozenSplit"/>
      <selection pane="bottomLeft" activeCell="E6" sqref="E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793</v>
      </c>
      <c r="H1" s="1" t="s">
        <v>28761</v>
      </c>
      <c r="I1" s="5" t="s">
        <v>14</v>
      </c>
    </row>
    <row r="2" spans="1:9" x14ac:dyDescent="0.25">
      <c r="A2" s="2" t="s">
        <v>21384</v>
      </c>
      <c r="B2" s="2" t="s">
        <v>21385</v>
      </c>
      <c r="C2" s="4" t="s">
        <v>21386</v>
      </c>
      <c r="E2" s="9">
        <v>43603</v>
      </c>
    </row>
    <row r="3" spans="1:9" x14ac:dyDescent="0.25">
      <c r="A3" s="2" t="s">
        <v>21387</v>
      </c>
      <c r="B3" s="2" t="s">
        <v>21388</v>
      </c>
      <c r="C3" s="4" t="s">
        <v>21386</v>
      </c>
      <c r="E3" s="9">
        <v>43603</v>
      </c>
    </row>
    <row r="4" spans="1:9" x14ac:dyDescent="0.25">
      <c r="A4" s="2" t="s">
        <v>21389</v>
      </c>
      <c r="B4" s="2" t="s">
        <v>21390</v>
      </c>
      <c r="C4" s="4" t="s">
        <v>21386</v>
      </c>
      <c r="E4" s="9">
        <v>43603</v>
      </c>
    </row>
  </sheetData>
  <hyperlinks>
    <hyperlink ref="I1" location="'Inicio'!A1" tooltip="Regresa a la tabla del inicio" display="Ir al inicio" xr:uid="{43F27052-5C48-4C98-992A-AE61CD087FF2}"/>
  </hyperlink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B60A9-1552-4A96-A690-058F83112524}">
  <sheetPr codeName="Hoja246"/>
  <dimension ref="A1:I108"/>
  <sheetViews>
    <sheetView workbookViewId="0">
      <pane ySplit="1" topLeftCell="A9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794</v>
      </c>
      <c r="H1" s="1" t="s">
        <v>28761</v>
      </c>
      <c r="I1" s="5" t="s">
        <v>14</v>
      </c>
    </row>
    <row r="2" spans="1:9" x14ac:dyDescent="0.25">
      <c r="A2" s="2" t="s">
        <v>1669</v>
      </c>
      <c r="B2" s="2" t="s">
        <v>21391</v>
      </c>
      <c r="C2" s="4" t="s">
        <v>6972</v>
      </c>
      <c r="D2" s="9">
        <v>42982</v>
      </c>
      <c r="E2" s="9">
        <v>42982</v>
      </c>
    </row>
    <row r="3" spans="1:9" x14ac:dyDescent="0.25">
      <c r="A3" s="2" t="s">
        <v>6145</v>
      </c>
      <c r="B3" s="2" t="s">
        <v>21392</v>
      </c>
      <c r="C3" s="4" t="s">
        <v>6972</v>
      </c>
      <c r="D3" s="9">
        <v>42982</v>
      </c>
      <c r="E3" s="9">
        <v>42982</v>
      </c>
    </row>
    <row r="4" spans="1:9" x14ac:dyDescent="0.25">
      <c r="A4" s="2" t="s">
        <v>12016</v>
      </c>
      <c r="B4" s="2" t="s">
        <v>21393</v>
      </c>
      <c r="C4" s="4" t="s">
        <v>21394</v>
      </c>
      <c r="D4" s="9">
        <v>42999</v>
      </c>
      <c r="E4" s="9">
        <v>42999</v>
      </c>
    </row>
    <row r="5" spans="1:9" x14ac:dyDescent="0.25">
      <c r="A5" s="2" t="s">
        <v>21395</v>
      </c>
      <c r="B5" s="2" t="s">
        <v>21396</v>
      </c>
      <c r="C5" s="4" t="s">
        <v>21397</v>
      </c>
      <c r="D5" s="9">
        <v>43003</v>
      </c>
      <c r="E5" s="9">
        <v>42999</v>
      </c>
    </row>
    <row r="6" spans="1:9" x14ac:dyDescent="0.25">
      <c r="A6" s="2" t="s">
        <v>21398</v>
      </c>
      <c r="B6" s="2" t="s">
        <v>21399</v>
      </c>
      <c r="C6" s="4" t="s">
        <v>16099</v>
      </c>
      <c r="E6" s="9">
        <v>43006</v>
      </c>
    </row>
    <row r="7" spans="1:9" x14ac:dyDescent="0.25">
      <c r="A7" s="2" t="s">
        <v>21400</v>
      </c>
      <c r="B7" s="2" t="s">
        <v>21401</v>
      </c>
      <c r="C7" s="4" t="s">
        <v>5647</v>
      </c>
      <c r="D7" s="9">
        <v>43022</v>
      </c>
      <c r="E7" s="9">
        <v>43024</v>
      </c>
    </row>
    <row r="8" spans="1:9" x14ac:dyDescent="0.25">
      <c r="A8" s="2" t="s">
        <v>12016</v>
      </c>
      <c r="B8" s="2" t="s">
        <v>21393</v>
      </c>
      <c r="C8" s="4">
        <v>43008</v>
      </c>
      <c r="D8" s="9">
        <v>43025</v>
      </c>
      <c r="E8" s="9">
        <v>43024</v>
      </c>
    </row>
    <row r="9" spans="1:9" x14ac:dyDescent="0.25">
      <c r="A9" s="2" t="s">
        <v>21402</v>
      </c>
      <c r="B9" s="2" t="s">
        <v>21403</v>
      </c>
      <c r="C9" s="4" t="s">
        <v>21404</v>
      </c>
      <c r="E9" s="9">
        <v>43036</v>
      </c>
    </row>
    <row r="10" spans="1:9" x14ac:dyDescent="0.25">
      <c r="A10" s="2" t="s">
        <v>8996</v>
      </c>
      <c r="B10" s="2" t="s">
        <v>21405</v>
      </c>
      <c r="C10" s="4" t="s">
        <v>21406</v>
      </c>
      <c r="D10" s="9">
        <v>43048</v>
      </c>
      <c r="E10" s="9">
        <v>43048</v>
      </c>
    </row>
    <row r="11" spans="1:9" x14ac:dyDescent="0.25">
      <c r="A11" s="2" t="s">
        <v>21407</v>
      </c>
      <c r="B11" s="2" t="s">
        <v>21408</v>
      </c>
      <c r="C11" s="4" t="s">
        <v>10066</v>
      </c>
      <c r="E11" s="9">
        <v>43043</v>
      </c>
    </row>
    <row r="12" spans="1:9" x14ac:dyDescent="0.25">
      <c r="A12" s="2" t="s">
        <v>21409</v>
      </c>
      <c r="B12" s="2" t="s">
        <v>21410</v>
      </c>
      <c r="C12" s="4" t="s">
        <v>10066</v>
      </c>
      <c r="D12" s="9">
        <v>43050</v>
      </c>
      <c r="E12" s="9">
        <v>43053</v>
      </c>
    </row>
    <row r="13" spans="1:9" x14ac:dyDescent="0.25">
      <c r="A13" s="2" t="s">
        <v>21411</v>
      </c>
      <c r="B13" s="2" t="s">
        <v>21412</v>
      </c>
      <c r="C13" s="4" t="s">
        <v>16124</v>
      </c>
      <c r="D13" s="9">
        <v>43057</v>
      </c>
      <c r="E13" s="9">
        <v>43060</v>
      </c>
    </row>
    <row r="14" spans="1:9" x14ac:dyDescent="0.25">
      <c r="A14" s="2" t="s">
        <v>21413</v>
      </c>
      <c r="B14" s="2" t="s">
        <v>21414</v>
      </c>
      <c r="C14" s="4" t="s">
        <v>4655</v>
      </c>
      <c r="E14" s="9">
        <v>43066</v>
      </c>
    </row>
    <row r="15" spans="1:9" x14ac:dyDescent="0.25">
      <c r="A15" s="2" t="s">
        <v>1051</v>
      </c>
      <c r="B15" s="2" t="s">
        <v>18059</v>
      </c>
      <c r="C15" s="4" t="s">
        <v>10084</v>
      </c>
      <c r="E15" s="9">
        <v>43066</v>
      </c>
    </row>
    <row r="16" spans="1:9" x14ac:dyDescent="0.25">
      <c r="A16" s="2" t="s">
        <v>2488</v>
      </c>
      <c r="B16" s="2" t="s">
        <v>21415</v>
      </c>
      <c r="C16" s="4" t="s">
        <v>21416</v>
      </c>
      <c r="E16" s="9">
        <v>43077</v>
      </c>
    </row>
    <row r="17" spans="1:5" x14ac:dyDescent="0.25">
      <c r="A17" s="2" t="s">
        <v>21417</v>
      </c>
      <c r="B17" s="2" t="s">
        <v>21418</v>
      </c>
      <c r="C17" s="4" t="s">
        <v>21416</v>
      </c>
      <c r="E17" s="9">
        <v>43077</v>
      </c>
    </row>
    <row r="18" spans="1:5" x14ac:dyDescent="0.25">
      <c r="A18" s="2" t="s">
        <v>12016</v>
      </c>
      <c r="B18" s="2" t="s">
        <v>21419</v>
      </c>
      <c r="C18" s="4" t="s">
        <v>15026</v>
      </c>
      <c r="E18" s="9">
        <v>43083</v>
      </c>
    </row>
    <row r="19" spans="1:5" x14ac:dyDescent="0.25">
      <c r="A19" s="2" t="s">
        <v>21420</v>
      </c>
      <c r="B19" s="2" t="s">
        <v>21421</v>
      </c>
      <c r="C19" s="4" t="s">
        <v>21422</v>
      </c>
      <c r="E19" s="9">
        <v>43084</v>
      </c>
    </row>
    <row r="20" spans="1:5" x14ac:dyDescent="0.25">
      <c r="A20" s="2" t="s">
        <v>21423</v>
      </c>
      <c r="B20" s="2" t="s">
        <v>21424</v>
      </c>
      <c r="C20" s="4" t="s">
        <v>19675</v>
      </c>
      <c r="D20" s="9">
        <v>43102</v>
      </c>
      <c r="E20" s="9">
        <v>43102</v>
      </c>
    </row>
    <row r="21" spans="1:5" x14ac:dyDescent="0.25">
      <c r="A21" s="2" t="s">
        <v>3616</v>
      </c>
      <c r="B21" s="2" t="s">
        <v>21410</v>
      </c>
      <c r="C21" s="4" t="s">
        <v>21425</v>
      </c>
      <c r="D21" s="9">
        <v>43109</v>
      </c>
      <c r="E21" s="9">
        <v>43108</v>
      </c>
    </row>
    <row r="22" spans="1:5" x14ac:dyDescent="0.25">
      <c r="A22" s="2" t="s">
        <v>21426</v>
      </c>
      <c r="B22" s="2" t="s">
        <v>21427</v>
      </c>
      <c r="C22" s="4" t="s">
        <v>10233</v>
      </c>
      <c r="E22" s="9">
        <v>43115</v>
      </c>
    </row>
    <row r="23" spans="1:5" x14ac:dyDescent="0.25">
      <c r="A23" s="2" t="s">
        <v>3985</v>
      </c>
      <c r="B23" s="2" t="s">
        <v>21428</v>
      </c>
      <c r="C23" s="4" t="s">
        <v>10233</v>
      </c>
      <c r="E23" s="9">
        <v>43111</v>
      </c>
    </row>
    <row r="24" spans="1:5" x14ac:dyDescent="0.25">
      <c r="A24" s="2" t="s">
        <v>1301</v>
      </c>
      <c r="B24" s="2" t="s">
        <v>21429</v>
      </c>
      <c r="C24" s="4" t="s">
        <v>10233</v>
      </c>
      <c r="E24" s="9">
        <v>43111</v>
      </c>
    </row>
    <row r="25" spans="1:5" x14ac:dyDescent="0.25">
      <c r="A25" s="2" t="s">
        <v>21430</v>
      </c>
      <c r="B25" s="2" t="s">
        <v>21431</v>
      </c>
      <c r="C25" s="4" t="s">
        <v>3080</v>
      </c>
      <c r="E25" s="9">
        <v>43124</v>
      </c>
    </row>
    <row r="26" spans="1:5" x14ac:dyDescent="0.25">
      <c r="A26" s="2" t="s">
        <v>2235</v>
      </c>
      <c r="B26" s="2" t="s">
        <v>21432</v>
      </c>
      <c r="C26" s="4" t="s">
        <v>3178</v>
      </c>
      <c r="D26" s="9">
        <v>43145</v>
      </c>
      <c r="E26" s="9">
        <v>43145</v>
      </c>
    </row>
    <row r="27" spans="1:5" x14ac:dyDescent="0.25">
      <c r="A27" s="2" t="s">
        <v>12016</v>
      </c>
      <c r="B27" s="2" t="s">
        <v>21393</v>
      </c>
      <c r="C27" s="4" t="s">
        <v>21433</v>
      </c>
      <c r="E27" s="9">
        <v>43148</v>
      </c>
    </row>
    <row r="28" spans="1:5" x14ac:dyDescent="0.25">
      <c r="A28" s="2" t="s">
        <v>11480</v>
      </c>
      <c r="B28" s="2" t="s">
        <v>21434</v>
      </c>
      <c r="C28" s="4" t="s">
        <v>3096</v>
      </c>
      <c r="E28" s="9">
        <v>43169</v>
      </c>
    </row>
    <row r="29" spans="1:5" x14ac:dyDescent="0.25">
      <c r="A29" s="2" t="s">
        <v>5117</v>
      </c>
      <c r="B29" s="2" t="s">
        <v>21435</v>
      </c>
      <c r="C29" s="4" t="s">
        <v>3096</v>
      </c>
      <c r="E29" s="9">
        <v>43169</v>
      </c>
    </row>
    <row r="30" spans="1:5" x14ac:dyDescent="0.25">
      <c r="A30" s="2" t="s">
        <v>3093</v>
      </c>
      <c r="B30" s="2" t="s">
        <v>21436</v>
      </c>
      <c r="C30" s="4" t="s">
        <v>21437</v>
      </c>
      <c r="D30" s="9">
        <v>43221</v>
      </c>
      <c r="E30" s="9">
        <v>43223</v>
      </c>
    </row>
    <row r="31" spans="1:5" x14ac:dyDescent="0.25">
      <c r="A31" s="2" t="s">
        <v>910</v>
      </c>
      <c r="B31" s="2" t="s">
        <v>21438</v>
      </c>
      <c r="C31" s="4" t="s">
        <v>21439</v>
      </c>
      <c r="D31" s="9">
        <v>43221</v>
      </c>
      <c r="E31" s="9">
        <v>37014</v>
      </c>
    </row>
    <row r="32" spans="1:5" x14ac:dyDescent="0.25">
      <c r="A32" s="2" t="s">
        <v>3107</v>
      </c>
      <c r="B32" s="2" t="s">
        <v>21440</v>
      </c>
      <c r="C32" s="4" t="s">
        <v>10164</v>
      </c>
      <c r="D32" s="9">
        <v>43284</v>
      </c>
      <c r="E32" s="9">
        <v>43278</v>
      </c>
    </row>
    <row r="33" spans="1:5" x14ac:dyDescent="0.25">
      <c r="A33" s="2" t="s">
        <v>21441</v>
      </c>
      <c r="B33" s="2" t="s">
        <v>21442</v>
      </c>
      <c r="C33" s="4" t="s">
        <v>10164</v>
      </c>
      <c r="D33" s="9">
        <v>43284</v>
      </c>
      <c r="E33" s="9">
        <v>43278</v>
      </c>
    </row>
    <row r="34" spans="1:5" x14ac:dyDescent="0.25">
      <c r="A34" s="2" t="s">
        <v>21443</v>
      </c>
      <c r="B34" s="2" t="s">
        <v>21444</v>
      </c>
      <c r="C34" s="4" t="s">
        <v>21445</v>
      </c>
      <c r="D34" s="9">
        <v>43330</v>
      </c>
      <c r="E34" s="9">
        <v>43325</v>
      </c>
    </row>
    <row r="35" spans="1:5" x14ac:dyDescent="0.25">
      <c r="A35" s="2" t="s">
        <v>21335</v>
      </c>
      <c r="B35" s="2" t="s">
        <v>21446</v>
      </c>
      <c r="C35" s="4" t="s">
        <v>21445</v>
      </c>
      <c r="D35" s="9">
        <v>43330</v>
      </c>
      <c r="E35" s="9">
        <v>43325</v>
      </c>
    </row>
    <row r="36" spans="1:5" x14ac:dyDescent="0.25">
      <c r="A36" s="2" t="s">
        <v>14670</v>
      </c>
      <c r="B36" s="2" t="s">
        <v>21447</v>
      </c>
      <c r="C36" s="4" t="s">
        <v>21448</v>
      </c>
      <c r="D36" s="9">
        <v>43337</v>
      </c>
      <c r="E36" s="9">
        <v>43335</v>
      </c>
    </row>
    <row r="37" spans="1:5" x14ac:dyDescent="0.25">
      <c r="A37" s="2" t="s">
        <v>21449</v>
      </c>
      <c r="B37" s="2" t="s">
        <v>21450</v>
      </c>
      <c r="C37" s="4" t="s">
        <v>14763</v>
      </c>
      <c r="E37" s="9">
        <v>43335</v>
      </c>
    </row>
    <row r="38" spans="1:5" x14ac:dyDescent="0.25">
      <c r="A38" s="2" t="s">
        <v>6198</v>
      </c>
      <c r="B38" s="2" t="s">
        <v>18657</v>
      </c>
      <c r="C38" s="4" t="s">
        <v>1068</v>
      </c>
      <c r="D38" s="9">
        <v>43349</v>
      </c>
      <c r="E38" s="9">
        <v>43349</v>
      </c>
    </row>
    <row r="39" spans="1:5" x14ac:dyDescent="0.25">
      <c r="A39" s="2" t="s">
        <v>1136</v>
      </c>
      <c r="B39" s="2" t="s">
        <v>21451</v>
      </c>
      <c r="C39" s="4" t="s">
        <v>21452</v>
      </c>
      <c r="D39" s="9">
        <v>43351</v>
      </c>
      <c r="E39" s="9">
        <v>43349</v>
      </c>
    </row>
    <row r="40" spans="1:5" x14ac:dyDescent="0.25">
      <c r="A40" s="2" t="s">
        <v>1019</v>
      </c>
      <c r="B40" s="2" t="s">
        <v>21453</v>
      </c>
      <c r="C40" s="4" t="s">
        <v>15233</v>
      </c>
      <c r="D40" s="9">
        <v>43363</v>
      </c>
      <c r="E40" s="9">
        <v>43364</v>
      </c>
    </row>
    <row r="41" spans="1:5" x14ac:dyDescent="0.25">
      <c r="A41" s="2" t="s">
        <v>21454</v>
      </c>
      <c r="B41" s="2" t="s">
        <v>21455</v>
      </c>
      <c r="C41" s="4" t="s">
        <v>5738</v>
      </c>
      <c r="D41" s="9">
        <v>43365</v>
      </c>
      <c r="E41" s="9">
        <v>43361</v>
      </c>
    </row>
    <row r="42" spans="1:5" x14ac:dyDescent="0.25">
      <c r="A42" s="2" t="s">
        <v>6110</v>
      </c>
      <c r="B42" s="2" t="s">
        <v>21456</v>
      </c>
      <c r="C42" s="4" t="s">
        <v>8918</v>
      </c>
      <c r="E42" s="9">
        <v>43370</v>
      </c>
    </row>
    <row r="43" spans="1:5" x14ac:dyDescent="0.25">
      <c r="A43" s="2" t="s">
        <v>21457</v>
      </c>
      <c r="B43" s="2" t="s">
        <v>21458</v>
      </c>
      <c r="C43" s="4" t="s">
        <v>8918</v>
      </c>
      <c r="E43" s="9">
        <v>43369</v>
      </c>
    </row>
    <row r="44" spans="1:5" x14ac:dyDescent="0.25">
      <c r="A44" s="2" t="s">
        <v>21459</v>
      </c>
      <c r="B44" s="2" t="s">
        <v>21460</v>
      </c>
      <c r="C44" s="4" t="s">
        <v>16272</v>
      </c>
      <c r="D44" s="9" t="s">
        <v>21461</v>
      </c>
      <c r="E44" s="9">
        <v>43385</v>
      </c>
    </row>
    <row r="45" spans="1:5" x14ac:dyDescent="0.25">
      <c r="A45" s="2" t="s">
        <v>21462</v>
      </c>
      <c r="B45" s="2" t="s">
        <v>21463</v>
      </c>
      <c r="C45" s="4" t="s">
        <v>16272</v>
      </c>
      <c r="E45" s="9">
        <v>43377</v>
      </c>
    </row>
    <row r="46" spans="1:5" x14ac:dyDescent="0.25">
      <c r="A46" s="2" t="s">
        <v>5902</v>
      </c>
      <c r="B46" s="2" t="s">
        <v>21447</v>
      </c>
      <c r="C46" s="4" t="s">
        <v>2070</v>
      </c>
      <c r="D46" s="9">
        <v>43390</v>
      </c>
      <c r="E46" s="9">
        <v>43390</v>
      </c>
    </row>
    <row r="47" spans="1:5" x14ac:dyDescent="0.25">
      <c r="A47" s="2" t="s">
        <v>4741</v>
      </c>
      <c r="B47" s="2" t="s">
        <v>21464</v>
      </c>
      <c r="C47" s="4" t="s">
        <v>21465</v>
      </c>
      <c r="E47" s="9">
        <v>43382</v>
      </c>
    </row>
    <row r="48" spans="1:5" x14ac:dyDescent="0.25">
      <c r="A48" s="2" t="s">
        <v>8069</v>
      </c>
      <c r="B48" s="2" t="s">
        <v>6694</v>
      </c>
      <c r="C48" s="4" t="s">
        <v>21466</v>
      </c>
      <c r="D48" s="9">
        <v>43400</v>
      </c>
      <c r="E48" s="9">
        <v>43400</v>
      </c>
    </row>
    <row r="49" spans="1:5" x14ac:dyDescent="0.25">
      <c r="A49" s="2" t="s">
        <v>14599</v>
      </c>
      <c r="B49" s="2" t="s">
        <v>20189</v>
      </c>
      <c r="C49" s="4" t="s">
        <v>10206</v>
      </c>
      <c r="E49" s="9">
        <v>43397</v>
      </c>
    </row>
    <row r="50" spans="1:5" x14ac:dyDescent="0.25">
      <c r="A50" s="2" t="s">
        <v>21467</v>
      </c>
      <c r="B50" s="2" t="s">
        <v>21468</v>
      </c>
      <c r="C50" s="4" t="s">
        <v>17206</v>
      </c>
      <c r="E50" s="9">
        <v>43397</v>
      </c>
    </row>
    <row r="51" spans="1:5" x14ac:dyDescent="0.25">
      <c r="A51" s="2" t="s">
        <v>5438</v>
      </c>
      <c r="B51" s="2" t="s">
        <v>21469</v>
      </c>
      <c r="C51" s="4" t="s">
        <v>21470</v>
      </c>
      <c r="E51" s="9">
        <v>43403</v>
      </c>
    </row>
    <row r="52" spans="1:5" x14ac:dyDescent="0.25">
      <c r="A52" s="2" t="s">
        <v>8069</v>
      </c>
      <c r="B52" s="2" t="s">
        <v>6694</v>
      </c>
      <c r="C52" s="4" t="s">
        <v>15539</v>
      </c>
      <c r="D52" s="9">
        <v>43418</v>
      </c>
      <c r="E52" s="9">
        <v>43418</v>
      </c>
    </row>
    <row r="53" spans="1:5" x14ac:dyDescent="0.25">
      <c r="A53" s="2" t="s">
        <v>21471</v>
      </c>
      <c r="B53" s="2" t="s">
        <v>21472</v>
      </c>
      <c r="C53" s="4" t="s">
        <v>18820</v>
      </c>
      <c r="D53" s="9">
        <v>43428</v>
      </c>
      <c r="E53" s="9">
        <v>43424</v>
      </c>
    </row>
    <row r="54" spans="1:5" x14ac:dyDescent="0.25">
      <c r="A54" s="2" t="s">
        <v>12126</v>
      </c>
      <c r="B54" s="2" t="s">
        <v>21473</v>
      </c>
      <c r="C54" s="4" t="s">
        <v>17826</v>
      </c>
      <c r="E54" s="9">
        <v>43420</v>
      </c>
    </row>
    <row r="55" spans="1:5" x14ac:dyDescent="0.25">
      <c r="A55" s="2" t="s">
        <v>21474</v>
      </c>
      <c r="B55" s="2" t="s">
        <v>21475</v>
      </c>
      <c r="C55" s="4" t="s">
        <v>21037</v>
      </c>
      <c r="E55" s="9">
        <v>43424</v>
      </c>
    </row>
    <row r="56" spans="1:5" x14ac:dyDescent="0.25">
      <c r="A56" s="2" t="s">
        <v>8069</v>
      </c>
      <c r="B56" s="2" t="s">
        <v>6694</v>
      </c>
      <c r="C56" s="4" t="s">
        <v>16290</v>
      </c>
      <c r="D56" s="9">
        <v>43435</v>
      </c>
      <c r="E56" s="9">
        <v>43430</v>
      </c>
    </row>
    <row r="57" spans="1:5" x14ac:dyDescent="0.25">
      <c r="A57" s="2" t="s">
        <v>21476</v>
      </c>
      <c r="B57" s="2" t="s">
        <v>21477</v>
      </c>
      <c r="C57" s="4" t="s">
        <v>21478</v>
      </c>
      <c r="E57" s="9">
        <v>43433</v>
      </c>
    </row>
    <row r="58" spans="1:5" x14ac:dyDescent="0.25">
      <c r="A58" s="2" t="s">
        <v>21479</v>
      </c>
      <c r="B58" s="2" t="s">
        <v>21480</v>
      </c>
      <c r="C58" s="4" t="s">
        <v>16932</v>
      </c>
      <c r="E58" s="9">
        <v>43434</v>
      </c>
    </row>
    <row r="59" spans="1:5" x14ac:dyDescent="0.25">
      <c r="A59" s="2" t="s">
        <v>21481</v>
      </c>
      <c r="B59" s="2" t="s">
        <v>21482</v>
      </c>
      <c r="C59" s="4" t="s">
        <v>1533</v>
      </c>
      <c r="E59" s="9">
        <v>43437</v>
      </c>
    </row>
    <row r="60" spans="1:5" x14ac:dyDescent="0.25">
      <c r="A60" s="2" t="s">
        <v>21483</v>
      </c>
      <c r="B60" s="2" t="s">
        <v>21484</v>
      </c>
      <c r="C60" s="4" t="s">
        <v>13067</v>
      </c>
      <c r="E60" s="9">
        <v>43444</v>
      </c>
    </row>
    <row r="61" spans="1:5" x14ac:dyDescent="0.25">
      <c r="A61" s="2" t="s">
        <v>21485</v>
      </c>
      <c r="B61" s="2" t="s">
        <v>21486</v>
      </c>
      <c r="C61" s="4" t="s">
        <v>5771</v>
      </c>
      <c r="E61" s="9">
        <v>43467</v>
      </c>
    </row>
    <row r="62" spans="1:5" x14ac:dyDescent="0.25">
      <c r="A62" s="2" t="s">
        <v>19383</v>
      </c>
      <c r="B62" s="2" t="s">
        <v>21487</v>
      </c>
      <c r="C62" s="4" t="s">
        <v>21488</v>
      </c>
      <c r="E62" s="9">
        <v>43467</v>
      </c>
    </row>
    <row r="63" spans="1:5" x14ac:dyDescent="0.25">
      <c r="A63" s="2" t="s">
        <v>21489</v>
      </c>
      <c r="B63" s="2" t="s">
        <v>21490</v>
      </c>
      <c r="C63" s="4" t="s">
        <v>15544</v>
      </c>
      <c r="D63" s="9">
        <v>43484</v>
      </c>
      <c r="E63" s="9">
        <v>43481</v>
      </c>
    </row>
    <row r="64" spans="1:5" x14ac:dyDescent="0.25">
      <c r="A64" s="2" t="s">
        <v>21491</v>
      </c>
      <c r="B64" s="2" t="s">
        <v>21492</v>
      </c>
      <c r="C64" s="4" t="s">
        <v>15544</v>
      </c>
      <c r="E64" s="9">
        <v>43475</v>
      </c>
    </row>
    <row r="65" spans="1:5" x14ac:dyDescent="0.25">
      <c r="A65" s="2" t="s">
        <v>21493</v>
      </c>
      <c r="B65" s="2" t="s">
        <v>21494</v>
      </c>
      <c r="C65" s="4" t="s">
        <v>10906</v>
      </c>
      <c r="D65" s="9">
        <v>43489</v>
      </c>
      <c r="E65" s="9">
        <v>43491</v>
      </c>
    </row>
    <row r="66" spans="1:5" x14ac:dyDescent="0.25">
      <c r="A66" s="2" t="s">
        <v>10488</v>
      </c>
      <c r="B66" s="2" t="s">
        <v>21495</v>
      </c>
      <c r="C66" s="4" t="s">
        <v>2099</v>
      </c>
      <c r="E66" s="9">
        <v>43498</v>
      </c>
    </row>
    <row r="67" spans="1:5" x14ac:dyDescent="0.25">
      <c r="A67" s="2" t="s">
        <v>21496</v>
      </c>
      <c r="B67" s="2" t="s">
        <v>21497</v>
      </c>
      <c r="C67" s="4" t="s">
        <v>14434</v>
      </c>
      <c r="E67" s="9">
        <v>43504</v>
      </c>
    </row>
    <row r="68" spans="1:5" x14ac:dyDescent="0.25">
      <c r="A68" s="2" t="s">
        <v>16991</v>
      </c>
      <c r="B68" s="2" t="s">
        <v>21498</v>
      </c>
      <c r="C68" s="4" t="s">
        <v>2111</v>
      </c>
      <c r="E68" s="9">
        <v>43544</v>
      </c>
    </row>
    <row r="69" spans="1:5" x14ac:dyDescent="0.25">
      <c r="A69" s="2" t="s">
        <v>6572</v>
      </c>
      <c r="B69" s="2" t="s">
        <v>21499</v>
      </c>
      <c r="C69" s="4" t="s">
        <v>15555</v>
      </c>
      <c r="E69" s="9">
        <v>43543</v>
      </c>
    </row>
    <row r="70" spans="1:5" x14ac:dyDescent="0.25">
      <c r="A70" s="2" t="s">
        <v>21500</v>
      </c>
      <c r="B70" s="2" t="s">
        <v>21501</v>
      </c>
      <c r="C70" s="4" t="s">
        <v>20019</v>
      </c>
      <c r="D70" s="9">
        <v>43560</v>
      </c>
      <c r="E70" s="9">
        <v>43561</v>
      </c>
    </row>
    <row r="71" spans="1:5" x14ac:dyDescent="0.25">
      <c r="A71" s="2" t="s">
        <v>6817</v>
      </c>
      <c r="B71" s="2" t="s">
        <v>18001</v>
      </c>
      <c r="C71" s="4" t="s">
        <v>3417</v>
      </c>
      <c r="D71" s="9">
        <v>43567</v>
      </c>
      <c r="E71" s="9">
        <v>43565</v>
      </c>
    </row>
    <row r="72" spans="1:5" x14ac:dyDescent="0.25">
      <c r="A72" s="2" t="s">
        <v>17399</v>
      </c>
      <c r="B72" s="2" t="s">
        <v>21502</v>
      </c>
      <c r="C72" s="4" t="s">
        <v>21503</v>
      </c>
      <c r="E72" s="9">
        <v>43570</v>
      </c>
    </row>
    <row r="73" spans="1:5" x14ac:dyDescent="0.25">
      <c r="A73" s="2" t="s">
        <v>21504</v>
      </c>
      <c r="B73" s="2" t="s">
        <v>21505</v>
      </c>
      <c r="C73" s="4" t="s">
        <v>8969</v>
      </c>
      <c r="E73" s="9">
        <v>43570</v>
      </c>
    </row>
    <row r="74" spans="1:5" x14ac:dyDescent="0.25">
      <c r="A74" s="2" t="s">
        <v>21506</v>
      </c>
      <c r="B74" s="2" t="s">
        <v>11321</v>
      </c>
      <c r="C74" s="4" t="s">
        <v>8972</v>
      </c>
      <c r="D74" s="9">
        <v>43589</v>
      </c>
      <c r="E74" s="9">
        <v>43589</v>
      </c>
    </row>
    <row r="75" spans="1:5" x14ac:dyDescent="0.25">
      <c r="A75" s="2" t="s">
        <v>14213</v>
      </c>
      <c r="B75" s="2" t="s">
        <v>21507</v>
      </c>
      <c r="C75" s="4" t="s">
        <v>3132</v>
      </c>
      <c r="D75" s="9">
        <v>43596</v>
      </c>
      <c r="E75" s="9">
        <v>43596</v>
      </c>
    </row>
    <row r="76" spans="1:5" x14ac:dyDescent="0.25">
      <c r="A76" s="2" t="s">
        <v>6817</v>
      </c>
      <c r="B76" s="2" t="s">
        <v>18001</v>
      </c>
      <c r="C76" s="4" t="s">
        <v>1565</v>
      </c>
      <c r="D76" s="9">
        <v>43610</v>
      </c>
      <c r="E76" s="9">
        <v>43609</v>
      </c>
    </row>
    <row r="77" spans="1:5" x14ac:dyDescent="0.25">
      <c r="A77" s="2" t="s">
        <v>10949</v>
      </c>
      <c r="B77" s="2" t="s">
        <v>21508</v>
      </c>
      <c r="C77" s="4" t="s">
        <v>1565</v>
      </c>
      <c r="E77" s="9">
        <v>43599</v>
      </c>
    </row>
    <row r="78" spans="1:5" x14ac:dyDescent="0.25">
      <c r="A78" s="2" t="s">
        <v>14213</v>
      </c>
      <c r="B78" s="2" t="s">
        <v>21507</v>
      </c>
      <c r="C78" s="4" t="s">
        <v>21509</v>
      </c>
      <c r="E78" s="9">
        <v>43606</v>
      </c>
    </row>
    <row r="79" spans="1:5" x14ac:dyDescent="0.25">
      <c r="A79" s="2" t="s">
        <v>21510</v>
      </c>
      <c r="B79" s="2" t="s">
        <v>21511</v>
      </c>
      <c r="C79" s="4" t="s">
        <v>4785</v>
      </c>
      <c r="E79" s="9">
        <v>43606</v>
      </c>
    </row>
    <row r="80" spans="1:5" x14ac:dyDescent="0.25">
      <c r="A80" s="2" t="s">
        <v>4741</v>
      </c>
      <c r="B80" s="2" t="s">
        <v>21512</v>
      </c>
      <c r="C80" s="4" t="s">
        <v>12698</v>
      </c>
      <c r="E80" s="9">
        <v>43647</v>
      </c>
    </row>
    <row r="81" spans="1:5" x14ac:dyDescent="0.25">
      <c r="A81" s="2" t="s">
        <v>21513</v>
      </c>
      <c r="B81" s="2" t="s">
        <v>21514</v>
      </c>
      <c r="C81" s="4" t="s">
        <v>21515</v>
      </c>
      <c r="E81" s="9">
        <v>43647</v>
      </c>
    </row>
    <row r="82" spans="1:5" x14ac:dyDescent="0.25">
      <c r="A82" s="2" t="s">
        <v>21516</v>
      </c>
      <c r="B82" s="2" t="s">
        <v>21517</v>
      </c>
      <c r="C82" s="4" t="s">
        <v>14781</v>
      </c>
      <c r="E82" s="9">
        <v>43649</v>
      </c>
    </row>
    <row r="83" spans="1:5" x14ac:dyDescent="0.25">
      <c r="A83" s="2" t="s">
        <v>4741</v>
      </c>
      <c r="B83" s="2" t="s">
        <v>21518</v>
      </c>
      <c r="C83" s="4" t="s">
        <v>21519</v>
      </c>
      <c r="E83" s="9">
        <v>43650</v>
      </c>
    </row>
    <row r="84" spans="1:5" x14ac:dyDescent="0.25">
      <c r="A84" s="2" t="s">
        <v>21520</v>
      </c>
      <c r="B84" s="2" t="s">
        <v>21521</v>
      </c>
      <c r="C84" s="4" t="s">
        <v>21522</v>
      </c>
      <c r="E84" s="9">
        <v>43654</v>
      </c>
    </row>
    <row r="85" spans="1:5" x14ac:dyDescent="0.25">
      <c r="A85" s="2" t="s">
        <v>21523</v>
      </c>
      <c r="B85" s="2" t="s">
        <v>21524</v>
      </c>
      <c r="C85" s="4" t="s">
        <v>21522</v>
      </c>
      <c r="D85" s="9">
        <v>43663</v>
      </c>
      <c r="E85" s="9">
        <v>43662</v>
      </c>
    </row>
    <row r="86" spans="1:5" x14ac:dyDescent="0.25">
      <c r="A86" s="2" t="s">
        <v>4741</v>
      </c>
      <c r="B86" s="2" t="s">
        <v>21525</v>
      </c>
      <c r="C86" s="4" t="s">
        <v>21526</v>
      </c>
      <c r="E86" s="9">
        <v>43652</v>
      </c>
    </row>
    <row r="87" spans="1:5" x14ac:dyDescent="0.25">
      <c r="A87" s="2" t="s">
        <v>21527</v>
      </c>
      <c r="B87" s="2" t="s">
        <v>21528</v>
      </c>
      <c r="C87" s="4" t="s">
        <v>10398</v>
      </c>
      <c r="E87" s="9">
        <v>43661</v>
      </c>
    </row>
    <row r="88" spans="1:5" x14ac:dyDescent="0.25">
      <c r="A88" s="2" t="s">
        <v>8982</v>
      </c>
      <c r="B88" s="2" t="s">
        <v>21529</v>
      </c>
      <c r="C88" s="4" t="s">
        <v>14783</v>
      </c>
      <c r="E88" s="9">
        <v>43658</v>
      </c>
    </row>
    <row r="89" spans="1:5" x14ac:dyDescent="0.25">
      <c r="A89" s="2" t="s">
        <v>21530</v>
      </c>
      <c r="B89" s="2" t="s">
        <v>21531</v>
      </c>
      <c r="C89" s="4" t="s">
        <v>21532</v>
      </c>
      <c r="E89" s="9">
        <v>43662</v>
      </c>
    </row>
    <row r="90" spans="1:5" x14ac:dyDescent="0.25">
      <c r="A90" s="2" t="s">
        <v>21530</v>
      </c>
      <c r="B90" s="2" t="s">
        <v>21531</v>
      </c>
      <c r="C90" s="4" t="s">
        <v>17880</v>
      </c>
      <c r="E90" s="9">
        <v>43668</v>
      </c>
    </row>
    <row r="91" spans="1:5" x14ac:dyDescent="0.25">
      <c r="A91" s="2" t="s">
        <v>21533</v>
      </c>
      <c r="B91" s="2" t="s">
        <v>21534</v>
      </c>
      <c r="C91" s="4" t="s">
        <v>21535</v>
      </c>
      <c r="E91" s="9">
        <v>43670</v>
      </c>
    </row>
    <row r="92" spans="1:5" x14ac:dyDescent="0.25">
      <c r="A92" s="2" t="s">
        <v>16855</v>
      </c>
      <c r="B92" s="2" t="s">
        <v>21536</v>
      </c>
      <c r="C92" s="4" t="s">
        <v>20670</v>
      </c>
      <c r="E92" s="9">
        <v>43685</v>
      </c>
    </row>
    <row r="93" spans="1:5" x14ac:dyDescent="0.25">
      <c r="A93" s="2" t="s">
        <v>21530</v>
      </c>
      <c r="B93" s="2" t="s">
        <v>21531</v>
      </c>
      <c r="C93" s="4" t="s">
        <v>21537</v>
      </c>
      <c r="D93" s="9">
        <v>43698</v>
      </c>
      <c r="E93" s="9">
        <v>43698</v>
      </c>
    </row>
    <row r="94" spans="1:5" x14ac:dyDescent="0.25">
      <c r="A94" s="2" t="s">
        <v>6145</v>
      </c>
      <c r="B94" s="2" t="s">
        <v>21538</v>
      </c>
      <c r="C94" s="4" t="s">
        <v>14450</v>
      </c>
      <c r="E94" s="9">
        <v>43691</v>
      </c>
    </row>
    <row r="95" spans="1:5" x14ac:dyDescent="0.25">
      <c r="A95" s="2" t="s">
        <v>21527</v>
      </c>
      <c r="B95" s="2" t="s">
        <v>21539</v>
      </c>
      <c r="C95" s="4" t="s">
        <v>13225</v>
      </c>
      <c r="E95" s="9">
        <v>43699</v>
      </c>
    </row>
    <row r="96" spans="1:5" x14ac:dyDescent="0.25">
      <c r="A96" s="2" t="s">
        <v>10485</v>
      </c>
      <c r="B96" s="2" t="s">
        <v>21540</v>
      </c>
      <c r="C96" s="4" t="s">
        <v>15121</v>
      </c>
      <c r="D96" s="9">
        <v>43715</v>
      </c>
      <c r="E96" s="9">
        <v>43713</v>
      </c>
    </row>
    <row r="97" spans="1:6" x14ac:dyDescent="0.25">
      <c r="A97" s="2" t="s">
        <v>21541</v>
      </c>
      <c r="B97" s="2" t="s">
        <v>21542</v>
      </c>
      <c r="C97" s="4" t="s">
        <v>15121</v>
      </c>
      <c r="D97" s="9">
        <v>43715</v>
      </c>
      <c r="E97" s="9">
        <v>43713</v>
      </c>
    </row>
    <row r="98" spans="1:6" x14ac:dyDescent="0.25">
      <c r="A98" s="2" t="s">
        <v>4584</v>
      </c>
      <c r="B98" s="2" t="s">
        <v>9000</v>
      </c>
      <c r="C98" s="4" t="s">
        <v>11439</v>
      </c>
      <c r="D98" s="9">
        <v>43717</v>
      </c>
      <c r="E98" s="9">
        <v>43719</v>
      </c>
      <c r="F98" s="3">
        <v>2</v>
      </c>
    </row>
    <row r="99" spans="1:6" x14ac:dyDescent="0.25">
      <c r="A99" s="2" t="s">
        <v>5546</v>
      </c>
      <c r="B99" s="2" t="s">
        <v>21543</v>
      </c>
      <c r="C99" s="4" t="s">
        <v>21544</v>
      </c>
      <c r="E99" s="9">
        <v>43719</v>
      </c>
    </row>
    <row r="100" spans="1:6" x14ac:dyDescent="0.25">
      <c r="A100" s="2" t="s">
        <v>20585</v>
      </c>
      <c r="B100" s="2" t="s">
        <v>20586</v>
      </c>
      <c r="C100" s="4" t="s">
        <v>17693</v>
      </c>
      <c r="E100" s="9">
        <v>43731</v>
      </c>
    </row>
    <row r="101" spans="1:6" x14ac:dyDescent="0.25">
      <c r="A101" s="2" t="s">
        <v>4584</v>
      </c>
      <c r="B101" s="2" t="s">
        <v>21545</v>
      </c>
      <c r="C101" s="4" t="s">
        <v>11090</v>
      </c>
      <c r="E101" s="9">
        <v>43742</v>
      </c>
    </row>
    <row r="102" spans="1:6" x14ac:dyDescent="0.25">
      <c r="A102" s="2" t="s">
        <v>21496</v>
      </c>
      <c r="B102" s="2" t="s">
        <v>21497</v>
      </c>
      <c r="C102" s="4" t="s">
        <v>16385</v>
      </c>
      <c r="D102" s="9">
        <v>43750</v>
      </c>
      <c r="E102" s="9">
        <v>43750</v>
      </c>
    </row>
    <row r="103" spans="1:6" x14ac:dyDescent="0.25">
      <c r="A103" s="2" t="s">
        <v>2267</v>
      </c>
      <c r="B103" s="2" t="s">
        <v>21546</v>
      </c>
      <c r="C103" s="4" t="s">
        <v>2157</v>
      </c>
      <c r="D103" s="9">
        <v>43759</v>
      </c>
      <c r="E103" s="9">
        <v>43762</v>
      </c>
      <c r="F103" s="3">
        <v>3</v>
      </c>
    </row>
    <row r="104" spans="1:6" x14ac:dyDescent="0.25">
      <c r="A104" s="2" t="s">
        <v>21547</v>
      </c>
      <c r="B104" s="2" t="s">
        <v>21548</v>
      </c>
      <c r="C104" s="4" t="s">
        <v>21549</v>
      </c>
      <c r="D104" s="9">
        <v>43768</v>
      </c>
      <c r="E104" s="9">
        <v>43763</v>
      </c>
    </row>
    <row r="105" spans="1:6" x14ac:dyDescent="0.25">
      <c r="A105" s="2" t="s">
        <v>16855</v>
      </c>
      <c r="B105" s="2" t="s">
        <v>21550</v>
      </c>
      <c r="C105" s="4" t="s">
        <v>21551</v>
      </c>
      <c r="E105" s="9">
        <v>43808</v>
      </c>
    </row>
    <row r="106" spans="1:6" x14ac:dyDescent="0.25">
      <c r="A106" s="2" t="s">
        <v>2264</v>
      </c>
      <c r="B106" s="2" t="s">
        <v>21552</v>
      </c>
      <c r="C106" s="4" t="s">
        <v>14978</v>
      </c>
      <c r="D106" s="9">
        <v>43826</v>
      </c>
      <c r="E106" s="9">
        <v>43825</v>
      </c>
    </row>
    <row r="107" spans="1:6" x14ac:dyDescent="0.25">
      <c r="A107" s="2" t="s">
        <v>20101</v>
      </c>
      <c r="B107" s="2" t="s">
        <v>21553</v>
      </c>
      <c r="C107" s="4" t="s">
        <v>21554</v>
      </c>
      <c r="E107" s="9">
        <v>43827</v>
      </c>
    </row>
    <row r="108" spans="1:6" x14ac:dyDescent="0.25">
      <c r="A108" s="2" t="s">
        <v>21555</v>
      </c>
      <c r="B108" s="2" t="s">
        <v>21556</v>
      </c>
      <c r="C108" s="4" t="s">
        <v>1631</v>
      </c>
      <c r="E108" s="9">
        <v>43855</v>
      </c>
    </row>
  </sheetData>
  <hyperlinks>
    <hyperlink ref="I1" location="'Inicio'!A1" tooltip="Regresa a la tabla del inicio" display="Ir al inicio" xr:uid="{E9859E8A-80BC-4E30-B2D9-C7EC7BAB53DD}"/>
  </hyperlink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4AF7-2F1C-45BD-AA13-2F6D073B17B4}">
  <sheetPr codeName="Hoja358"/>
  <dimension ref="A1:I29"/>
  <sheetViews>
    <sheetView workbookViewId="0">
      <pane ySplit="1" topLeftCell="A2" activePane="bottomLeft" state="frozenSplit"/>
      <selection pane="bottomLeft" activeCell="B14" sqref="B1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21557</v>
      </c>
      <c r="H1" s="1" t="s">
        <v>28761</v>
      </c>
      <c r="I1" s="5" t="s">
        <v>14</v>
      </c>
    </row>
    <row r="2" spans="1:9" x14ac:dyDescent="0.25">
      <c r="A2" s="2" t="s">
        <v>3730</v>
      </c>
      <c r="B2" s="2" t="s">
        <v>21559</v>
      </c>
      <c r="C2" s="4" t="s">
        <v>11791</v>
      </c>
      <c r="E2" s="9">
        <v>41677</v>
      </c>
    </row>
    <row r="3" spans="1:9" x14ac:dyDescent="0.25">
      <c r="A3" s="2" t="s">
        <v>21560</v>
      </c>
      <c r="B3" s="2" t="s">
        <v>21561</v>
      </c>
      <c r="C3" s="4" t="s">
        <v>21562</v>
      </c>
      <c r="E3" s="9">
        <v>41734</v>
      </c>
    </row>
    <row r="4" spans="1:9" x14ac:dyDescent="0.25">
      <c r="A4" s="2" t="s">
        <v>21563</v>
      </c>
      <c r="B4" s="2" t="s">
        <v>21564</v>
      </c>
      <c r="C4" s="4" t="s">
        <v>9471</v>
      </c>
      <c r="E4" s="9">
        <v>41793</v>
      </c>
    </row>
    <row r="5" spans="1:9" x14ac:dyDescent="0.25">
      <c r="A5" s="2" t="s">
        <v>21565</v>
      </c>
      <c r="B5" s="2" t="s">
        <v>21566</v>
      </c>
      <c r="C5" s="4" t="s">
        <v>11868</v>
      </c>
      <c r="E5" s="9">
        <v>41823</v>
      </c>
    </row>
    <row r="6" spans="1:9" x14ac:dyDescent="0.25">
      <c r="A6" s="2" t="s">
        <v>21565</v>
      </c>
      <c r="B6" s="2" t="s">
        <v>21567</v>
      </c>
      <c r="C6" s="4" t="s">
        <v>11868</v>
      </c>
      <c r="E6" s="9">
        <v>41823</v>
      </c>
    </row>
    <row r="7" spans="1:9" x14ac:dyDescent="0.25">
      <c r="A7" s="2" t="s">
        <v>21568</v>
      </c>
      <c r="B7" s="2" t="s">
        <v>21569</v>
      </c>
      <c r="C7" s="4" t="s">
        <v>6804</v>
      </c>
      <c r="E7" s="9">
        <v>41830</v>
      </c>
    </row>
    <row r="8" spans="1:9" x14ac:dyDescent="0.25">
      <c r="A8" s="2" t="s">
        <v>21570</v>
      </c>
      <c r="B8" s="2" t="s">
        <v>21571</v>
      </c>
      <c r="C8" s="4" t="s">
        <v>3589</v>
      </c>
      <c r="E8" s="9">
        <v>41837</v>
      </c>
    </row>
    <row r="9" spans="1:9" x14ac:dyDescent="0.25">
      <c r="A9" s="2" t="s">
        <v>21572</v>
      </c>
      <c r="B9" s="2" t="s">
        <v>21573</v>
      </c>
      <c r="C9" s="4" t="s">
        <v>4183</v>
      </c>
      <c r="E9" s="9">
        <v>41846</v>
      </c>
    </row>
    <row r="10" spans="1:9" x14ac:dyDescent="0.25">
      <c r="A10" s="2" t="s">
        <v>21574</v>
      </c>
      <c r="B10" s="2" t="s">
        <v>21575</v>
      </c>
      <c r="C10" s="4" t="s">
        <v>11885</v>
      </c>
      <c r="E10" s="9">
        <v>41860</v>
      </c>
    </row>
    <row r="11" spans="1:9" x14ac:dyDescent="0.25">
      <c r="A11" s="2" t="s">
        <v>4656</v>
      </c>
      <c r="B11" s="2" t="s">
        <v>21576</v>
      </c>
      <c r="C11" s="4" t="s">
        <v>11885</v>
      </c>
      <c r="E11" s="9">
        <v>41860</v>
      </c>
    </row>
    <row r="12" spans="1:9" x14ac:dyDescent="0.25">
      <c r="A12" s="2" t="s">
        <v>21577</v>
      </c>
      <c r="B12" s="2" t="s">
        <v>21578</v>
      </c>
      <c r="C12" s="4" t="s">
        <v>2870</v>
      </c>
      <c r="E12" s="9">
        <v>41883</v>
      </c>
    </row>
    <row r="13" spans="1:9" x14ac:dyDescent="0.25">
      <c r="A13" s="2" t="s">
        <v>8306</v>
      </c>
      <c r="B13" s="2" t="s">
        <v>21579</v>
      </c>
      <c r="C13" s="4" t="s">
        <v>11931</v>
      </c>
      <c r="E13" s="9">
        <v>41932</v>
      </c>
    </row>
    <row r="14" spans="1:9" x14ac:dyDescent="0.25">
      <c r="A14" s="2" t="s">
        <v>2782</v>
      </c>
      <c r="B14" s="2" t="s">
        <v>21580</v>
      </c>
      <c r="C14" s="4" t="s">
        <v>11968</v>
      </c>
      <c r="E14" s="9">
        <v>41971</v>
      </c>
    </row>
    <row r="15" spans="1:9" x14ac:dyDescent="0.25">
      <c r="A15" s="2" t="s">
        <v>15774</v>
      </c>
      <c r="B15" s="2" t="s">
        <v>21581</v>
      </c>
      <c r="C15" s="4" t="s">
        <v>21582</v>
      </c>
      <c r="E15" s="9">
        <v>41993</v>
      </c>
    </row>
    <row r="16" spans="1:9" x14ac:dyDescent="0.25">
      <c r="A16" s="2" t="s">
        <v>21583</v>
      </c>
      <c r="B16" s="2" t="s">
        <v>21584</v>
      </c>
      <c r="C16" s="4" t="s">
        <v>21585</v>
      </c>
      <c r="E16" s="9">
        <v>41740</v>
      </c>
    </row>
    <row r="17" spans="1:6" x14ac:dyDescent="0.25">
      <c r="A17" s="2" t="s">
        <v>1689</v>
      </c>
      <c r="B17" s="2" t="s">
        <v>21586</v>
      </c>
      <c r="C17" s="4" t="s">
        <v>21587</v>
      </c>
      <c r="E17" s="9">
        <v>42175</v>
      </c>
    </row>
    <row r="18" spans="1:6" x14ac:dyDescent="0.25">
      <c r="A18" s="2" t="s">
        <v>12343</v>
      </c>
      <c r="B18" s="2" t="s">
        <v>21588</v>
      </c>
      <c r="C18" s="4" t="s">
        <v>3729</v>
      </c>
      <c r="E18" s="9">
        <v>42203</v>
      </c>
    </row>
    <row r="19" spans="1:6" x14ac:dyDescent="0.25">
      <c r="A19" s="2" t="s">
        <v>21589</v>
      </c>
      <c r="B19" s="2" t="s">
        <v>21590</v>
      </c>
      <c r="C19" s="4" t="s">
        <v>10828</v>
      </c>
      <c r="E19" s="9">
        <v>42504</v>
      </c>
    </row>
    <row r="20" spans="1:6" x14ac:dyDescent="0.25">
      <c r="A20" s="2" t="s">
        <v>4802</v>
      </c>
      <c r="B20" s="2" t="s">
        <v>21591</v>
      </c>
      <c r="C20" s="4" t="s">
        <v>10828</v>
      </c>
      <c r="E20" s="9">
        <v>42504</v>
      </c>
    </row>
    <row r="21" spans="1:6" x14ac:dyDescent="0.25">
      <c r="A21" s="2" t="s">
        <v>12226</v>
      </c>
      <c r="B21" s="2" t="s">
        <v>21592</v>
      </c>
      <c r="C21" s="4" t="s">
        <v>21593</v>
      </c>
      <c r="E21" s="9">
        <v>42510</v>
      </c>
    </row>
    <row r="22" spans="1:6" x14ac:dyDescent="0.25">
      <c r="A22" s="2" t="s">
        <v>21594</v>
      </c>
      <c r="B22" s="2" t="s">
        <v>11481</v>
      </c>
      <c r="C22" s="4" t="s">
        <v>9860</v>
      </c>
      <c r="E22" s="9">
        <v>42663</v>
      </c>
    </row>
    <row r="23" spans="1:6" x14ac:dyDescent="0.25">
      <c r="A23" s="2" t="s">
        <v>2363</v>
      </c>
      <c r="B23" s="2" t="s">
        <v>21595</v>
      </c>
      <c r="C23" s="4" t="s">
        <v>4610</v>
      </c>
      <c r="E23" s="9">
        <v>42934</v>
      </c>
    </row>
    <row r="24" spans="1:6" x14ac:dyDescent="0.25">
      <c r="A24" s="2" t="s">
        <v>6073</v>
      </c>
      <c r="B24" s="2" t="s">
        <v>21596</v>
      </c>
      <c r="C24" s="4" t="s">
        <v>21597</v>
      </c>
      <c r="D24" s="9">
        <v>42975</v>
      </c>
      <c r="E24" s="9">
        <v>42990</v>
      </c>
      <c r="F24" s="3">
        <v>14</v>
      </c>
    </row>
    <row r="25" spans="1:6" x14ac:dyDescent="0.25">
      <c r="A25" s="25"/>
      <c r="B25" s="25" t="s">
        <v>21598</v>
      </c>
      <c r="C25" s="25"/>
      <c r="D25" s="29"/>
      <c r="E25" s="29"/>
      <c r="F25" s="30"/>
    </row>
    <row r="26" spans="1:6" x14ac:dyDescent="0.25">
      <c r="A26" s="2" t="s">
        <v>21599</v>
      </c>
      <c r="B26" s="2" t="s">
        <v>21600</v>
      </c>
      <c r="C26" s="4" t="s">
        <v>19666</v>
      </c>
      <c r="E26" s="9">
        <v>43031</v>
      </c>
    </row>
    <row r="27" spans="1:6" x14ac:dyDescent="0.25">
      <c r="A27" s="2" t="s">
        <v>2052</v>
      </c>
      <c r="B27" s="2" t="s">
        <v>21601</v>
      </c>
      <c r="C27" s="4">
        <v>43031</v>
      </c>
      <c r="E27" s="9">
        <v>43038</v>
      </c>
    </row>
    <row r="28" spans="1:6" x14ac:dyDescent="0.25">
      <c r="A28" s="2" t="s">
        <v>21602</v>
      </c>
      <c r="B28" s="2" t="s">
        <v>21603</v>
      </c>
      <c r="C28" s="4" t="s">
        <v>21604</v>
      </c>
      <c r="E28" s="9">
        <v>43052</v>
      </c>
    </row>
    <row r="29" spans="1:6" x14ac:dyDescent="0.25">
      <c r="A29" s="2" t="s">
        <v>6073</v>
      </c>
      <c r="B29" s="2" t="s">
        <v>21605</v>
      </c>
      <c r="C29" s="4" t="s">
        <v>5877</v>
      </c>
      <c r="E29" s="9">
        <v>43734</v>
      </c>
      <c r="F29" s="3">
        <v>1</v>
      </c>
    </row>
  </sheetData>
  <hyperlinks>
    <hyperlink ref="I1" location="'Inicio'!A1" tooltip="Regresa a la tabla del inicio" display="Ir al inicio" xr:uid="{EB523FC6-5052-411A-B3E9-EAC193406E4F}"/>
  </hyperlink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BD32-D02D-4925-B835-7F9609489B01}">
  <sheetPr codeName="Hoja249"/>
  <dimension ref="A1:I8"/>
  <sheetViews>
    <sheetView workbookViewId="0">
      <pane ySplit="1" topLeftCell="A2" activePane="bottomLeft" state="frozenSplit"/>
      <selection pane="bottomLeft" activeCell="E8" sqref="E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795</v>
      </c>
      <c r="H1" s="1" t="s">
        <v>28761</v>
      </c>
      <c r="I1" s="5" t="s">
        <v>14</v>
      </c>
    </row>
    <row r="2" spans="1:9" x14ac:dyDescent="0.25">
      <c r="A2" s="2" t="s">
        <v>14977</v>
      </c>
      <c r="B2" s="2" t="s">
        <v>10383</v>
      </c>
      <c r="C2" s="4" t="s">
        <v>21606</v>
      </c>
      <c r="E2" s="9" t="s">
        <v>13289</v>
      </c>
    </row>
    <row r="3" spans="1:9" x14ac:dyDescent="0.25">
      <c r="A3" s="2" t="s">
        <v>21607</v>
      </c>
      <c r="B3" s="2" t="s">
        <v>21608</v>
      </c>
      <c r="C3" s="4" t="s">
        <v>21606</v>
      </c>
      <c r="E3" s="9" t="s">
        <v>13289</v>
      </c>
    </row>
    <row r="4" spans="1:9" x14ac:dyDescent="0.25">
      <c r="A4" s="2" t="s">
        <v>14769</v>
      </c>
      <c r="B4" s="2" t="s">
        <v>21609</v>
      </c>
      <c r="C4" s="4" t="s">
        <v>21606</v>
      </c>
      <c r="E4" s="9" t="s">
        <v>13289</v>
      </c>
    </row>
    <row r="5" spans="1:9" x14ac:dyDescent="0.25">
      <c r="A5" s="2" t="s">
        <v>16437</v>
      </c>
      <c r="B5" s="2" t="s">
        <v>13245</v>
      </c>
      <c r="C5" s="4" t="s">
        <v>21606</v>
      </c>
      <c r="E5" s="9" t="s">
        <v>13289</v>
      </c>
    </row>
    <row r="6" spans="1:9" x14ac:dyDescent="0.25">
      <c r="A6" s="2" t="s">
        <v>16233</v>
      </c>
      <c r="B6" s="2" t="s">
        <v>21610</v>
      </c>
      <c r="C6" s="4" t="s">
        <v>21606</v>
      </c>
      <c r="E6" s="9" t="s">
        <v>13289</v>
      </c>
    </row>
    <row r="7" spans="1:9" x14ac:dyDescent="0.25">
      <c r="A7" s="2" t="s">
        <v>21611</v>
      </c>
      <c r="B7" s="2" t="s">
        <v>21612</v>
      </c>
      <c r="C7" s="4">
        <v>44838</v>
      </c>
      <c r="E7" s="9">
        <v>44860</v>
      </c>
    </row>
    <row r="8" spans="1:9" x14ac:dyDescent="0.25">
      <c r="A8" s="2" t="s">
        <v>21613</v>
      </c>
      <c r="B8" s="2" t="s">
        <v>21614</v>
      </c>
      <c r="C8" s="4">
        <v>44865</v>
      </c>
      <c r="E8" s="9" t="s">
        <v>9622</v>
      </c>
    </row>
  </sheetData>
  <hyperlinks>
    <hyperlink ref="I1" location="'Inicio'!A1" tooltip="Regresa a la tabla del inicio" display="Ir al inicio" xr:uid="{25DCB99E-4924-42A2-9F4E-963F683BC751}"/>
  </hyperlink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39C52-0CBB-404E-8AE5-C4CCCB0E17BA}">
  <sheetPr codeName="Hoja250"/>
  <dimension ref="A1:I26"/>
  <sheetViews>
    <sheetView workbookViewId="0">
      <pane ySplit="1" topLeftCell="A2" activePane="bottomLeft" state="frozenSplit"/>
      <selection pane="bottomLeft" activeCell="E27" sqref="E2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796</v>
      </c>
      <c r="H1" s="1" t="s">
        <v>28761</v>
      </c>
      <c r="I1" s="5" t="s">
        <v>14</v>
      </c>
    </row>
    <row r="2" spans="1:9" x14ac:dyDescent="0.25">
      <c r="A2" s="2" t="s">
        <v>21615</v>
      </c>
      <c r="B2" s="2" t="s">
        <v>21616</v>
      </c>
      <c r="C2" s="4" t="s">
        <v>14450</v>
      </c>
      <c r="E2" s="9">
        <v>43693</v>
      </c>
    </row>
    <row r="3" spans="1:9" x14ac:dyDescent="0.25">
      <c r="A3" s="2" t="s">
        <v>21615</v>
      </c>
      <c r="B3" s="2" t="s">
        <v>21617</v>
      </c>
      <c r="C3" s="4" t="s">
        <v>21618</v>
      </c>
      <c r="E3" s="9">
        <v>43713</v>
      </c>
    </row>
    <row r="4" spans="1:9" x14ac:dyDescent="0.25">
      <c r="A4" s="2" t="s">
        <v>21619</v>
      </c>
      <c r="B4" s="2" t="s">
        <v>21620</v>
      </c>
      <c r="C4" s="4" t="s">
        <v>21621</v>
      </c>
      <c r="E4" s="9">
        <v>43728</v>
      </c>
    </row>
    <row r="5" spans="1:9" x14ac:dyDescent="0.25">
      <c r="A5" s="2" t="s">
        <v>21496</v>
      </c>
      <c r="B5" s="2" t="s">
        <v>21622</v>
      </c>
      <c r="C5" s="4" t="s">
        <v>11090</v>
      </c>
      <c r="E5" s="9">
        <v>43735</v>
      </c>
    </row>
    <row r="6" spans="1:9" x14ac:dyDescent="0.25">
      <c r="A6" s="2" t="s">
        <v>21623</v>
      </c>
      <c r="B6" s="2" t="s">
        <v>16341</v>
      </c>
      <c r="C6" s="4" t="s">
        <v>21624</v>
      </c>
      <c r="E6" s="9">
        <v>43742</v>
      </c>
    </row>
    <row r="7" spans="1:9" x14ac:dyDescent="0.25">
      <c r="A7" s="2" t="s">
        <v>21625</v>
      </c>
      <c r="B7" s="2" t="s">
        <v>21626</v>
      </c>
      <c r="C7" s="4" t="s">
        <v>4856</v>
      </c>
      <c r="E7" s="9">
        <v>43749</v>
      </c>
    </row>
    <row r="8" spans="1:9" x14ac:dyDescent="0.25">
      <c r="A8" s="2" t="s">
        <v>21627</v>
      </c>
      <c r="B8" s="2" t="s">
        <v>21628</v>
      </c>
      <c r="C8" s="4" t="s">
        <v>4861</v>
      </c>
      <c r="E8" s="9">
        <v>43756</v>
      </c>
    </row>
    <row r="9" spans="1:9" x14ac:dyDescent="0.25">
      <c r="A9" s="2" t="s">
        <v>4406</v>
      </c>
      <c r="B9" s="2" t="s">
        <v>21629</v>
      </c>
      <c r="C9" s="4" t="s">
        <v>21630</v>
      </c>
      <c r="E9" s="9">
        <v>43763</v>
      </c>
    </row>
    <row r="10" spans="1:9" x14ac:dyDescent="0.25">
      <c r="A10" s="2" t="s">
        <v>21631</v>
      </c>
      <c r="B10" s="2" t="s">
        <v>16182</v>
      </c>
      <c r="C10" s="4" t="s">
        <v>4871</v>
      </c>
      <c r="E10" s="9">
        <v>43742</v>
      </c>
    </row>
    <row r="11" spans="1:9" x14ac:dyDescent="0.25">
      <c r="A11" s="2" t="s">
        <v>21632</v>
      </c>
      <c r="B11" s="2" t="s">
        <v>21633</v>
      </c>
      <c r="C11" s="4" t="s">
        <v>13829</v>
      </c>
      <c r="E11" s="9">
        <v>43780</v>
      </c>
    </row>
    <row r="12" spans="1:9" x14ac:dyDescent="0.25">
      <c r="A12" s="2" t="s">
        <v>12253</v>
      </c>
      <c r="B12" s="2" t="s">
        <v>21634</v>
      </c>
      <c r="C12" s="4" t="s">
        <v>3234</v>
      </c>
      <c r="E12" s="9">
        <v>43788</v>
      </c>
    </row>
    <row r="13" spans="1:9" x14ac:dyDescent="0.25">
      <c r="A13" s="2" t="s">
        <v>21635</v>
      </c>
      <c r="B13" s="2" t="s">
        <v>21636</v>
      </c>
      <c r="C13" s="4" t="s">
        <v>4881</v>
      </c>
      <c r="E13" s="9">
        <v>43795</v>
      </c>
    </row>
    <row r="14" spans="1:9" x14ac:dyDescent="0.25">
      <c r="A14" s="2" t="s">
        <v>8797</v>
      </c>
      <c r="B14" s="2" t="s">
        <v>21637</v>
      </c>
      <c r="C14" s="4" t="s">
        <v>21638</v>
      </c>
      <c r="E14" s="9">
        <v>43803</v>
      </c>
      <c r="F14" s="3">
        <v>1</v>
      </c>
    </row>
    <row r="15" spans="1:9" x14ac:dyDescent="0.25">
      <c r="A15" s="2" t="s">
        <v>7350</v>
      </c>
      <c r="B15" s="2" t="s">
        <v>21639</v>
      </c>
      <c r="C15" s="4" t="s">
        <v>21640</v>
      </c>
      <c r="E15" s="9">
        <v>43812</v>
      </c>
    </row>
    <row r="16" spans="1:9" x14ac:dyDescent="0.25">
      <c r="A16" s="2" t="s">
        <v>21641</v>
      </c>
      <c r="B16" s="2" t="s">
        <v>21642</v>
      </c>
      <c r="C16" s="4" t="s">
        <v>14978</v>
      </c>
      <c r="D16" s="9">
        <v>43826</v>
      </c>
      <c r="E16" s="9">
        <v>43826</v>
      </c>
    </row>
    <row r="17" spans="1:5" x14ac:dyDescent="0.25">
      <c r="A17" s="2" t="s">
        <v>3427</v>
      </c>
      <c r="B17" s="2" t="s">
        <v>21643</v>
      </c>
      <c r="C17" s="4" t="s">
        <v>19767</v>
      </c>
      <c r="E17" s="9">
        <v>43833</v>
      </c>
    </row>
    <row r="18" spans="1:5" x14ac:dyDescent="0.25">
      <c r="A18" s="2" t="s">
        <v>15582</v>
      </c>
      <c r="B18" s="2" t="s">
        <v>21644</v>
      </c>
      <c r="C18" s="4" t="s">
        <v>10403</v>
      </c>
      <c r="E18" s="9">
        <v>43840</v>
      </c>
    </row>
    <row r="19" spans="1:5" x14ac:dyDescent="0.25">
      <c r="A19" s="2" t="s">
        <v>4650</v>
      </c>
      <c r="B19" s="2" t="s">
        <v>21645</v>
      </c>
      <c r="C19" s="4" t="s">
        <v>21646</v>
      </c>
      <c r="E19" s="9">
        <v>43847</v>
      </c>
    </row>
    <row r="20" spans="1:5" x14ac:dyDescent="0.25">
      <c r="A20" s="2" t="s">
        <v>16239</v>
      </c>
      <c r="B20" s="2" t="s">
        <v>21647</v>
      </c>
      <c r="C20" s="4" t="s">
        <v>21648</v>
      </c>
      <c r="E20" s="9">
        <v>43854</v>
      </c>
    </row>
    <row r="21" spans="1:5" x14ac:dyDescent="0.25">
      <c r="A21" s="2" t="s">
        <v>21649</v>
      </c>
      <c r="B21" s="2" t="s">
        <v>21650</v>
      </c>
      <c r="C21" s="4" t="s">
        <v>5804</v>
      </c>
      <c r="D21" s="9">
        <v>43868</v>
      </c>
      <c r="E21" s="9">
        <v>43868</v>
      </c>
    </row>
    <row r="22" spans="1:5" x14ac:dyDescent="0.25">
      <c r="A22" s="2" t="s">
        <v>3235</v>
      </c>
      <c r="B22" s="2" t="s">
        <v>21651</v>
      </c>
      <c r="C22" s="4" t="s">
        <v>21652</v>
      </c>
      <c r="D22" s="9">
        <v>43882</v>
      </c>
      <c r="E22" s="9">
        <v>43882</v>
      </c>
    </row>
    <row r="23" spans="1:5" x14ac:dyDescent="0.25">
      <c r="A23" s="2" t="s">
        <v>9381</v>
      </c>
      <c r="B23" s="2" t="s">
        <v>21653</v>
      </c>
      <c r="C23" s="4" t="s">
        <v>4914</v>
      </c>
      <c r="D23" s="9">
        <v>43896</v>
      </c>
      <c r="E23" s="9">
        <v>43896</v>
      </c>
    </row>
    <row r="24" spans="1:5" x14ac:dyDescent="0.25">
      <c r="A24" s="2" t="s">
        <v>14820</v>
      </c>
      <c r="B24" s="2" t="s">
        <v>14821</v>
      </c>
      <c r="C24" s="4" t="s">
        <v>4925</v>
      </c>
      <c r="D24" s="9">
        <v>43910</v>
      </c>
      <c r="E24" s="9">
        <v>43910</v>
      </c>
    </row>
    <row r="25" spans="1:5" x14ac:dyDescent="0.25">
      <c r="A25" s="2" t="s">
        <v>2315</v>
      </c>
      <c r="B25" s="2" t="s">
        <v>21654</v>
      </c>
      <c r="C25" s="4" t="s">
        <v>11106</v>
      </c>
      <c r="E25" s="9">
        <v>44341</v>
      </c>
    </row>
    <row r="26" spans="1:5" x14ac:dyDescent="0.25">
      <c r="A26" s="2" t="s">
        <v>20358</v>
      </c>
      <c r="B26" s="2" t="s">
        <v>21655</v>
      </c>
      <c r="C26" s="4" t="s">
        <v>11106</v>
      </c>
      <c r="D26" s="9">
        <v>44345</v>
      </c>
      <c r="E26" s="9">
        <v>44345</v>
      </c>
    </row>
  </sheetData>
  <hyperlinks>
    <hyperlink ref="I1" location="'Inicio'!A1" tooltip="Regresa a la tabla del inicio" display="Ir al inicio" xr:uid="{144A783B-5D5A-4B9C-8607-BEF022C990B2}"/>
  </hyperlink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1D7C-2DE7-453C-8374-5E1CA4C232DF}">
  <sheetPr codeName="Hoja253"/>
  <dimension ref="A1:I125"/>
  <sheetViews>
    <sheetView workbookViewId="0">
      <pane ySplit="1" topLeftCell="A101" activePane="bottomLeft" state="frozenSplit"/>
      <selection pane="bottomLeft" activeCell="C119" sqref="C11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797</v>
      </c>
      <c r="H1" s="1" t="s">
        <v>28761</v>
      </c>
      <c r="I1" s="5" t="s">
        <v>14</v>
      </c>
    </row>
    <row r="2" spans="1:9" x14ac:dyDescent="0.25">
      <c r="A2" s="2" t="s">
        <v>2543</v>
      </c>
      <c r="B2" s="2" t="s">
        <v>21656</v>
      </c>
      <c r="C2" s="4" t="s">
        <v>21657</v>
      </c>
      <c r="E2" s="9">
        <v>40140</v>
      </c>
      <c r="F2" s="3">
        <v>9</v>
      </c>
    </row>
    <row r="3" spans="1:9" x14ac:dyDescent="0.25">
      <c r="A3" s="2" t="s">
        <v>941</v>
      </c>
      <c r="B3" s="2" t="s">
        <v>21658</v>
      </c>
      <c r="C3" s="4" t="s">
        <v>21657</v>
      </c>
      <c r="E3" s="9">
        <v>40140</v>
      </c>
      <c r="F3" s="3">
        <v>9</v>
      </c>
    </row>
    <row r="4" spans="1:9" x14ac:dyDescent="0.25">
      <c r="A4" s="2" t="s">
        <v>2543</v>
      </c>
      <c r="B4" s="2" t="s">
        <v>21659</v>
      </c>
      <c r="C4" s="4" t="s">
        <v>21660</v>
      </c>
      <c r="E4" s="9">
        <v>40152</v>
      </c>
    </row>
    <row r="5" spans="1:9" x14ac:dyDescent="0.25">
      <c r="A5" s="2" t="s">
        <v>20846</v>
      </c>
      <c r="B5" s="2" t="s">
        <v>21661</v>
      </c>
      <c r="C5" s="4" t="s">
        <v>21660</v>
      </c>
      <c r="E5" s="9">
        <v>40152</v>
      </c>
    </row>
    <row r="6" spans="1:9" x14ac:dyDescent="0.25">
      <c r="A6" s="2" t="s">
        <v>5846</v>
      </c>
      <c r="B6" s="2" t="s">
        <v>21662</v>
      </c>
      <c r="C6" s="4" t="s">
        <v>21663</v>
      </c>
      <c r="E6" s="9">
        <v>40176</v>
      </c>
    </row>
    <row r="7" spans="1:9" x14ac:dyDescent="0.25">
      <c r="A7" s="2" t="s">
        <v>8285</v>
      </c>
      <c r="B7" s="2" t="s">
        <v>21664</v>
      </c>
      <c r="C7" s="4" t="s">
        <v>21663</v>
      </c>
      <c r="E7" s="9">
        <v>40176</v>
      </c>
    </row>
    <row r="8" spans="1:9" x14ac:dyDescent="0.25">
      <c r="A8" s="2" t="s">
        <v>7781</v>
      </c>
      <c r="B8" s="2" t="s">
        <v>7782</v>
      </c>
      <c r="C8" s="4" t="s">
        <v>21665</v>
      </c>
      <c r="E8" s="9">
        <v>40192</v>
      </c>
    </row>
    <row r="9" spans="1:9" x14ac:dyDescent="0.25">
      <c r="A9" s="2" t="s">
        <v>10459</v>
      </c>
      <c r="B9" s="2" t="s">
        <v>21666</v>
      </c>
      <c r="C9" s="4" t="s">
        <v>21667</v>
      </c>
      <c r="E9" s="9">
        <v>40217</v>
      </c>
      <c r="F9" s="3">
        <v>10</v>
      </c>
    </row>
    <row r="10" spans="1:9" x14ac:dyDescent="0.25">
      <c r="A10" s="2" t="s">
        <v>21668</v>
      </c>
      <c r="B10" s="2" t="s">
        <v>21669</v>
      </c>
      <c r="C10" s="4" t="s">
        <v>21670</v>
      </c>
      <c r="E10" s="9">
        <v>40597</v>
      </c>
      <c r="F10" s="3">
        <v>3</v>
      </c>
    </row>
    <row r="11" spans="1:9" x14ac:dyDescent="0.25">
      <c r="A11" s="2" t="s">
        <v>10705</v>
      </c>
      <c r="B11" s="2" t="s">
        <v>21671</v>
      </c>
      <c r="C11" s="4" t="s">
        <v>21670</v>
      </c>
      <c r="E11" s="9">
        <v>40597</v>
      </c>
      <c r="F11" s="3">
        <v>3</v>
      </c>
    </row>
    <row r="12" spans="1:9" x14ac:dyDescent="0.25">
      <c r="A12" s="2" t="s">
        <v>10705</v>
      </c>
      <c r="B12" s="2" t="s">
        <v>21672</v>
      </c>
      <c r="C12" s="4" t="s">
        <v>21673</v>
      </c>
      <c r="E12" s="9">
        <v>40560</v>
      </c>
    </row>
    <row r="13" spans="1:9" x14ac:dyDescent="0.25">
      <c r="A13" s="2" t="s">
        <v>21674</v>
      </c>
      <c r="B13" s="2" t="s">
        <v>21675</v>
      </c>
      <c r="C13" s="4" t="s">
        <v>21673</v>
      </c>
      <c r="E13" s="9">
        <v>40560</v>
      </c>
    </row>
    <row r="14" spans="1:9" x14ac:dyDescent="0.25">
      <c r="A14" s="2" t="s">
        <v>9397</v>
      </c>
      <c r="B14" s="2" t="s">
        <v>21676</v>
      </c>
      <c r="C14" s="4" t="s">
        <v>21677</v>
      </c>
      <c r="E14" s="9">
        <v>40609</v>
      </c>
    </row>
    <row r="15" spans="1:9" x14ac:dyDescent="0.25">
      <c r="A15" s="2" t="s">
        <v>3938</v>
      </c>
      <c r="B15" s="2" t="s">
        <v>21678</v>
      </c>
      <c r="C15" s="4" t="s">
        <v>21677</v>
      </c>
      <c r="E15" s="9">
        <v>40609</v>
      </c>
    </row>
    <row r="16" spans="1:9" x14ac:dyDescent="0.25">
      <c r="A16" s="2" t="s">
        <v>21679</v>
      </c>
      <c r="B16" s="2" t="s">
        <v>21680</v>
      </c>
      <c r="C16" s="4" t="s">
        <v>21681</v>
      </c>
      <c r="E16" s="9">
        <v>40634</v>
      </c>
    </row>
    <row r="17" spans="1:6" x14ac:dyDescent="0.25">
      <c r="A17" s="2" t="s">
        <v>21682</v>
      </c>
      <c r="B17" s="2" t="s">
        <v>21683</v>
      </c>
      <c r="C17" s="4" t="s">
        <v>21681</v>
      </c>
      <c r="E17" s="9">
        <v>40634</v>
      </c>
    </row>
    <row r="18" spans="1:6" x14ac:dyDescent="0.25">
      <c r="A18" s="2" t="s">
        <v>3844</v>
      </c>
      <c r="B18" s="2" t="s">
        <v>21684</v>
      </c>
      <c r="C18" s="4" t="s">
        <v>21685</v>
      </c>
      <c r="E18" s="9">
        <v>40683</v>
      </c>
    </row>
    <row r="19" spans="1:6" x14ac:dyDescent="0.25">
      <c r="A19" s="2" t="s">
        <v>21686</v>
      </c>
      <c r="B19" s="2" t="s">
        <v>21687</v>
      </c>
      <c r="C19" s="4" t="s">
        <v>21685</v>
      </c>
      <c r="E19" s="9">
        <v>40683</v>
      </c>
    </row>
    <row r="20" spans="1:6" x14ac:dyDescent="0.25">
      <c r="A20" s="2" t="s">
        <v>862</v>
      </c>
      <c r="B20" s="2" t="s">
        <v>21688</v>
      </c>
      <c r="C20" s="4" t="s">
        <v>21689</v>
      </c>
      <c r="E20" s="9">
        <v>40702</v>
      </c>
    </row>
    <row r="21" spans="1:6" x14ac:dyDescent="0.25">
      <c r="A21" s="2" t="s">
        <v>4028</v>
      </c>
      <c r="B21" s="2" t="s">
        <v>21690</v>
      </c>
      <c r="C21" s="4" t="s">
        <v>21691</v>
      </c>
      <c r="E21" s="9">
        <v>40702</v>
      </c>
    </row>
    <row r="22" spans="1:6" x14ac:dyDescent="0.25">
      <c r="A22" s="2" t="s">
        <v>3844</v>
      </c>
      <c r="B22" s="2" t="s">
        <v>21692</v>
      </c>
      <c r="C22" s="4" t="s">
        <v>21693</v>
      </c>
      <c r="E22" s="9">
        <v>40729</v>
      </c>
    </row>
    <row r="23" spans="1:6" x14ac:dyDescent="0.25">
      <c r="A23" s="2" t="s">
        <v>2695</v>
      </c>
      <c r="B23" s="2" t="s">
        <v>21694</v>
      </c>
      <c r="C23" s="4" t="s">
        <v>21695</v>
      </c>
      <c r="E23" s="9">
        <v>40729</v>
      </c>
    </row>
    <row r="24" spans="1:6" x14ac:dyDescent="0.25">
      <c r="A24" s="2" t="s">
        <v>21679</v>
      </c>
      <c r="B24" s="2" t="s">
        <v>21696</v>
      </c>
      <c r="C24" s="4" t="s">
        <v>21693</v>
      </c>
      <c r="E24" s="9">
        <v>40729</v>
      </c>
    </row>
    <row r="25" spans="1:6" x14ac:dyDescent="0.25">
      <c r="A25" s="2" t="s">
        <v>21697</v>
      </c>
      <c r="B25" s="2" t="s">
        <v>21698</v>
      </c>
      <c r="C25" s="4" t="s">
        <v>21699</v>
      </c>
      <c r="E25" s="9">
        <v>41086</v>
      </c>
      <c r="F25" s="3">
        <v>29</v>
      </c>
    </row>
    <row r="26" spans="1:6" x14ac:dyDescent="0.25">
      <c r="B26" s="2" t="s">
        <v>21700</v>
      </c>
      <c r="C26" s="4" t="s">
        <v>21699</v>
      </c>
      <c r="E26" s="9">
        <v>41086</v>
      </c>
      <c r="F26" s="3">
        <v>29</v>
      </c>
    </row>
    <row r="27" spans="1:6" x14ac:dyDescent="0.25">
      <c r="A27" s="2" t="s">
        <v>1301</v>
      </c>
      <c r="B27" s="2" t="s">
        <v>21701</v>
      </c>
      <c r="C27" s="4" t="s">
        <v>5970</v>
      </c>
      <c r="D27" s="9" t="s">
        <v>21702</v>
      </c>
      <c r="E27" s="9">
        <v>41152</v>
      </c>
    </row>
    <row r="28" spans="1:6" x14ac:dyDescent="0.25">
      <c r="A28" s="2" t="s">
        <v>21703</v>
      </c>
      <c r="B28" s="2" t="s">
        <v>21704</v>
      </c>
      <c r="C28" s="4" t="s">
        <v>5970</v>
      </c>
      <c r="D28" s="9" t="s">
        <v>21702</v>
      </c>
      <c r="E28" s="9">
        <v>41152</v>
      </c>
    </row>
    <row r="29" spans="1:6" x14ac:dyDescent="0.25">
      <c r="A29" s="2" t="s">
        <v>1301</v>
      </c>
      <c r="B29" s="2" t="s">
        <v>21701</v>
      </c>
      <c r="C29" s="4" t="s">
        <v>21705</v>
      </c>
      <c r="E29" s="9">
        <v>41156</v>
      </c>
    </row>
    <row r="30" spans="1:6" x14ac:dyDescent="0.25">
      <c r="A30" s="2" t="s">
        <v>1802</v>
      </c>
      <c r="B30" s="2" t="s">
        <v>21706</v>
      </c>
      <c r="C30" s="4" t="s">
        <v>21707</v>
      </c>
      <c r="D30" s="9" t="s">
        <v>21708</v>
      </c>
      <c r="E30" s="9">
        <v>41191</v>
      </c>
    </row>
    <row r="31" spans="1:6" x14ac:dyDescent="0.25">
      <c r="A31" s="2" t="s">
        <v>21709</v>
      </c>
      <c r="B31" s="2" t="s">
        <v>21710</v>
      </c>
      <c r="C31" s="4" t="s">
        <v>21707</v>
      </c>
      <c r="D31" s="9" t="s">
        <v>21708</v>
      </c>
      <c r="E31" s="9">
        <v>41191</v>
      </c>
    </row>
    <row r="32" spans="1:6" x14ac:dyDescent="0.25">
      <c r="A32" s="2" t="s">
        <v>2695</v>
      </c>
      <c r="B32" s="2" t="s">
        <v>21711</v>
      </c>
      <c r="C32" s="4" t="s">
        <v>21712</v>
      </c>
      <c r="E32" s="9">
        <v>41204</v>
      </c>
      <c r="F32" s="3">
        <v>2</v>
      </c>
    </row>
    <row r="33" spans="1:6" x14ac:dyDescent="0.25">
      <c r="A33" s="2" t="s">
        <v>1301</v>
      </c>
      <c r="B33" s="2" t="s">
        <v>21701</v>
      </c>
      <c r="C33" s="4" t="s">
        <v>21712</v>
      </c>
      <c r="E33" s="9">
        <v>41204</v>
      </c>
      <c r="F33" s="3">
        <v>2</v>
      </c>
    </row>
    <row r="34" spans="1:6" x14ac:dyDescent="0.25">
      <c r="A34" s="2" t="s">
        <v>18410</v>
      </c>
      <c r="B34" s="2" t="s">
        <v>21713</v>
      </c>
      <c r="C34" s="4" t="s">
        <v>21714</v>
      </c>
      <c r="D34" s="9" t="s">
        <v>21715</v>
      </c>
      <c r="E34" s="9">
        <v>41220</v>
      </c>
    </row>
    <row r="35" spans="1:6" x14ac:dyDescent="0.25">
      <c r="A35" s="2" t="s">
        <v>5278</v>
      </c>
      <c r="B35" s="2" t="s">
        <v>21716</v>
      </c>
      <c r="C35" s="4" t="s">
        <v>3867</v>
      </c>
      <c r="D35" s="9" t="s">
        <v>21717</v>
      </c>
      <c r="E35" s="9">
        <v>41243</v>
      </c>
    </row>
    <row r="36" spans="1:6" x14ac:dyDescent="0.25">
      <c r="A36" s="2" t="s">
        <v>5278</v>
      </c>
      <c r="B36" s="2" t="s">
        <v>21716</v>
      </c>
      <c r="C36" s="4" t="s">
        <v>9733</v>
      </c>
      <c r="E36" s="9">
        <v>41251</v>
      </c>
    </row>
    <row r="37" spans="1:6" x14ac:dyDescent="0.25">
      <c r="A37" s="2" t="s">
        <v>21718</v>
      </c>
      <c r="B37" s="2" t="s">
        <v>21719</v>
      </c>
      <c r="C37" s="4" t="s">
        <v>21720</v>
      </c>
      <c r="D37" s="9" t="s">
        <v>21721</v>
      </c>
      <c r="E37" s="9">
        <v>41321</v>
      </c>
      <c r="F37" s="3">
        <v>2</v>
      </c>
    </row>
    <row r="38" spans="1:6" x14ac:dyDescent="0.25">
      <c r="A38" s="2" t="s">
        <v>21679</v>
      </c>
      <c r="B38" s="2" t="s">
        <v>21722</v>
      </c>
      <c r="C38" s="4" t="s">
        <v>9365</v>
      </c>
      <c r="E38" s="9">
        <v>41328</v>
      </c>
    </row>
    <row r="39" spans="1:6" x14ac:dyDescent="0.25">
      <c r="A39" s="2" t="s">
        <v>17399</v>
      </c>
      <c r="B39" s="2" t="s">
        <v>21723</v>
      </c>
      <c r="C39" s="4" t="s">
        <v>9365</v>
      </c>
      <c r="D39" s="9" t="s">
        <v>2769</v>
      </c>
      <c r="E39" s="9">
        <v>41339</v>
      </c>
      <c r="F39" s="3">
        <v>4</v>
      </c>
    </row>
    <row r="40" spans="1:6" x14ac:dyDescent="0.25">
      <c r="A40" s="2" t="s">
        <v>21724</v>
      </c>
      <c r="B40" s="2" t="s">
        <v>21725</v>
      </c>
      <c r="C40" s="4" t="s">
        <v>21726</v>
      </c>
      <c r="E40" s="9">
        <v>41688</v>
      </c>
    </row>
    <row r="41" spans="1:6" x14ac:dyDescent="0.25">
      <c r="A41" s="2" t="s">
        <v>4063</v>
      </c>
      <c r="B41" s="2" t="s">
        <v>21727</v>
      </c>
      <c r="C41" s="4" t="s">
        <v>21726</v>
      </c>
      <c r="E41" s="9">
        <v>41688</v>
      </c>
    </row>
    <row r="42" spans="1:6" x14ac:dyDescent="0.25">
      <c r="A42" s="2" t="s">
        <v>5206</v>
      </c>
      <c r="B42" s="2" t="s">
        <v>21728</v>
      </c>
      <c r="C42" s="4" t="s">
        <v>5092</v>
      </c>
      <c r="E42" s="9">
        <v>41741</v>
      </c>
    </row>
    <row r="43" spans="1:6" x14ac:dyDescent="0.25">
      <c r="A43" s="2" t="s">
        <v>8618</v>
      </c>
      <c r="B43" s="2" t="s">
        <v>8619</v>
      </c>
      <c r="C43" s="4" t="s">
        <v>5092</v>
      </c>
      <c r="E43" s="9">
        <v>41708</v>
      </c>
    </row>
    <row r="44" spans="1:6" x14ac:dyDescent="0.25">
      <c r="A44" s="2" t="s">
        <v>3775</v>
      </c>
      <c r="B44" s="2" t="s">
        <v>21729</v>
      </c>
      <c r="C44" s="4" t="s">
        <v>21730</v>
      </c>
      <c r="D44" s="9">
        <v>41786</v>
      </c>
      <c r="E44" s="9">
        <v>41794</v>
      </c>
    </row>
    <row r="45" spans="1:6" x14ac:dyDescent="0.25">
      <c r="A45" s="2" t="s">
        <v>2664</v>
      </c>
      <c r="B45" s="2" t="s">
        <v>21731</v>
      </c>
      <c r="C45" s="4" t="s">
        <v>21730</v>
      </c>
      <c r="D45" s="9">
        <v>41786</v>
      </c>
      <c r="E45" s="9">
        <v>41794</v>
      </c>
    </row>
    <row r="46" spans="1:6" x14ac:dyDescent="0.25">
      <c r="A46" s="2" t="s">
        <v>21679</v>
      </c>
      <c r="B46" s="2" t="s">
        <v>21732</v>
      </c>
      <c r="C46" s="4" t="s">
        <v>21733</v>
      </c>
      <c r="D46" s="9">
        <v>41815</v>
      </c>
      <c r="E46" s="9">
        <v>41816</v>
      </c>
    </row>
    <row r="47" spans="1:6" x14ac:dyDescent="0.25">
      <c r="A47" s="2" t="s">
        <v>21734</v>
      </c>
      <c r="B47" s="2" t="s">
        <v>21735</v>
      </c>
      <c r="C47" s="4" t="s">
        <v>21733</v>
      </c>
      <c r="E47" s="9">
        <v>41807</v>
      </c>
    </row>
    <row r="48" spans="1:6" x14ac:dyDescent="0.25">
      <c r="A48" s="2" t="s">
        <v>21736</v>
      </c>
      <c r="B48" s="2" t="s">
        <v>21737</v>
      </c>
      <c r="C48" s="4" t="s">
        <v>11868</v>
      </c>
      <c r="E48" s="9">
        <v>41802</v>
      </c>
    </row>
    <row r="49" spans="1:5" x14ac:dyDescent="0.25">
      <c r="A49" s="2" t="s">
        <v>21738</v>
      </c>
      <c r="B49" s="2" t="s">
        <v>21739</v>
      </c>
      <c r="C49" s="4" t="s">
        <v>11868</v>
      </c>
      <c r="E49" s="9">
        <v>41802</v>
      </c>
    </row>
    <row r="50" spans="1:5" x14ac:dyDescent="0.25">
      <c r="A50" s="2" t="s">
        <v>8553</v>
      </c>
      <c r="B50" s="2" t="s">
        <v>21740</v>
      </c>
      <c r="C50" s="4" t="s">
        <v>7584</v>
      </c>
      <c r="E50" s="9">
        <v>41864</v>
      </c>
    </row>
    <row r="51" spans="1:5" x14ac:dyDescent="0.25">
      <c r="A51" s="2" t="s">
        <v>21741</v>
      </c>
      <c r="B51" s="2" t="s">
        <v>21742</v>
      </c>
      <c r="C51" s="4" t="s">
        <v>7584</v>
      </c>
      <c r="E51" s="9">
        <v>41864</v>
      </c>
    </row>
    <row r="52" spans="1:5" x14ac:dyDescent="0.25">
      <c r="A52" s="2" t="s">
        <v>21743</v>
      </c>
      <c r="B52" s="2" t="s">
        <v>21744</v>
      </c>
      <c r="C52" s="4" t="s">
        <v>20419</v>
      </c>
      <c r="E52" s="9">
        <v>41874</v>
      </c>
    </row>
    <row r="53" spans="1:5" x14ac:dyDescent="0.25">
      <c r="A53" s="2" t="s">
        <v>4551</v>
      </c>
      <c r="B53" s="2" t="s">
        <v>21745</v>
      </c>
      <c r="C53" s="4" t="s">
        <v>20419</v>
      </c>
      <c r="E53" s="9">
        <v>41874</v>
      </c>
    </row>
    <row r="54" spans="1:5" x14ac:dyDescent="0.25">
      <c r="A54" s="2" t="s">
        <v>8618</v>
      </c>
      <c r="B54" s="2" t="s">
        <v>21746</v>
      </c>
      <c r="C54" s="4" t="s">
        <v>6824</v>
      </c>
      <c r="E54" s="9">
        <v>41894</v>
      </c>
    </row>
    <row r="55" spans="1:5" x14ac:dyDescent="0.25">
      <c r="A55" s="2" t="s">
        <v>21718</v>
      </c>
      <c r="B55" s="2" t="s">
        <v>21747</v>
      </c>
      <c r="C55" s="4" t="s">
        <v>1217</v>
      </c>
      <c r="E55" s="9">
        <v>41932</v>
      </c>
    </row>
    <row r="56" spans="1:5" x14ac:dyDescent="0.25">
      <c r="A56" s="2" t="s">
        <v>3844</v>
      </c>
      <c r="B56" s="2" t="s">
        <v>21748</v>
      </c>
      <c r="C56" s="4" t="s">
        <v>6838</v>
      </c>
      <c r="E56" s="9">
        <v>41955</v>
      </c>
    </row>
    <row r="57" spans="1:5" x14ac:dyDescent="0.25">
      <c r="A57" s="2" t="s">
        <v>7806</v>
      </c>
      <c r="B57" s="2" t="s">
        <v>8549</v>
      </c>
      <c r="C57" s="4" t="s">
        <v>21749</v>
      </c>
      <c r="E57" s="9">
        <v>41970</v>
      </c>
    </row>
    <row r="58" spans="1:5" x14ac:dyDescent="0.25">
      <c r="A58" s="2" t="s">
        <v>21750</v>
      </c>
      <c r="B58" s="2" t="s">
        <v>21751</v>
      </c>
      <c r="C58" s="4" t="s">
        <v>21752</v>
      </c>
      <c r="E58" s="9">
        <v>41983</v>
      </c>
    </row>
    <row r="59" spans="1:5" x14ac:dyDescent="0.25">
      <c r="A59" s="2" t="s">
        <v>8417</v>
      </c>
      <c r="B59" s="2" t="s">
        <v>21753</v>
      </c>
      <c r="C59" s="4" t="s">
        <v>21752</v>
      </c>
      <c r="E59" s="9">
        <v>41983</v>
      </c>
    </row>
    <row r="60" spans="1:5" x14ac:dyDescent="0.25">
      <c r="A60" s="2" t="s">
        <v>21754</v>
      </c>
      <c r="B60" s="2" t="s">
        <v>21755</v>
      </c>
      <c r="C60" s="4" t="s">
        <v>21756</v>
      </c>
      <c r="E60" s="9">
        <v>42011</v>
      </c>
    </row>
    <row r="61" spans="1:5" x14ac:dyDescent="0.25">
      <c r="A61" s="2" t="s">
        <v>3716</v>
      </c>
      <c r="B61" s="2" t="s">
        <v>21757</v>
      </c>
      <c r="C61" s="4" t="s">
        <v>21756</v>
      </c>
      <c r="E61" s="9">
        <v>42011</v>
      </c>
    </row>
    <row r="62" spans="1:5" x14ac:dyDescent="0.25">
      <c r="A62" s="2" t="s">
        <v>2008</v>
      </c>
      <c r="B62" s="2" t="s">
        <v>21758</v>
      </c>
      <c r="C62" s="4" t="s">
        <v>8567</v>
      </c>
      <c r="E62" s="9">
        <v>42080</v>
      </c>
    </row>
    <row r="63" spans="1:5" x14ac:dyDescent="0.25">
      <c r="A63" s="2" t="s">
        <v>21759</v>
      </c>
      <c r="B63" s="2" t="s">
        <v>21760</v>
      </c>
      <c r="C63" s="4" t="s">
        <v>6291</v>
      </c>
      <c r="E63" s="9">
        <v>42172</v>
      </c>
    </row>
    <row r="64" spans="1:5" x14ac:dyDescent="0.25">
      <c r="A64" s="2" t="s">
        <v>21761</v>
      </c>
      <c r="B64" s="2" t="s">
        <v>21762</v>
      </c>
      <c r="C64" s="4" t="s">
        <v>6291</v>
      </c>
      <c r="E64" s="9">
        <v>42172</v>
      </c>
    </row>
    <row r="65" spans="1:5" x14ac:dyDescent="0.25">
      <c r="A65" s="2" t="s">
        <v>2711</v>
      </c>
      <c r="B65" s="2" t="s">
        <v>21763</v>
      </c>
      <c r="C65" s="4" t="s">
        <v>21764</v>
      </c>
      <c r="E65" s="9">
        <v>42199</v>
      </c>
    </row>
    <row r="66" spans="1:5" x14ac:dyDescent="0.25">
      <c r="A66" s="2" t="s">
        <v>7781</v>
      </c>
      <c r="B66" s="2" t="s">
        <v>21765</v>
      </c>
      <c r="C66" s="4" t="s">
        <v>21766</v>
      </c>
      <c r="E66" s="9">
        <v>42233</v>
      </c>
    </row>
    <row r="67" spans="1:5" x14ac:dyDescent="0.25">
      <c r="A67" s="2" t="s">
        <v>17399</v>
      </c>
      <c r="B67" s="2" t="s">
        <v>21767</v>
      </c>
      <c r="C67" s="4" t="s">
        <v>21766</v>
      </c>
      <c r="E67" s="9">
        <v>42233</v>
      </c>
    </row>
    <row r="68" spans="1:5" x14ac:dyDescent="0.25">
      <c r="A68" s="2" t="s">
        <v>17399</v>
      </c>
      <c r="B68" s="2" t="s">
        <v>21767</v>
      </c>
      <c r="C68" s="4" t="s">
        <v>21768</v>
      </c>
      <c r="E68" s="9">
        <v>42250</v>
      </c>
    </row>
    <row r="69" spans="1:5" x14ac:dyDescent="0.25">
      <c r="A69" s="2" t="s">
        <v>21769</v>
      </c>
      <c r="B69" s="2" t="s">
        <v>21770</v>
      </c>
      <c r="C69" s="4" t="s">
        <v>17928</v>
      </c>
      <c r="E69" s="9">
        <v>42273</v>
      </c>
    </row>
    <row r="70" spans="1:5" x14ac:dyDescent="0.25">
      <c r="A70" s="2" t="s">
        <v>999</v>
      </c>
      <c r="B70" s="2" t="s">
        <v>21771</v>
      </c>
      <c r="C70" s="4" t="s">
        <v>21772</v>
      </c>
      <c r="E70" s="9">
        <v>42273</v>
      </c>
    </row>
    <row r="71" spans="1:5" x14ac:dyDescent="0.25">
      <c r="A71" s="2" t="s">
        <v>21773</v>
      </c>
      <c r="B71" s="2" t="s">
        <v>21774</v>
      </c>
      <c r="C71" s="4" t="s">
        <v>3215</v>
      </c>
      <c r="E71" s="9">
        <v>42284</v>
      </c>
    </row>
    <row r="72" spans="1:5" x14ac:dyDescent="0.25">
      <c r="A72" s="2" t="s">
        <v>21775</v>
      </c>
      <c r="B72" s="2" t="s">
        <v>21776</v>
      </c>
      <c r="C72" s="4" t="s">
        <v>3215</v>
      </c>
      <c r="E72" s="9">
        <v>42284</v>
      </c>
    </row>
    <row r="73" spans="1:5" x14ac:dyDescent="0.25">
      <c r="A73" s="2" t="s">
        <v>2543</v>
      </c>
      <c r="B73" s="2" t="s">
        <v>21777</v>
      </c>
      <c r="C73" s="4" t="s">
        <v>5329</v>
      </c>
      <c r="E73" s="9">
        <v>42307</v>
      </c>
    </row>
    <row r="74" spans="1:5" x14ac:dyDescent="0.25">
      <c r="A74" s="2" t="s">
        <v>21778</v>
      </c>
      <c r="B74" s="2" t="s">
        <v>21779</v>
      </c>
      <c r="C74" s="4" t="s">
        <v>5329</v>
      </c>
      <c r="E74" s="9">
        <v>42307</v>
      </c>
    </row>
    <row r="75" spans="1:5" x14ac:dyDescent="0.25">
      <c r="A75" s="2" t="s">
        <v>11270</v>
      </c>
      <c r="B75" s="2" t="s">
        <v>21780</v>
      </c>
      <c r="C75" s="4" t="s">
        <v>1039</v>
      </c>
      <c r="E75" s="9">
        <v>42607</v>
      </c>
    </row>
    <row r="76" spans="1:5" x14ac:dyDescent="0.25">
      <c r="A76" s="2" t="s">
        <v>1417</v>
      </c>
      <c r="B76" s="2" t="s">
        <v>21781</v>
      </c>
      <c r="C76" s="4" t="s">
        <v>1039</v>
      </c>
      <c r="E76" s="9">
        <v>42607</v>
      </c>
    </row>
    <row r="77" spans="1:5" x14ac:dyDescent="0.25">
      <c r="A77" s="2" t="s">
        <v>21782</v>
      </c>
      <c r="B77" s="2" t="s">
        <v>21783</v>
      </c>
      <c r="C77" s="4" t="s">
        <v>21784</v>
      </c>
      <c r="D77" s="9">
        <v>42621</v>
      </c>
      <c r="E77" s="9">
        <v>42622</v>
      </c>
    </row>
    <row r="78" spans="1:5" x14ac:dyDescent="0.25">
      <c r="A78" s="2" t="s">
        <v>17811</v>
      </c>
      <c r="B78" s="2" t="s">
        <v>21785</v>
      </c>
      <c r="C78" s="4" t="s">
        <v>5533</v>
      </c>
      <c r="E78" s="9">
        <v>42696</v>
      </c>
    </row>
    <row r="79" spans="1:5" x14ac:dyDescent="0.25">
      <c r="A79" s="2" t="s">
        <v>21786</v>
      </c>
      <c r="B79" s="2" t="s">
        <v>21787</v>
      </c>
      <c r="C79" s="4" t="s">
        <v>5533</v>
      </c>
      <c r="E79" s="9">
        <v>42707</v>
      </c>
    </row>
    <row r="80" spans="1:5" x14ac:dyDescent="0.25">
      <c r="A80" s="2" t="s">
        <v>8417</v>
      </c>
      <c r="B80" s="2" t="s">
        <v>21788</v>
      </c>
      <c r="C80" s="4" t="s">
        <v>8766</v>
      </c>
      <c r="E80" s="9">
        <v>42721</v>
      </c>
    </row>
    <row r="81" spans="1:5" x14ac:dyDescent="0.25">
      <c r="A81" s="2" t="s">
        <v>6283</v>
      </c>
      <c r="B81" s="2" t="s">
        <v>21789</v>
      </c>
      <c r="C81" s="4" t="s">
        <v>8766</v>
      </c>
      <c r="E81" s="9">
        <v>42717</v>
      </c>
    </row>
    <row r="82" spans="1:5" x14ac:dyDescent="0.25">
      <c r="A82" s="2" t="s">
        <v>7778</v>
      </c>
      <c r="B82" s="2" t="s">
        <v>21790</v>
      </c>
      <c r="C82" s="4" t="s">
        <v>21791</v>
      </c>
      <c r="E82" s="9">
        <v>42861</v>
      </c>
    </row>
    <row r="83" spans="1:5" x14ac:dyDescent="0.25">
      <c r="A83" s="2" t="s">
        <v>6920</v>
      </c>
      <c r="B83" s="2" t="s">
        <v>21792</v>
      </c>
      <c r="C83" s="4" t="s">
        <v>21791</v>
      </c>
      <c r="E83" s="9">
        <v>42861</v>
      </c>
    </row>
    <row r="84" spans="1:5" x14ac:dyDescent="0.25">
      <c r="A84" s="2" t="s">
        <v>21793</v>
      </c>
      <c r="B84" s="2" t="s">
        <v>21794</v>
      </c>
      <c r="C84" s="4" t="s">
        <v>6716</v>
      </c>
      <c r="D84" s="9">
        <v>42875</v>
      </c>
      <c r="E84" s="9">
        <v>42880</v>
      </c>
    </row>
    <row r="85" spans="1:5" x14ac:dyDescent="0.25">
      <c r="A85" s="2" t="s">
        <v>21793</v>
      </c>
      <c r="B85" s="2" t="s">
        <v>21795</v>
      </c>
      <c r="C85" s="4" t="s">
        <v>6716</v>
      </c>
      <c r="D85" s="9">
        <v>42875</v>
      </c>
      <c r="E85" s="9">
        <v>42880</v>
      </c>
    </row>
    <row r="86" spans="1:5" x14ac:dyDescent="0.25">
      <c r="A86" s="2" t="s">
        <v>2008</v>
      </c>
      <c r="B86" s="2" t="s">
        <v>21796</v>
      </c>
      <c r="C86" s="4" t="s">
        <v>19345</v>
      </c>
      <c r="E86" s="9">
        <v>42893</v>
      </c>
    </row>
    <row r="87" spans="1:5" x14ac:dyDescent="0.25">
      <c r="A87" s="2" t="s">
        <v>11843</v>
      </c>
      <c r="B87" s="2" t="s">
        <v>21797</v>
      </c>
      <c r="C87" s="4" t="s">
        <v>19345</v>
      </c>
      <c r="E87" s="9">
        <v>42893</v>
      </c>
    </row>
    <row r="88" spans="1:5" x14ac:dyDescent="0.25">
      <c r="A88" s="2" t="s">
        <v>21679</v>
      </c>
      <c r="B88" s="2" t="s">
        <v>21798</v>
      </c>
      <c r="C88" s="4" t="s">
        <v>21799</v>
      </c>
      <c r="E88" s="9">
        <v>42900</v>
      </c>
    </row>
    <row r="89" spans="1:5" x14ac:dyDescent="0.25">
      <c r="A89" s="2" t="s">
        <v>21679</v>
      </c>
      <c r="B89" s="2" t="s">
        <v>21800</v>
      </c>
      <c r="C89" s="4" t="s">
        <v>21801</v>
      </c>
      <c r="D89" s="9">
        <v>43003</v>
      </c>
      <c r="E89" s="9">
        <v>43005</v>
      </c>
    </row>
    <row r="90" spans="1:5" x14ac:dyDescent="0.25">
      <c r="A90" s="2" t="s">
        <v>1417</v>
      </c>
      <c r="B90" s="2" t="s">
        <v>21802</v>
      </c>
      <c r="C90" s="4" t="s">
        <v>21801</v>
      </c>
      <c r="D90" s="9">
        <v>43003</v>
      </c>
      <c r="E90" s="9">
        <v>43005</v>
      </c>
    </row>
    <row r="91" spans="1:5" x14ac:dyDescent="0.25">
      <c r="A91" s="2" t="s">
        <v>17746</v>
      </c>
      <c r="B91" s="2" t="s">
        <v>21803</v>
      </c>
      <c r="C91" s="4" t="s">
        <v>10478</v>
      </c>
      <c r="E91" s="9">
        <v>43011</v>
      </c>
    </row>
    <row r="92" spans="1:5" x14ac:dyDescent="0.25">
      <c r="A92" s="2" t="s">
        <v>6283</v>
      </c>
      <c r="B92" s="2" t="s">
        <v>21804</v>
      </c>
      <c r="C92" s="4" t="s">
        <v>10478</v>
      </c>
      <c r="E92" s="9">
        <v>43011</v>
      </c>
    </row>
    <row r="93" spans="1:5" x14ac:dyDescent="0.25">
      <c r="A93" s="2" t="s">
        <v>21805</v>
      </c>
      <c r="B93" s="2" t="s">
        <v>21806</v>
      </c>
      <c r="C93" s="4" t="s">
        <v>21807</v>
      </c>
      <c r="E93" s="9">
        <v>43018</v>
      </c>
    </row>
    <row r="94" spans="1:5" x14ac:dyDescent="0.25">
      <c r="A94" s="2" t="s">
        <v>21679</v>
      </c>
      <c r="B94" s="2" t="s">
        <v>21808</v>
      </c>
      <c r="C94" s="4" t="s">
        <v>21807</v>
      </c>
      <c r="E94" s="9">
        <v>43018</v>
      </c>
    </row>
    <row r="95" spans="1:5" x14ac:dyDescent="0.25">
      <c r="A95" s="2" t="s">
        <v>21809</v>
      </c>
      <c r="B95" s="2" t="s">
        <v>21810</v>
      </c>
      <c r="C95" s="4" t="s">
        <v>21811</v>
      </c>
      <c r="E95" s="9">
        <v>43033</v>
      </c>
    </row>
    <row r="96" spans="1:5" x14ac:dyDescent="0.25">
      <c r="A96" s="2" t="s">
        <v>21812</v>
      </c>
      <c r="B96" s="2" t="s">
        <v>21813</v>
      </c>
      <c r="C96" s="4" t="s">
        <v>21811</v>
      </c>
      <c r="E96" s="9">
        <v>43033</v>
      </c>
    </row>
    <row r="97" spans="1:6" x14ac:dyDescent="0.25">
      <c r="A97" s="2" t="s">
        <v>14897</v>
      </c>
      <c r="B97" s="2" t="s">
        <v>21814</v>
      </c>
      <c r="C97" s="4" t="s">
        <v>21815</v>
      </c>
      <c r="E97" s="9">
        <v>43048</v>
      </c>
    </row>
    <row r="98" spans="1:6" x14ac:dyDescent="0.25">
      <c r="A98" s="2" t="s">
        <v>2109</v>
      </c>
      <c r="B98" s="2" t="s">
        <v>21816</v>
      </c>
      <c r="C98" s="4" t="s">
        <v>21817</v>
      </c>
      <c r="E98" s="9">
        <v>43143</v>
      </c>
    </row>
    <row r="99" spans="1:6" x14ac:dyDescent="0.25">
      <c r="A99" s="2" t="s">
        <v>21818</v>
      </c>
      <c r="B99" s="2" t="s">
        <v>21819</v>
      </c>
      <c r="C99" s="4" t="s">
        <v>21817</v>
      </c>
      <c r="E99" s="9">
        <v>43143</v>
      </c>
    </row>
    <row r="100" spans="1:6" x14ac:dyDescent="0.25">
      <c r="A100" s="2" t="s">
        <v>21820</v>
      </c>
      <c r="B100" s="2" t="s">
        <v>21821</v>
      </c>
      <c r="C100" s="4" t="s">
        <v>4668</v>
      </c>
      <c r="E100" s="9">
        <v>43152</v>
      </c>
    </row>
    <row r="101" spans="1:6" x14ac:dyDescent="0.25">
      <c r="A101" s="2" t="s">
        <v>21822</v>
      </c>
      <c r="B101" s="2" t="s">
        <v>21823</v>
      </c>
      <c r="C101" s="4" t="s">
        <v>14038</v>
      </c>
      <c r="E101" s="9">
        <v>43162</v>
      </c>
      <c r="F101" s="3">
        <v>3</v>
      </c>
    </row>
    <row r="102" spans="1:6" x14ac:dyDescent="0.25">
      <c r="A102" s="2" t="s">
        <v>21824</v>
      </c>
      <c r="B102" s="2" t="s">
        <v>21825</v>
      </c>
      <c r="C102" s="4" t="s">
        <v>21826</v>
      </c>
      <c r="E102" s="9">
        <v>43177</v>
      </c>
    </row>
    <row r="103" spans="1:6" x14ac:dyDescent="0.25">
      <c r="A103" s="2" t="s">
        <v>21827</v>
      </c>
      <c r="B103" s="2" t="s">
        <v>21828</v>
      </c>
      <c r="C103" s="4" t="s">
        <v>20083</v>
      </c>
      <c r="E103" s="9">
        <v>43180</v>
      </c>
    </row>
    <row r="104" spans="1:6" x14ac:dyDescent="0.25">
      <c r="A104" s="2" t="s">
        <v>21829</v>
      </c>
      <c r="B104" s="2" t="s">
        <v>21830</v>
      </c>
      <c r="C104" s="4" t="s">
        <v>21831</v>
      </c>
      <c r="D104" s="9">
        <v>43195</v>
      </c>
      <c r="E104" s="9">
        <v>43195</v>
      </c>
    </row>
    <row r="105" spans="1:6" x14ac:dyDescent="0.25">
      <c r="A105" s="2" t="s">
        <v>21832</v>
      </c>
      <c r="B105" s="2" t="s">
        <v>21833</v>
      </c>
      <c r="C105" s="4" t="s">
        <v>21834</v>
      </c>
      <c r="E105" s="9">
        <v>43201</v>
      </c>
    </row>
    <row r="106" spans="1:6" x14ac:dyDescent="0.25">
      <c r="A106" s="2" t="s">
        <v>21835</v>
      </c>
      <c r="B106" s="2" t="s">
        <v>21836</v>
      </c>
      <c r="C106" s="4" t="s">
        <v>14768</v>
      </c>
      <c r="E106" s="9">
        <v>43397</v>
      </c>
    </row>
    <row r="107" spans="1:6" x14ac:dyDescent="0.25">
      <c r="A107" s="2" t="s">
        <v>21837</v>
      </c>
      <c r="B107" s="2" t="s">
        <v>21838</v>
      </c>
      <c r="C107" s="4" t="s">
        <v>14768</v>
      </c>
      <c r="E107" s="9">
        <v>43397</v>
      </c>
    </row>
    <row r="108" spans="1:6" x14ac:dyDescent="0.25">
      <c r="A108" s="2" t="s">
        <v>21839</v>
      </c>
      <c r="B108" s="2" t="s">
        <v>16421</v>
      </c>
      <c r="C108" s="4" t="s">
        <v>21840</v>
      </c>
      <c r="E108" s="9">
        <v>43417</v>
      </c>
    </row>
    <row r="109" spans="1:6" x14ac:dyDescent="0.25">
      <c r="A109" s="2" t="s">
        <v>21841</v>
      </c>
      <c r="B109" s="2" t="s">
        <v>21842</v>
      </c>
      <c r="C109" s="4" t="s">
        <v>21840</v>
      </c>
      <c r="E109" s="9">
        <v>43414</v>
      </c>
    </row>
    <row r="110" spans="1:6" x14ac:dyDescent="0.25">
      <c r="A110" s="2" t="s">
        <v>13107</v>
      </c>
      <c r="B110" s="2" t="s">
        <v>21843</v>
      </c>
      <c r="C110" s="4" t="s">
        <v>21844</v>
      </c>
      <c r="E110" s="9">
        <v>43408</v>
      </c>
    </row>
    <row r="111" spans="1:6" x14ac:dyDescent="0.25">
      <c r="A111" s="2" t="s">
        <v>13055</v>
      </c>
      <c r="B111" s="2" t="s">
        <v>21845</v>
      </c>
      <c r="C111" s="4" t="s">
        <v>21844</v>
      </c>
      <c r="E111" s="9">
        <v>43408</v>
      </c>
    </row>
    <row r="112" spans="1:6" x14ac:dyDescent="0.25">
      <c r="A112" s="2" t="s">
        <v>13055</v>
      </c>
      <c r="B112" s="2" t="s">
        <v>21846</v>
      </c>
      <c r="C112" s="4" t="s">
        <v>21847</v>
      </c>
      <c r="E112" s="9">
        <v>43444</v>
      </c>
    </row>
    <row r="113" spans="1:6" x14ac:dyDescent="0.25">
      <c r="A113" s="2" t="s">
        <v>13055</v>
      </c>
      <c r="B113" s="2" t="s">
        <v>21845</v>
      </c>
      <c r="C113" s="4">
        <v>43444</v>
      </c>
      <c r="D113" s="9">
        <v>43458</v>
      </c>
      <c r="E113" s="9">
        <v>43452</v>
      </c>
    </row>
    <row r="114" spans="1:6" x14ac:dyDescent="0.25">
      <c r="A114" s="2" t="s">
        <v>5783</v>
      </c>
      <c r="B114" s="2" t="s">
        <v>21848</v>
      </c>
      <c r="C114" s="4" t="s">
        <v>14424</v>
      </c>
      <c r="E114" s="9">
        <v>43489</v>
      </c>
    </row>
    <row r="115" spans="1:6" x14ac:dyDescent="0.25">
      <c r="A115" s="2" t="s">
        <v>5438</v>
      </c>
      <c r="B115" s="2" t="s">
        <v>21849</v>
      </c>
      <c r="C115" s="4" t="s">
        <v>21850</v>
      </c>
      <c r="D115" s="9">
        <v>43574</v>
      </c>
      <c r="E115" s="9">
        <v>43602</v>
      </c>
    </row>
    <row r="116" spans="1:6" x14ac:dyDescent="0.25">
      <c r="A116" s="2" t="s">
        <v>5438</v>
      </c>
      <c r="B116" s="2" t="s">
        <v>21851</v>
      </c>
      <c r="C116" s="4" t="s">
        <v>21850</v>
      </c>
      <c r="D116" s="9">
        <v>43574</v>
      </c>
      <c r="E116" s="9">
        <v>43602</v>
      </c>
    </row>
    <row r="117" spans="1:6" x14ac:dyDescent="0.25">
      <c r="A117" s="2" t="s">
        <v>16264</v>
      </c>
      <c r="B117" s="2" t="s">
        <v>21852</v>
      </c>
      <c r="C117" s="4" t="s">
        <v>21853</v>
      </c>
      <c r="E117" s="9">
        <v>43652</v>
      </c>
    </row>
    <row r="118" spans="1:6" x14ac:dyDescent="0.25">
      <c r="A118" s="2" t="s">
        <v>21309</v>
      </c>
      <c r="B118" s="2" t="s">
        <v>21854</v>
      </c>
      <c r="C118" s="4" t="s">
        <v>14782</v>
      </c>
      <c r="E118" s="9">
        <v>43664</v>
      </c>
    </row>
    <row r="119" spans="1:6" x14ac:dyDescent="0.25">
      <c r="A119" s="2" t="s">
        <v>21855</v>
      </c>
      <c r="B119" s="2" t="s">
        <v>21856</v>
      </c>
      <c r="C119" s="4" t="s">
        <v>21857</v>
      </c>
      <c r="E119" s="9">
        <v>43843</v>
      </c>
    </row>
    <row r="120" spans="1:6" x14ac:dyDescent="0.25">
      <c r="A120" s="2" t="s">
        <v>21858</v>
      </c>
      <c r="B120" s="2" t="s">
        <v>21859</v>
      </c>
      <c r="C120" s="4" t="s">
        <v>11098</v>
      </c>
      <c r="E120" s="9">
        <v>43854</v>
      </c>
      <c r="F120" s="3">
        <v>1</v>
      </c>
    </row>
    <row r="121" spans="1:6" x14ac:dyDescent="0.25">
      <c r="A121" s="2" t="s">
        <v>21860</v>
      </c>
      <c r="B121" s="2" t="s">
        <v>21861</v>
      </c>
      <c r="C121" s="4" t="s">
        <v>5804</v>
      </c>
      <c r="D121" s="9">
        <v>43868</v>
      </c>
      <c r="E121" s="9">
        <v>43869</v>
      </c>
      <c r="F121" s="3">
        <v>1</v>
      </c>
    </row>
    <row r="122" spans="1:6" x14ac:dyDescent="0.25">
      <c r="A122" s="2" t="s">
        <v>14457</v>
      </c>
      <c r="B122" s="2" t="s">
        <v>21862</v>
      </c>
      <c r="C122" s="4" t="s">
        <v>9075</v>
      </c>
      <c r="D122" s="9">
        <v>43883</v>
      </c>
      <c r="E122" s="9">
        <v>43887</v>
      </c>
      <c r="F122" s="3">
        <v>4</v>
      </c>
    </row>
    <row r="123" spans="1:6" x14ac:dyDescent="0.25">
      <c r="A123" s="2" t="s">
        <v>21863</v>
      </c>
      <c r="B123" s="2" t="s">
        <v>21864</v>
      </c>
      <c r="C123" s="4" t="s">
        <v>9075</v>
      </c>
      <c r="E123" s="9">
        <v>43875</v>
      </c>
    </row>
    <row r="124" spans="1:6" x14ac:dyDescent="0.25">
      <c r="A124" s="25"/>
      <c r="B124" s="25" t="s">
        <v>21865</v>
      </c>
      <c r="C124" s="25"/>
      <c r="D124" s="29"/>
      <c r="E124" s="29"/>
      <c r="F124" s="30"/>
    </row>
    <row r="125" spans="1:6" x14ac:dyDescent="0.25">
      <c r="A125" s="2" t="s">
        <v>21866</v>
      </c>
      <c r="B125" s="2" t="s">
        <v>21867</v>
      </c>
      <c r="C125" s="4" t="s">
        <v>14152</v>
      </c>
      <c r="D125" s="9">
        <v>45097</v>
      </c>
      <c r="E125" s="9">
        <v>45098</v>
      </c>
    </row>
  </sheetData>
  <hyperlinks>
    <hyperlink ref="I1" location="'Inicio'!A1" tooltip="Regresa a la tabla del inicio" display="Ir al inicio" xr:uid="{9121C038-0B7B-45BF-BA70-55653114BAF2}"/>
  </hyperlink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0676B-A8DE-41A2-B085-446C7FDCF493}">
  <sheetPr codeName="Hoja254"/>
  <dimension ref="A1:I34"/>
  <sheetViews>
    <sheetView tabSelected="1" workbookViewId="0">
      <pane ySplit="1" topLeftCell="A14" activePane="bottomLeft" state="frozenSplit"/>
      <selection pane="bottomLeft" activeCell="C37" sqref="C3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798</v>
      </c>
      <c r="H1" s="1" t="s">
        <v>28788</v>
      </c>
      <c r="I1" s="5" t="s">
        <v>14</v>
      </c>
    </row>
    <row r="2" spans="1:9" x14ac:dyDescent="0.25">
      <c r="A2" s="2" t="s">
        <v>21868</v>
      </c>
      <c r="B2" s="2" t="s">
        <v>21869</v>
      </c>
      <c r="C2" s="4" t="s">
        <v>4846</v>
      </c>
      <c r="D2" s="9">
        <v>43743</v>
      </c>
      <c r="E2" s="9">
        <v>43743</v>
      </c>
    </row>
    <row r="3" spans="1:9" x14ac:dyDescent="0.25">
      <c r="A3" s="2" t="s">
        <v>16677</v>
      </c>
      <c r="B3" s="2" t="s">
        <v>21870</v>
      </c>
      <c r="C3" s="4" t="s">
        <v>13263</v>
      </c>
      <c r="E3" s="9">
        <v>43753</v>
      </c>
    </row>
    <row r="4" spans="1:9" x14ac:dyDescent="0.25">
      <c r="A4" s="2" t="s">
        <v>10977</v>
      </c>
      <c r="B4" s="2" t="s">
        <v>21871</v>
      </c>
      <c r="C4" s="4" t="s">
        <v>4865</v>
      </c>
      <c r="E4" s="9">
        <v>43757</v>
      </c>
    </row>
    <row r="5" spans="1:9" x14ac:dyDescent="0.25">
      <c r="A5" s="2" t="s">
        <v>9239</v>
      </c>
      <c r="B5" s="2" t="s">
        <v>21872</v>
      </c>
      <c r="C5" s="4" t="s">
        <v>2160</v>
      </c>
      <c r="D5" s="9">
        <v>43773</v>
      </c>
      <c r="E5" s="9">
        <v>43767</v>
      </c>
    </row>
    <row r="6" spans="1:9" x14ac:dyDescent="0.25">
      <c r="A6" s="2" t="s">
        <v>10977</v>
      </c>
      <c r="B6" s="2" t="s">
        <v>21873</v>
      </c>
      <c r="C6" s="4" t="s">
        <v>11096</v>
      </c>
      <c r="E6" s="9">
        <v>43776</v>
      </c>
      <c r="F6" s="3">
        <v>2</v>
      </c>
    </row>
    <row r="7" spans="1:9" x14ac:dyDescent="0.25">
      <c r="A7" s="36"/>
      <c r="B7" s="36" t="s">
        <v>21874</v>
      </c>
      <c r="C7" s="36"/>
      <c r="D7" s="37"/>
      <c r="E7" s="37"/>
      <c r="F7" s="38"/>
    </row>
    <row r="8" spans="1:9" x14ac:dyDescent="0.25">
      <c r="A8" s="2" t="s">
        <v>21875</v>
      </c>
      <c r="B8" s="2" t="s">
        <v>21876</v>
      </c>
      <c r="C8" s="4" t="s">
        <v>4878</v>
      </c>
      <c r="D8" s="9">
        <v>43796</v>
      </c>
      <c r="E8" s="9">
        <v>43796</v>
      </c>
    </row>
    <row r="9" spans="1:9" x14ac:dyDescent="0.25">
      <c r="A9" s="2" t="s">
        <v>10977</v>
      </c>
      <c r="B9" s="2" t="s">
        <v>21877</v>
      </c>
      <c r="C9" s="4" t="s">
        <v>21878</v>
      </c>
      <c r="E9" s="9">
        <v>43843</v>
      </c>
    </row>
    <row r="10" spans="1:9" x14ac:dyDescent="0.25">
      <c r="A10" s="2" t="s">
        <v>21879</v>
      </c>
      <c r="B10" s="2" t="s">
        <v>21880</v>
      </c>
      <c r="C10" s="4" t="s">
        <v>21881</v>
      </c>
      <c r="E10" s="9">
        <v>43858</v>
      </c>
      <c r="F10" s="3">
        <v>1</v>
      </c>
    </row>
    <row r="11" spans="1:9" x14ac:dyDescent="0.25">
      <c r="A11" s="36"/>
      <c r="B11" s="36" t="s">
        <v>21882</v>
      </c>
      <c r="C11" s="36"/>
      <c r="D11" s="37"/>
      <c r="E11" s="37"/>
      <c r="F11" s="38"/>
    </row>
    <row r="12" spans="1:9" x14ac:dyDescent="0.25">
      <c r="A12" s="2" t="s">
        <v>21883</v>
      </c>
      <c r="B12" s="2" t="s">
        <v>21884</v>
      </c>
      <c r="D12" s="9" t="s">
        <v>21885</v>
      </c>
      <c r="E12" s="9">
        <v>44950</v>
      </c>
    </row>
    <row r="13" spans="1:9" x14ac:dyDescent="0.25">
      <c r="A13" s="2" t="s">
        <v>21886</v>
      </c>
      <c r="B13" s="2" t="s">
        <v>21887</v>
      </c>
      <c r="C13" s="4" t="s">
        <v>21888</v>
      </c>
      <c r="D13" s="9">
        <v>44966</v>
      </c>
      <c r="E13" s="9">
        <v>44961</v>
      </c>
    </row>
    <row r="14" spans="1:9" x14ac:dyDescent="0.25">
      <c r="A14" s="2" t="s">
        <v>12970</v>
      </c>
      <c r="B14" s="2" t="s">
        <v>21889</v>
      </c>
      <c r="D14" s="9" t="s">
        <v>21885</v>
      </c>
      <c r="E14" s="9">
        <v>44981</v>
      </c>
    </row>
    <row r="15" spans="1:9" x14ac:dyDescent="0.25">
      <c r="A15" s="2" t="s">
        <v>9009</v>
      </c>
      <c r="B15" s="2" t="s">
        <v>21890</v>
      </c>
      <c r="D15" s="9" t="s">
        <v>21885</v>
      </c>
      <c r="E15" s="9">
        <v>45012</v>
      </c>
    </row>
    <row r="16" spans="1:9" x14ac:dyDescent="0.25">
      <c r="A16" s="2" t="s">
        <v>21891</v>
      </c>
      <c r="B16" s="2" t="s">
        <v>21892</v>
      </c>
      <c r="D16" s="9" t="s">
        <v>21885</v>
      </c>
      <c r="E16" s="9">
        <v>45042</v>
      </c>
    </row>
    <row r="17" spans="1:6" x14ac:dyDescent="0.25">
      <c r="A17" s="2" t="s">
        <v>21893</v>
      </c>
      <c r="B17" s="2" t="s">
        <v>21894</v>
      </c>
      <c r="C17" s="4" t="s">
        <v>21895</v>
      </c>
      <c r="D17" s="9">
        <v>45029</v>
      </c>
      <c r="E17" s="9">
        <v>45028</v>
      </c>
    </row>
    <row r="18" spans="1:6" x14ac:dyDescent="0.25">
      <c r="A18" s="2" t="s">
        <v>21896</v>
      </c>
      <c r="B18" s="2" t="s">
        <v>21897</v>
      </c>
      <c r="C18" s="4" t="s">
        <v>21898</v>
      </c>
      <c r="E18" s="9">
        <v>45035</v>
      </c>
    </row>
    <row r="19" spans="1:6" x14ac:dyDescent="0.25">
      <c r="A19" s="2" t="s">
        <v>21899</v>
      </c>
      <c r="B19" s="2" t="s">
        <v>14690</v>
      </c>
      <c r="C19" s="4" t="s">
        <v>21900</v>
      </c>
      <c r="D19" s="9">
        <v>45049</v>
      </c>
      <c r="E19" s="9">
        <v>45052</v>
      </c>
      <c r="F19" s="3">
        <v>3</v>
      </c>
    </row>
    <row r="20" spans="1:6" x14ac:dyDescent="0.25">
      <c r="A20" s="2" t="s">
        <v>21901</v>
      </c>
      <c r="B20" s="2" t="s">
        <v>21902</v>
      </c>
      <c r="D20" s="9" t="s">
        <v>21885</v>
      </c>
      <c r="E20" s="9">
        <v>45072</v>
      </c>
    </row>
    <row r="21" spans="1:6" x14ac:dyDescent="0.25">
      <c r="A21" s="2" t="s">
        <v>21903</v>
      </c>
      <c r="B21" s="2" t="s">
        <v>21904</v>
      </c>
      <c r="C21" s="4" t="s">
        <v>9665</v>
      </c>
      <c r="D21" s="9">
        <v>45084</v>
      </c>
      <c r="E21" s="9">
        <v>45084</v>
      </c>
    </row>
    <row r="22" spans="1:6" x14ac:dyDescent="0.25">
      <c r="A22" s="2" t="s">
        <v>7118</v>
      </c>
      <c r="B22" s="2" t="s">
        <v>21905</v>
      </c>
      <c r="C22" s="4" t="s">
        <v>14152</v>
      </c>
      <c r="E22" s="9">
        <v>45086</v>
      </c>
    </row>
    <row r="23" spans="1:6" x14ac:dyDescent="0.25">
      <c r="A23" s="2" t="s">
        <v>15517</v>
      </c>
      <c r="B23" s="2" t="s">
        <v>21906</v>
      </c>
      <c r="C23" s="4" t="s">
        <v>3531</v>
      </c>
      <c r="E23" s="9">
        <v>45093</v>
      </c>
    </row>
    <row r="24" spans="1:6" x14ac:dyDescent="0.25">
      <c r="A24" s="2" t="s">
        <v>21907</v>
      </c>
      <c r="B24" s="2" t="s">
        <v>21908</v>
      </c>
      <c r="C24" s="4" t="s">
        <v>3531</v>
      </c>
      <c r="D24" s="9">
        <v>45100</v>
      </c>
      <c r="E24" s="9">
        <v>45096</v>
      </c>
    </row>
    <row r="25" spans="1:6" x14ac:dyDescent="0.25">
      <c r="A25" s="2" t="s">
        <v>21909</v>
      </c>
      <c r="B25" s="2" t="s">
        <v>21910</v>
      </c>
      <c r="C25" s="4" t="s">
        <v>21911</v>
      </c>
      <c r="E25" s="9">
        <v>45098</v>
      </c>
    </row>
    <row r="26" spans="1:6" x14ac:dyDescent="0.25">
      <c r="A26" s="2" t="s">
        <v>21912</v>
      </c>
      <c r="B26" s="2" t="s">
        <v>21913</v>
      </c>
      <c r="C26" s="4" t="s">
        <v>21914</v>
      </c>
      <c r="D26" s="9">
        <v>45112</v>
      </c>
      <c r="E26" s="9">
        <v>45105</v>
      </c>
    </row>
    <row r="27" spans="1:6" x14ac:dyDescent="0.25">
      <c r="A27" s="2" t="s">
        <v>21915</v>
      </c>
      <c r="B27" s="2" t="s">
        <v>21916</v>
      </c>
      <c r="C27" s="4" t="s">
        <v>5066</v>
      </c>
      <c r="D27" s="9">
        <v>45114</v>
      </c>
      <c r="E27" s="9">
        <v>45114</v>
      </c>
    </row>
    <row r="28" spans="1:6" x14ac:dyDescent="0.25">
      <c r="A28" s="2" t="s">
        <v>21917</v>
      </c>
      <c r="B28" s="2" t="s">
        <v>21918</v>
      </c>
      <c r="C28" s="4" t="s">
        <v>5068</v>
      </c>
      <c r="D28" s="9">
        <v>45127</v>
      </c>
      <c r="E28" s="9">
        <v>45127</v>
      </c>
    </row>
    <row r="29" spans="1:6" x14ac:dyDescent="0.25">
      <c r="A29" s="2" t="s">
        <v>3242</v>
      </c>
      <c r="B29" s="2" t="s">
        <v>21919</v>
      </c>
      <c r="C29" s="4" t="s">
        <v>21920</v>
      </c>
      <c r="D29" s="9">
        <v>45129</v>
      </c>
      <c r="E29" s="9">
        <v>45127</v>
      </c>
    </row>
    <row r="30" spans="1:6" x14ac:dyDescent="0.25">
      <c r="A30" s="2" t="s">
        <v>5913</v>
      </c>
      <c r="B30" s="2" t="s">
        <v>21921</v>
      </c>
      <c r="C30" s="4" t="s">
        <v>10979</v>
      </c>
      <c r="D30" s="9">
        <v>45132</v>
      </c>
      <c r="E30" s="9">
        <v>45131</v>
      </c>
    </row>
    <row r="31" spans="1:6" x14ac:dyDescent="0.25">
      <c r="A31" s="2" t="s">
        <v>21922</v>
      </c>
      <c r="B31" s="2" t="s">
        <v>21923</v>
      </c>
      <c r="C31" s="4" t="s">
        <v>16581</v>
      </c>
      <c r="D31" s="9">
        <v>45146</v>
      </c>
      <c r="E31" s="9">
        <v>45146</v>
      </c>
    </row>
    <row r="32" spans="1:6" x14ac:dyDescent="0.25">
      <c r="A32" s="2" t="s">
        <v>28767</v>
      </c>
      <c r="B32" s="2" t="s">
        <v>28768</v>
      </c>
      <c r="C32" s="4" t="s">
        <v>28769</v>
      </c>
      <c r="D32" s="9">
        <v>45147</v>
      </c>
      <c r="E32" s="9">
        <v>45146</v>
      </c>
    </row>
    <row r="33" spans="1:5" x14ac:dyDescent="0.25">
      <c r="A33" s="2" t="s">
        <v>28996</v>
      </c>
      <c r="B33" s="2" t="s">
        <v>28997</v>
      </c>
      <c r="C33" s="4" t="s">
        <v>28998</v>
      </c>
      <c r="D33" s="9">
        <v>45166</v>
      </c>
      <c r="E33" s="9">
        <v>45170</v>
      </c>
    </row>
    <row r="34" spans="1:5" x14ac:dyDescent="0.25">
      <c r="A34" s="2" t="s">
        <v>29035</v>
      </c>
      <c r="B34" s="2" t="s">
        <v>29036</v>
      </c>
      <c r="C34" s="4" t="s">
        <v>29037</v>
      </c>
      <c r="D34" s="9">
        <v>45170</v>
      </c>
      <c r="E34" s="9">
        <v>45170</v>
      </c>
    </row>
  </sheetData>
  <hyperlinks>
    <hyperlink ref="I1" location="'Inicio'!A1" tooltip="Regresa a la tabla del inicio" display="Ir al inicio" xr:uid="{367255ED-F402-4802-BA15-429BB3089ABD}"/>
  </hyperlink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1419D-081F-4E9C-A8E7-B7A3FC094EE9}">
  <sheetPr codeName="Hoja255"/>
  <dimension ref="A1:I128"/>
  <sheetViews>
    <sheetView workbookViewId="0">
      <pane ySplit="1" topLeftCell="A101" activePane="bottomLeft" state="frozenSplit"/>
      <selection pane="bottomLeft" activeCell="E125" sqref="E12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799</v>
      </c>
      <c r="H1" s="1" t="s">
        <v>28761</v>
      </c>
      <c r="I1" s="5" t="s">
        <v>14</v>
      </c>
    </row>
    <row r="2" spans="1:9" x14ac:dyDescent="0.25">
      <c r="A2" s="2" t="s">
        <v>9061</v>
      </c>
      <c r="B2" s="2" t="s">
        <v>21924</v>
      </c>
      <c r="C2" s="4" t="s">
        <v>1913</v>
      </c>
      <c r="E2" s="9">
        <v>42165</v>
      </c>
    </row>
    <row r="3" spans="1:9" x14ac:dyDescent="0.25">
      <c r="A3" s="2" t="s">
        <v>21925</v>
      </c>
      <c r="B3" s="2" t="s">
        <v>21926</v>
      </c>
      <c r="C3" s="4" t="s">
        <v>1917</v>
      </c>
      <c r="E3" s="9">
        <v>42171</v>
      </c>
    </row>
    <row r="4" spans="1:9" x14ac:dyDescent="0.25">
      <c r="A4" s="2" t="s">
        <v>1433</v>
      </c>
      <c r="B4" s="2" t="s">
        <v>15311</v>
      </c>
      <c r="C4" s="4" t="s">
        <v>1917</v>
      </c>
      <c r="E4" s="9">
        <v>42171</v>
      </c>
    </row>
    <row r="5" spans="1:9" x14ac:dyDescent="0.25">
      <c r="A5" s="2" t="s">
        <v>21927</v>
      </c>
      <c r="B5" s="2" t="s">
        <v>21928</v>
      </c>
      <c r="C5" s="4" t="s">
        <v>18978</v>
      </c>
      <c r="E5" s="9">
        <v>42173</v>
      </c>
    </row>
    <row r="6" spans="1:9" x14ac:dyDescent="0.25">
      <c r="A6" s="2" t="s">
        <v>15293</v>
      </c>
      <c r="B6" s="2" t="s">
        <v>21929</v>
      </c>
      <c r="C6" s="4" t="s">
        <v>3207</v>
      </c>
      <c r="E6" s="9">
        <v>42177</v>
      </c>
    </row>
    <row r="7" spans="1:9" x14ac:dyDescent="0.25">
      <c r="A7" s="2" t="s">
        <v>21930</v>
      </c>
      <c r="B7" s="2" t="s">
        <v>21931</v>
      </c>
      <c r="C7" s="4" t="s">
        <v>2902</v>
      </c>
      <c r="E7" s="9">
        <v>42185</v>
      </c>
    </row>
    <row r="8" spans="1:9" x14ac:dyDescent="0.25">
      <c r="A8" s="2" t="s">
        <v>15293</v>
      </c>
      <c r="B8" s="2" t="s">
        <v>21932</v>
      </c>
      <c r="C8" s="4" t="s">
        <v>2902</v>
      </c>
      <c r="E8" s="9">
        <v>42185</v>
      </c>
    </row>
    <row r="9" spans="1:9" x14ac:dyDescent="0.25">
      <c r="A9" s="2" t="s">
        <v>21933</v>
      </c>
      <c r="B9" s="2" t="s">
        <v>21934</v>
      </c>
      <c r="C9" s="4" t="s">
        <v>6298</v>
      </c>
      <c r="E9" s="9">
        <v>42194</v>
      </c>
    </row>
    <row r="10" spans="1:9" x14ac:dyDescent="0.25">
      <c r="A10" s="2" t="s">
        <v>21935</v>
      </c>
      <c r="B10" s="2" t="s">
        <v>21936</v>
      </c>
      <c r="C10" s="4" t="s">
        <v>4311</v>
      </c>
      <c r="E10" s="9">
        <v>42201</v>
      </c>
    </row>
    <row r="11" spans="1:9" x14ac:dyDescent="0.25">
      <c r="A11" s="2" t="s">
        <v>21937</v>
      </c>
      <c r="B11" s="2" t="s">
        <v>21938</v>
      </c>
      <c r="C11" s="4" t="s">
        <v>8649</v>
      </c>
      <c r="D11" s="9">
        <v>42216</v>
      </c>
      <c r="E11" s="9">
        <v>42220</v>
      </c>
    </row>
    <row r="12" spans="1:9" x14ac:dyDescent="0.25">
      <c r="A12" s="2" t="s">
        <v>21939</v>
      </c>
      <c r="B12" s="2" t="s">
        <v>21940</v>
      </c>
      <c r="C12" s="4" t="s">
        <v>8649</v>
      </c>
      <c r="E12" s="9">
        <v>42209</v>
      </c>
    </row>
    <row r="13" spans="1:9" x14ac:dyDescent="0.25">
      <c r="A13" s="2" t="s">
        <v>21941</v>
      </c>
      <c r="B13" s="2" t="s">
        <v>21942</v>
      </c>
      <c r="C13" s="4" t="s">
        <v>12476</v>
      </c>
      <c r="E13" s="9">
        <v>42220</v>
      </c>
    </row>
    <row r="14" spans="1:9" x14ac:dyDescent="0.25">
      <c r="A14" s="2" t="s">
        <v>21943</v>
      </c>
      <c r="B14" s="2" t="s">
        <v>21944</v>
      </c>
      <c r="C14" s="4" t="s">
        <v>21945</v>
      </c>
      <c r="E14" s="9">
        <v>42235</v>
      </c>
    </row>
    <row r="15" spans="1:9" x14ac:dyDescent="0.25">
      <c r="A15" s="2" t="s">
        <v>21314</v>
      </c>
      <c r="B15" s="2" t="s">
        <v>21946</v>
      </c>
      <c r="C15" s="4" t="s">
        <v>3215</v>
      </c>
      <c r="E15" s="9">
        <v>42276</v>
      </c>
    </row>
    <row r="16" spans="1:9" x14ac:dyDescent="0.25">
      <c r="A16" s="2" t="s">
        <v>21947</v>
      </c>
      <c r="B16" s="2" t="s">
        <v>21948</v>
      </c>
      <c r="C16" s="4" t="s">
        <v>6315</v>
      </c>
      <c r="E16" s="9">
        <v>42279</v>
      </c>
    </row>
    <row r="17" spans="1:6" x14ac:dyDescent="0.25">
      <c r="A17" s="2" t="s">
        <v>21949</v>
      </c>
      <c r="B17" s="2" t="s">
        <v>21950</v>
      </c>
      <c r="C17" s="4" t="s">
        <v>21951</v>
      </c>
      <c r="E17" s="9">
        <v>42287</v>
      </c>
    </row>
    <row r="18" spans="1:6" x14ac:dyDescent="0.25">
      <c r="A18" s="2" t="s">
        <v>21952</v>
      </c>
      <c r="B18" s="2" t="s">
        <v>21953</v>
      </c>
      <c r="C18" s="4" t="s">
        <v>19879</v>
      </c>
      <c r="E18" s="9">
        <v>42293</v>
      </c>
    </row>
    <row r="19" spans="1:6" x14ac:dyDescent="0.25">
      <c r="A19" s="2" t="s">
        <v>2572</v>
      </c>
      <c r="B19" s="2" t="s">
        <v>21954</v>
      </c>
      <c r="C19" s="4" t="s">
        <v>19008</v>
      </c>
      <c r="E19" s="9">
        <v>42300</v>
      </c>
    </row>
    <row r="20" spans="1:6" x14ac:dyDescent="0.25">
      <c r="A20" s="2" t="s">
        <v>1383</v>
      </c>
      <c r="B20" s="2" t="s">
        <v>21955</v>
      </c>
      <c r="C20" s="4" t="s">
        <v>21956</v>
      </c>
      <c r="E20" s="9">
        <v>42313</v>
      </c>
    </row>
    <row r="21" spans="1:6" x14ac:dyDescent="0.25">
      <c r="A21" s="2" t="s">
        <v>5414</v>
      </c>
      <c r="B21" s="2" t="s">
        <v>21957</v>
      </c>
      <c r="C21" s="4" t="s">
        <v>21956</v>
      </c>
      <c r="E21" s="9">
        <v>42305</v>
      </c>
    </row>
    <row r="22" spans="1:6" x14ac:dyDescent="0.25">
      <c r="A22" s="2" t="s">
        <v>5414</v>
      </c>
      <c r="B22" s="2" t="s">
        <v>21958</v>
      </c>
      <c r="C22" s="4" t="s">
        <v>1286</v>
      </c>
      <c r="E22" s="9">
        <v>42313</v>
      </c>
    </row>
    <row r="23" spans="1:6" x14ac:dyDescent="0.25">
      <c r="A23" s="2" t="s">
        <v>3411</v>
      </c>
      <c r="B23" s="2" t="s">
        <v>21959</v>
      </c>
      <c r="C23" s="4" t="s">
        <v>12921</v>
      </c>
      <c r="E23" s="9">
        <v>42317</v>
      </c>
    </row>
    <row r="24" spans="1:6" x14ac:dyDescent="0.25">
      <c r="A24" s="2" t="s">
        <v>21960</v>
      </c>
      <c r="B24" s="2" t="s">
        <v>21961</v>
      </c>
      <c r="C24" s="4" t="s">
        <v>12921</v>
      </c>
      <c r="E24" s="9">
        <v>42317</v>
      </c>
    </row>
    <row r="25" spans="1:6" x14ac:dyDescent="0.25">
      <c r="A25" s="2" t="s">
        <v>21962</v>
      </c>
      <c r="B25" s="2" t="s">
        <v>21963</v>
      </c>
      <c r="C25" s="4" t="s">
        <v>5334</v>
      </c>
      <c r="E25" s="9">
        <v>42320</v>
      </c>
    </row>
    <row r="26" spans="1:6" x14ac:dyDescent="0.25">
      <c r="A26" s="2" t="s">
        <v>21964</v>
      </c>
      <c r="B26" s="2" t="s">
        <v>21965</v>
      </c>
      <c r="C26" s="4" t="s">
        <v>15384</v>
      </c>
      <c r="E26" s="9">
        <v>42327</v>
      </c>
    </row>
    <row r="27" spans="1:6" x14ac:dyDescent="0.25">
      <c r="A27" s="2" t="s">
        <v>21966</v>
      </c>
      <c r="B27" s="2" t="s">
        <v>21967</v>
      </c>
      <c r="C27" s="4" t="s">
        <v>21968</v>
      </c>
      <c r="E27" s="9">
        <v>42347</v>
      </c>
    </row>
    <row r="28" spans="1:6" x14ac:dyDescent="0.25">
      <c r="A28" s="25"/>
      <c r="B28" s="25" t="s">
        <v>21969</v>
      </c>
      <c r="C28" s="25"/>
      <c r="D28" s="29"/>
      <c r="E28" s="29"/>
      <c r="F28" s="30"/>
    </row>
    <row r="29" spans="1:6" x14ac:dyDescent="0.25">
      <c r="A29" s="2" t="s">
        <v>21970</v>
      </c>
      <c r="B29" s="2" t="s">
        <v>21971</v>
      </c>
      <c r="C29" s="4" t="s">
        <v>21972</v>
      </c>
      <c r="E29" s="9">
        <v>42374</v>
      </c>
    </row>
    <row r="30" spans="1:6" x14ac:dyDescent="0.25">
      <c r="A30" s="25"/>
      <c r="B30" s="25" t="s">
        <v>21973</v>
      </c>
      <c r="C30" s="25"/>
      <c r="D30" s="29"/>
      <c r="E30" s="29"/>
      <c r="F30" s="30"/>
    </row>
    <row r="31" spans="1:6" x14ac:dyDescent="0.25">
      <c r="A31" s="2" t="s">
        <v>21974</v>
      </c>
      <c r="B31" s="2" t="s">
        <v>21975</v>
      </c>
      <c r="C31" s="4" t="s">
        <v>21976</v>
      </c>
      <c r="E31" s="9">
        <v>42387</v>
      </c>
    </row>
    <row r="32" spans="1:6" x14ac:dyDescent="0.25">
      <c r="A32" s="2" t="s">
        <v>21977</v>
      </c>
      <c r="B32" s="2" t="s">
        <v>21978</v>
      </c>
      <c r="C32" s="4" t="s">
        <v>6874</v>
      </c>
      <c r="E32" s="9">
        <v>42390</v>
      </c>
    </row>
    <row r="33" spans="1:6" x14ac:dyDescent="0.25">
      <c r="A33" s="2" t="s">
        <v>15011</v>
      </c>
      <c r="B33" s="2" t="s">
        <v>21979</v>
      </c>
      <c r="C33" s="4" t="s">
        <v>6593</v>
      </c>
      <c r="E33" s="9">
        <v>42394</v>
      </c>
    </row>
    <row r="34" spans="1:6" x14ac:dyDescent="0.25">
      <c r="A34" s="2" t="s">
        <v>21980</v>
      </c>
      <c r="B34" s="2" t="s">
        <v>21981</v>
      </c>
      <c r="C34" s="4" t="s">
        <v>6595</v>
      </c>
      <c r="E34" s="9">
        <v>42395</v>
      </c>
    </row>
    <row r="35" spans="1:6" x14ac:dyDescent="0.25">
      <c r="A35" s="2" t="s">
        <v>21982</v>
      </c>
      <c r="B35" s="2" t="s">
        <v>21983</v>
      </c>
      <c r="C35" s="4" t="s">
        <v>15988</v>
      </c>
      <c r="E35" s="9">
        <v>42402</v>
      </c>
    </row>
    <row r="36" spans="1:6" x14ac:dyDescent="0.25">
      <c r="A36" s="2" t="s">
        <v>20190</v>
      </c>
      <c r="B36" s="2" t="s">
        <v>21984</v>
      </c>
      <c r="C36" s="4" t="s">
        <v>4373</v>
      </c>
      <c r="E36" s="9">
        <v>42403</v>
      </c>
    </row>
    <row r="37" spans="1:6" x14ac:dyDescent="0.25">
      <c r="A37" s="2" t="s">
        <v>21985</v>
      </c>
      <c r="B37" s="2" t="s">
        <v>21986</v>
      </c>
      <c r="C37" s="4" t="s">
        <v>6599</v>
      </c>
      <c r="E37" s="9">
        <v>42713</v>
      </c>
    </row>
    <row r="38" spans="1:6" x14ac:dyDescent="0.25">
      <c r="A38" s="2" t="s">
        <v>21987</v>
      </c>
      <c r="B38" s="2" t="s">
        <v>21988</v>
      </c>
      <c r="C38" s="4" t="s">
        <v>21989</v>
      </c>
      <c r="E38" s="9">
        <v>42416</v>
      </c>
    </row>
    <row r="39" spans="1:6" x14ac:dyDescent="0.25">
      <c r="A39" s="2" t="s">
        <v>21990</v>
      </c>
      <c r="B39" s="2" t="s">
        <v>21991</v>
      </c>
      <c r="C39" s="4" t="s">
        <v>21992</v>
      </c>
      <c r="D39" s="9" t="s">
        <v>21993</v>
      </c>
      <c r="E39" s="9">
        <v>42431</v>
      </c>
    </row>
    <row r="40" spans="1:6" x14ac:dyDescent="0.25">
      <c r="A40" s="2" t="s">
        <v>21994</v>
      </c>
      <c r="B40" s="2" t="s">
        <v>21995</v>
      </c>
      <c r="C40" s="4" t="s">
        <v>6341</v>
      </c>
      <c r="E40" s="9">
        <v>42437</v>
      </c>
    </row>
    <row r="41" spans="1:6" x14ac:dyDescent="0.25">
      <c r="A41" s="2" t="s">
        <v>3284</v>
      </c>
      <c r="B41" s="2" t="s">
        <v>21996</v>
      </c>
      <c r="C41" s="4" t="s">
        <v>21997</v>
      </c>
      <c r="E41" s="9">
        <v>42444</v>
      </c>
    </row>
    <row r="42" spans="1:6" x14ac:dyDescent="0.25">
      <c r="A42" s="2" t="s">
        <v>21998</v>
      </c>
      <c r="B42" s="2" t="s">
        <v>21999</v>
      </c>
      <c r="C42" s="4" t="s">
        <v>22000</v>
      </c>
      <c r="E42" s="9">
        <v>42459</v>
      </c>
    </row>
    <row r="43" spans="1:6" x14ac:dyDescent="0.25">
      <c r="A43" s="25"/>
      <c r="B43" s="25" t="s">
        <v>22001</v>
      </c>
      <c r="C43" s="25"/>
      <c r="D43" s="29"/>
      <c r="E43" s="29"/>
      <c r="F43" s="30"/>
    </row>
    <row r="44" spans="1:6" x14ac:dyDescent="0.25">
      <c r="A44" s="2" t="s">
        <v>22002</v>
      </c>
      <c r="B44" s="2" t="s">
        <v>22003</v>
      </c>
      <c r="C44" s="4" t="s">
        <v>19575</v>
      </c>
      <c r="E44" s="9">
        <v>42473</v>
      </c>
    </row>
    <row r="45" spans="1:6" x14ac:dyDescent="0.25">
      <c r="A45" s="2" t="s">
        <v>22004</v>
      </c>
      <c r="B45" s="2" t="s">
        <v>22005</v>
      </c>
      <c r="C45" s="4" t="s">
        <v>5416</v>
      </c>
      <c r="E45" s="9">
        <v>42478</v>
      </c>
    </row>
    <row r="46" spans="1:6" x14ac:dyDescent="0.25">
      <c r="A46" s="2" t="s">
        <v>22006</v>
      </c>
      <c r="B46" s="2" t="s">
        <v>22007</v>
      </c>
      <c r="C46" s="4" t="s">
        <v>22008</v>
      </c>
      <c r="E46" s="9">
        <v>42483</v>
      </c>
    </row>
    <row r="47" spans="1:6" x14ac:dyDescent="0.25">
      <c r="A47" s="2" t="s">
        <v>22009</v>
      </c>
      <c r="B47" s="2" t="s">
        <v>22010</v>
      </c>
      <c r="C47" s="4" t="s">
        <v>1338</v>
      </c>
      <c r="E47" s="9">
        <v>42486</v>
      </c>
    </row>
    <row r="48" spans="1:6" x14ac:dyDescent="0.25">
      <c r="A48" s="2" t="s">
        <v>22011</v>
      </c>
      <c r="B48" s="2" t="s">
        <v>22012</v>
      </c>
      <c r="C48" s="4" t="s">
        <v>22013</v>
      </c>
      <c r="E48" s="9">
        <v>42489</v>
      </c>
    </row>
    <row r="49" spans="1:5" x14ac:dyDescent="0.25">
      <c r="A49" s="2" t="s">
        <v>22014</v>
      </c>
      <c r="B49" s="2" t="s">
        <v>22015</v>
      </c>
      <c r="C49" s="4" t="s">
        <v>2950</v>
      </c>
      <c r="E49" s="9">
        <v>42493</v>
      </c>
    </row>
    <row r="50" spans="1:5" x14ac:dyDescent="0.25">
      <c r="A50" s="2" t="s">
        <v>22016</v>
      </c>
      <c r="B50" s="2" t="s">
        <v>22017</v>
      </c>
      <c r="C50" s="4" t="s">
        <v>9823</v>
      </c>
      <c r="E50" s="9">
        <v>42499</v>
      </c>
    </row>
    <row r="51" spans="1:5" x14ac:dyDescent="0.25">
      <c r="A51" s="2" t="s">
        <v>22018</v>
      </c>
      <c r="B51" s="2" t="s">
        <v>22019</v>
      </c>
      <c r="C51" s="4" t="s">
        <v>22020</v>
      </c>
      <c r="E51" s="9">
        <v>42500</v>
      </c>
    </row>
    <row r="52" spans="1:5" x14ac:dyDescent="0.25">
      <c r="A52" s="2" t="s">
        <v>22021</v>
      </c>
      <c r="B52" s="2" t="s">
        <v>22022</v>
      </c>
      <c r="C52" s="4" t="s">
        <v>7664</v>
      </c>
      <c r="E52" s="9">
        <v>42501</v>
      </c>
    </row>
    <row r="53" spans="1:5" x14ac:dyDescent="0.25">
      <c r="A53" s="2" t="s">
        <v>22023</v>
      </c>
      <c r="B53" s="2" t="s">
        <v>22024</v>
      </c>
      <c r="C53" s="4" t="s">
        <v>19128</v>
      </c>
      <c r="D53" s="9" t="s">
        <v>22025</v>
      </c>
      <c r="E53" s="9">
        <v>42515</v>
      </c>
    </row>
    <row r="54" spans="1:5" x14ac:dyDescent="0.25">
      <c r="A54" s="2" t="s">
        <v>22026</v>
      </c>
      <c r="B54" s="2" t="s">
        <v>22027</v>
      </c>
      <c r="C54" s="4" t="s">
        <v>1356</v>
      </c>
      <c r="E54" s="9">
        <v>42522</v>
      </c>
    </row>
    <row r="55" spans="1:5" x14ac:dyDescent="0.25">
      <c r="A55" s="2" t="s">
        <v>5172</v>
      </c>
      <c r="B55" s="2" t="s">
        <v>22028</v>
      </c>
      <c r="C55" s="4" t="s">
        <v>6369</v>
      </c>
      <c r="D55" s="9" t="s">
        <v>22029</v>
      </c>
      <c r="E55" s="9">
        <v>42538</v>
      </c>
    </row>
    <row r="56" spans="1:5" x14ac:dyDescent="0.25">
      <c r="A56" s="2" t="s">
        <v>22030</v>
      </c>
      <c r="B56" s="2" t="s">
        <v>22031</v>
      </c>
      <c r="C56" s="4" t="s">
        <v>6369</v>
      </c>
      <c r="E56" s="9">
        <v>42528</v>
      </c>
    </row>
    <row r="57" spans="1:5" x14ac:dyDescent="0.25">
      <c r="A57" s="2" t="s">
        <v>22032</v>
      </c>
      <c r="B57" s="2" t="s">
        <v>22033</v>
      </c>
      <c r="C57" s="4" t="s">
        <v>22034</v>
      </c>
      <c r="E57" s="9">
        <v>42538</v>
      </c>
    </row>
    <row r="58" spans="1:5" x14ac:dyDescent="0.25">
      <c r="A58" s="2" t="s">
        <v>22035</v>
      </c>
      <c r="B58" s="2" t="s">
        <v>22036</v>
      </c>
      <c r="C58" s="4" t="s">
        <v>12521</v>
      </c>
      <c r="E58" s="9">
        <v>42562</v>
      </c>
    </row>
    <row r="59" spans="1:5" x14ac:dyDescent="0.25">
      <c r="A59" s="2" t="s">
        <v>22037</v>
      </c>
      <c r="B59" s="2" t="s">
        <v>22038</v>
      </c>
      <c r="C59" s="4" t="s">
        <v>22039</v>
      </c>
      <c r="E59" s="9">
        <v>42625</v>
      </c>
    </row>
    <row r="60" spans="1:5" x14ac:dyDescent="0.25">
      <c r="A60" s="2" t="s">
        <v>22040</v>
      </c>
      <c r="B60" s="2" t="s">
        <v>22041</v>
      </c>
      <c r="C60" s="4" t="s">
        <v>22039</v>
      </c>
      <c r="E60" s="9">
        <v>42625</v>
      </c>
    </row>
    <row r="61" spans="1:5" x14ac:dyDescent="0.25">
      <c r="A61" s="2" t="s">
        <v>8835</v>
      </c>
      <c r="B61" s="2" t="s">
        <v>22042</v>
      </c>
      <c r="C61" s="4" t="s">
        <v>5494</v>
      </c>
      <c r="E61" s="9">
        <v>42634</v>
      </c>
    </row>
    <row r="62" spans="1:5" x14ac:dyDescent="0.25">
      <c r="A62" s="2" t="s">
        <v>22043</v>
      </c>
      <c r="B62" s="2" t="s">
        <v>22044</v>
      </c>
      <c r="C62" s="4" t="s">
        <v>5494</v>
      </c>
      <c r="E62" s="9">
        <v>42634</v>
      </c>
    </row>
    <row r="63" spans="1:5" x14ac:dyDescent="0.25">
      <c r="A63" s="2" t="s">
        <v>10387</v>
      </c>
      <c r="B63" s="2" t="s">
        <v>22045</v>
      </c>
      <c r="C63" s="4" t="s">
        <v>6654</v>
      </c>
      <c r="D63" s="9" t="s">
        <v>22046</v>
      </c>
      <c r="E63" s="9">
        <v>42655</v>
      </c>
    </row>
    <row r="64" spans="1:5" x14ac:dyDescent="0.25">
      <c r="A64" s="2" t="s">
        <v>22047</v>
      </c>
      <c r="B64" s="2" t="s">
        <v>22048</v>
      </c>
      <c r="C64" s="4" t="s">
        <v>6654</v>
      </c>
      <c r="D64" s="9" t="s">
        <v>22046</v>
      </c>
      <c r="E64" s="9">
        <v>42655</v>
      </c>
    </row>
    <row r="65" spans="1:6" x14ac:dyDescent="0.25">
      <c r="A65" s="2" t="s">
        <v>22049</v>
      </c>
      <c r="B65" s="2" t="s">
        <v>6637</v>
      </c>
      <c r="C65" s="4" t="s">
        <v>6659</v>
      </c>
      <c r="D65" s="9" t="s">
        <v>22050</v>
      </c>
      <c r="E65" s="9">
        <v>42681</v>
      </c>
    </row>
    <row r="66" spans="1:6" x14ac:dyDescent="0.25">
      <c r="A66" s="2" t="s">
        <v>22051</v>
      </c>
      <c r="B66" s="2" t="s">
        <v>22052</v>
      </c>
      <c r="C66" s="4" t="s">
        <v>6659</v>
      </c>
      <c r="D66" s="9" t="s">
        <v>22050</v>
      </c>
      <c r="E66" s="9">
        <v>42681</v>
      </c>
    </row>
    <row r="67" spans="1:6" x14ac:dyDescent="0.25">
      <c r="A67" s="2" t="s">
        <v>22053</v>
      </c>
      <c r="B67" s="2" t="s">
        <v>22054</v>
      </c>
      <c r="C67" s="4" t="s">
        <v>9871</v>
      </c>
      <c r="D67" s="9" t="s">
        <v>22055</v>
      </c>
      <c r="E67" s="9">
        <v>42720</v>
      </c>
    </row>
    <row r="68" spans="1:6" x14ac:dyDescent="0.25">
      <c r="A68" s="2" t="s">
        <v>22056</v>
      </c>
      <c r="B68" s="2" t="s">
        <v>22057</v>
      </c>
      <c r="C68" s="4" t="s">
        <v>9871</v>
      </c>
      <c r="D68" s="9" t="s">
        <v>22055</v>
      </c>
      <c r="E68" s="9">
        <v>42720</v>
      </c>
    </row>
    <row r="69" spans="1:6" x14ac:dyDescent="0.25">
      <c r="A69" s="2" t="s">
        <v>22058</v>
      </c>
      <c r="B69" s="2" t="s">
        <v>22059</v>
      </c>
      <c r="C69" s="4" t="s">
        <v>22060</v>
      </c>
      <c r="E69" s="9">
        <v>42749</v>
      </c>
    </row>
    <row r="70" spans="1:6" x14ac:dyDescent="0.25">
      <c r="A70" s="2" t="s">
        <v>22061</v>
      </c>
      <c r="B70" s="2" t="s">
        <v>22062</v>
      </c>
      <c r="C70" s="4" t="s">
        <v>22060</v>
      </c>
      <c r="E70" s="9">
        <v>42749</v>
      </c>
    </row>
    <row r="71" spans="1:6" x14ac:dyDescent="0.25">
      <c r="A71" s="2" t="s">
        <v>22063</v>
      </c>
      <c r="B71" s="2" t="s">
        <v>22064</v>
      </c>
      <c r="C71" s="4" t="s">
        <v>6701</v>
      </c>
      <c r="E71" s="9">
        <v>42795</v>
      </c>
    </row>
    <row r="72" spans="1:6" x14ac:dyDescent="0.25">
      <c r="A72" s="2" t="s">
        <v>3284</v>
      </c>
      <c r="B72" s="2" t="s">
        <v>22065</v>
      </c>
      <c r="C72" s="4" t="s">
        <v>1403</v>
      </c>
      <c r="E72" s="9">
        <v>42802</v>
      </c>
    </row>
    <row r="73" spans="1:6" x14ac:dyDescent="0.25">
      <c r="A73" s="2" t="s">
        <v>22066</v>
      </c>
      <c r="B73" s="2" t="s">
        <v>22067</v>
      </c>
      <c r="C73" s="4" t="s">
        <v>1403</v>
      </c>
      <c r="E73" s="9">
        <v>42802</v>
      </c>
    </row>
    <row r="74" spans="1:6" x14ac:dyDescent="0.25">
      <c r="A74" s="2" t="s">
        <v>15919</v>
      </c>
      <c r="B74" s="2" t="s">
        <v>22068</v>
      </c>
      <c r="C74" s="4" t="s">
        <v>9912</v>
      </c>
      <c r="E74" s="9">
        <v>42807</v>
      </c>
    </row>
    <row r="75" spans="1:6" x14ac:dyDescent="0.25">
      <c r="A75" s="2" t="s">
        <v>22069</v>
      </c>
      <c r="B75" s="2" t="s">
        <v>15144</v>
      </c>
      <c r="C75" s="4" t="s">
        <v>9912</v>
      </c>
      <c r="E75" s="9">
        <v>42807</v>
      </c>
    </row>
    <row r="76" spans="1:6" x14ac:dyDescent="0.25">
      <c r="A76" s="2" t="s">
        <v>22070</v>
      </c>
      <c r="B76" s="2" t="s">
        <v>21938</v>
      </c>
      <c r="C76" s="4" t="s">
        <v>3647</v>
      </c>
      <c r="E76" s="9">
        <v>42816</v>
      </c>
    </row>
    <row r="77" spans="1:6" x14ac:dyDescent="0.25">
      <c r="A77" s="2" t="s">
        <v>22071</v>
      </c>
      <c r="B77" s="2" t="s">
        <v>22072</v>
      </c>
      <c r="C77" s="4" t="s">
        <v>3647</v>
      </c>
      <c r="E77" s="9">
        <v>42816</v>
      </c>
    </row>
    <row r="78" spans="1:6" x14ac:dyDescent="0.25">
      <c r="A78" s="2" t="s">
        <v>5495</v>
      </c>
      <c r="B78" s="2" t="s">
        <v>22073</v>
      </c>
      <c r="C78" s="4" t="s">
        <v>4569</v>
      </c>
      <c r="E78" s="9">
        <v>42843</v>
      </c>
    </row>
    <row r="79" spans="1:6" x14ac:dyDescent="0.25">
      <c r="A79" s="2" t="s">
        <v>22074</v>
      </c>
      <c r="B79" s="2" t="s">
        <v>22075</v>
      </c>
      <c r="C79" s="4" t="s">
        <v>4569</v>
      </c>
      <c r="E79" s="9">
        <v>42843</v>
      </c>
    </row>
    <row r="80" spans="1:6" x14ac:dyDescent="0.25">
      <c r="A80" s="25"/>
      <c r="B80" s="25" t="s">
        <v>22076</v>
      </c>
      <c r="C80" s="25"/>
      <c r="D80" s="29"/>
      <c r="E80" s="29"/>
      <c r="F80" s="30"/>
    </row>
    <row r="81" spans="1:6" x14ac:dyDescent="0.25">
      <c r="A81" s="2" t="s">
        <v>22077</v>
      </c>
      <c r="B81" s="2" t="s">
        <v>22078</v>
      </c>
      <c r="C81" s="4" t="s">
        <v>22079</v>
      </c>
      <c r="E81" s="9">
        <v>42871</v>
      </c>
    </row>
    <row r="82" spans="1:6" x14ac:dyDescent="0.25">
      <c r="A82" s="2" t="s">
        <v>22080</v>
      </c>
      <c r="B82" s="2" t="s">
        <v>22081</v>
      </c>
      <c r="C82" s="4" t="s">
        <v>22079</v>
      </c>
      <c r="E82" s="9">
        <v>42871</v>
      </c>
    </row>
    <row r="83" spans="1:6" x14ac:dyDescent="0.25">
      <c r="A83" s="2" t="s">
        <v>22082</v>
      </c>
      <c r="B83" s="2" t="s">
        <v>22083</v>
      </c>
      <c r="C83" s="4" t="s">
        <v>22084</v>
      </c>
      <c r="D83" s="9">
        <v>42893</v>
      </c>
      <c r="E83" s="9">
        <v>42892</v>
      </c>
    </row>
    <row r="84" spans="1:6" x14ac:dyDescent="0.25">
      <c r="A84" s="2" t="s">
        <v>22051</v>
      </c>
      <c r="B84" s="2" t="s">
        <v>22052</v>
      </c>
      <c r="C84" s="4" t="s">
        <v>22084</v>
      </c>
      <c r="D84" s="9">
        <v>42893</v>
      </c>
      <c r="E84" s="9">
        <v>42892</v>
      </c>
    </row>
    <row r="85" spans="1:6" x14ac:dyDescent="0.25">
      <c r="A85" s="2" t="s">
        <v>14410</v>
      </c>
      <c r="B85" s="2" t="s">
        <v>22085</v>
      </c>
      <c r="C85" s="4" t="s">
        <v>9953</v>
      </c>
      <c r="E85" s="9">
        <v>42900</v>
      </c>
    </row>
    <row r="86" spans="1:6" x14ac:dyDescent="0.25">
      <c r="A86" s="2" t="s">
        <v>22086</v>
      </c>
      <c r="B86" s="2" t="s">
        <v>22087</v>
      </c>
      <c r="C86" s="4" t="s">
        <v>9953</v>
      </c>
      <c r="E86" s="9">
        <v>42900</v>
      </c>
    </row>
    <row r="87" spans="1:6" x14ac:dyDescent="0.25">
      <c r="A87" s="2" t="s">
        <v>22088</v>
      </c>
      <c r="B87" s="2" t="s">
        <v>18632</v>
      </c>
      <c r="C87" s="4" t="s">
        <v>9953</v>
      </c>
      <c r="E87" s="9">
        <v>42900</v>
      </c>
    </row>
    <row r="88" spans="1:6" x14ac:dyDescent="0.25">
      <c r="A88" s="2" t="s">
        <v>18631</v>
      </c>
      <c r="B88" s="2" t="s">
        <v>18632</v>
      </c>
      <c r="C88" s="4" t="s">
        <v>5607</v>
      </c>
      <c r="D88" s="9">
        <v>42914</v>
      </c>
      <c r="E88" s="9">
        <v>42912</v>
      </c>
      <c r="F88" s="3" t="s">
        <v>22089</v>
      </c>
    </row>
    <row r="89" spans="1:6" x14ac:dyDescent="0.25">
      <c r="A89" s="2" t="s">
        <v>22090</v>
      </c>
      <c r="B89" s="2" t="s">
        <v>22091</v>
      </c>
      <c r="C89" s="4" t="s">
        <v>5607</v>
      </c>
      <c r="E89" s="9">
        <v>42906</v>
      </c>
    </row>
    <row r="90" spans="1:6" x14ac:dyDescent="0.25">
      <c r="A90" s="2" t="s">
        <v>10103</v>
      </c>
      <c r="B90" s="2" t="s">
        <v>10104</v>
      </c>
      <c r="C90" s="4" t="s">
        <v>12185</v>
      </c>
      <c r="D90" s="9">
        <v>42983</v>
      </c>
      <c r="E90" s="9">
        <v>42982</v>
      </c>
    </row>
    <row r="91" spans="1:6" x14ac:dyDescent="0.25">
      <c r="B91" s="2" t="s">
        <v>22092</v>
      </c>
      <c r="C91" s="4" t="s">
        <v>12185</v>
      </c>
      <c r="D91" s="9">
        <v>42983</v>
      </c>
      <c r="E91" s="9">
        <v>42982</v>
      </c>
    </row>
    <row r="92" spans="1:6" x14ac:dyDescent="0.25">
      <c r="A92" s="2" t="s">
        <v>8725</v>
      </c>
      <c r="B92" s="2" t="s">
        <v>22093</v>
      </c>
      <c r="C92" s="4" t="s">
        <v>12190</v>
      </c>
      <c r="E92" s="9">
        <v>42993</v>
      </c>
    </row>
    <row r="93" spans="1:6" x14ac:dyDescent="0.25">
      <c r="A93" s="2" t="s">
        <v>22094</v>
      </c>
      <c r="B93" s="2" t="s">
        <v>22095</v>
      </c>
      <c r="C93" s="4" t="s">
        <v>12190</v>
      </c>
      <c r="E93" s="9">
        <v>42993</v>
      </c>
    </row>
    <row r="94" spans="1:6" x14ac:dyDescent="0.25">
      <c r="A94" s="2" t="s">
        <v>22096</v>
      </c>
      <c r="B94" s="2" t="s">
        <v>22097</v>
      </c>
      <c r="C94" s="4" t="s">
        <v>8876</v>
      </c>
      <c r="E94" s="9">
        <v>43003</v>
      </c>
    </row>
    <row r="95" spans="1:6" x14ac:dyDescent="0.25">
      <c r="A95" s="2" t="s">
        <v>22098</v>
      </c>
      <c r="B95" s="2" t="s">
        <v>22099</v>
      </c>
      <c r="C95" s="4" t="s">
        <v>22100</v>
      </c>
      <c r="E95" s="9">
        <v>43003</v>
      </c>
    </row>
    <row r="96" spans="1:6" x14ac:dyDescent="0.25">
      <c r="A96" s="2" t="s">
        <v>22101</v>
      </c>
      <c r="B96" s="2" t="s">
        <v>22102</v>
      </c>
      <c r="C96" s="4" t="s">
        <v>10047</v>
      </c>
      <c r="E96" s="9" t="s">
        <v>22103</v>
      </c>
    </row>
    <row r="97" spans="1:6" x14ac:dyDescent="0.25">
      <c r="A97" s="2" t="s">
        <v>22096</v>
      </c>
      <c r="B97" s="2" t="s">
        <v>22097</v>
      </c>
      <c r="C97" s="4" t="s">
        <v>10047</v>
      </c>
      <c r="E97" s="9">
        <v>43010</v>
      </c>
    </row>
    <row r="98" spans="1:6" x14ac:dyDescent="0.25">
      <c r="A98" s="2" t="s">
        <v>22104</v>
      </c>
      <c r="B98" s="2" t="s">
        <v>22105</v>
      </c>
      <c r="C98" s="4" t="s">
        <v>14575</v>
      </c>
      <c r="E98" s="9">
        <v>43208</v>
      </c>
    </row>
    <row r="99" spans="1:6" x14ac:dyDescent="0.25">
      <c r="A99" s="2" t="s">
        <v>22106</v>
      </c>
      <c r="B99" s="2" t="s">
        <v>22107</v>
      </c>
      <c r="C99" s="4" t="s">
        <v>14575</v>
      </c>
      <c r="E99" s="9">
        <v>43208</v>
      </c>
    </row>
    <row r="100" spans="1:6" x14ac:dyDescent="0.25">
      <c r="A100" s="2" t="s">
        <v>22108</v>
      </c>
      <c r="B100" s="2" t="s">
        <v>22109</v>
      </c>
      <c r="C100" s="4" t="s">
        <v>22110</v>
      </c>
      <c r="E100" s="9">
        <v>43227</v>
      </c>
    </row>
    <row r="101" spans="1:6" x14ac:dyDescent="0.25">
      <c r="B101" s="2" t="s">
        <v>22111</v>
      </c>
      <c r="C101" s="4" t="s">
        <v>22110</v>
      </c>
      <c r="E101" s="9">
        <v>43227</v>
      </c>
    </row>
    <row r="102" spans="1:6" x14ac:dyDescent="0.25">
      <c r="A102" s="2" t="s">
        <v>22112</v>
      </c>
      <c r="B102" s="2" t="s">
        <v>22113</v>
      </c>
      <c r="C102" s="4" t="s">
        <v>22114</v>
      </c>
      <c r="E102" s="9">
        <v>43274</v>
      </c>
    </row>
    <row r="103" spans="1:6" x14ac:dyDescent="0.25">
      <c r="A103" s="2" t="s">
        <v>3242</v>
      </c>
      <c r="B103" s="2" t="s">
        <v>22115</v>
      </c>
      <c r="C103" s="4" t="s">
        <v>22114</v>
      </c>
      <c r="E103" s="9">
        <v>43274</v>
      </c>
    </row>
    <row r="104" spans="1:6" x14ac:dyDescent="0.25">
      <c r="A104" s="25"/>
      <c r="B104" s="25" t="s">
        <v>22116</v>
      </c>
      <c r="C104" s="25"/>
      <c r="D104" s="29"/>
      <c r="E104" s="29"/>
      <c r="F104" s="30"/>
    </row>
    <row r="105" spans="1:6" x14ac:dyDescent="0.25">
      <c r="A105" s="2" t="s">
        <v>20342</v>
      </c>
      <c r="B105" s="2" t="s">
        <v>22117</v>
      </c>
      <c r="C105" s="4" t="s">
        <v>22118</v>
      </c>
      <c r="E105" s="9">
        <v>43332</v>
      </c>
    </row>
    <row r="106" spans="1:6" x14ac:dyDescent="0.25">
      <c r="A106" s="2" t="s">
        <v>22119</v>
      </c>
      <c r="B106" s="2" t="s">
        <v>22120</v>
      </c>
      <c r="C106" s="4" t="s">
        <v>22118</v>
      </c>
      <c r="E106" s="9">
        <v>43332</v>
      </c>
    </row>
    <row r="107" spans="1:6" x14ac:dyDescent="0.25">
      <c r="A107" s="25"/>
      <c r="B107" s="25" t="s">
        <v>22121</v>
      </c>
      <c r="C107" s="25"/>
      <c r="D107" s="29"/>
      <c r="E107" s="29"/>
      <c r="F107" s="30"/>
    </row>
    <row r="108" spans="1:6" x14ac:dyDescent="0.25">
      <c r="A108" s="2" t="s">
        <v>22122</v>
      </c>
      <c r="B108" s="2" t="s">
        <v>22123</v>
      </c>
      <c r="C108" s="4" t="s">
        <v>7075</v>
      </c>
      <c r="E108" s="9">
        <v>43388</v>
      </c>
    </row>
    <row r="109" spans="1:6" x14ac:dyDescent="0.25">
      <c r="A109" s="2" t="s">
        <v>22124</v>
      </c>
      <c r="B109" s="2" t="s">
        <v>22125</v>
      </c>
      <c r="C109" s="4" t="s">
        <v>7075</v>
      </c>
      <c r="E109" s="9">
        <v>43388</v>
      </c>
    </row>
    <row r="110" spans="1:6" x14ac:dyDescent="0.25">
      <c r="A110" s="25"/>
      <c r="B110" s="25" t="s">
        <v>22126</v>
      </c>
      <c r="C110" s="25"/>
      <c r="D110" s="29"/>
      <c r="E110" s="29"/>
      <c r="F110" s="30"/>
    </row>
    <row r="111" spans="1:6" x14ac:dyDescent="0.25">
      <c r="A111" s="2" t="s">
        <v>3298</v>
      </c>
      <c r="B111" s="2" t="s">
        <v>15519</v>
      </c>
      <c r="C111" s="4" t="s">
        <v>7749</v>
      </c>
      <c r="E111" s="9">
        <v>43425</v>
      </c>
    </row>
    <row r="112" spans="1:6" x14ac:dyDescent="0.25">
      <c r="A112" s="2" t="s">
        <v>22127</v>
      </c>
      <c r="B112" s="2" t="s">
        <v>22128</v>
      </c>
      <c r="C112" s="4" t="s">
        <v>7749</v>
      </c>
      <c r="E112" s="9">
        <v>43425</v>
      </c>
    </row>
    <row r="113" spans="1:6" x14ac:dyDescent="0.25">
      <c r="A113" s="25"/>
      <c r="B113" s="25" t="s">
        <v>22129</v>
      </c>
      <c r="C113" s="25"/>
      <c r="D113" s="29"/>
      <c r="E113" s="29"/>
      <c r="F113" s="30"/>
    </row>
    <row r="114" spans="1:6" x14ac:dyDescent="0.25">
      <c r="A114" s="2" t="s">
        <v>22130</v>
      </c>
      <c r="B114" s="2" t="s">
        <v>22131</v>
      </c>
      <c r="C114" s="4" t="s">
        <v>11430</v>
      </c>
      <c r="D114" s="9" t="s">
        <v>3833</v>
      </c>
      <c r="E114" s="9">
        <v>43701</v>
      </c>
    </row>
    <row r="115" spans="1:6" x14ac:dyDescent="0.25">
      <c r="A115" s="2" t="s">
        <v>14410</v>
      </c>
      <c r="B115" s="2" t="s">
        <v>22132</v>
      </c>
      <c r="C115" s="4" t="s">
        <v>11430</v>
      </c>
      <c r="E115" s="9">
        <v>43701</v>
      </c>
    </row>
    <row r="116" spans="1:6" x14ac:dyDescent="0.25">
      <c r="A116" s="25"/>
      <c r="B116" s="25" t="s">
        <v>22133</v>
      </c>
      <c r="C116" s="25"/>
      <c r="D116" s="29"/>
      <c r="E116" s="29"/>
      <c r="F116" s="30"/>
    </row>
    <row r="117" spans="1:6" x14ac:dyDescent="0.25">
      <c r="A117" s="2" t="s">
        <v>14410</v>
      </c>
      <c r="B117" s="2" t="s">
        <v>22134</v>
      </c>
      <c r="C117" s="4" t="s">
        <v>22135</v>
      </c>
      <c r="E117" s="9">
        <v>44704</v>
      </c>
      <c r="F117" s="3">
        <v>10</v>
      </c>
    </row>
    <row r="118" spans="1:6" x14ac:dyDescent="0.25">
      <c r="A118" s="2" t="s">
        <v>22136</v>
      </c>
      <c r="B118" s="2" t="s">
        <v>22102</v>
      </c>
      <c r="C118" s="4" t="s">
        <v>22135</v>
      </c>
      <c r="E118" s="9">
        <v>44704</v>
      </c>
      <c r="F118" s="3">
        <v>10</v>
      </c>
    </row>
    <row r="119" spans="1:6" x14ac:dyDescent="0.25">
      <c r="A119" s="25"/>
      <c r="B119" s="25" t="s">
        <v>22137</v>
      </c>
      <c r="C119" s="25"/>
      <c r="D119" s="29"/>
      <c r="E119" s="29"/>
      <c r="F119" s="30"/>
    </row>
    <row r="120" spans="1:6" x14ac:dyDescent="0.25">
      <c r="A120" s="2" t="s">
        <v>22138</v>
      </c>
      <c r="B120" s="2" t="s">
        <v>22139</v>
      </c>
      <c r="C120" s="4" t="s">
        <v>7123</v>
      </c>
      <c r="E120" s="9">
        <v>44757</v>
      </c>
    </row>
    <row r="121" spans="1:6" x14ac:dyDescent="0.25">
      <c r="A121" s="2" t="s">
        <v>22140</v>
      </c>
      <c r="B121" s="2" t="s">
        <v>22141</v>
      </c>
      <c r="C121" s="4" t="s">
        <v>7123</v>
      </c>
      <c r="E121" s="9">
        <v>44760</v>
      </c>
    </row>
    <row r="122" spans="1:6" x14ac:dyDescent="0.25">
      <c r="A122" s="2" t="s">
        <v>22142</v>
      </c>
      <c r="B122" s="2" t="s">
        <v>22143</v>
      </c>
      <c r="C122" s="4" t="s">
        <v>22144</v>
      </c>
      <c r="E122" s="9">
        <v>44768</v>
      </c>
      <c r="F122" s="3">
        <v>1</v>
      </c>
    </row>
    <row r="123" spans="1:6" x14ac:dyDescent="0.25">
      <c r="A123" s="25"/>
      <c r="B123" s="25" t="s">
        <v>22145</v>
      </c>
      <c r="C123" s="25"/>
      <c r="D123" s="29"/>
      <c r="E123" s="29"/>
      <c r="F123" s="30"/>
    </row>
    <row r="124" spans="1:6" x14ac:dyDescent="0.25">
      <c r="A124" s="2" t="s">
        <v>22146</v>
      </c>
      <c r="B124" s="2" t="s">
        <v>22147</v>
      </c>
      <c r="C124" s="4" t="s">
        <v>22148</v>
      </c>
      <c r="E124" s="9" t="s">
        <v>9622</v>
      </c>
    </row>
    <row r="125" spans="1:6" x14ac:dyDescent="0.25">
      <c r="A125" s="31"/>
      <c r="B125" s="31" t="s">
        <v>22149</v>
      </c>
      <c r="C125" s="32"/>
      <c r="D125" s="33"/>
      <c r="E125" s="33"/>
      <c r="F125" s="34"/>
    </row>
    <row r="126" spans="1:6" x14ac:dyDescent="0.25">
      <c r="A126" s="2" t="s">
        <v>22150</v>
      </c>
      <c r="B126" s="2" t="s">
        <v>22151</v>
      </c>
      <c r="C126" s="4" t="s">
        <v>22152</v>
      </c>
      <c r="E126" s="9">
        <v>44928</v>
      </c>
    </row>
    <row r="127" spans="1:6" x14ac:dyDescent="0.25">
      <c r="A127" s="2" t="s">
        <v>22153</v>
      </c>
      <c r="B127" s="2" t="s">
        <v>22154</v>
      </c>
      <c r="C127" s="4" t="s">
        <v>22155</v>
      </c>
      <c r="E127" s="9">
        <v>44932</v>
      </c>
    </row>
    <row r="128" spans="1:6" x14ac:dyDescent="0.25">
      <c r="A128" s="2" t="s">
        <v>22156</v>
      </c>
      <c r="B128" s="2" t="s">
        <v>22115</v>
      </c>
      <c r="C128" s="4" t="s">
        <v>1122</v>
      </c>
      <c r="E128" s="9">
        <v>44938</v>
      </c>
    </row>
  </sheetData>
  <hyperlinks>
    <hyperlink ref="I1" location="'Inicio'!A1" tooltip="Regresa a la tabla del inicio" display="Ir al inicio" xr:uid="{CB18ADE7-0C4B-41CD-8DB5-441A533FAE44}"/>
  </hyperlink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EB3F-4A4E-4F11-81ED-FC46674E58DB}">
  <sheetPr codeName="Hoja359"/>
  <dimension ref="A1:I4"/>
  <sheetViews>
    <sheetView workbookViewId="0">
      <pane ySplit="1" topLeftCell="A2" activePane="bottomLeft" state="frozenSplit"/>
      <selection pane="bottomLeft" activeCell="D7" sqref="D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22161</v>
      </c>
      <c r="H1" s="1" t="s">
        <v>28761</v>
      </c>
      <c r="I1" s="5" t="s">
        <v>14</v>
      </c>
    </row>
    <row r="2" spans="1:9" x14ac:dyDescent="0.25">
      <c r="A2" s="2" t="s">
        <v>7913</v>
      </c>
      <c r="B2" s="2" t="s">
        <v>22163</v>
      </c>
      <c r="C2" s="4" t="s">
        <v>22164</v>
      </c>
      <c r="D2" s="9">
        <v>40371</v>
      </c>
      <c r="E2" s="9" t="s">
        <v>22165</v>
      </c>
    </row>
    <row r="3" spans="1:9" x14ac:dyDescent="0.25">
      <c r="A3" s="2" t="s">
        <v>22166</v>
      </c>
      <c r="B3" s="2" t="s">
        <v>22167</v>
      </c>
      <c r="C3" s="35">
        <v>43021</v>
      </c>
      <c r="D3" s="9">
        <v>43468</v>
      </c>
      <c r="E3" s="9" t="s">
        <v>22168</v>
      </c>
    </row>
    <row r="4" spans="1:9" x14ac:dyDescent="0.25">
      <c r="A4" s="2" t="s">
        <v>5724</v>
      </c>
      <c r="B4" s="2" t="s">
        <v>22169</v>
      </c>
      <c r="C4" s="35">
        <v>43468</v>
      </c>
    </row>
  </sheetData>
  <hyperlinks>
    <hyperlink ref="I1" location="'Inicio'!A1" tooltip="Regresa a la tabla del inicio" display="Ir al inicio" xr:uid="{0B27D6F2-5AEB-4A0F-A01B-A4104AB207CF}"/>
  </hyperlink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3B29-66F5-439B-853C-00CCAC1052A5}">
  <sheetPr codeName="Hoja256"/>
  <dimension ref="A1:I5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800</v>
      </c>
      <c r="H1" s="1" t="s">
        <v>28761</v>
      </c>
      <c r="I1" s="5" t="s">
        <v>14</v>
      </c>
    </row>
    <row r="2" spans="1:9" x14ac:dyDescent="0.25">
      <c r="A2" s="2" t="s">
        <v>13259</v>
      </c>
      <c r="B2" s="2" t="s">
        <v>22157</v>
      </c>
      <c r="C2" s="4" t="s">
        <v>1514</v>
      </c>
      <c r="D2" s="9">
        <v>43295</v>
      </c>
      <c r="E2" s="9">
        <v>43295</v>
      </c>
    </row>
    <row r="3" spans="1:9" x14ac:dyDescent="0.25">
      <c r="A3" s="2" t="s">
        <v>13259</v>
      </c>
      <c r="B3" s="2" t="s">
        <v>22157</v>
      </c>
      <c r="C3" s="4" t="s">
        <v>22158</v>
      </c>
      <c r="E3" s="9">
        <v>43501</v>
      </c>
    </row>
    <row r="4" spans="1:9" x14ac:dyDescent="0.25">
      <c r="A4" s="25"/>
      <c r="B4" s="25" t="s">
        <v>22159</v>
      </c>
      <c r="C4" s="25"/>
      <c r="D4" s="29"/>
      <c r="E4" s="29"/>
      <c r="F4" s="30"/>
    </row>
    <row r="5" spans="1:9" x14ac:dyDescent="0.25">
      <c r="A5" s="2" t="s">
        <v>1726</v>
      </c>
      <c r="B5" s="2" t="s">
        <v>22160</v>
      </c>
      <c r="C5" s="4" t="s">
        <v>21331</v>
      </c>
      <c r="E5" s="9" t="s">
        <v>21331</v>
      </c>
    </row>
  </sheetData>
  <hyperlinks>
    <hyperlink ref="I1" location="'Inicio'!A1" tooltip="Regresa a la tabla del inicio" display="Ir al inicio" xr:uid="{AE113F0B-5203-4E63-9974-19673DF0C769}"/>
  </hyperlink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8FCB-2E6F-4D41-B58E-AAA6A0436844}">
  <sheetPr codeName="Hoja257"/>
  <dimension ref="A1:I5"/>
  <sheetViews>
    <sheetView workbookViewId="0">
      <pane ySplit="1" topLeftCell="A2" activePane="bottomLeft" state="frozenSplit"/>
      <selection pane="bottomLeft" activeCell="D6" sqref="D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801</v>
      </c>
      <c r="H1" s="1" t="s">
        <v>28761</v>
      </c>
      <c r="I1" s="5" t="s">
        <v>14</v>
      </c>
    </row>
    <row r="2" spans="1:9" x14ac:dyDescent="0.25">
      <c r="A2" s="2" t="s">
        <v>20684</v>
      </c>
      <c r="B2" s="2" t="s">
        <v>22170</v>
      </c>
      <c r="C2" s="4" t="s">
        <v>22171</v>
      </c>
      <c r="E2" s="9">
        <v>42917</v>
      </c>
    </row>
    <row r="3" spans="1:9" x14ac:dyDescent="0.25">
      <c r="A3" s="2" t="s">
        <v>22172</v>
      </c>
      <c r="B3" s="2" t="s">
        <v>22173</v>
      </c>
      <c r="C3" s="4" t="s">
        <v>22174</v>
      </c>
      <c r="E3" s="9">
        <v>43312</v>
      </c>
    </row>
    <row r="4" spans="1:9" x14ac:dyDescent="0.25">
      <c r="A4" s="2" t="s">
        <v>5704</v>
      </c>
      <c r="B4" s="2" t="s">
        <v>22175</v>
      </c>
      <c r="C4" s="4" t="s">
        <v>22176</v>
      </c>
      <c r="E4" s="9">
        <v>43467</v>
      </c>
    </row>
    <row r="5" spans="1:9" x14ac:dyDescent="0.25">
      <c r="A5" s="2" t="s">
        <v>18829</v>
      </c>
      <c r="B5" s="2" t="s">
        <v>22177</v>
      </c>
      <c r="C5" s="4" t="s">
        <v>22176</v>
      </c>
      <c r="E5" s="9">
        <v>43467</v>
      </c>
    </row>
  </sheetData>
  <hyperlinks>
    <hyperlink ref="I1" location="'Inicio'!A1" tooltip="Regresa a la tabla del inicio" display="Ir al inicio" xr:uid="{FD598426-7935-41DA-91EB-25A268C77F8E}"/>
  </hyperlink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CE995-407B-434A-A2AA-85420279CFFA}">
  <sheetPr codeName="Hoja258"/>
  <dimension ref="A1:I107"/>
  <sheetViews>
    <sheetView workbookViewId="0">
      <pane ySplit="1" topLeftCell="A92" activePane="bottomLeft" state="frozenSplit"/>
      <selection pane="bottomLeft" activeCell="E108" sqref="E10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802</v>
      </c>
      <c r="H1" s="1" t="s">
        <v>28761</v>
      </c>
      <c r="I1" s="5" t="s">
        <v>14</v>
      </c>
    </row>
    <row r="2" spans="1:9" x14ac:dyDescent="0.25">
      <c r="A2" s="2" t="s">
        <v>1924</v>
      </c>
      <c r="B2" s="2" t="s">
        <v>22178</v>
      </c>
      <c r="C2" s="4" t="s">
        <v>22179</v>
      </c>
      <c r="D2" s="9" t="s">
        <v>22180</v>
      </c>
      <c r="E2" s="9">
        <v>40154</v>
      </c>
    </row>
    <row r="3" spans="1:9" x14ac:dyDescent="0.25">
      <c r="A3" s="2" t="s">
        <v>6745</v>
      </c>
      <c r="B3" s="2" t="s">
        <v>22181</v>
      </c>
      <c r="C3" s="4" t="s">
        <v>16685</v>
      </c>
      <c r="E3" s="9">
        <v>40175</v>
      </c>
    </row>
    <row r="4" spans="1:9" x14ac:dyDescent="0.25">
      <c r="A4" s="2" t="s">
        <v>22182</v>
      </c>
      <c r="B4" s="2" t="s">
        <v>22183</v>
      </c>
      <c r="C4" s="4" t="s">
        <v>22184</v>
      </c>
      <c r="D4" s="9" t="s">
        <v>22185</v>
      </c>
      <c r="E4" s="9">
        <v>40206</v>
      </c>
    </row>
    <row r="5" spans="1:9" x14ac:dyDescent="0.25">
      <c r="A5" s="2" t="s">
        <v>2782</v>
      </c>
      <c r="B5" s="2" t="s">
        <v>22186</v>
      </c>
      <c r="C5" s="4" t="s">
        <v>22187</v>
      </c>
      <c r="D5" s="9" t="s">
        <v>22188</v>
      </c>
      <c r="E5" s="9">
        <v>40274</v>
      </c>
    </row>
    <row r="6" spans="1:9" x14ac:dyDescent="0.25">
      <c r="A6" s="2" t="s">
        <v>22189</v>
      </c>
      <c r="B6" s="2" t="s">
        <v>22190</v>
      </c>
      <c r="C6" s="4" t="s">
        <v>22191</v>
      </c>
      <c r="D6" s="9" t="s">
        <v>22192</v>
      </c>
      <c r="E6" s="9">
        <v>40512</v>
      </c>
    </row>
    <row r="7" spans="1:9" x14ac:dyDescent="0.25">
      <c r="A7" s="2" t="s">
        <v>17126</v>
      </c>
      <c r="B7" s="2" t="s">
        <v>22193</v>
      </c>
      <c r="C7" s="4" t="s">
        <v>5954</v>
      </c>
      <c r="E7" s="9">
        <v>40919</v>
      </c>
    </row>
    <row r="8" spans="1:9" x14ac:dyDescent="0.25">
      <c r="A8" s="2" t="s">
        <v>22194</v>
      </c>
      <c r="B8" s="2" t="s">
        <v>22195</v>
      </c>
      <c r="C8" s="4" t="s">
        <v>3819</v>
      </c>
      <c r="D8" s="9" t="s">
        <v>3833</v>
      </c>
      <c r="E8" s="9">
        <v>40926</v>
      </c>
    </row>
    <row r="9" spans="1:9" x14ac:dyDescent="0.25">
      <c r="A9" s="2" t="s">
        <v>17126</v>
      </c>
      <c r="B9" s="2" t="s">
        <v>22196</v>
      </c>
      <c r="C9" s="4" t="s">
        <v>20362</v>
      </c>
      <c r="E9" s="9">
        <v>40930</v>
      </c>
    </row>
    <row r="10" spans="1:9" x14ac:dyDescent="0.25">
      <c r="A10" s="2" t="s">
        <v>17126</v>
      </c>
      <c r="B10" s="2" t="s">
        <v>22197</v>
      </c>
      <c r="C10" s="4" t="s">
        <v>22198</v>
      </c>
      <c r="D10" s="9" t="s">
        <v>22199</v>
      </c>
      <c r="E10" s="9">
        <v>40959</v>
      </c>
    </row>
    <row r="11" spans="1:9" x14ac:dyDescent="0.25">
      <c r="A11" s="2" t="s">
        <v>2782</v>
      </c>
      <c r="B11" s="2" t="s">
        <v>16033</v>
      </c>
      <c r="C11" s="4" t="s">
        <v>22200</v>
      </c>
      <c r="E11" s="9">
        <v>40966</v>
      </c>
    </row>
    <row r="12" spans="1:9" x14ac:dyDescent="0.25">
      <c r="A12" s="2" t="s">
        <v>2782</v>
      </c>
      <c r="B12" s="2" t="s">
        <v>16033</v>
      </c>
      <c r="C12" s="4" t="s">
        <v>22201</v>
      </c>
      <c r="E12" s="9" t="s">
        <v>956</v>
      </c>
    </row>
    <row r="13" spans="1:9" x14ac:dyDescent="0.25">
      <c r="A13" s="2" t="s">
        <v>2782</v>
      </c>
      <c r="B13" s="2" t="s">
        <v>16033</v>
      </c>
      <c r="C13" s="4" t="s">
        <v>1793</v>
      </c>
      <c r="E13" s="9">
        <v>41114</v>
      </c>
    </row>
    <row r="14" spans="1:9" x14ac:dyDescent="0.25">
      <c r="A14" s="2" t="s">
        <v>22202</v>
      </c>
      <c r="B14" s="2" t="s">
        <v>22203</v>
      </c>
      <c r="C14" s="4" t="s">
        <v>22204</v>
      </c>
      <c r="D14" s="9" t="s">
        <v>22205</v>
      </c>
      <c r="E14" s="9">
        <v>41396</v>
      </c>
    </row>
    <row r="15" spans="1:9" x14ac:dyDescent="0.25">
      <c r="A15" s="2" t="s">
        <v>8358</v>
      </c>
      <c r="B15" s="2" t="s">
        <v>22206</v>
      </c>
      <c r="C15" s="4" t="s">
        <v>9399</v>
      </c>
      <c r="E15" s="9">
        <v>41401</v>
      </c>
    </row>
    <row r="16" spans="1:9" x14ac:dyDescent="0.25">
      <c r="A16" s="2" t="s">
        <v>19561</v>
      </c>
      <c r="B16" s="2" t="s">
        <v>22207</v>
      </c>
      <c r="C16" s="4" t="s">
        <v>1849</v>
      </c>
      <c r="E16" s="9">
        <v>41408</v>
      </c>
    </row>
    <row r="17" spans="1:6" x14ac:dyDescent="0.25">
      <c r="A17" s="2" t="s">
        <v>20055</v>
      </c>
      <c r="B17" s="2" t="s">
        <v>22208</v>
      </c>
      <c r="C17" s="4" t="s">
        <v>12359</v>
      </c>
      <c r="E17" s="9">
        <v>41414</v>
      </c>
    </row>
    <row r="18" spans="1:6" x14ac:dyDescent="0.25">
      <c r="A18" s="2" t="s">
        <v>22209</v>
      </c>
      <c r="B18" s="2" t="s">
        <v>22210</v>
      </c>
      <c r="C18" s="4" t="s">
        <v>3976</v>
      </c>
      <c r="D18" s="9">
        <v>41429</v>
      </c>
      <c r="E18" s="9">
        <v>41442</v>
      </c>
      <c r="F18" s="3">
        <v>13</v>
      </c>
    </row>
    <row r="19" spans="1:6" x14ac:dyDescent="0.25">
      <c r="A19" s="2" t="s">
        <v>2363</v>
      </c>
      <c r="B19" s="2" t="s">
        <v>22211</v>
      </c>
      <c r="C19" s="4" t="s">
        <v>3995</v>
      </c>
      <c r="D19" s="9">
        <v>41464</v>
      </c>
      <c r="E19" s="9">
        <v>41464</v>
      </c>
    </row>
    <row r="20" spans="1:6" x14ac:dyDescent="0.25">
      <c r="A20" s="2" t="s">
        <v>3503</v>
      </c>
      <c r="B20" s="2" t="s">
        <v>22212</v>
      </c>
      <c r="C20" s="4" t="s">
        <v>9463</v>
      </c>
      <c r="E20" s="9">
        <v>41670</v>
      </c>
    </row>
    <row r="21" spans="1:6" x14ac:dyDescent="0.25">
      <c r="A21" s="2" t="s">
        <v>3503</v>
      </c>
      <c r="B21" s="2" t="s">
        <v>22213</v>
      </c>
      <c r="C21" s="4" t="s">
        <v>5073</v>
      </c>
      <c r="E21" s="9">
        <v>41676</v>
      </c>
    </row>
    <row r="22" spans="1:6" x14ac:dyDescent="0.25">
      <c r="A22" s="2" t="s">
        <v>2369</v>
      </c>
      <c r="B22" s="2" t="s">
        <v>22214</v>
      </c>
      <c r="C22" s="4" t="s">
        <v>13724</v>
      </c>
      <c r="E22" s="9">
        <v>41683</v>
      </c>
    </row>
    <row r="23" spans="1:6" x14ac:dyDescent="0.25">
      <c r="A23" s="2" t="s">
        <v>3503</v>
      </c>
      <c r="B23" s="2" t="s">
        <v>22215</v>
      </c>
      <c r="C23" s="4" t="s">
        <v>4104</v>
      </c>
      <c r="E23" s="9">
        <v>41687</v>
      </c>
    </row>
    <row r="24" spans="1:6" x14ac:dyDescent="0.25">
      <c r="A24" s="2" t="s">
        <v>3269</v>
      </c>
      <c r="B24" s="2" t="s">
        <v>22216</v>
      </c>
      <c r="C24" s="4" t="s">
        <v>17074</v>
      </c>
      <c r="D24" s="9" t="s">
        <v>22217</v>
      </c>
      <c r="E24" s="9">
        <v>41708</v>
      </c>
    </row>
    <row r="25" spans="1:6" x14ac:dyDescent="0.25">
      <c r="A25" s="2" t="s">
        <v>3269</v>
      </c>
      <c r="B25" s="2" t="s">
        <v>22218</v>
      </c>
      <c r="C25" s="4" t="s">
        <v>22219</v>
      </c>
      <c r="E25" s="9">
        <v>41723</v>
      </c>
    </row>
    <row r="26" spans="1:6" x14ac:dyDescent="0.25">
      <c r="B26" s="2" t="s">
        <v>22220</v>
      </c>
      <c r="C26" s="4" t="s">
        <v>22221</v>
      </c>
      <c r="D26" s="9" t="s">
        <v>15869</v>
      </c>
      <c r="E26" s="9">
        <v>41737</v>
      </c>
    </row>
    <row r="27" spans="1:6" x14ac:dyDescent="0.25">
      <c r="A27" s="2" t="s">
        <v>3269</v>
      </c>
      <c r="B27" s="2" t="s">
        <v>22222</v>
      </c>
      <c r="C27" s="4" t="s">
        <v>22223</v>
      </c>
      <c r="E27" s="9">
        <v>41744</v>
      </c>
    </row>
    <row r="28" spans="1:6" x14ac:dyDescent="0.25">
      <c r="A28" s="2" t="s">
        <v>22224</v>
      </c>
      <c r="B28" s="2" t="s">
        <v>22225</v>
      </c>
      <c r="C28" s="4" t="s">
        <v>7524</v>
      </c>
      <c r="D28" s="9">
        <v>41751</v>
      </c>
      <c r="E28" s="9">
        <v>41750</v>
      </c>
    </row>
    <row r="29" spans="1:6" x14ac:dyDescent="0.25">
      <c r="A29" s="2" t="s">
        <v>22226</v>
      </c>
      <c r="B29" s="2" t="s">
        <v>22227</v>
      </c>
      <c r="C29" s="4" t="s">
        <v>15765</v>
      </c>
      <c r="D29" s="9">
        <v>41757</v>
      </c>
      <c r="E29" s="9">
        <v>41757</v>
      </c>
    </row>
    <row r="30" spans="1:6" x14ac:dyDescent="0.25">
      <c r="A30" s="2" t="s">
        <v>22224</v>
      </c>
      <c r="B30" s="2" t="s">
        <v>22228</v>
      </c>
      <c r="C30" s="4" t="s">
        <v>7544</v>
      </c>
      <c r="E30" s="9">
        <v>41778</v>
      </c>
    </row>
    <row r="31" spans="1:6" x14ac:dyDescent="0.25">
      <c r="A31" s="2" t="s">
        <v>4042</v>
      </c>
      <c r="B31" s="2" t="s">
        <v>22229</v>
      </c>
      <c r="C31" s="4" t="s">
        <v>22230</v>
      </c>
      <c r="E31" s="9">
        <v>41764</v>
      </c>
    </row>
    <row r="32" spans="1:6" x14ac:dyDescent="0.25">
      <c r="A32" s="2" t="s">
        <v>4042</v>
      </c>
      <c r="B32" s="2" t="s">
        <v>22231</v>
      </c>
      <c r="C32" s="4" t="s">
        <v>993</v>
      </c>
      <c r="E32" s="9">
        <v>41771</v>
      </c>
    </row>
    <row r="33" spans="1:5" x14ac:dyDescent="0.25">
      <c r="A33" s="2" t="s">
        <v>4042</v>
      </c>
      <c r="B33" s="2" t="s">
        <v>22232</v>
      </c>
      <c r="C33" s="4" t="s">
        <v>19857</v>
      </c>
      <c r="D33" s="9">
        <v>41785</v>
      </c>
      <c r="E33" s="9">
        <v>41785</v>
      </c>
    </row>
    <row r="34" spans="1:5" x14ac:dyDescent="0.25">
      <c r="A34" s="2" t="s">
        <v>22224</v>
      </c>
      <c r="B34" s="2" t="s">
        <v>22228</v>
      </c>
      <c r="C34" s="4" t="s">
        <v>7571</v>
      </c>
      <c r="E34" s="9">
        <v>41785</v>
      </c>
    </row>
    <row r="35" spans="1:5" x14ac:dyDescent="0.25">
      <c r="A35" s="2" t="s">
        <v>2419</v>
      </c>
      <c r="B35" s="2" t="s">
        <v>19553</v>
      </c>
      <c r="C35" s="4" t="s">
        <v>5158</v>
      </c>
      <c r="D35" s="9">
        <v>41813</v>
      </c>
      <c r="E35" s="9">
        <v>41815</v>
      </c>
    </row>
    <row r="36" spans="1:5" x14ac:dyDescent="0.25">
      <c r="A36" s="2" t="s">
        <v>8306</v>
      </c>
      <c r="B36" s="2" t="s">
        <v>22233</v>
      </c>
      <c r="C36" s="4" t="s">
        <v>5158</v>
      </c>
      <c r="E36" s="9">
        <v>41792</v>
      </c>
    </row>
    <row r="37" spans="1:5" x14ac:dyDescent="0.25">
      <c r="A37" s="2" t="s">
        <v>15651</v>
      </c>
      <c r="B37" s="2" t="s">
        <v>22234</v>
      </c>
      <c r="C37" s="4" t="s">
        <v>3584</v>
      </c>
      <c r="E37" s="9">
        <v>41799</v>
      </c>
    </row>
    <row r="38" spans="1:5" x14ac:dyDescent="0.25">
      <c r="A38" s="2" t="s">
        <v>1781</v>
      </c>
      <c r="B38" s="2" t="s">
        <v>22235</v>
      </c>
      <c r="C38" s="4" t="s">
        <v>4165</v>
      </c>
      <c r="D38" s="9">
        <v>41813</v>
      </c>
      <c r="E38" s="9">
        <v>41815</v>
      </c>
    </row>
    <row r="39" spans="1:5" x14ac:dyDescent="0.25">
      <c r="A39" s="2" t="s">
        <v>4167</v>
      </c>
      <c r="B39" s="2" t="s">
        <v>22236</v>
      </c>
      <c r="C39" s="4" t="s">
        <v>11868</v>
      </c>
      <c r="D39" s="9">
        <v>41836</v>
      </c>
      <c r="E39" s="9">
        <v>41836</v>
      </c>
    </row>
    <row r="40" spans="1:5" x14ac:dyDescent="0.25">
      <c r="A40" s="2" t="s">
        <v>2052</v>
      </c>
      <c r="B40" s="2" t="s">
        <v>22237</v>
      </c>
      <c r="C40" s="4" t="s">
        <v>22238</v>
      </c>
      <c r="D40" s="9" t="s">
        <v>22239</v>
      </c>
      <c r="E40" s="9">
        <v>41856</v>
      </c>
    </row>
    <row r="41" spans="1:5" x14ac:dyDescent="0.25">
      <c r="A41" s="2" t="s">
        <v>4167</v>
      </c>
      <c r="B41" s="2" t="s">
        <v>22240</v>
      </c>
      <c r="C41" s="4" t="s">
        <v>6489</v>
      </c>
      <c r="E41" s="9">
        <v>41862</v>
      </c>
    </row>
    <row r="42" spans="1:5" x14ac:dyDescent="0.25">
      <c r="A42" s="2" t="s">
        <v>22241</v>
      </c>
      <c r="B42" s="2" t="s">
        <v>22242</v>
      </c>
      <c r="C42" s="4" t="s">
        <v>5202</v>
      </c>
      <c r="E42" s="9">
        <v>41870</v>
      </c>
    </row>
    <row r="43" spans="1:5" x14ac:dyDescent="0.25">
      <c r="A43" s="2" t="s">
        <v>22243</v>
      </c>
      <c r="B43" s="2" t="s">
        <v>22244</v>
      </c>
      <c r="C43" s="4" t="s">
        <v>22245</v>
      </c>
      <c r="D43" s="9">
        <v>42783</v>
      </c>
      <c r="E43" s="9">
        <v>42782</v>
      </c>
    </row>
    <row r="44" spans="1:5" x14ac:dyDescent="0.25">
      <c r="A44" s="2" t="s">
        <v>5133</v>
      </c>
      <c r="B44" s="2" t="s">
        <v>22246</v>
      </c>
      <c r="C44" s="4" t="s">
        <v>22247</v>
      </c>
      <c r="E44" s="9">
        <v>42789</v>
      </c>
    </row>
    <row r="45" spans="1:5" x14ac:dyDescent="0.25">
      <c r="A45" s="2" t="s">
        <v>22248</v>
      </c>
      <c r="B45" s="2" t="s">
        <v>22249</v>
      </c>
      <c r="C45" s="4" t="s">
        <v>22250</v>
      </c>
      <c r="E45" s="9">
        <v>42893</v>
      </c>
    </row>
    <row r="46" spans="1:5" x14ac:dyDescent="0.25">
      <c r="A46" s="2" t="s">
        <v>1171</v>
      </c>
      <c r="B46" s="2" t="s">
        <v>22251</v>
      </c>
      <c r="C46" s="4" t="s">
        <v>22252</v>
      </c>
      <c r="E46" s="9">
        <v>42893</v>
      </c>
    </row>
    <row r="47" spans="1:5" x14ac:dyDescent="0.25">
      <c r="A47" s="2" t="s">
        <v>22253</v>
      </c>
      <c r="B47" s="2" t="s">
        <v>22254</v>
      </c>
      <c r="C47" s="4" t="s">
        <v>22255</v>
      </c>
      <c r="E47" s="9">
        <v>42903</v>
      </c>
    </row>
    <row r="48" spans="1:5" x14ac:dyDescent="0.25">
      <c r="A48" s="2" t="s">
        <v>1171</v>
      </c>
      <c r="B48" s="2" t="s">
        <v>22256</v>
      </c>
      <c r="C48" s="4" t="s">
        <v>22257</v>
      </c>
      <c r="E48" s="9">
        <v>42898</v>
      </c>
    </row>
    <row r="49" spans="1:5" x14ac:dyDescent="0.25">
      <c r="A49" s="2" t="s">
        <v>1171</v>
      </c>
      <c r="B49" s="2" t="s">
        <v>22258</v>
      </c>
      <c r="C49" s="4" t="s">
        <v>22259</v>
      </c>
      <c r="E49" s="9">
        <v>42903</v>
      </c>
    </row>
    <row r="50" spans="1:5" x14ac:dyDescent="0.25">
      <c r="A50" s="2" t="s">
        <v>13370</v>
      </c>
      <c r="B50" s="2" t="s">
        <v>22260</v>
      </c>
      <c r="C50" s="4" t="s">
        <v>1448</v>
      </c>
      <c r="E50" s="9">
        <v>42908</v>
      </c>
    </row>
    <row r="51" spans="1:5" x14ac:dyDescent="0.25">
      <c r="A51" s="2" t="s">
        <v>1171</v>
      </c>
      <c r="B51" s="2" t="s">
        <v>22261</v>
      </c>
      <c r="C51" s="4" t="s">
        <v>22262</v>
      </c>
      <c r="E51" s="9">
        <v>42908</v>
      </c>
    </row>
    <row r="52" spans="1:5" x14ac:dyDescent="0.25">
      <c r="A52" s="2" t="s">
        <v>14542</v>
      </c>
      <c r="B52" s="2" t="s">
        <v>22263</v>
      </c>
      <c r="C52" s="4" t="s">
        <v>13520</v>
      </c>
      <c r="E52" s="9">
        <v>42913</v>
      </c>
    </row>
    <row r="53" spans="1:5" x14ac:dyDescent="0.25">
      <c r="A53" s="2" t="s">
        <v>22264</v>
      </c>
      <c r="B53" s="2" t="s">
        <v>22265</v>
      </c>
      <c r="C53" s="4" t="s">
        <v>13520</v>
      </c>
      <c r="D53" s="9">
        <v>42925</v>
      </c>
      <c r="E53" s="9">
        <v>42921</v>
      </c>
    </row>
    <row r="54" spans="1:5" x14ac:dyDescent="0.25">
      <c r="A54" s="2" t="s">
        <v>14542</v>
      </c>
      <c r="B54" s="2" t="s">
        <v>22266</v>
      </c>
      <c r="C54" s="4" t="s">
        <v>22267</v>
      </c>
      <c r="E54" s="9">
        <v>42915</v>
      </c>
    </row>
    <row r="55" spans="1:5" x14ac:dyDescent="0.25">
      <c r="A55" s="2" t="s">
        <v>1171</v>
      </c>
      <c r="B55" s="2" t="s">
        <v>22268</v>
      </c>
      <c r="C55" s="4" t="s">
        <v>22269</v>
      </c>
      <c r="E55" s="9">
        <v>42921</v>
      </c>
    </row>
    <row r="56" spans="1:5" x14ac:dyDescent="0.25">
      <c r="A56" s="2" t="s">
        <v>14542</v>
      </c>
      <c r="B56" s="2" t="s">
        <v>22270</v>
      </c>
      <c r="C56" s="4" t="s">
        <v>22271</v>
      </c>
      <c r="E56" s="9">
        <v>42930</v>
      </c>
    </row>
    <row r="57" spans="1:5" x14ac:dyDescent="0.25">
      <c r="A57" s="2" t="s">
        <v>5893</v>
      </c>
      <c r="B57" s="2" t="s">
        <v>22272</v>
      </c>
      <c r="C57" s="4" t="s">
        <v>22273</v>
      </c>
      <c r="D57" s="9">
        <v>42937</v>
      </c>
      <c r="E57" s="9">
        <v>42936</v>
      </c>
    </row>
    <row r="58" spans="1:5" x14ac:dyDescent="0.25">
      <c r="A58" s="2" t="s">
        <v>14542</v>
      </c>
      <c r="B58" s="2" t="s">
        <v>22274</v>
      </c>
      <c r="C58" s="4" t="s">
        <v>22275</v>
      </c>
      <c r="E58" s="9">
        <v>42934</v>
      </c>
    </row>
    <row r="59" spans="1:5" x14ac:dyDescent="0.25">
      <c r="A59" s="2" t="s">
        <v>1171</v>
      </c>
      <c r="B59" s="2" t="s">
        <v>22276</v>
      </c>
      <c r="C59" s="4" t="s">
        <v>22277</v>
      </c>
      <c r="E59" s="9">
        <v>42936</v>
      </c>
    </row>
    <row r="60" spans="1:5" x14ac:dyDescent="0.25">
      <c r="A60" s="2" t="s">
        <v>22278</v>
      </c>
      <c r="B60" s="2" t="s">
        <v>22279</v>
      </c>
      <c r="C60" s="4" t="s">
        <v>15462</v>
      </c>
      <c r="E60" s="9">
        <v>42964</v>
      </c>
    </row>
    <row r="61" spans="1:5" x14ac:dyDescent="0.25">
      <c r="A61" s="2" t="s">
        <v>14542</v>
      </c>
      <c r="B61" s="2" t="s">
        <v>22280</v>
      </c>
      <c r="C61" s="4" t="s">
        <v>15462</v>
      </c>
      <c r="E61" s="9">
        <v>42954</v>
      </c>
    </row>
    <row r="62" spans="1:5" x14ac:dyDescent="0.25">
      <c r="A62" s="2" t="s">
        <v>1171</v>
      </c>
      <c r="B62" s="2" t="s">
        <v>22281</v>
      </c>
      <c r="C62" s="4" t="s">
        <v>22282</v>
      </c>
      <c r="E62" s="9">
        <v>42957</v>
      </c>
    </row>
    <row r="63" spans="1:5" x14ac:dyDescent="0.25">
      <c r="A63" s="2" t="s">
        <v>1171</v>
      </c>
      <c r="B63" s="2" t="s">
        <v>22283</v>
      </c>
      <c r="C63" s="4" t="s">
        <v>22284</v>
      </c>
      <c r="E63" s="9">
        <v>42962</v>
      </c>
    </row>
    <row r="64" spans="1:5" x14ac:dyDescent="0.25">
      <c r="A64" s="2" t="s">
        <v>14542</v>
      </c>
      <c r="B64" s="2" t="s">
        <v>22285</v>
      </c>
      <c r="C64" s="4" t="s">
        <v>22286</v>
      </c>
      <c r="E64" s="9">
        <v>42964</v>
      </c>
    </row>
    <row r="65" spans="1:5" x14ac:dyDescent="0.25">
      <c r="A65" s="2" t="s">
        <v>22287</v>
      </c>
      <c r="B65" s="2" t="s">
        <v>22288</v>
      </c>
      <c r="C65" s="4" t="s">
        <v>16099</v>
      </c>
      <c r="E65" s="9">
        <v>43005</v>
      </c>
    </row>
    <row r="66" spans="1:5" x14ac:dyDescent="0.25">
      <c r="A66" s="2" t="s">
        <v>14542</v>
      </c>
      <c r="B66" s="2" t="s">
        <v>22289</v>
      </c>
      <c r="C66" s="4" t="s">
        <v>22290</v>
      </c>
      <c r="E66" s="9">
        <v>43005</v>
      </c>
    </row>
    <row r="67" spans="1:5" x14ac:dyDescent="0.25">
      <c r="A67" s="2" t="s">
        <v>14542</v>
      </c>
      <c r="B67" s="2" t="s">
        <v>22291</v>
      </c>
      <c r="C67" s="4" t="s">
        <v>22292</v>
      </c>
      <c r="E67" s="9">
        <v>43020</v>
      </c>
    </row>
    <row r="68" spans="1:5" x14ac:dyDescent="0.25">
      <c r="A68" s="2" t="s">
        <v>22293</v>
      </c>
      <c r="B68" s="2" t="s">
        <v>22294</v>
      </c>
      <c r="C68" s="4" t="s">
        <v>13228</v>
      </c>
      <c r="D68" s="9">
        <v>43032</v>
      </c>
      <c r="E68" s="9">
        <v>43029</v>
      </c>
    </row>
    <row r="69" spans="1:5" x14ac:dyDescent="0.25">
      <c r="A69" s="2" t="s">
        <v>14542</v>
      </c>
      <c r="B69" s="2" t="s">
        <v>22295</v>
      </c>
      <c r="C69" s="4" t="s">
        <v>22296</v>
      </c>
      <c r="E69" s="9">
        <v>43025</v>
      </c>
    </row>
    <row r="70" spans="1:5" x14ac:dyDescent="0.25">
      <c r="A70" s="2" t="s">
        <v>14542</v>
      </c>
      <c r="B70" s="2" t="s">
        <v>22297</v>
      </c>
      <c r="C70" s="4" t="s">
        <v>22298</v>
      </c>
      <c r="E70" s="9">
        <v>43029</v>
      </c>
    </row>
    <row r="71" spans="1:5" x14ac:dyDescent="0.25">
      <c r="A71" s="2" t="s">
        <v>14542</v>
      </c>
      <c r="B71" s="2" t="s">
        <v>22299</v>
      </c>
      <c r="C71" s="4" t="s">
        <v>22300</v>
      </c>
      <c r="E71" s="9">
        <v>43035</v>
      </c>
    </row>
    <row r="72" spans="1:5" x14ac:dyDescent="0.25">
      <c r="A72" s="2" t="s">
        <v>14542</v>
      </c>
      <c r="B72" s="2" t="s">
        <v>22301</v>
      </c>
      <c r="C72" s="4" t="s">
        <v>22302</v>
      </c>
      <c r="E72" s="9">
        <v>43040</v>
      </c>
    </row>
    <row r="73" spans="1:5" x14ac:dyDescent="0.25">
      <c r="A73" s="2" t="s">
        <v>22303</v>
      </c>
      <c r="B73" s="2" t="s">
        <v>22304</v>
      </c>
      <c r="C73" s="4" t="s">
        <v>22305</v>
      </c>
      <c r="E73" s="9">
        <v>43073</v>
      </c>
    </row>
    <row r="74" spans="1:5" x14ac:dyDescent="0.25">
      <c r="A74" s="2" t="s">
        <v>22303</v>
      </c>
      <c r="B74" s="2" t="s">
        <v>22304</v>
      </c>
      <c r="C74" s="4" t="s">
        <v>10105</v>
      </c>
      <c r="E74" s="9">
        <v>43124</v>
      </c>
    </row>
    <row r="75" spans="1:5" x14ac:dyDescent="0.25">
      <c r="A75" s="2" t="s">
        <v>14542</v>
      </c>
      <c r="B75" s="2" t="s">
        <v>22306</v>
      </c>
      <c r="C75" s="4" t="s">
        <v>22307</v>
      </c>
      <c r="E75" s="9">
        <v>43115</v>
      </c>
    </row>
    <row r="76" spans="1:5" x14ac:dyDescent="0.25">
      <c r="A76" s="2" t="s">
        <v>22303</v>
      </c>
      <c r="B76" s="2" t="s">
        <v>22304</v>
      </c>
      <c r="C76" s="4" t="s">
        <v>22308</v>
      </c>
      <c r="E76" s="9">
        <v>43164</v>
      </c>
    </row>
    <row r="77" spans="1:5" x14ac:dyDescent="0.25">
      <c r="A77" s="2" t="s">
        <v>18871</v>
      </c>
      <c r="B77" s="2" t="s">
        <v>22309</v>
      </c>
      <c r="C77" s="4" t="s">
        <v>22310</v>
      </c>
      <c r="E77" s="9">
        <v>43172</v>
      </c>
    </row>
    <row r="78" spans="1:5" x14ac:dyDescent="0.25">
      <c r="A78" s="2" t="s">
        <v>7771</v>
      </c>
      <c r="B78" s="2" t="s">
        <v>22311</v>
      </c>
      <c r="C78" s="4" t="s">
        <v>13793</v>
      </c>
      <c r="D78" s="9">
        <v>43186</v>
      </c>
      <c r="E78" s="9">
        <v>43192</v>
      </c>
    </row>
    <row r="79" spans="1:5" x14ac:dyDescent="0.25">
      <c r="A79" s="2" t="s">
        <v>22312</v>
      </c>
      <c r="B79" s="2" t="s">
        <v>22313</v>
      </c>
      <c r="C79" s="4" t="s">
        <v>1202</v>
      </c>
      <c r="E79" s="9">
        <v>43195</v>
      </c>
    </row>
    <row r="80" spans="1:5" x14ac:dyDescent="0.25">
      <c r="A80" s="2" t="s">
        <v>13361</v>
      </c>
      <c r="B80" s="2" t="s">
        <v>22314</v>
      </c>
      <c r="C80" s="4" t="s">
        <v>16204</v>
      </c>
      <c r="E80" s="9">
        <v>43207</v>
      </c>
    </row>
    <row r="81" spans="1:6" x14ac:dyDescent="0.25">
      <c r="A81" s="2" t="s">
        <v>1798</v>
      </c>
      <c r="B81" s="2" t="s">
        <v>22315</v>
      </c>
      <c r="C81" s="4" t="s">
        <v>22316</v>
      </c>
      <c r="E81" s="9">
        <v>43245</v>
      </c>
    </row>
    <row r="82" spans="1:6" x14ac:dyDescent="0.25">
      <c r="A82" s="2" t="s">
        <v>22317</v>
      </c>
      <c r="B82" s="2" t="s">
        <v>22318</v>
      </c>
      <c r="C82" s="4" t="s">
        <v>22319</v>
      </c>
      <c r="E82" s="9">
        <v>43222</v>
      </c>
    </row>
    <row r="83" spans="1:6" x14ac:dyDescent="0.25">
      <c r="A83" s="2" t="s">
        <v>8558</v>
      </c>
      <c r="B83" s="2" t="s">
        <v>14455</v>
      </c>
      <c r="C83" s="4" t="s">
        <v>4695</v>
      </c>
      <c r="E83" s="9">
        <v>43228</v>
      </c>
    </row>
    <row r="84" spans="1:6" x14ac:dyDescent="0.25">
      <c r="A84" s="2" t="s">
        <v>2365</v>
      </c>
      <c r="B84" s="2" t="s">
        <v>22320</v>
      </c>
      <c r="C84" s="4" t="s">
        <v>22321</v>
      </c>
      <c r="E84" s="9">
        <v>43231</v>
      </c>
    </row>
    <row r="85" spans="1:6" x14ac:dyDescent="0.25">
      <c r="A85" s="2" t="s">
        <v>22322</v>
      </c>
      <c r="B85" s="2" t="s">
        <v>22323</v>
      </c>
      <c r="C85" s="4" t="s">
        <v>4698</v>
      </c>
      <c r="E85" s="9">
        <v>43238</v>
      </c>
    </row>
    <row r="86" spans="1:6" x14ac:dyDescent="0.25">
      <c r="A86" s="2" t="s">
        <v>22324</v>
      </c>
      <c r="B86" s="2" t="s">
        <v>22325</v>
      </c>
      <c r="C86" s="4" t="s">
        <v>22326</v>
      </c>
      <c r="E86" s="9">
        <v>43243</v>
      </c>
    </row>
    <row r="87" spans="1:6" x14ac:dyDescent="0.25">
      <c r="A87" s="2" t="s">
        <v>22327</v>
      </c>
      <c r="B87" s="2" t="s">
        <v>22328</v>
      </c>
      <c r="C87" s="4" t="s">
        <v>22329</v>
      </c>
      <c r="D87" s="9">
        <v>43258</v>
      </c>
      <c r="E87" s="9">
        <v>43259</v>
      </c>
    </row>
    <row r="88" spans="1:6" x14ac:dyDescent="0.25">
      <c r="A88" s="2" t="s">
        <v>3186</v>
      </c>
      <c r="B88" s="2" t="s">
        <v>22330</v>
      </c>
      <c r="C88" s="4" t="s">
        <v>16232</v>
      </c>
      <c r="E88" s="9">
        <v>43276</v>
      </c>
      <c r="F88" s="3">
        <v>2</v>
      </c>
    </row>
    <row r="89" spans="1:6" x14ac:dyDescent="0.25">
      <c r="A89" s="2" t="s">
        <v>22331</v>
      </c>
      <c r="B89" s="2" t="s">
        <v>22332</v>
      </c>
      <c r="C89" s="4" t="s">
        <v>1620</v>
      </c>
      <c r="D89" s="9">
        <v>43834</v>
      </c>
      <c r="E89" s="9">
        <v>43836</v>
      </c>
    </row>
    <row r="90" spans="1:6" x14ac:dyDescent="0.25">
      <c r="A90" s="2" t="s">
        <v>22333</v>
      </c>
      <c r="B90" s="2" t="s">
        <v>22334</v>
      </c>
      <c r="C90" s="4" t="s">
        <v>21857</v>
      </c>
      <c r="D90" s="9">
        <v>43850</v>
      </c>
      <c r="E90" s="9">
        <v>43848</v>
      </c>
    </row>
    <row r="91" spans="1:6" x14ac:dyDescent="0.25">
      <c r="A91" s="2" t="s">
        <v>12812</v>
      </c>
      <c r="B91" s="2" t="s">
        <v>22335</v>
      </c>
      <c r="C91" s="4" t="s">
        <v>1631</v>
      </c>
      <c r="E91" s="9">
        <v>43855</v>
      </c>
    </row>
    <row r="92" spans="1:6" x14ac:dyDescent="0.25">
      <c r="A92" s="2" t="s">
        <v>14402</v>
      </c>
      <c r="B92" s="2" t="s">
        <v>14479</v>
      </c>
      <c r="C92" s="4" t="s">
        <v>14812</v>
      </c>
      <c r="E92" s="9">
        <v>43862</v>
      </c>
    </row>
    <row r="93" spans="1:6" x14ac:dyDescent="0.25">
      <c r="A93" s="2" t="s">
        <v>22336</v>
      </c>
      <c r="B93" s="2" t="s">
        <v>5715</v>
      </c>
      <c r="C93" s="4" t="s">
        <v>9070</v>
      </c>
      <c r="D93" s="9">
        <v>43876</v>
      </c>
      <c r="E93" s="9">
        <v>43875</v>
      </c>
    </row>
    <row r="94" spans="1:6" x14ac:dyDescent="0.25">
      <c r="A94" s="2" t="s">
        <v>11144</v>
      </c>
      <c r="B94" s="2" t="s">
        <v>22337</v>
      </c>
      <c r="C94" s="4" t="s">
        <v>12754</v>
      </c>
      <c r="D94" s="9">
        <v>44338</v>
      </c>
      <c r="E94" s="9">
        <v>44341</v>
      </c>
    </row>
    <row r="95" spans="1:6" x14ac:dyDescent="0.25">
      <c r="A95" s="2" t="s">
        <v>4650</v>
      </c>
      <c r="B95" s="2" t="s">
        <v>22338</v>
      </c>
      <c r="C95" s="4" t="s">
        <v>12754</v>
      </c>
      <c r="D95" s="9">
        <v>44338</v>
      </c>
      <c r="E95" s="9">
        <v>44341</v>
      </c>
    </row>
    <row r="96" spans="1:6" x14ac:dyDescent="0.25">
      <c r="A96" s="2" t="s">
        <v>21912</v>
      </c>
      <c r="B96" s="2" t="s">
        <v>22339</v>
      </c>
      <c r="C96" s="4" t="s">
        <v>11108</v>
      </c>
      <c r="D96" s="9">
        <v>44373</v>
      </c>
      <c r="E96" s="9">
        <v>44405</v>
      </c>
    </row>
    <row r="97" spans="1:5" x14ac:dyDescent="0.25">
      <c r="A97" s="2" t="s">
        <v>22340</v>
      </c>
      <c r="B97" s="2" t="s">
        <v>22341</v>
      </c>
      <c r="C97" s="4" t="s">
        <v>11108</v>
      </c>
      <c r="D97" s="9">
        <v>44373</v>
      </c>
      <c r="E97" s="9">
        <v>44405</v>
      </c>
    </row>
    <row r="98" spans="1:5" x14ac:dyDescent="0.25">
      <c r="A98" s="2" t="s">
        <v>22342</v>
      </c>
      <c r="B98" s="2" t="s">
        <v>22343</v>
      </c>
      <c r="C98" s="4" t="s">
        <v>6272</v>
      </c>
      <c r="D98" s="9">
        <v>44387</v>
      </c>
      <c r="E98" s="9">
        <v>44386</v>
      </c>
    </row>
    <row r="99" spans="1:5" x14ac:dyDescent="0.25">
      <c r="A99" s="2" t="s">
        <v>22344</v>
      </c>
      <c r="B99" s="2" t="s">
        <v>22345</v>
      </c>
      <c r="C99" s="4" t="s">
        <v>6272</v>
      </c>
      <c r="D99" s="9">
        <v>44387</v>
      </c>
      <c r="E99" s="9">
        <v>44386</v>
      </c>
    </row>
    <row r="100" spans="1:5" x14ac:dyDescent="0.25">
      <c r="A100" s="2" t="s">
        <v>22342</v>
      </c>
      <c r="B100" s="2" t="s">
        <v>22343</v>
      </c>
      <c r="C100" s="4" t="s">
        <v>22346</v>
      </c>
      <c r="D100" s="9">
        <v>44436</v>
      </c>
      <c r="E100" s="9">
        <v>44436</v>
      </c>
    </row>
    <row r="101" spans="1:5" x14ac:dyDescent="0.25">
      <c r="A101" s="2" t="s">
        <v>22344</v>
      </c>
      <c r="B101" s="2" t="s">
        <v>22345</v>
      </c>
      <c r="C101" s="4" t="s">
        <v>22346</v>
      </c>
      <c r="D101" s="9">
        <v>44436</v>
      </c>
      <c r="E101" s="9">
        <v>44436</v>
      </c>
    </row>
    <row r="102" spans="1:5" x14ac:dyDescent="0.25">
      <c r="A102" s="2" t="s">
        <v>4768</v>
      </c>
      <c r="B102" s="2" t="s">
        <v>22347</v>
      </c>
      <c r="C102" s="4" t="s">
        <v>16549</v>
      </c>
      <c r="E102" s="9">
        <v>44792</v>
      </c>
    </row>
    <row r="103" spans="1:5" x14ac:dyDescent="0.25">
      <c r="A103" s="2" t="s">
        <v>22348</v>
      </c>
      <c r="B103" s="2" t="s">
        <v>22349</v>
      </c>
      <c r="C103" s="4" t="s">
        <v>14472</v>
      </c>
      <c r="E103" s="9" t="s">
        <v>22350</v>
      </c>
    </row>
    <row r="104" spans="1:5" x14ac:dyDescent="0.25">
      <c r="A104" s="2" t="s">
        <v>22351</v>
      </c>
      <c r="B104" s="2" t="s">
        <v>22352</v>
      </c>
      <c r="C104" s="4" t="s">
        <v>22353</v>
      </c>
      <c r="E104" s="9">
        <v>45044</v>
      </c>
    </row>
    <row r="105" spans="1:5" x14ac:dyDescent="0.25">
      <c r="A105" s="2" t="s">
        <v>22354</v>
      </c>
      <c r="B105" s="2" t="s">
        <v>22355</v>
      </c>
      <c r="C105" s="4" t="s">
        <v>22356</v>
      </c>
      <c r="E105" s="9">
        <v>45051</v>
      </c>
    </row>
    <row r="106" spans="1:5" x14ac:dyDescent="0.25">
      <c r="A106" s="2" t="s">
        <v>22357</v>
      </c>
      <c r="B106" s="2" t="s">
        <v>22358</v>
      </c>
      <c r="C106" s="4" t="s">
        <v>22359</v>
      </c>
      <c r="E106" s="9">
        <v>45058</v>
      </c>
    </row>
    <row r="107" spans="1:5" x14ac:dyDescent="0.25">
      <c r="A107" s="2" t="s">
        <v>22360</v>
      </c>
      <c r="B107" s="2" t="s">
        <v>13594</v>
      </c>
      <c r="C107" s="4" t="s">
        <v>9252</v>
      </c>
      <c r="E107" s="9">
        <v>45066</v>
      </c>
    </row>
  </sheetData>
  <hyperlinks>
    <hyperlink ref="I1" location="'Inicio'!A1" tooltip="Regresa a la tabla del inicio" display="Ir al inicio" xr:uid="{5AB46B51-AF6C-4D3E-9CF1-9EB48CF3D6CE}"/>
  </hyperlink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C16F1-1424-4D64-81B3-E08CCD4E4396}">
  <sheetPr codeName="Hoja259"/>
  <dimension ref="A1:I109"/>
  <sheetViews>
    <sheetView workbookViewId="0">
      <pane ySplit="1" topLeftCell="A86" activePane="bottomLeft" state="frozenSplit"/>
      <selection pane="bottomLeft" activeCell="C101" sqref="C10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803</v>
      </c>
      <c r="H1" s="1" t="s">
        <v>28761</v>
      </c>
      <c r="I1" s="5" t="s">
        <v>14</v>
      </c>
    </row>
    <row r="2" spans="1:9" x14ac:dyDescent="0.25">
      <c r="A2" s="2" t="s">
        <v>22361</v>
      </c>
      <c r="B2" s="2" t="s">
        <v>22362</v>
      </c>
      <c r="C2" s="4" t="s">
        <v>21756</v>
      </c>
      <c r="D2" s="9">
        <v>41997</v>
      </c>
      <c r="E2" s="9">
        <v>41997</v>
      </c>
    </row>
    <row r="3" spans="1:9" x14ac:dyDescent="0.25">
      <c r="A3" s="2" t="s">
        <v>22363</v>
      </c>
      <c r="B3" s="2" t="s">
        <v>22364</v>
      </c>
      <c r="C3" s="4" t="s">
        <v>21756</v>
      </c>
      <c r="D3" s="9">
        <v>41997</v>
      </c>
      <c r="E3" s="9">
        <v>41997</v>
      </c>
    </row>
    <row r="4" spans="1:9" x14ac:dyDescent="0.25">
      <c r="A4" s="2" t="s">
        <v>22365</v>
      </c>
      <c r="B4" s="2" t="s">
        <v>22366</v>
      </c>
      <c r="C4" s="4" t="s">
        <v>22367</v>
      </c>
      <c r="E4" s="9">
        <v>42003</v>
      </c>
    </row>
    <row r="5" spans="1:9" x14ac:dyDescent="0.25">
      <c r="A5" s="2" t="s">
        <v>2413</v>
      </c>
      <c r="B5" s="2" t="s">
        <v>22368</v>
      </c>
      <c r="C5" s="4" t="s">
        <v>22367</v>
      </c>
      <c r="E5" s="9">
        <v>42003</v>
      </c>
    </row>
    <row r="6" spans="1:9" x14ac:dyDescent="0.25">
      <c r="A6" s="2" t="s">
        <v>22369</v>
      </c>
      <c r="B6" s="2" t="s">
        <v>22370</v>
      </c>
      <c r="C6" s="4" t="s">
        <v>22367</v>
      </c>
      <c r="E6" s="9">
        <v>41999</v>
      </c>
    </row>
    <row r="7" spans="1:9" x14ac:dyDescent="0.25">
      <c r="A7" s="2" t="s">
        <v>18342</v>
      </c>
      <c r="B7" s="2" t="s">
        <v>22371</v>
      </c>
      <c r="C7" s="4" t="s">
        <v>22372</v>
      </c>
      <c r="E7" s="9">
        <v>42014</v>
      </c>
    </row>
    <row r="8" spans="1:9" x14ac:dyDescent="0.25">
      <c r="A8" s="2" t="s">
        <v>9552</v>
      </c>
      <c r="B8" s="2" t="s">
        <v>22373</v>
      </c>
      <c r="C8" s="4" t="s">
        <v>1153</v>
      </c>
      <c r="E8" s="9">
        <v>42028</v>
      </c>
    </row>
    <row r="9" spans="1:9" x14ac:dyDescent="0.25">
      <c r="A9" s="2" t="s">
        <v>22374</v>
      </c>
      <c r="B9" s="2" t="s">
        <v>22375</v>
      </c>
      <c r="C9" s="4" t="s">
        <v>1153</v>
      </c>
      <c r="E9" s="9">
        <v>42034</v>
      </c>
    </row>
    <row r="10" spans="1:9" x14ac:dyDescent="0.25">
      <c r="A10" s="2" t="s">
        <v>21161</v>
      </c>
      <c r="B10" s="2" t="s">
        <v>22376</v>
      </c>
      <c r="C10" s="4" t="s">
        <v>1153</v>
      </c>
      <c r="E10" s="9">
        <v>42034</v>
      </c>
    </row>
    <row r="11" spans="1:9" x14ac:dyDescent="0.25">
      <c r="A11" s="2" t="s">
        <v>22377</v>
      </c>
      <c r="B11" s="2" t="s">
        <v>22378</v>
      </c>
      <c r="C11" s="4" t="s">
        <v>13181</v>
      </c>
      <c r="E11" s="9">
        <v>42034</v>
      </c>
    </row>
    <row r="12" spans="1:9" x14ac:dyDescent="0.25">
      <c r="A12" s="2" t="s">
        <v>22379</v>
      </c>
      <c r="B12" s="2" t="s">
        <v>22380</v>
      </c>
      <c r="C12" s="4" t="s">
        <v>12906</v>
      </c>
      <c r="D12" s="9">
        <v>42048</v>
      </c>
      <c r="E12" s="9">
        <v>42056</v>
      </c>
    </row>
    <row r="13" spans="1:9" x14ac:dyDescent="0.25">
      <c r="A13" s="2" t="s">
        <v>22381</v>
      </c>
      <c r="B13" s="2" t="s">
        <v>22382</v>
      </c>
      <c r="C13" s="4" t="s">
        <v>4242</v>
      </c>
      <c r="E13" s="9">
        <v>42038</v>
      </c>
    </row>
    <row r="14" spans="1:9" x14ac:dyDescent="0.25">
      <c r="A14" s="2" t="s">
        <v>22383</v>
      </c>
      <c r="B14" s="2" t="s">
        <v>22384</v>
      </c>
      <c r="C14" s="4" t="s">
        <v>4242</v>
      </c>
      <c r="E14" s="9">
        <v>42038</v>
      </c>
    </row>
    <row r="15" spans="1:9" x14ac:dyDescent="0.25">
      <c r="A15" s="2" t="s">
        <v>22385</v>
      </c>
      <c r="B15" s="2" t="s">
        <v>22386</v>
      </c>
      <c r="C15" s="4" t="s">
        <v>22387</v>
      </c>
      <c r="E15" s="9">
        <v>42039</v>
      </c>
    </row>
    <row r="16" spans="1:9" x14ac:dyDescent="0.25">
      <c r="A16" s="2" t="s">
        <v>22388</v>
      </c>
      <c r="B16" s="2" t="s">
        <v>22389</v>
      </c>
      <c r="C16" s="4" t="s">
        <v>22387</v>
      </c>
      <c r="E16" s="9">
        <v>42039</v>
      </c>
    </row>
    <row r="17" spans="1:5" x14ac:dyDescent="0.25">
      <c r="A17" s="2" t="s">
        <v>22390</v>
      </c>
      <c r="B17" s="2" t="s">
        <v>22391</v>
      </c>
      <c r="C17" s="4" t="s">
        <v>22392</v>
      </c>
      <c r="E17" s="9">
        <v>42041</v>
      </c>
    </row>
    <row r="18" spans="1:5" x14ac:dyDescent="0.25">
      <c r="A18" s="2" t="s">
        <v>22393</v>
      </c>
      <c r="B18" s="2" t="s">
        <v>22394</v>
      </c>
      <c r="C18" s="4" t="s">
        <v>22392</v>
      </c>
      <c r="E18" s="9">
        <v>42045</v>
      </c>
    </row>
    <row r="19" spans="1:5" x14ac:dyDescent="0.25">
      <c r="A19" s="2" t="s">
        <v>22395</v>
      </c>
      <c r="B19" s="2" t="s">
        <v>22396</v>
      </c>
      <c r="C19" s="4" t="s">
        <v>3268</v>
      </c>
      <c r="E19" s="9">
        <v>42046</v>
      </c>
    </row>
    <row r="20" spans="1:5" x14ac:dyDescent="0.25">
      <c r="A20" s="2" t="s">
        <v>22397</v>
      </c>
      <c r="B20" s="2" t="s">
        <v>22398</v>
      </c>
      <c r="C20" s="4" t="s">
        <v>22399</v>
      </c>
      <c r="E20" s="9">
        <v>42073</v>
      </c>
    </row>
    <row r="21" spans="1:5" x14ac:dyDescent="0.25">
      <c r="A21" s="2" t="s">
        <v>1766</v>
      </c>
      <c r="B21" s="2" t="s">
        <v>22400</v>
      </c>
      <c r="C21" s="4" t="s">
        <v>22401</v>
      </c>
      <c r="E21" s="9">
        <v>42066</v>
      </c>
    </row>
    <row r="22" spans="1:5" x14ac:dyDescent="0.25">
      <c r="A22" s="2" t="s">
        <v>2339</v>
      </c>
      <c r="B22" s="2" t="s">
        <v>22402</v>
      </c>
      <c r="C22" s="4" t="s">
        <v>14325</v>
      </c>
      <c r="E22" s="9">
        <v>42072</v>
      </c>
    </row>
    <row r="23" spans="1:5" x14ac:dyDescent="0.25">
      <c r="A23" s="2" t="s">
        <v>1766</v>
      </c>
      <c r="B23" s="2" t="s">
        <v>22400</v>
      </c>
      <c r="C23" s="4" t="s">
        <v>4263</v>
      </c>
      <c r="E23" s="9">
        <v>42084</v>
      </c>
    </row>
    <row r="24" spans="1:5" x14ac:dyDescent="0.25">
      <c r="A24" s="2" t="s">
        <v>22403</v>
      </c>
      <c r="B24" s="2" t="s">
        <v>22404</v>
      </c>
      <c r="C24" s="4" t="s">
        <v>7605</v>
      </c>
      <c r="E24" s="9">
        <v>42076</v>
      </c>
    </row>
    <row r="25" spans="1:5" x14ac:dyDescent="0.25">
      <c r="A25" s="2" t="s">
        <v>22405</v>
      </c>
      <c r="B25" s="2" t="s">
        <v>22406</v>
      </c>
      <c r="C25" s="4" t="s">
        <v>21253</v>
      </c>
      <c r="E25" s="9">
        <v>42089</v>
      </c>
    </row>
    <row r="26" spans="1:5" x14ac:dyDescent="0.25">
      <c r="B26" s="2" t="s">
        <v>22407</v>
      </c>
      <c r="C26" s="4" t="s">
        <v>18959</v>
      </c>
      <c r="E26" s="9">
        <v>42097</v>
      </c>
    </row>
    <row r="27" spans="1:5" x14ac:dyDescent="0.25">
      <c r="A27" s="2" t="s">
        <v>2339</v>
      </c>
      <c r="B27" s="2" t="s">
        <v>22402</v>
      </c>
      <c r="C27" s="4" t="s">
        <v>12001</v>
      </c>
      <c r="E27" s="9">
        <v>42104</v>
      </c>
    </row>
    <row r="28" spans="1:5" x14ac:dyDescent="0.25">
      <c r="A28" s="2" t="s">
        <v>22408</v>
      </c>
      <c r="B28" s="2" t="s">
        <v>22409</v>
      </c>
      <c r="C28" s="4" t="s">
        <v>1915</v>
      </c>
      <c r="E28" s="9">
        <v>42166</v>
      </c>
    </row>
    <row r="29" spans="1:5" x14ac:dyDescent="0.25">
      <c r="A29" s="2" t="s">
        <v>2052</v>
      </c>
      <c r="B29" s="2" t="s">
        <v>22237</v>
      </c>
      <c r="C29" s="4" t="s">
        <v>1915</v>
      </c>
      <c r="E29" s="9">
        <v>42166</v>
      </c>
    </row>
    <row r="30" spans="1:5" x14ac:dyDescent="0.25">
      <c r="A30" s="2" t="s">
        <v>22379</v>
      </c>
      <c r="B30" s="2" t="s">
        <v>22380</v>
      </c>
      <c r="C30" s="4" t="s">
        <v>6298</v>
      </c>
      <c r="D30" s="9">
        <v>42200</v>
      </c>
      <c r="E30" s="9">
        <v>42200</v>
      </c>
    </row>
    <row r="31" spans="1:5" x14ac:dyDescent="0.25">
      <c r="A31" s="2" t="s">
        <v>4334</v>
      </c>
      <c r="B31" s="2" t="s">
        <v>5276</v>
      </c>
      <c r="C31" s="4" t="s">
        <v>2905</v>
      </c>
      <c r="E31" s="9">
        <v>42200</v>
      </c>
    </row>
    <row r="32" spans="1:5" x14ac:dyDescent="0.25">
      <c r="A32" s="2" t="s">
        <v>22410</v>
      </c>
      <c r="B32" s="2" t="s">
        <v>22411</v>
      </c>
      <c r="C32" s="4" t="s">
        <v>3212</v>
      </c>
      <c r="E32" s="9">
        <v>42271</v>
      </c>
    </row>
    <row r="33" spans="1:5" x14ac:dyDescent="0.25">
      <c r="A33" s="2" t="s">
        <v>22412</v>
      </c>
      <c r="B33" s="2" t="s">
        <v>22413</v>
      </c>
      <c r="C33" s="4" t="s">
        <v>22414</v>
      </c>
      <c r="D33" s="9" t="s">
        <v>5346</v>
      </c>
      <c r="E33" s="9" t="s">
        <v>9622</v>
      </c>
    </row>
    <row r="34" spans="1:5" x14ac:dyDescent="0.25">
      <c r="A34" s="2" t="s">
        <v>22412</v>
      </c>
      <c r="B34" s="2" t="s">
        <v>22415</v>
      </c>
      <c r="C34" s="4" t="s">
        <v>22414</v>
      </c>
      <c r="E34" s="9">
        <v>42328</v>
      </c>
    </row>
    <row r="35" spans="1:5" x14ac:dyDescent="0.25">
      <c r="A35" s="2" t="s">
        <v>22412</v>
      </c>
      <c r="B35" s="2" t="s">
        <v>22416</v>
      </c>
      <c r="C35" s="4" t="s">
        <v>22417</v>
      </c>
      <c r="E35" s="9" t="s">
        <v>9622</v>
      </c>
    </row>
    <row r="36" spans="1:5" x14ac:dyDescent="0.25">
      <c r="A36" s="2" t="s">
        <v>22418</v>
      </c>
      <c r="B36" s="2" t="s">
        <v>22419</v>
      </c>
      <c r="C36" s="4" t="s">
        <v>22420</v>
      </c>
      <c r="E36" s="9">
        <v>42543</v>
      </c>
    </row>
    <row r="37" spans="1:5" x14ac:dyDescent="0.25">
      <c r="A37" s="2" t="s">
        <v>22421</v>
      </c>
      <c r="B37" s="2" t="s">
        <v>22422</v>
      </c>
      <c r="C37" s="4" t="s">
        <v>22420</v>
      </c>
      <c r="E37" s="9">
        <v>42543</v>
      </c>
    </row>
    <row r="38" spans="1:5" x14ac:dyDescent="0.25">
      <c r="A38" s="2" t="s">
        <v>2615</v>
      </c>
      <c r="B38" s="2" t="s">
        <v>22423</v>
      </c>
      <c r="C38" s="4" t="s">
        <v>22424</v>
      </c>
      <c r="E38" s="9">
        <v>42640</v>
      </c>
    </row>
    <row r="39" spans="1:5" x14ac:dyDescent="0.25">
      <c r="A39" s="2" t="s">
        <v>22425</v>
      </c>
      <c r="B39" s="2" t="s">
        <v>22426</v>
      </c>
      <c r="C39" s="4" t="s">
        <v>22427</v>
      </c>
      <c r="E39" s="9">
        <v>42696</v>
      </c>
    </row>
    <row r="40" spans="1:5" x14ac:dyDescent="0.25">
      <c r="A40" s="2" t="s">
        <v>22428</v>
      </c>
      <c r="B40" s="2" t="s">
        <v>22429</v>
      </c>
      <c r="C40" s="4" t="s">
        <v>22427</v>
      </c>
      <c r="E40" s="9">
        <v>42696</v>
      </c>
    </row>
    <row r="41" spans="1:5" x14ac:dyDescent="0.25">
      <c r="A41" s="2" t="s">
        <v>4741</v>
      </c>
      <c r="B41" s="2" t="s">
        <v>22430</v>
      </c>
      <c r="C41" s="4" t="s">
        <v>22431</v>
      </c>
      <c r="E41" s="9">
        <v>42945</v>
      </c>
    </row>
    <row r="42" spans="1:5" x14ac:dyDescent="0.25">
      <c r="A42" s="2" t="s">
        <v>22432</v>
      </c>
      <c r="B42" s="2" t="s">
        <v>22433</v>
      </c>
      <c r="C42" s="4" t="s">
        <v>22434</v>
      </c>
      <c r="E42" s="9">
        <v>42962</v>
      </c>
    </row>
    <row r="43" spans="1:5" x14ac:dyDescent="0.25">
      <c r="A43" s="2" t="s">
        <v>22432</v>
      </c>
      <c r="B43" s="2" t="s">
        <v>22435</v>
      </c>
      <c r="C43" s="4" t="s">
        <v>22436</v>
      </c>
      <c r="D43" s="9">
        <v>42977</v>
      </c>
      <c r="E43" s="9">
        <v>42975</v>
      </c>
    </row>
    <row r="44" spans="1:5" x14ac:dyDescent="0.25">
      <c r="A44" s="2" t="s">
        <v>1466</v>
      </c>
      <c r="B44" s="2" t="s">
        <v>22437</v>
      </c>
      <c r="C44" s="4" t="s">
        <v>22438</v>
      </c>
      <c r="E44" s="9">
        <v>42968</v>
      </c>
    </row>
    <row r="45" spans="1:5" x14ac:dyDescent="0.25">
      <c r="A45" s="2" t="s">
        <v>22439</v>
      </c>
      <c r="B45" s="2" t="s">
        <v>22440</v>
      </c>
      <c r="C45" s="4" t="s">
        <v>2002</v>
      </c>
      <c r="E45" s="9">
        <v>42975</v>
      </c>
    </row>
    <row r="46" spans="1:5" x14ac:dyDescent="0.25">
      <c r="A46" s="2" t="s">
        <v>22441</v>
      </c>
      <c r="B46" s="2" t="s">
        <v>22442</v>
      </c>
      <c r="C46" s="4" t="s">
        <v>22443</v>
      </c>
      <c r="D46" s="9">
        <v>42989</v>
      </c>
      <c r="E46" s="9">
        <v>42985</v>
      </c>
    </row>
    <row r="47" spans="1:5" x14ac:dyDescent="0.25">
      <c r="A47" s="2" t="s">
        <v>22444</v>
      </c>
      <c r="B47" s="2" t="s">
        <v>22445</v>
      </c>
      <c r="C47" s="4" t="s">
        <v>22443</v>
      </c>
      <c r="D47" s="9">
        <v>42989</v>
      </c>
      <c r="E47" s="9">
        <v>42983</v>
      </c>
    </row>
    <row r="48" spans="1:5" x14ac:dyDescent="0.25">
      <c r="A48" s="2" t="s">
        <v>22446</v>
      </c>
      <c r="B48" s="2" t="s">
        <v>22447</v>
      </c>
      <c r="C48" s="4" t="s">
        <v>22448</v>
      </c>
      <c r="E48" s="9">
        <v>42993</v>
      </c>
    </row>
    <row r="49" spans="1:5" x14ac:dyDescent="0.25">
      <c r="A49" s="2" t="s">
        <v>22449</v>
      </c>
      <c r="B49" s="2" t="s">
        <v>22450</v>
      </c>
      <c r="C49" s="4" t="s">
        <v>6975</v>
      </c>
      <c r="D49" s="9">
        <v>42998</v>
      </c>
      <c r="E49" s="9">
        <v>42999</v>
      </c>
    </row>
    <row r="50" spans="1:5" x14ac:dyDescent="0.25">
      <c r="A50" s="2" t="s">
        <v>5117</v>
      </c>
      <c r="B50" s="2" t="s">
        <v>22451</v>
      </c>
      <c r="C50" s="4" t="s">
        <v>8876</v>
      </c>
      <c r="E50" s="9">
        <v>43008</v>
      </c>
    </row>
    <row r="51" spans="1:5" x14ac:dyDescent="0.25">
      <c r="A51" s="2" t="s">
        <v>5117</v>
      </c>
      <c r="B51" s="2" t="s">
        <v>22452</v>
      </c>
      <c r="C51" s="4" t="s">
        <v>8876</v>
      </c>
      <c r="E51" s="9">
        <v>43004</v>
      </c>
    </row>
    <row r="52" spans="1:5" x14ac:dyDescent="0.25">
      <c r="A52" s="2" t="s">
        <v>22453</v>
      </c>
      <c r="B52" s="2" t="s">
        <v>22454</v>
      </c>
      <c r="C52" s="4" t="s">
        <v>11065</v>
      </c>
      <c r="E52" s="9">
        <v>43008</v>
      </c>
    </row>
    <row r="53" spans="1:5" x14ac:dyDescent="0.25">
      <c r="A53" s="2" t="s">
        <v>4334</v>
      </c>
      <c r="B53" s="2" t="s">
        <v>22455</v>
      </c>
      <c r="C53" s="4" t="s">
        <v>15815</v>
      </c>
      <c r="E53" s="9">
        <v>43022</v>
      </c>
    </row>
    <row r="54" spans="1:5" x14ac:dyDescent="0.25">
      <c r="A54" s="2" t="s">
        <v>22456</v>
      </c>
      <c r="B54" s="2" t="s">
        <v>22457</v>
      </c>
      <c r="C54" s="4" t="s">
        <v>15815</v>
      </c>
      <c r="E54" s="9">
        <v>43022</v>
      </c>
    </row>
    <row r="55" spans="1:5" x14ac:dyDescent="0.25">
      <c r="A55" s="2" t="s">
        <v>22458</v>
      </c>
      <c r="B55" s="2" t="s">
        <v>22459</v>
      </c>
      <c r="C55" s="4" t="s">
        <v>22460</v>
      </c>
      <c r="E55" s="9">
        <v>43027</v>
      </c>
    </row>
    <row r="56" spans="1:5" x14ac:dyDescent="0.25">
      <c r="A56" s="2" t="s">
        <v>22461</v>
      </c>
      <c r="B56" s="2" t="s">
        <v>22462</v>
      </c>
      <c r="C56" s="4" t="s">
        <v>22463</v>
      </c>
      <c r="D56" s="9">
        <v>43036</v>
      </c>
      <c r="E56" s="9">
        <v>43035</v>
      </c>
    </row>
    <row r="57" spans="1:5" x14ac:dyDescent="0.25">
      <c r="A57" s="2" t="s">
        <v>22464</v>
      </c>
      <c r="B57" s="2" t="s">
        <v>22465</v>
      </c>
      <c r="C57" s="4" t="s">
        <v>22466</v>
      </c>
      <c r="E57" s="9">
        <v>43040</v>
      </c>
    </row>
    <row r="58" spans="1:5" x14ac:dyDescent="0.25">
      <c r="A58" s="2" t="s">
        <v>1466</v>
      </c>
      <c r="B58" s="2" t="s">
        <v>22467</v>
      </c>
      <c r="C58" s="4" t="s">
        <v>22468</v>
      </c>
      <c r="E58" s="9">
        <v>43039</v>
      </c>
    </row>
    <row r="59" spans="1:5" x14ac:dyDescent="0.25">
      <c r="A59" s="2" t="s">
        <v>22469</v>
      </c>
      <c r="B59" s="2" t="s">
        <v>22470</v>
      </c>
      <c r="C59" s="4" t="s">
        <v>22471</v>
      </c>
      <c r="D59" s="9">
        <v>43063</v>
      </c>
      <c r="E59" s="9">
        <v>43063</v>
      </c>
    </row>
    <row r="60" spans="1:5" x14ac:dyDescent="0.25">
      <c r="A60" s="2" t="s">
        <v>1466</v>
      </c>
      <c r="B60" s="2" t="s">
        <v>22472</v>
      </c>
      <c r="C60" s="4" t="s">
        <v>10072</v>
      </c>
      <c r="E60" s="9">
        <v>43052</v>
      </c>
    </row>
    <row r="61" spans="1:5" x14ac:dyDescent="0.25">
      <c r="A61" s="2" t="s">
        <v>22473</v>
      </c>
      <c r="B61" s="2" t="s">
        <v>22474</v>
      </c>
      <c r="C61" s="4" t="s">
        <v>2015</v>
      </c>
      <c r="E61" s="9">
        <v>43083</v>
      </c>
    </row>
    <row r="62" spans="1:5" x14ac:dyDescent="0.25">
      <c r="A62" s="2" t="s">
        <v>1466</v>
      </c>
      <c r="B62" s="2" t="s">
        <v>22475</v>
      </c>
      <c r="C62" s="4" t="s">
        <v>22476</v>
      </c>
      <c r="E62" s="9">
        <v>43083</v>
      </c>
    </row>
    <row r="63" spans="1:5" x14ac:dyDescent="0.25">
      <c r="A63" s="2" t="s">
        <v>22477</v>
      </c>
      <c r="B63" s="2" t="s">
        <v>22478</v>
      </c>
      <c r="C63" s="4" t="s">
        <v>22479</v>
      </c>
      <c r="E63" s="9">
        <v>43087</v>
      </c>
    </row>
    <row r="64" spans="1:5" x14ac:dyDescent="0.25">
      <c r="A64" s="2" t="s">
        <v>22441</v>
      </c>
      <c r="B64" s="2" t="s">
        <v>22442</v>
      </c>
      <c r="C64" s="4" t="s">
        <v>6038</v>
      </c>
      <c r="D64" s="9">
        <v>43104</v>
      </c>
      <c r="E64" s="9">
        <v>43105</v>
      </c>
    </row>
    <row r="65" spans="1:6" x14ac:dyDescent="0.25">
      <c r="A65" s="2" t="s">
        <v>10912</v>
      </c>
      <c r="B65" s="2" t="s">
        <v>10083</v>
      </c>
      <c r="C65" s="4" t="s">
        <v>19679</v>
      </c>
      <c r="E65" s="9">
        <v>43105</v>
      </c>
    </row>
    <row r="66" spans="1:6" x14ac:dyDescent="0.25">
      <c r="A66" s="2" t="s">
        <v>22480</v>
      </c>
      <c r="B66" s="2" t="s">
        <v>22481</v>
      </c>
      <c r="C66" s="4" t="s">
        <v>22482</v>
      </c>
      <c r="E66" s="9">
        <v>43118</v>
      </c>
    </row>
    <row r="67" spans="1:6" x14ac:dyDescent="0.25">
      <c r="A67" s="2" t="s">
        <v>22456</v>
      </c>
      <c r="B67" s="2" t="s">
        <v>22483</v>
      </c>
      <c r="C67" s="4" t="s">
        <v>22482</v>
      </c>
      <c r="E67" s="9">
        <v>43118</v>
      </c>
    </row>
    <row r="68" spans="1:6" x14ac:dyDescent="0.25">
      <c r="A68" s="2" t="s">
        <v>22484</v>
      </c>
      <c r="B68" s="2" t="s">
        <v>22485</v>
      </c>
      <c r="C68" s="4" t="s">
        <v>22486</v>
      </c>
      <c r="E68" s="9">
        <v>43209</v>
      </c>
      <c r="F68" s="3">
        <v>1</v>
      </c>
    </row>
    <row r="69" spans="1:6" x14ac:dyDescent="0.25">
      <c r="A69" s="2" t="s">
        <v>1904</v>
      </c>
      <c r="B69" s="2" t="s">
        <v>22487</v>
      </c>
      <c r="C69" s="4" t="s">
        <v>22488</v>
      </c>
      <c r="E69" s="9">
        <v>43214</v>
      </c>
    </row>
    <row r="70" spans="1:6" x14ac:dyDescent="0.25">
      <c r="A70" s="2" t="s">
        <v>10126</v>
      </c>
      <c r="B70" s="2" t="s">
        <v>22489</v>
      </c>
      <c r="C70" s="4" t="s">
        <v>15501</v>
      </c>
      <c r="E70" s="9">
        <v>43224</v>
      </c>
    </row>
    <row r="71" spans="1:6" x14ac:dyDescent="0.25">
      <c r="A71" s="2" t="s">
        <v>22432</v>
      </c>
      <c r="B71" s="2" t="s">
        <v>22490</v>
      </c>
      <c r="C71" s="4" t="s">
        <v>22491</v>
      </c>
      <c r="D71" s="9">
        <v>43258</v>
      </c>
      <c r="E71" s="9">
        <v>43259</v>
      </c>
    </row>
    <row r="72" spans="1:6" x14ac:dyDescent="0.25">
      <c r="A72" s="2" t="s">
        <v>6079</v>
      </c>
      <c r="B72" s="2" t="s">
        <v>22492</v>
      </c>
      <c r="C72" s="4" t="s">
        <v>22493</v>
      </c>
      <c r="E72" s="9">
        <v>43277</v>
      </c>
    </row>
    <row r="73" spans="1:6" x14ac:dyDescent="0.25">
      <c r="A73" s="2" t="s">
        <v>22494</v>
      </c>
      <c r="B73" s="2" t="s">
        <v>22495</v>
      </c>
      <c r="C73" s="4" t="s">
        <v>22493</v>
      </c>
      <c r="E73" s="9">
        <v>43277</v>
      </c>
    </row>
    <row r="74" spans="1:6" x14ac:dyDescent="0.25">
      <c r="A74" s="2" t="s">
        <v>22496</v>
      </c>
      <c r="B74" s="2" t="s">
        <v>22497</v>
      </c>
      <c r="C74" s="4" t="s">
        <v>22498</v>
      </c>
      <c r="E74" s="9">
        <v>43280</v>
      </c>
    </row>
    <row r="75" spans="1:6" x14ac:dyDescent="0.25">
      <c r="A75" s="2" t="s">
        <v>22499</v>
      </c>
      <c r="B75" s="2" t="s">
        <v>22500</v>
      </c>
      <c r="C75" s="4" t="s">
        <v>18004</v>
      </c>
      <c r="E75" s="9">
        <v>43306</v>
      </c>
    </row>
    <row r="76" spans="1:6" x14ac:dyDescent="0.25">
      <c r="A76" s="2" t="s">
        <v>16488</v>
      </c>
      <c r="B76" s="2" t="s">
        <v>22501</v>
      </c>
      <c r="C76" s="4" t="s">
        <v>1522</v>
      </c>
      <c r="E76" s="9">
        <v>43322</v>
      </c>
    </row>
    <row r="77" spans="1:6" x14ac:dyDescent="0.25">
      <c r="A77" s="2" t="s">
        <v>22502</v>
      </c>
      <c r="B77" s="2" t="s">
        <v>22503</v>
      </c>
      <c r="C77" s="4" t="s">
        <v>22504</v>
      </c>
      <c r="E77" s="9">
        <v>43326</v>
      </c>
    </row>
    <row r="78" spans="1:6" x14ac:dyDescent="0.25">
      <c r="A78" s="2" t="s">
        <v>22505</v>
      </c>
      <c r="B78" s="2" t="s">
        <v>22506</v>
      </c>
      <c r="C78" s="4" t="s">
        <v>22507</v>
      </c>
      <c r="D78" s="9">
        <v>43340</v>
      </c>
      <c r="E78" s="9">
        <v>43339</v>
      </c>
    </row>
    <row r="79" spans="1:6" x14ac:dyDescent="0.25">
      <c r="A79" s="2" t="s">
        <v>22508</v>
      </c>
      <c r="B79" s="2" t="s">
        <v>22509</v>
      </c>
      <c r="C79" s="4" t="s">
        <v>22510</v>
      </c>
      <c r="E79" s="9">
        <v>43376</v>
      </c>
    </row>
    <row r="80" spans="1:6" x14ac:dyDescent="0.25">
      <c r="A80" s="2" t="s">
        <v>10482</v>
      </c>
      <c r="B80" s="2" t="s">
        <v>15519</v>
      </c>
      <c r="C80" s="4" t="s">
        <v>14415</v>
      </c>
      <c r="D80" s="9">
        <v>43379</v>
      </c>
      <c r="E80" s="9">
        <v>43379</v>
      </c>
    </row>
    <row r="81" spans="1:5" x14ac:dyDescent="0.25">
      <c r="A81" s="2" t="s">
        <v>14536</v>
      </c>
      <c r="B81" s="2" t="s">
        <v>22511</v>
      </c>
      <c r="C81" s="4" t="s">
        <v>22512</v>
      </c>
      <c r="E81" s="9">
        <v>43379</v>
      </c>
    </row>
    <row r="82" spans="1:5" x14ac:dyDescent="0.25">
      <c r="A82" s="2" t="s">
        <v>22513</v>
      </c>
      <c r="B82" s="2" t="s">
        <v>22514</v>
      </c>
      <c r="C82" s="4" t="s">
        <v>5759</v>
      </c>
      <c r="E82" s="9">
        <v>43409</v>
      </c>
    </row>
    <row r="83" spans="1:5" x14ac:dyDescent="0.25">
      <c r="A83" s="2" t="s">
        <v>4741</v>
      </c>
      <c r="B83" s="2" t="s">
        <v>22515</v>
      </c>
      <c r="C83" s="4" t="s">
        <v>22516</v>
      </c>
      <c r="E83" s="9">
        <v>43400</v>
      </c>
    </row>
    <row r="84" spans="1:5" x14ac:dyDescent="0.25">
      <c r="A84" s="2" t="s">
        <v>4741</v>
      </c>
      <c r="B84" s="2" t="s">
        <v>22517</v>
      </c>
      <c r="C84" s="4" t="s">
        <v>22518</v>
      </c>
      <c r="E84" s="9">
        <v>43409</v>
      </c>
    </row>
    <row r="85" spans="1:5" x14ac:dyDescent="0.25">
      <c r="A85" s="2" t="s">
        <v>22519</v>
      </c>
      <c r="B85" s="2" t="s">
        <v>22520</v>
      </c>
      <c r="C85" s="4" t="s">
        <v>6130</v>
      </c>
      <c r="D85" s="9">
        <v>43423</v>
      </c>
      <c r="E85" s="9">
        <v>43424</v>
      </c>
    </row>
    <row r="86" spans="1:5" x14ac:dyDescent="0.25">
      <c r="A86" s="2" t="s">
        <v>6498</v>
      </c>
      <c r="B86" s="2" t="s">
        <v>22450</v>
      </c>
      <c r="C86" s="4" t="s">
        <v>13570</v>
      </c>
      <c r="E86" s="9">
        <v>43416</v>
      </c>
    </row>
    <row r="87" spans="1:5" x14ac:dyDescent="0.25">
      <c r="A87" s="2" t="s">
        <v>4741</v>
      </c>
      <c r="B87" s="2" t="s">
        <v>22521</v>
      </c>
      <c r="C87" s="4" t="s">
        <v>22522</v>
      </c>
      <c r="E87" s="9">
        <v>43416</v>
      </c>
    </row>
    <row r="88" spans="1:5" x14ac:dyDescent="0.25">
      <c r="A88" s="2" t="s">
        <v>1342</v>
      </c>
      <c r="B88" s="2" t="s">
        <v>22523</v>
      </c>
      <c r="C88" s="4" t="s">
        <v>22524</v>
      </c>
      <c r="E88" s="9">
        <v>43425</v>
      </c>
    </row>
    <row r="89" spans="1:5" x14ac:dyDescent="0.25">
      <c r="A89" s="2" t="s">
        <v>4741</v>
      </c>
      <c r="B89" s="2" t="s">
        <v>22525</v>
      </c>
      <c r="C89" s="4" t="s">
        <v>22526</v>
      </c>
      <c r="E89" s="9">
        <v>43425</v>
      </c>
    </row>
    <row r="90" spans="1:5" x14ac:dyDescent="0.25">
      <c r="A90" s="2" t="s">
        <v>22527</v>
      </c>
      <c r="B90" s="2" t="s">
        <v>22528</v>
      </c>
      <c r="C90" s="4" t="s">
        <v>22529</v>
      </c>
      <c r="E90" s="9">
        <v>43428</v>
      </c>
    </row>
    <row r="91" spans="1:5" x14ac:dyDescent="0.25">
      <c r="A91" s="2" t="s">
        <v>10928</v>
      </c>
      <c r="B91" s="2" t="s">
        <v>22530</v>
      </c>
      <c r="C91" s="4" t="s">
        <v>22531</v>
      </c>
      <c r="E91" s="9">
        <v>43434</v>
      </c>
    </row>
    <row r="92" spans="1:5" x14ac:dyDescent="0.25">
      <c r="A92" s="2" t="s">
        <v>4741</v>
      </c>
      <c r="B92" s="2" t="s">
        <v>22532</v>
      </c>
      <c r="C92" s="4" t="s">
        <v>22533</v>
      </c>
      <c r="E92" s="9">
        <v>43434</v>
      </c>
    </row>
    <row r="93" spans="1:5" x14ac:dyDescent="0.25">
      <c r="A93" s="2" t="s">
        <v>1342</v>
      </c>
      <c r="B93" s="2" t="s">
        <v>22534</v>
      </c>
      <c r="C93" s="4" t="s">
        <v>5771</v>
      </c>
      <c r="D93" s="9">
        <v>43109</v>
      </c>
      <c r="E93" s="9">
        <v>43107</v>
      </c>
    </row>
    <row r="94" spans="1:5" x14ac:dyDescent="0.25">
      <c r="A94" s="2" t="s">
        <v>22535</v>
      </c>
      <c r="B94" s="2" t="s">
        <v>22536</v>
      </c>
      <c r="C94" s="4" t="s">
        <v>5771</v>
      </c>
      <c r="D94" s="9">
        <v>43109</v>
      </c>
      <c r="E94" s="9">
        <v>43107</v>
      </c>
    </row>
    <row r="95" spans="1:5" x14ac:dyDescent="0.25">
      <c r="A95" s="2" t="s">
        <v>22537</v>
      </c>
      <c r="B95" s="2" t="s">
        <v>10235</v>
      </c>
      <c r="C95" s="4" t="s">
        <v>20980</v>
      </c>
      <c r="E95" s="9">
        <v>43108</v>
      </c>
    </row>
    <row r="96" spans="1:5" x14ac:dyDescent="0.25">
      <c r="A96" s="2" t="s">
        <v>22538</v>
      </c>
      <c r="B96" s="2" t="s">
        <v>22539</v>
      </c>
      <c r="C96" s="4" t="s">
        <v>22540</v>
      </c>
      <c r="E96" s="9">
        <v>43487</v>
      </c>
    </row>
    <row r="97" spans="1:6" x14ac:dyDescent="0.25">
      <c r="A97" s="2" t="s">
        <v>22541</v>
      </c>
      <c r="B97" s="2" t="s">
        <v>22542</v>
      </c>
      <c r="C97" s="4" t="s">
        <v>22543</v>
      </c>
      <c r="E97" s="9">
        <v>43487</v>
      </c>
    </row>
    <row r="98" spans="1:6" x14ac:dyDescent="0.25">
      <c r="A98" s="2" t="s">
        <v>22544</v>
      </c>
      <c r="B98" s="2" t="s">
        <v>22545</v>
      </c>
      <c r="C98" s="4" t="s">
        <v>22546</v>
      </c>
      <c r="E98" s="9">
        <v>43483</v>
      </c>
    </row>
    <row r="99" spans="1:6" x14ac:dyDescent="0.25">
      <c r="A99" s="2" t="s">
        <v>4741</v>
      </c>
      <c r="B99" s="2" t="s">
        <v>22547</v>
      </c>
      <c r="C99" s="4" t="s">
        <v>16941</v>
      </c>
      <c r="E99" s="9">
        <v>43514</v>
      </c>
    </row>
    <row r="100" spans="1:6" x14ac:dyDescent="0.25">
      <c r="A100" s="2" t="s">
        <v>4741</v>
      </c>
      <c r="B100" s="2" t="s">
        <v>22548</v>
      </c>
      <c r="C100" s="4" t="s">
        <v>22549</v>
      </c>
      <c r="E100" s="9">
        <v>43521</v>
      </c>
    </row>
    <row r="101" spans="1:6" x14ac:dyDescent="0.25">
      <c r="A101" s="2" t="s">
        <v>4741</v>
      </c>
      <c r="B101" s="2" t="s">
        <v>22550</v>
      </c>
      <c r="C101" s="4" t="s">
        <v>22551</v>
      </c>
      <c r="E101" s="9">
        <v>43543</v>
      </c>
    </row>
    <row r="102" spans="1:6" x14ac:dyDescent="0.25">
      <c r="A102" s="2" t="s">
        <v>4741</v>
      </c>
      <c r="B102" s="2" t="s">
        <v>22552</v>
      </c>
      <c r="C102" s="4" t="s">
        <v>22553</v>
      </c>
      <c r="E102" s="9">
        <v>43592</v>
      </c>
    </row>
    <row r="103" spans="1:6" x14ac:dyDescent="0.25">
      <c r="A103" s="2" t="s">
        <v>22554</v>
      </c>
      <c r="B103" s="2" t="s">
        <v>22555</v>
      </c>
      <c r="C103" s="4" t="s">
        <v>2121</v>
      </c>
      <c r="D103" s="9">
        <v>43605</v>
      </c>
      <c r="E103" s="9">
        <v>43613</v>
      </c>
    </row>
    <row r="104" spans="1:6" x14ac:dyDescent="0.25">
      <c r="A104" s="25"/>
      <c r="B104" s="25" t="s">
        <v>22556</v>
      </c>
      <c r="C104" s="25"/>
      <c r="D104" s="29"/>
      <c r="E104" s="29"/>
      <c r="F104" s="30"/>
    </row>
    <row r="105" spans="1:6" x14ac:dyDescent="0.25">
      <c r="A105" s="2" t="s">
        <v>22557</v>
      </c>
      <c r="B105" s="2" t="s">
        <v>22558</v>
      </c>
      <c r="C105" s="4" t="s">
        <v>5813</v>
      </c>
      <c r="D105" s="9">
        <v>43901</v>
      </c>
      <c r="E105" s="9">
        <v>43901</v>
      </c>
    </row>
    <row r="106" spans="1:6" x14ac:dyDescent="0.25">
      <c r="A106" s="2" t="s">
        <v>22559</v>
      </c>
      <c r="B106" s="2" t="s">
        <v>22560</v>
      </c>
      <c r="C106" s="4" t="s">
        <v>4925</v>
      </c>
      <c r="D106" s="9">
        <v>43908</v>
      </c>
      <c r="E106" s="9">
        <v>44233</v>
      </c>
    </row>
    <row r="107" spans="1:6" x14ac:dyDescent="0.25">
      <c r="A107" s="2" t="s">
        <v>22561</v>
      </c>
      <c r="B107" s="2" t="s">
        <v>22562</v>
      </c>
      <c r="C107" s="4" t="s">
        <v>22563</v>
      </c>
      <c r="D107" s="9">
        <v>44660</v>
      </c>
      <c r="E107" s="9">
        <v>44660</v>
      </c>
    </row>
    <row r="108" spans="1:6" x14ac:dyDescent="0.25">
      <c r="A108" s="2" t="s">
        <v>12749</v>
      </c>
      <c r="B108" s="2" t="s">
        <v>22564</v>
      </c>
      <c r="C108" s="4" t="s">
        <v>16498</v>
      </c>
      <c r="D108" s="9">
        <v>44667</v>
      </c>
      <c r="E108" s="9">
        <v>44665</v>
      </c>
    </row>
    <row r="109" spans="1:6" x14ac:dyDescent="0.25">
      <c r="A109" s="2" t="s">
        <v>1376</v>
      </c>
      <c r="B109" s="2" t="s">
        <v>22565</v>
      </c>
      <c r="C109" s="4" t="s">
        <v>20037</v>
      </c>
      <c r="D109" s="9" t="s">
        <v>20038</v>
      </c>
      <c r="E109" s="9">
        <v>44679</v>
      </c>
    </row>
  </sheetData>
  <hyperlinks>
    <hyperlink ref="I1" location="'Inicio'!A1" tooltip="Regresa a la tabla del inicio" display="Ir al inicio" xr:uid="{6CE6A028-E7E9-419D-81BB-A14EEB83CB4E}"/>
  </hyperlink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D47F-0FBC-4E38-9337-71D28E911503}">
  <sheetPr codeName="Hoja263"/>
  <dimension ref="A1:I5"/>
  <sheetViews>
    <sheetView workbookViewId="0">
      <pane ySplit="1" topLeftCell="A2" activePane="bottomLeft" state="frozenSplit"/>
      <selection pane="bottomLeft" activeCell="B9" sqref="B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804</v>
      </c>
      <c r="H1" s="1" t="s">
        <v>28761</v>
      </c>
      <c r="I1" s="5" t="s">
        <v>14</v>
      </c>
    </row>
    <row r="2" spans="1:9" x14ac:dyDescent="0.25">
      <c r="A2" s="2" t="s">
        <v>22566</v>
      </c>
      <c r="B2" s="2" t="s">
        <v>22567</v>
      </c>
      <c r="C2" s="4" t="s">
        <v>14598</v>
      </c>
      <c r="D2" s="9">
        <v>43358</v>
      </c>
      <c r="E2" s="9">
        <v>43725</v>
      </c>
    </row>
    <row r="3" spans="1:9" x14ac:dyDescent="0.25">
      <c r="A3" s="2" t="s">
        <v>14599</v>
      </c>
      <c r="B3" s="2" t="s">
        <v>22568</v>
      </c>
      <c r="C3" s="4" t="s">
        <v>8954</v>
      </c>
      <c r="D3" s="9">
        <v>43547</v>
      </c>
      <c r="E3" s="9">
        <v>43554</v>
      </c>
    </row>
    <row r="4" spans="1:9" x14ac:dyDescent="0.25">
      <c r="A4" s="25"/>
      <c r="B4" s="25" t="s">
        <v>22569</v>
      </c>
      <c r="C4" s="25"/>
      <c r="D4" s="29"/>
      <c r="E4" s="29"/>
      <c r="F4" s="30"/>
    </row>
    <row r="5" spans="1:9" x14ac:dyDescent="0.25">
      <c r="A5" s="2" t="s">
        <v>22570</v>
      </c>
      <c r="B5" s="2" t="s">
        <v>22571</v>
      </c>
      <c r="C5" s="4" t="s">
        <v>1553</v>
      </c>
      <c r="D5" s="9">
        <v>43575</v>
      </c>
      <c r="E5" s="9">
        <v>43571</v>
      </c>
    </row>
  </sheetData>
  <hyperlinks>
    <hyperlink ref="I1" location="'Inicio'!A1" tooltip="Regresa a la tabla del inicio" display="Ir al inicio" xr:uid="{A5C263FD-ABF1-4487-9DD1-7CB403575D24}"/>
  </hyperlink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948FD-E8A4-45DC-B050-EE0B67564D06}">
  <sheetPr codeName="Hoja267"/>
  <dimension ref="A1:I15"/>
  <sheetViews>
    <sheetView workbookViewId="0">
      <pane ySplit="1" topLeftCell="A2" activePane="bottomLeft" state="frozenSplit"/>
      <selection pane="bottomLeft" activeCell="H2" sqref="H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28841</v>
      </c>
      <c r="H1" s="1" t="s">
        <v>28981</v>
      </c>
      <c r="I1" s="5" t="s">
        <v>14</v>
      </c>
    </row>
    <row r="2" spans="1:9" x14ac:dyDescent="0.25">
      <c r="A2" s="2" t="s">
        <v>22572</v>
      </c>
      <c r="B2" s="2" t="s">
        <v>22573</v>
      </c>
      <c r="C2" s="4" t="s">
        <v>22574</v>
      </c>
      <c r="E2" s="9">
        <v>42667</v>
      </c>
    </row>
    <row r="3" spans="1:9" x14ac:dyDescent="0.25">
      <c r="A3" s="2" t="s">
        <v>22572</v>
      </c>
      <c r="B3" s="2" t="s">
        <v>22573</v>
      </c>
      <c r="C3" s="4" t="s">
        <v>22575</v>
      </c>
      <c r="E3" s="9">
        <v>42677</v>
      </c>
    </row>
    <row r="4" spans="1:9" x14ac:dyDescent="0.25">
      <c r="A4" s="2" t="s">
        <v>11443</v>
      </c>
      <c r="B4" s="2" t="s">
        <v>22576</v>
      </c>
      <c r="C4" s="4" t="s">
        <v>5533</v>
      </c>
      <c r="E4" s="9">
        <v>42691</v>
      </c>
    </row>
    <row r="5" spans="1:9" x14ac:dyDescent="0.25">
      <c r="A5" s="2" t="s">
        <v>22577</v>
      </c>
      <c r="B5" s="2" t="s">
        <v>22578</v>
      </c>
      <c r="C5" s="4" t="s">
        <v>6727</v>
      </c>
      <c r="E5" s="9">
        <v>42698</v>
      </c>
    </row>
    <row r="6" spans="1:9" x14ac:dyDescent="0.25">
      <c r="A6" s="2" t="s">
        <v>22579</v>
      </c>
      <c r="B6" s="2" t="s">
        <v>22580</v>
      </c>
      <c r="C6" s="4" t="s">
        <v>17635</v>
      </c>
      <c r="E6" s="9">
        <v>42724</v>
      </c>
    </row>
    <row r="7" spans="1:9" x14ac:dyDescent="0.25">
      <c r="A7" s="2" t="s">
        <v>22581</v>
      </c>
      <c r="B7" s="2" t="s">
        <v>22582</v>
      </c>
      <c r="C7" s="4" t="s">
        <v>4518</v>
      </c>
      <c r="E7" s="9">
        <v>42724</v>
      </c>
    </row>
    <row r="8" spans="1:9" x14ac:dyDescent="0.25">
      <c r="A8" s="2" t="s">
        <v>9893</v>
      </c>
      <c r="B8" s="2" t="s">
        <v>22583</v>
      </c>
      <c r="C8" s="4" t="s">
        <v>12547</v>
      </c>
      <c r="E8" s="9">
        <v>42744</v>
      </c>
    </row>
    <row r="9" spans="1:9" x14ac:dyDescent="0.25">
      <c r="A9" s="2" t="s">
        <v>22584</v>
      </c>
      <c r="B9" s="2" t="s">
        <v>22585</v>
      </c>
      <c r="C9" s="4" t="s">
        <v>12547</v>
      </c>
      <c r="D9" s="9">
        <v>42751</v>
      </c>
      <c r="E9" s="9">
        <v>42751</v>
      </c>
    </row>
    <row r="10" spans="1:9" x14ac:dyDescent="0.25">
      <c r="A10" s="2" t="s">
        <v>22586</v>
      </c>
      <c r="B10" s="2" t="s">
        <v>22587</v>
      </c>
      <c r="C10" s="4" t="s">
        <v>9892</v>
      </c>
      <c r="E10" s="9">
        <v>42773</v>
      </c>
    </row>
    <row r="11" spans="1:9" x14ac:dyDescent="0.25">
      <c r="A11" s="2" t="s">
        <v>22586</v>
      </c>
      <c r="B11" s="2" t="s">
        <v>22587</v>
      </c>
      <c r="C11" s="4" t="s">
        <v>22588</v>
      </c>
      <c r="E11" s="9" t="s">
        <v>5565</v>
      </c>
    </row>
    <row r="12" spans="1:9" x14ac:dyDescent="0.25">
      <c r="A12" s="2" t="s">
        <v>22142</v>
      </c>
      <c r="B12" s="2" t="s">
        <v>22589</v>
      </c>
      <c r="C12" s="4" t="s">
        <v>22590</v>
      </c>
      <c r="D12" s="9">
        <v>42975</v>
      </c>
      <c r="E12" s="9">
        <v>43015</v>
      </c>
    </row>
    <row r="13" spans="1:9" x14ac:dyDescent="0.25">
      <c r="A13" s="2" t="s">
        <v>22591</v>
      </c>
      <c r="B13" s="2" t="s">
        <v>22592</v>
      </c>
      <c r="C13" s="4" t="s">
        <v>10027</v>
      </c>
      <c r="E13" s="9">
        <v>43015</v>
      </c>
    </row>
    <row r="14" spans="1:9" x14ac:dyDescent="0.25">
      <c r="A14" s="2" t="s">
        <v>22593</v>
      </c>
      <c r="B14" s="2" t="s">
        <v>22594</v>
      </c>
      <c r="C14" s="4" t="s">
        <v>22595</v>
      </c>
      <c r="D14" s="9">
        <v>43829</v>
      </c>
      <c r="E14" s="9">
        <v>43830</v>
      </c>
      <c r="F14" s="3">
        <v>1</v>
      </c>
    </row>
    <row r="15" spans="1:9" x14ac:dyDescent="0.25">
      <c r="A15" s="2" t="s">
        <v>22596</v>
      </c>
      <c r="B15" s="2" t="s">
        <v>22594</v>
      </c>
      <c r="C15" s="4" t="s">
        <v>22597</v>
      </c>
      <c r="D15" s="9">
        <v>43885</v>
      </c>
    </row>
  </sheetData>
  <hyperlinks>
    <hyperlink ref="I1" location="'Inicio'!A1" tooltip="Regresa a la tabla del inicio" display="Ir al inicio" xr:uid="{9E63274D-381F-48BB-A54D-2995A7830E8F}"/>
  </hyperlink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E15E5-4F8F-4B39-B385-9C1DE4384E68}">
  <sheetPr codeName="Hoja360"/>
  <dimension ref="A1:I125"/>
  <sheetViews>
    <sheetView workbookViewId="0">
      <pane ySplit="1" topLeftCell="A11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22598</v>
      </c>
      <c r="H1" s="1" t="s">
        <v>28761</v>
      </c>
      <c r="I1" s="5" t="s">
        <v>14</v>
      </c>
    </row>
    <row r="2" spans="1:9" x14ac:dyDescent="0.25">
      <c r="A2" s="2" t="s">
        <v>2565</v>
      </c>
      <c r="B2" s="2" t="s">
        <v>22600</v>
      </c>
      <c r="C2" s="4" t="s">
        <v>22601</v>
      </c>
      <c r="E2" s="9">
        <v>40456</v>
      </c>
    </row>
    <row r="3" spans="1:9" x14ac:dyDescent="0.25">
      <c r="A3" s="2" t="s">
        <v>1233</v>
      </c>
      <c r="B3" s="2" t="s">
        <v>22602</v>
      </c>
      <c r="C3" s="4" t="s">
        <v>22603</v>
      </c>
      <c r="E3" s="9">
        <v>40679</v>
      </c>
    </row>
    <row r="4" spans="1:9" x14ac:dyDescent="0.25">
      <c r="A4" s="2" t="s">
        <v>8604</v>
      </c>
      <c r="B4" s="2" t="s">
        <v>22604</v>
      </c>
      <c r="C4" s="4" t="s">
        <v>22605</v>
      </c>
      <c r="E4" s="9">
        <v>40679</v>
      </c>
    </row>
    <row r="5" spans="1:9" x14ac:dyDescent="0.25">
      <c r="A5" s="2" t="s">
        <v>22606</v>
      </c>
      <c r="B5" s="2" t="s">
        <v>22607</v>
      </c>
      <c r="C5" s="4" t="s">
        <v>22608</v>
      </c>
      <c r="E5" s="9">
        <v>40684</v>
      </c>
    </row>
    <row r="6" spans="1:9" x14ac:dyDescent="0.25">
      <c r="A6" s="2" t="s">
        <v>2695</v>
      </c>
      <c r="B6" s="2" t="s">
        <v>22609</v>
      </c>
      <c r="C6" s="4" t="s">
        <v>22610</v>
      </c>
      <c r="E6" s="9">
        <v>40690</v>
      </c>
    </row>
    <row r="7" spans="1:9" x14ac:dyDescent="0.25">
      <c r="A7" s="2" t="s">
        <v>22611</v>
      </c>
      <c r="B7" s="2" t="s">
        <v>22612</v>
      </c>
      <c r="C7" s="4" t="s">
        <v>22610</v>
      </c>
      <c r="E7" s="9">
        <v>40696</v>
      </c>
    </row>
    <row r="8" spans="1:9" x14ac:dyDescent="0.25">
      <c r="A8" s="2" t="s">
        <v>22613</v>
      </c>
      <c r="B8" s="2" t="s">
        <v>22614</v>
      </c>
      <c r="C8" s="4" t="s">
        <v>22610</v>
      </c>
      <c r="E8" s="9">
        <v>40688</v>
      </c>
    </row>
    <row r="9" spans="1:9" x14ac:dyDescent="0.25">
      <c r="A9" s="2" t="s">
        <v>22615</v>
      </c>
      <c r="B9" s="2" t="s">
        <v>22616</v>
      </c>
      <c r="C9" s="4" t="s">
        <v>22617</v>
      </c>
      <c r="E9" s="9">
        <v>40688</v>
      </c>
    </row>
    <row r="10" spans="1:9" x14ac:dyDescent="0.25">
      <c r="A10" s="2" t="s">
        <v>22618</v>
      </c>
      <c r="B10" s="2" t="s">
        <v>22619</v>
      </c>
      <c r="C10" s="4" t="s">
        <v>18189</v>
      </c>
      <c r="E10" s="9">
        <v>40691</v>
      </c>
    </row>
    <row r="11" spans="1:9" x14ac:dyDescent="0.25">
      <c r="A11" s="2" t="s">
        <v>21668</v>
      </c>
      <c r="B11" s="2" t="s">
        <v>22620</v>
      </c>
      <c r="C11" s="4" t="s">
        <v>22621</v>
      </c>
      <c r="E11" s="9">
        <v>40731</v>
      </c>
    </row>
    <row r="12" spans="1:9" x14ac:dyDescent="0.25">
      <c r="A12" s="2" t="s">
        <v>2488</v>
      </c>
      <c r="B12" s="2" t="s">
        <v>22622</v>
      </c>
      <c r="C12" s="4" t="s">
        <v>8052</v>
      </c>
      <c r="E12" s="9">
        <v>40723</v>
      </c>
    </row>
    <row r="13" spans="1:9" x14ac:dyDescent="0.25">
      <c r="A13" s="2" t="s">
        <v>22623</v>
      </c>
      <c r="B13" s="2" t="s">
        <v>22624</v>
      </c>
      <c r="C13" s="4" t="s">
        <v>19941</v>
      </c>
      <c r="E13" s="9">
        <v>40771</v>
      </c>
    </row>
    <row r="14" spans="1:9" x14ac:dyDescent="0.25">
      <c r="A14" s="2" t="s">
        <v>1904</v>
      </c>
      <c r="B14" s="2" t="s">
        <v>22625</v>
      </c>
      <c r="C14" s="4" t="s">
        <v>22626</v>
      </c>
      <c r="E14" s="9">
        <v>40731</v>
      </c>
    </row>
    <row r="15" spans="1:9" x14ac:dyDescent="0.25">
      <c r="A15" s="2" t="s">
        <v>8073</v>
      </c>
      <c r="B15" s="2" t="s">
        <v>22627</v>
      </c>
      <c r="C15" s="4" t="s">
        <v>22628</v>
      </c>
      <c r="E15" s="9">
        <v>40742</v>
      </c>
    </row>
    <row r="16" spans="1:9" x14ac:dyDescent="0.25">
      <c r="A16" s="2" t="s">
        <v>6920</v>
      </c>
      <c r="B16" s="2" t="s">
        <v>22629</v>
      </c>
      <c r="C16" s="4" t="s">
        <v>13930</v>
      </c>
      <c r="E16" s="9" t="s">
        <v>22630</v>
      </c>
    </row>
    <row r="17" spans="1:6" x14ac:dyDescent="0.25">
      <c r="A17" s="2" t="s">
        <v>22631</v>
      </c>
      <c r="B17" s="2" t="s">
        <v>22632</v>
      </c>
      <c r="C17" s="4" t="s">
        <v>22633</v>
      </c>
      <c r="E17" s="9">
        <v>40761</v>
      </c>
      <c r="F17" s="3" t="s">
        <v>22634</v>
      </c>
    </row>
    <row r="18" spans="1:6" x14ac:dyDescent="0.25">
      <c r="A18" s="2" t="s">
        <v>3501</v>
      </c>
      <c r="B18" s="2" t="s">
        <v>22635</v>
      </c>
      <c r="C18" s="4" t="s">
        <v>22633</v>
      </c>
      <c r="E18" s="9">
        <v>40743</v>
      </c>
    </row>
    <row r="19" spans="1:6" x14ac:dyDescent="0.25">
      <c r="A19" s="2" t="s">
        <v>2488</v>
      </c>
      <c r="B19" s="2" t="s">
        <v>22636</v>
      </c>
      <c r="C19" s="4" t="s">
        <v>22633</v>
      </c>
      <c r="E19" s="9">
        <v>40764</v>
      </c>
    </row>
    <row r="20" spans="1:6" x14ac:dyDescent="0.25">
      <c r="A20" s="2" t="s">
        <v>3501</v>
      </c>
      <c r="B20" s="2" t="s">
        <v>22637</v>
      </c>
      <c r="C20" s="4" t="s">
        <v>22633</v>
      </c>
      <c r="E20" s="9">
        <v>40743</v>
      </c>
    </row>
    <row r="21" spans="1:6" x14ac:dyDescent="0.25">
      <c r="A21" s="2" t="s">
        <v>22638</v>
      </c>
      <c r="B21" s="2" t="s">
        <v>22639</v>
      </c>
      <c r="C21" s="4" t="s">
        <v>22640</v>
      </c>
      <c r="E21" s="9" t="s">
        <v>956</v>
      </c>
    </row>
    <row r="22" spans="1:6" x14ac:dyDescent="0.25">
      <c r="A22" s="2" t="s">
        <v>22638</v>
      </c>
      <c r="B22" s="2" t="s">
        <v>22641</v>
      </c>
      <c r="C22" s="4" t="s">
        <v>22640</v>
      </c>
      <c r="E22" s="9" t="s">
        <v>956</v>
      </c>
    </row>
    <row r="23" spans="1:6" x14ac:dyDescent="0.25">
      <c r="A23" s="2" t="s">
        <v>22642</v>
      </c>
      <c r="B23" s="2" t="s">
        <v>22643</v>
      </c>
      <c r="C23" s="4" t="s">
        <v>22640</v>
      </c>
      <c r="E23" s="9">
        <v>40884</v>
      </c>
    </row>
    <row r="24" spans="1:6" x14ac:dyDescent="0.25">
      <c r="A24" s="2" t="s">
        <v>7164</v>
      </c>
      <c r="B24" s="2" t="s">
        <v>22644</v>
      </c>
      <c r="C24" s="4" t="s">
        <v>22640</v>
      </c>
      <c r="E24" s="9">
        <v>40771</v>
      </c>
    </row>
    <row r="25" spans="1:6" x14ac:dyDescent="0.25">
      <c r="A25" s="2" t="s">
        <v>22638</v>
      </c>
      <c r="B25" s="2" t="s">
        <v>22645</v>
      </c>
      <c r="C25" s="4" t="s">
        <v>22640</v>
      </c>
      <c r="E25" s="9">
        <v>40809</v>
      </c>
    </row>
    <row r="26" spans="1:6" x14ac:dyDescent="0.25">
      <c r="B26" s="2" t="s">
        <v>22646</v>
      </c>
      <c r="C26" s="4" t="s">
        <v>22647</v>
      </c>
      <c r="E26" s="9">
        <v>40805</v>
      </c>
    </row>
    <row r="27" spans="1:6" x14ac:dyDescent="0.25">
      <c r="A27" s="2" t="s">
        <v>6920</v>
      </c>
      <c r="B27" s="2" t="s">
        <v>22648</v>
      </c>
      <c r="C27" s="4" t="s">
        <v>22647</v>
      </c>
      <c r="E27" s="9">
        <v>40805</v>
      </c>
    </row>
    <row r="28" spans="1:6" x14ac:dyDescent="0.25">
      <c r="A28" s="2" t="s">
        <v>2695</v>
      </c>
      <c r="B28" s="2" t="s">
        <v>22649</v>
      </c>
      <c r="C28" s="4" t="s">
        <v>22650</v>
      </c>
      <c r="E28" s="9">
        <v>40884</v>
      </c>
    </row>
    <row r="29" spans="1:6" x14ac:dyDescent="0.25">
      <c r="A29" s="2" t="s">
        <v>22651</v>
      </c>
      <c r="B29" s="2" t="s">
        <v>22652</v>
      </c>
      <c r="C29" s="4" t="s">
        <v>22650</v>
      </c>
      <c r="E29" s="9">
        <v>40874</v>
      </c>
    </row>
    <row r="30" spans="1:6" x14ac:dyDescent="0.25">
      <c r="A30" s="2" t="s">
        <v>22653</v>
      </c>
      <c r="B30" s="2" t="s">
        <v>22654</v>
      </c>
      <c r="C30" s="4" t="s">
        <v>22655</v>
      </c>
      <c r="E30" s="9">
        <v>40884</v>
      </c>
    </row>
    <row r="31" spans="1:6" x14ac:dyDescent="0.25">
      <c r="A31" s="2" t="s">
        <v>22656</v>
      </c>
      <c r="B31" s="2" t="s">
        <v>22657</v>
      </c>
      <c r="C31" s="4" t="s">
        <v>22650</v>
      </c>
      <c r="E31" s="9">
        <v>40876</v>
      </c>
    </row>
    <row r="32" spans="1:6" x14ac:dyDescent="0.25">
      <c r="A32" s="2" t="s">
        <v>22656</v>
      </c>
      <c r="B32" s="2" t="s">
        <v>22658</v>
      </c>
      <c r="C32" s="4" t="s">
        <v>22650</v>
      </c>
      <c r="E32" s="9">
        <v>40876</v>
      </c>
    </row>
    <row r="33" spans="1:5" x14ac:dyDescent="0.25">
      <c r="A33" s="2" t="s">
        <v>22659</v>
      </c>
      <c r="B33" s="2" t="s">
        <v>22660</v>
      </c>
      <c r="C33" s="4" t="s">
        <v>22650</v>
      </c>
      <c r="E33" s="9" t="s">
        <v>956</v>
      </c>
    </row>
    <row r="34" spans="1:5" x14ac:dyDescent="0.25">
      <c r="A34" s="2" t="s">
        <v>1726</v>
      </c>
      <c r="B34" s="2" t="s">
        <v>11303</v>
      </c>
      <c r="C34" s="4" t="s">
        <v>22661</v>
      </c>
      <c r="E34" s="9">
        <v>40913</v>
      </c>
    </row>
    <row r="35" spans="1:5" x14ac:dyDescent="0.25">
      <c r="A35" s="2" t="s">
        <v>896</v>
      </c>
      <c r="B35" s="2" t="s">
        <v>22662</v>
      </c>
      <c r="C35" s="4" t="s">
        <v>22663</v>
      </c>
      <c r="E35" s="9" t="s">
        <v>956</v>
      </c>
    </row>
    <row r="36" spans="1:5" x14ac:dyDescent="0.25">
      <c r="A36" s="2" t="s">
        <v>5206</v>
      </c>
      <c r="B36" s="2" t="s">
        <v>22664</v>
      </c>
      <c r="C36" s="4" t="s">
        <v>22663</v>
      </c>
      <c r="E36" s="9">
        <v>41036</v>
      </c>
    </row>
    <row r="37" spans="1:5" x14ac:dyDescent="0.25">
      <c r="A37" s="2" t="s">
        <v>22665</v>
      </c>
      <c r="B37" s="2" t="s">
        <v>22666</v>
      </c>
      <c r="C37" s="4" t="s">
        <v>22663</v>
      </c>
      <c r="E37" s="9">
        <v>41036</v>
      </c>
    </row>
    <row r="38" spans="1:5" x14ac:dyDescent="0.25">
      <c r="A38" s="2" t="s">
        <v>2464</v>
      </c>
      <c r="B38" s="2" t="s">
        <v>22667</v>
      </c>
      <c r="C38" s="4" t="s">
        <v>22663</v>
      </c>
      <c r="E38" s="9">
        <v>41036</v>
      </c>
    </row>
    <row r="39" spans="1:5" x14ac:dyDescent="0.25">
      <c r="A39" s="2" t="s">
        <v>22668</v>
      </c>
      <c r="B39" s="2" t="s">
        <v>22669</v>
      </c>
      <c r="C39" s="4" t="s">
        <v>22670</v>
      </c>
      <c r="E39" s="9">
        <v>41033</v>
      </c>
    </row>
    <row r="40" spans="1:5" x14ac:dyDescent="0.25">
      <c r="A40" s="2" t="s">
        <v>22671</v>
      </c>
      <c r="B40" s="2" t="s">
        <v>22672</v>
      </c>
      <c r="C40" s="4" t="s">
        <v>22670</v>
      </c>
      <c r="E40" s="9">
        <v>41033</v>
      </c>
    </row>
    <row r="41" spans="1:5" x14ac:dyDescent="0.25">
      <c r="A41" s="2" t="s">
        <v>3716</v>
      </c>
      <c r="B41" s="2" t="s">
        <v>22673</v>
      </c>
      <c r="C41" s="4" t="s">
        <v>22670</v>
      </c>
      <c r="E41" s="9">
        <v>41033</v>
      </c>
    </row>
    <row r="42" spans="1:5" x14ac:dyDescent="0.25">
      <c r="A42" s="2" t="s">
        <v>2695</v>
      </c>
      <c r="B42" s="2" t="s">
        <v>22674</v>
      </c>
      <c r="C42" s="4" t="s">
        <v>22675</v>
      </c>
      <c r="E42" s="9">
        <v>41050</v>
      </c>
    </row>
    <row r="43" spans="1:5" x14ac:dyDescent="0.25">
      <c r="A43" s="2" t="s">
        <v>22599</v>
      </c>
      <c r="B43" s="2" t="s">
        <v>22676</v>
      </c>
      <c r="C43" s="4" t="s">
        <v>22677</v>
      </c>
      <c r="E43" s="9" t="s">
        <v>9622</v>
      </c>
    </row>
    <row r="44" spans="1:5" x14ac:dyDescent="0.25">
      <c r="A44" s="2" t="s">
        <v>22599</v>
      </c>
      <c r="B44" s="2" t="s">
        <v>22678</v>
      </c>
      <c r="C44" s="4" t="s">
        <v>22677</v>
      </c>
      <c r="E44" s="9" t="s">
        <v>956</v>
      </c>
    </row>
    <row r="45" spans="1:5" x14ac:dyDescent="0.25">
      <c r="A45" s="2" t="s">
        <v>22599</v>
      </c>
      <c r="B45" s="2" t="s">
        <v>22679</v>
      </c>
      <c r="C45" s="4" t="s">
        <v>22677</v>
      </c>
      <c r="E45" s="9" t="s">
        <v>956</v>
      </c>
    </row>
    <row r="46" spans="1:5" x14ac:dyDescent="0.25">
      <c r="A46" s="2" t="s">
        <v>22680</v>
      </c>
      <c r="B46" s="2" t="s">
        <v>22681</v>
      </c>
      <c r="C46" s="4" t="s">
        <v>22677</v>
      </c>
      <c r="E46" s="9" t="s">
        <v>956</v>
      </c>
    </row>
    <row r="47" spans="1:5" x14ac:dyDescent="0.25">
      <c r="A47" s="2" t="s">
        <v>22682</v>
      </c>
      <c r="B47" s="2" t="s">
        <v>22683</v>
      </c>
      <c r="C47" s="4" t="s">
        <v>22677</v>
      </c>
      <c r="E47" s="9" t="s">
        <v>5565</v>
      </c>
    </row>
    <row r="48" spans="1:5" x14ac:dyDescent="0.25">
      <c r="A48" s="2" t="s">
        <v>22684</v>
      </c>
      <c r="B48" s="2" t="s">
        <v>22685</v>
      </c>
      <c r="C48" s="4" t="s">
        <v>22677</v>
      </c>
      <c r="E48" s="9" t="s">
        <v>956</v>
      </c>
    </row>
    <row r="49" spans="1:5" x14ac:dyDescent="0.25">
      <c r="A49" s="2" t="s">
        <v>22686</v>
      </c>
      <c r="B49" s="2" t="s">
        <v>22687</v>
      </c>
      <c r="C49" s="4" t="s">
        <v>16740</v>
      </c>
      <c r="E49" s="9">
        <v>41122</v>
      </c>
    </row>
    <row r="50" spans="1:5" x14ac:dyDescent="0.25">
      <c r="A50" s="2" t="s">
        <v>22688</v>
      </c>
      <c r="B50" s="2" t="s">
        <v>22689</v>
      </c>
      <c r="C50" s="4" t="s">
        <v>16740</v>
      </c>
      <c r="E50" s="9">
        <v>41122</v>
      </c>
    </row>
    <row r="51" spans="1:5" x14ac:dyDescent="0.25">
      <c r="A51" s="2" t="s">
        <v>2267</v>
      </c>
      <c r="B51" s="2" t="s">
        <v>22690</v>
      </c>
      <c r="C51" s="4" t="s">
        <v>22691</v>
      </c>
      <c r="E51" s="9">
        <v>41194</v>
      </c>
    </row>
    <row r="52" spans="1:5" x14ac:dyDescent="0.25">
      <c r="A52" s="2" t="s">
        <v>4081</v>
      </c>
      <c r="B52" s="2" t="s">
        <v>22692</v>
      </c>
      <c r="C52" s="4" t="s">
        <v>22691</v>
      </c>
      <c r="E52" s="9">
        <v>41194</v>
      </c>
    </row>
    <row r="53" spans="1:5" x14ac:dyDescent="0.25">
      <c r="A53" s="2" t="s">
        <v>4081</v>
      </c>
      <c r="B53" s="2" t="s">
        <v>22693</v>
      </c>
      <c r="C53" s="4" t="s">
        <v>22691</v>
      </c>
      <c r="E53" s="9">
        <v>41194</v>
      </c>
    </row>
    <row r="54" spans="1:5" x14ac:dyDescent="0.25">
      <c r="A54" s="2" t="s">
        <v>22694</v>
      </c>
      <c r="B54" s="2" t="s">
        <v>22695</v>
      </c>
      <c r="C54" s="4" t="s">
        <v>22691</v>
      </c>
      <c r="E54" s="9">
        <v>41236</v>
      </c>
    </row>
    <row r="55" spans="1:5" x14ac:dyDescent="0.25">
      <c r="A55" s="2" t="s">
        <v>22696</v>
      </c>
      <c r="B55" s="2" t="s">
        <v>22697</v>
      </c>
      <c r="C55" s="4" t="s">
        <v>22691</v>
      </c>
      <c r="E55" s="9">
        <v>41194</v>
      </c>
    </row>
    <row r="56" spans="1:5" x14ac:dyDescent="0.25">
      <c r="A56" s="2" t="s">
        <v>22698</v>
      </c>
      <c r="B56" s="2" t="s">
        <v>22699</v>
      </c>
      <c r="C56" s="4" t="s">
        <v>22700</v>
      </c>
      <c r="E56" s="9">
        <v>41219</v>
      </c>
    </row>
    <row r="57" spans="1:5" x14ac:dyDescent="0.25">
      <c r="A57" s="2" t="s">
        <v>5008</v>
      </c>
      <c r="B57" s="2" t="s">
        <v>22701</v>
      </c>
      <c r="C57" s="4" t="s">
        <v>22702</v>
      </c>
      <c r="E57" s="9">
        <v>41219</v>
      </c>
    </row>
    <row r="58" spans="1:5" x14ac:dyDescent="0.25">
      <c r="A58" s="2" t="s">
        <v>5008</v>
      </c>
      <c r="B58" s="2" t="s">
        <v>22703</v>
      </c>
      <c r="C58" s="4" t="s">
        <v>22702</v>
      </c>
      <c r="E58" s="9">
        <v>41219</v>
      </c>
    </row>
    <row r="59" spans="1:5" x14ac:dyDescent="0.25">
      <c r="A59" s="2" t="s">
        <v>22704</v>
      </c>
      <c r="B59" s="2" t="s">
        <v>22705</v>
      </c>
      <c r="C59" s="4" t="s">
        <v>22702</v>
      </c>
      <c r="E59" s="9">
        <v>41219</v>
      </c>
    </row>
    <row r="60" spans="1:5" x14ac:dyDescent="0.25">
      <c r="A60" s="2" t="s">
        <v>4926</v>
      </c>
      <c r="B60" s="2" t="s">
        <v>22706</v>
      </c>
      <c r="C60" s="4" t="s">
        <v>22702</v>
      </c>
      <c r="E60" s="9">
        <v>41219</v>
      </c>
    </row>
    <row r="61" spans="1:5" x14ac:dyDescent="0.25">
      <c r="A61" s="2" t="s">
        <v>1433</v>
      </c>
      <c r="B61" s="2" t="s">
        <v>22707</v>
      </c>
      <c r="C61" s="4" t="s">
        <v>22702</v>
      </c>
      <c r="E61" s="9">
        <v>41219</v>
      </c>
    </row>
    <row r="62" spans="1:5" x14ac:dyDescent="0.25">
      <c r="A62" s="2" t="s">
        <v>22708</v>
      </c>
      <c r="B62" s="2" t="s">
        <v>22709</v>
      </c>
      <c r="C62" s="4" t="s">
        <v>22700</v>
      </c>
      <c r="E62" s="9">
        <v>41219</v>
      </c>
    </row>
    <row r="63" spans="1:5" x14ac:dyDescent="0.25">
      <c r="B63" s="2" t="s">
        <v>22710</v>
      </c>
      <c r="C63" s="4" t="s">
        <v>22700</v>
      </c>
      <c r="E63" s="9">
        <v>41219</v>
      </c>
    </row>
    <row r="64" spans="1:5" x14ac:dyDescent="0.25">
      <c r="A64" s="2" t="s">
        <v>22711</v>
      </c>
      <c r="B64" s="2" t="s">
        <v>22712</v>
      </c>
      <c r="C64" s="4" t="s">
        <v>22700</v>
      </c>
      <c r="E64" s="9">
        <v>41219</v>
      </c>
    </row>
    <row r="65" spans="1:5" x14ac:dyDescent="0.25">
      <c r="A65" s="2" t="s">
        <v>1433</v>
      </c>
      <c r="B65" s="2" t="s">
        <v>22713</v>
      </c>
      <c r="C65" s="4" t="s">
        <v>22700</v>
      </c>
      <c r="E65" s="9">
        <v>41219</v>
      </c>
    </row>
    <row r="66" spans="1:5" x14ac:dyDescent="0.25">
      <c r="A66" s="2" t="s">
        <v>3025</v>
      </c>
      <c r="B66" s="2" t="s">
        <v>22714</v>
      </c>
      <c r="C66" s="4" t="s">
        <v>22700</v>
      </c>
      <c r="E66" s="9">
        <v>41219</v>
      </c>
    </row>
    <row r="67" spans="1:5" x14ac:dyDescent="0.25">
      <c r="A67" s="2" t="s">
        <v>1433</v>
      </c>
      <c r="B67" s="2" t="s">
        <v>22715</v>
      </c>
      <c r="C67" s="4" t="s">
        <v>22700</v>
      </c>
      <c r="E67" s="9">
        <v>41219</v>
      </c>
    </row>
    <row r="68" spans="1:5" x14ac:dyDescent="0.25">
      <c r="A68" s="2" t="s">
        <v>3844</v>
      </c>
      <c r="B68" s="2" t="s">
        <v>22716</v>
      </c>
      <c r="C68" s="4" t="s">
        <v>22717</v>
      </c>
      <c r="E68" s="9">
        <v>41255</v>
      </c>
    </row>
    <row r="69" spans="1:5" x14ac:dyDescent="0.25">
      <c r="A69" s="2" t="s">
        <v>3844</v>
      </c>
      <c r="B69" s="2" t="s">
        <v>22718</v>
      </c>
      <c r="C69" s="4" t="s">
        <v>22717</v>
      </c>
      <c r="E69" s="9">
        <v>41240</v>
      </c>
    </row>
    <row r="70" spans="1:5" x14ac:dyDescent="0.25">
      <c r="A70" s="2" t="s">
        <v>4081</v>
      </c>
      <c r="B70" s="2" t="s">
        <v>22719</v>
      </c>
      <c r="C70" s="4" t="s">
        <v>22717</v>
      </c>
      <c r="E70" s="9">
        <v>41240</v>
      </c>
    </row>
    <row r="71" spans="1:5" x14ac:dyDescent="0.25">
      <c r="A71" s="2" t="s">
        <v>22720</v>
      </c>
      <c r="B71" s="2" t="s">
        <v>22721</v>
      </c>
      <c r="C71" s="4" t="s">
        <v>22717</v>
      </c>
      <c r="E71" s="9">
        <v>41255</v>
      </c>
    </row>
    <row r="72" spans="1:5" x14ac:dyDescent="0.25">
      <c r="A72" s="2" t="s">
        <v>22722</v>
      </c>
      <c r="B72" s="2" t="s">
        <v>22723</v>
      </c>
      <c r="C72" s="4" t="s">
        <v>22717</v>
      </c>
      <c r="E72" s="9">
        <v>41240</v>
      </c>
    </row>
    <row r="73" spans="1:5" x14ac:dyDescent="0.25">
      <c r="A73" s="2" t="s">
        <v>7815</v>
      </c>
      <c r="B73" s="2" t="s">
        <v>22724</v>
      </c>
      <c r="C73" s="4" t="s">
        <v>22725</v>
      </c>
      <c r="E73" s="9">
        <v>41265</v>
      </c>
    </row>
    <row r="74" spans="1:5" x14ac:dyDescent="0.25">
      <c r="A74" s="2" t="s">
        <v>7815</v>
      </c>
      <c r="B74" s="2" t="s">
        <v>22726</v>
      </c>
      <c r="C74" s="4" t="s">
        <v>22725</v>
      </c>
      <c r="E74" s="9">
        <v>41305</v>
      </c>
    </row>
    <row r="75" spans="1:5" x14ac:dyDescent="0.25">
      <c r="A75" s="2" t="s">
        <v>22727</v>
      </c>
      <c r="B75" s="2" t="s">
        <v>22728</v>
      </c>
      <c r="C75" s="4" t="s">
        <v>22725</v>
      </c>
      <c r="E75" s="9">
        <v>41265</v>
      </c>
    </row>
    <row r="76" spans="1:5" x14ac:dyDescent="0.25">
      <c r="A76" s="2" t="s">
        <v>22729</v>
      </c>
      <c r="B76" s="2" t="s">
        <v>22730</v>
      </c>
      <c r="C76" s="4" t="s">
        <v>22725</v>
      </c>
      <c r="E76" s="9" t="s">
        <v>5565</v>
      </c>
    </row>
    <row r="77" spans="1:5" x14ac:dyDescent="0.25">
      <c r="A77" s="2" t="s">
        <v>22731</v>
      </c>
      <c r="B77" s="2" t="s">
        <v>22732</v>
      </c>
      <c r="C77" s="4" t="s">
        <v>22725</v>
      </c>
      <c r="E77" s="9">
        <v>41265</v>
      </c>
    </row>
    <row r="78" spans="1:5" x14ac:dyDescent="0.25">
      <c r="A78" s="2" t="s">
        <v>22733</v>
      </c>
      <c r="B78" s="2" t="s">
        <v>22734</v>
      </c>
      <c r="C78" s="4" t="s">
        <v>22725</v>
      </c>
      <c r="E78" s="9">
        <v>41265</v>
      </c>
    </row>
    <row r="79" spans="1:5" x14ac:dyDescent="0.25">
      <c r="A79" s="2" t="s">
        <v>22735</v>
      </c>
      <c r="B79" s="2" t="s">
        <v>22736</v>
      </c>
      <c r="C79" s="4" t="s">
        <v>22725</v>
      </c>
      <c r="E79" s="9">
        <v>41265</v>
      </c>
    </row>
    <row r="80" spans="1:5" x14ac:dyDescent="0.25">
      <c r="A80" s="2" t="s">
        <v>22737</v>
      </c>
      <c r="B80" s="2" t="s">
        <v>22738</v>
      </c>
      <c r="C80" s="4" t="s">
        <v>22725</v>
      </c>
      <c r="E80" s="9">
        <v>41303</v>
      </c>
    </row>
    <row r="81" spans="1:6" x14ac:dyDescent="0.25">
      <c r="B81" s="2" t="s">
        <v>22739</v>
      </c>
      <c r="C81" s="4" t="s">
        <v>22740</v>
      </c>
      <c r="E81" s="9">
        <v>41303</v>
      </c>
    </row>
    <row r="82" spans="1:6" x14ac:dyDescent="0.25">
      <c r="A82" s="2" t="s">
        <v>1244</v>
      </c>
      <c r="B82" s="2" t="s">
        <v>22741</v>
      </c>
      <c r="C82" s="4" t="s">
        <v>22742</v>
      </c>
      <c r="E82" s="9">
        <v>41493</v>
      </c>
    </row>
    <row r="83" spans="1:6" x14ac:dyDescent="0.25">
      <c r="A83" s="2" t="s">
        <v>1244</v>
      </c>
      <c r="B83" s="2" t="s">
        <v>22743</v>
      </c>
      <c r="C83" s="4" t="s">
        <v>22742</v>
      </c>
      <c r="E83" s="9">
        <v>41493</v>
      </c>
    </row>
    <row r="84" spans="1:6" x14ac:dyDescent="0.25">
      <c r="A84" s="2" t="s">
        <v>7883</v>
      </c>
      <c r="B84" s="2" t="s">
        <v>22744</v>
      </c>
      <c r="C84" s="4" t="s">
        <v>22745</v>
      </c>
      <c r="E84" s="9">
        <v>41493</v>
      </c>
      <c r="F84" s="3" t="s">
        <v>3833</v>
      </c>
    </row>
    <row r="85" spans="1:6" x14ac:dyDescent="0.25">
      <c r="A85" s="2" t="s">
        <v>3830</v>
      </c>
      <c r="B85" s="2" t="s">
        <v>22746</v>
      </c>
      <c r="E85" s="9">
        <v>41493</v>
      </c>
    </row>
    <row r="86" spans="1:6" x14ac:dyDescent="0.25">
      <c r="A86" s="2" t="s">
        <v>5167</v>
      </c>
      <c r="B86" s="2" t="s">
        <v>22747</v>
      </c>
      <c r="C86" s="4" t="s">
        <v>22748</v>
      </c>
      <c r="E86" s="9">
        <v>41505</v>
      </c>
    </row>
    <row r="87" spans="1:6" x14ac:dyDescent="0.25">
      <c r="A87" s="2" t="s">
        <v>10727</v>
      </c>
      <c r="B87" s="2" t="s">
        <v>22749</v>
      </c>
      <c r="C87" s="4" t="s">
        <v>22748</v>
      </c>
      <c r="E87" s="9">
        <v>41505</v>
      </c>
    </row>
    <row r="88" spans="1:6" x14ac:dyDescent="0.25">
      <c r="A88" s="2" t="s">
        <v>22750</v>
      </c>
      <c r="B88" s="2" t="s">
        <v>22751</v>
      </c>
      <c r="C88" s="4" t="s">
        <v>21232</v>
      </c>
      <c r="E88" s="9">
        <v>42062</v>
      </c>
    </row>
    <row r="89" spans="1:6" x14ac:dyDescent="0.25">
      <c r="A89" s="2" t="s">
        <v>5167</v>
      </c>
      <c r="B89" s="2" t="s">
        <v>22752</v>
      </c>
      <c r="C89" s="4" t="s">
        <v>22753</v>
      </c>
      <c r="E89" s="9">
        <v>42062</v>
      </c>
    </row>
    <row r="90" spans="1:6" x14ac:dyDescent="0.25">
      <c r="A90" s="2" t="s">
        <v>22754</v>
      </c>
      <c r="B90" s="2" t="s">
        <v>22755</v>
      </c>
      <c r="C90" s="4" t="s">
        <v>22753</v>
      </c>
      <c r="E90" s="9">
        <v>42047</v>
      </c>
    </row>
    <row r="91" spans="1:6" x14ac:dyDescent="0.25">
      <c r="A91" s="2" t="s">
        <v>3844</v>
      </c>
      <c r="B91" s="2" t="s">
        <v>22756</v>
      </c>
      <c r="C91" s="4" t="s">
        <v>22753</v>
      </c>
      <c r="E91" s="9">
        <v>42052</v>
      </c>
    </row>
    <row r="92" spans="1:6" x14ac:dyDescent="0.25">
      <c r="A92" s="2" t="s">
        <v>22757</v>
      </c>
      <c r="B92" s="2" t="s">
        <v>22758</v>
      </c>
      <c r="C92" s="4" t="s">
        <v>22753</v>
      </c>
      <c r="E92" s="9">
        <v>42052</v>
      </c>
    </row>
    <row r="93" spans="1:6" x14ac:dyDescent="0.25">
      <c r="A93" s="2" t="s">
        <v>8408</v>
      </c>
      <c r="B93" s="2" t="s">
        <v>22759</v>
      </c>
      <c r="C93" s="4" t="s">
        <v>22760</v>
      </c>
      <c r="E93" s="9">
        <v>42270</v>
      </c>
    </row>
    <row r="94" spans="1:6" x14ac:dyDescent="0.25">
      <c r="A94" s="2" t="s">
        <v>1475</v>
      </c>
      <c r="B94" s="2" t="s">
        <v>22761</v>
      </c>
      <c r="C94" s="4" t="s">
        <v>1903</v>
      </c>
      <c r="E94" s="9">
        <v>42122</v>
      </c>
    </row>
    <row r="95" spans="1:6" x14ac:dyDescent="0.25">
      <c r="A95" s="2" t="s">
        <v>1904</v>
      </c>
      <c r="B95" s="2" t="s">
        <v>22762</v>
      </c>
      <c r="C95" s="4" t="s">
        <v>15887</v>
      </c>
      <c r="E95" s="9">
        <v>42149</v>
      </c>
    </row>
    <row r="96" spans="1:6" x14ac:dyDescent="0.25">
      <c r="A96" s="2" t="s">
        <v>2695</v>
      </c>
      <c r="B96" s="2" t="s">
        <v>22763</v>
      </c>
      <c r="C96" s="4" t="s">
        <v>15887</v>
      </c>
      <c r="E96" s="9">
        <v>42149</v>
      </c>
    </row>
    <row r="97" spans="1:5" x14ac:dyDescent="0.25">
      <c r="A97" s="2" t="s">
        <v>22764</v>
      </c>
      <c r="B97" s="2" t="s">
        <v>22765</v>
      </c>
      <c r="C97" s="4" t="s">
        <v>15887</v>
      </c>
    </row>
    <row r="98" spans="1:5" x14ac:dyDescent="0.25">
      <c r="A98" s="2" t="s">
        <v>5117</v>
      </c>
      <c r="B98" s="2" t="s">
        <v>22766</v>
      </c>
      <c r="C98" s="4" t="s">
        <v>15887</v>
      </c>
    </row>
    <row r="99" spans="1:5" x14ac:dyDescent="0.25">
      <c r="A99" s="2" t="s">
        <v>1233</v>
      </c>
      <c r="B99" s="2" t="s">
        <v>22767</v>
      </c>
      <c r="C99" s="4" t="s">
        <v>12015</v>
      </c>
      <c r="E99" s="9">
        <v>42149</v>
      </c>
    </row>
    <row r="100" spans="1:5" x14ac:dyDescent="0.25">
      <c r="A100" s="2" t="s">
        <v>4309</v>
      </c>
      <c r="B100" s="2" t="s">
        <v>22768</v>
      </c>
      <c r="C100" s="4" t="s">
        <v>12015</v>
      </c>
      <c r="E100" s="9">
        <v>42973</v>
      </c>
    </row>
    <row r="101" spans="1:5" x14ac:dyDescent="0.25">
      <c r="A101" s="2" t="s">
        <v>22769</v>
      </c>
      <c r="B101" s="2" t="s">
        <v>22770</v>
      </c>
      <c r="C101" s="4" t="s">
        <v>12015</v>
      </c>
      <c r="E101" s="9">
        <v>42215</v>
      </c>
    </row>
    <row r="102" spans="1:5" x14ac:dyDescent="0.25">
      <c r="A102" s="2" t="s">
        <v>19590</v>
      </c>
      <c r="B102" s="2" t="s">
        <v>22771</v>
      </c>
      <c r="C102" s="4" t="s">
        <v>12015</v>
      </c>
      <c r="E102" s="9">
        <v>42149</v>
      </c>
    </row>
    <row r="103" spans="1:5" x14ac:dyDescent="0.25">
      <c r="A103" s="2" t="s">
        <v>22772</v>
      </c>
      <c r="B103" s="2" t="s">
        <v>22773</v>
      </c>
      <c r="C103" s="4" t="s">
        <v>12015</v>
      </c>
    </row>
    <row r="104" spans="1:5" x14ac:dyDescent="0.25">
      <c r="A104" s="2" t="s">
        <v>22774</v>
      </c>
      <c r="B104" s="2" t="s">
        <v>22775</v>
      </c>
      <c r="C104" s="4" t="s">
        <v>12015</v>
      </c>
    </row>
    <row r="105" spans="1:5" x14ac:dyDescent="0.25">
      <c r="A105" s="2" t="s">
        <v>22776</v>
      </c>
      <c r="B105" s="2" t="s">
        <v>22777</v>
      </c>
      <c r="C105" s="4" t="s">
        <v>22778</v>
      </c>
      <c r="E105" s="9">
        <v>42188</v>
      </c>
    </row>
    <row r="106" spans="1:5" x14ac:dyDescent="0.25">
      <c r="A106" s="2" t="s">
        <v>22776</v>
      </c>
      <c r="B106" s="2" t="s">
        <v>22779</v>
      </c>
      <c r="C106" s="4" t="s">
        <v>22778</v>
      </c>
      <c r="E106" s="9">
        <v>42335</v>
      </c>
    </row>
    <row r="107" spans="1:5" x14ac:dyDescent="0.25">
      <c r="A107" s="2" t="s">
        <v>3844</v>
      </c>
      <c r="B107" s="2" t="s">
        <v>22780</v>
      </c>
      <c r="C107" s="4" t="s">
        <v>22778</v>
      </c>
      <c r="E107" s="9">
        <v>42191</v>
      </c>
    </row>
    <row r="108" spans="1:5" x14ac:dyDescent="0.25">
      <c r="A108" s="2" t="s">
        <v>3844</v>
      </c>
      <c r="B108" s="2" t="s">
        <v>20864</v>
      </c>
      <c r="C108" s="4" t="s">
        <v>22778</v>
      </c>
      <c r="E108" s="9">
        <v>42191</v>
      </c>
    </row>
    <row r="109" spans="1:5" x14ac:dyDescent="0.25">
      <c r="A109" s="2" t="s">
        <v>8095</v>
      </c>
      <c r="B109" s="2" t="s">
        <v>22781</v>
      </c>
      <c r="C109" s="4" t="s">
        <v>22778</v>
      </c>
      <c r="E109" s="9">
        <v>42191</v>
      </c>
    </row>
    <row r="110" spans="1:5" x14ac:dyDescent="0.25">
      <c r="A110" s="2" t="s">
        <v>22782</v>
      </c>
      <c r="B110" s="2" t="s">
        <v>22783</v>
      </c>
      <c r="C110" s="4" t="s">
        <v>22778</v>
      </c>
      <c r="E110" s="9">
        <v>42231</v>
      </c>
    </row>
    <row r="111" spans="1:5" x14ac:dyDescent="0.25">
      <c r="A111" s="2" t="s">
        <v>4329</v>
      </c>
      <c r="B111" s="2" t="s">
        <v>22784</v>
      </c>
      <c r="C111" s="4" t="s">
        <v>1921</v>
      </c>
      <c r="E111" s="9">
        <v>42356</v>
      </c>
    </row>
    <row r="112" spans="1:5" x14ac:dyDescent="0.25">
      <c r="A112" s="2" t="s">
        <v>22720</v>
      </c>
      <c r="B112" s="2" t="s">
        <v>22785</v>
      </c>
      <c r="C112" s="4" t="s">
        <v>1921</v>
      </c>
      <c r="E112" s="9">
        <v>42270</v>
      </c>
    </row>
    <row r="113" spans="1:5" x14ac:dyDescent="0.25">
      <c r="A113" s="2" t="s">
        <v>10775</v>
      </c>
      <c r="B113" s="2" t="s">
        <v>22786</v>
      </c>
      <c r="C113" s="4" t="s">
        <v>1921</v>
      </c>
      <c r="E113" s="9">
        <v>42356</v>
      </c>
    </row>
    <row r="114" spans="1:5" x14ac:dyDescent="0.25">
      <c r="A114" s="2" t="s">
        <v>3844</v>
      </c>
      <c r="B114" s="2" t="s">
        <v>22787</v>
      </c>
      <c r="C114" s="4" t="s">
        <v>1921</v>
      </c>
      <c r="E114" s="9">
        <v>42215</v>
      </c>
    </row>
    <row r="115" spans="1:5" x14ac:dyDescent="0.25">
      <c r="A115" s="2" t="s">
        <v>3719</v>
      </c>
      <c r="B115" s="2" t="s">
        <v>9337</v>
      </c>
      <c r="C115" s="4" t="s">
        <v>21261</v>
      </c>
      <c r="E115" s="9">
        <v>42335</v>
      </c>
    </row>
    <row r="116" spans="1:5" x14ac:dyDescent="0.25">
      <c r="A116" s="2" t="s">
        <v>4074</v>
      </c>
      <c r="B116" s="2" t="s">
        <v>22788</v>
      </c>
      <c r="C116" s="4" t="s">
        <v>21261</v>
      </c>
      <c r="E116" s="9">
        <v>42335</v>
      </c>
    </row>
    <row r="117" spans="1:5" x14ac:dyDescent="0.25">
      <c r="A117" s="2" t="s">
        <v>996</v>
      </c>
      <c r="B117" s="2" t="s">
        <v>22789</v>
      </c>
      <c r="C117" s="4" t="s">
        <v>21261</v>
      </c>
      <c r="E117" s="9">
        <v>42335</v>
      </c>
    </row>
    <row r="118" spans="1:5" x14ac:dyDescent="0.25">
      <c r="A118" s="2" t="s">
        <v>13051</v>
      </c>
      <c r="B118" s="2" t="s">
        <v>22790</v>
      </c>
      <c r="C118" s="4" t="s">
        <v>21261</v>
      </c>
      <c r="E118" s="9">
        <v>42335</v>
      </c>
    </row>
    <row r="119" spans="1:5" x14ac:dyDescent="0.25">
      <c r="A119" s="2" t="s">
        <v>22791</v>
      </c>
      <c r="B119" s="2" t="s">
        <v>22792</v>
      </c>
      <c r="C119" s="4" t="s">
        <v>21261</v>
      </c>
      <c r="E119" s="9">
        <v>42356</v>
      </c>
    </row>
    <row r="120" spans="1:5" x14ac:dyDescent="0.25">
      <c r="A120" s="2" t="s">
        <v>22793</v>
      </c>
      <c r="B120" s="2" t="s">
        <v>22794</v>
      </c>
      <c r="C120" s="4" t="s">
        <v>22795</v>
      </c>
      <c r="E120" s="9">
        <v>42816</v>
      </c>
    </row>
    <row r="121" spans="1:5" x14ac:dyDescent="0.25">
      <c r="A121" s="2" t="s">
        <v>15074</v>
      </c>
      <c r="B121" s="2" t="s">
        <v>22796</v>
      </c>
      <c r="C121" s="4" t="s">
        <v>22795</v>
      </c>
      <c r="E121" s="9">
        <v>42816</v>
      </c>
    </row>
    <row r="122" spans="1:5" x14ac:dyDescent="0.25">
      <c r="A122" s="2" t="s">
        <v>22797</v>
      </c>
      <c r="B122" s="2" t="s">
        <v>22798</v>
      </c>
      <c r="C122" s="35">
        <v>43878</v>
      </c>
      <c r="E122" s="9">
        <v>43883</v>
      </c>
    </row>
    <row r="123" spans="1:5" x14ac:dyDescent="0.25">
      <c r="A123" s="2" t="s">
        <v>11270</v>
      </c>
      <c r="B123" s="2" t="s">
        <v>22799</v>
      </c>
      <c r="C123" s="35">
        <v>43878</v>
      </c>
      <c r="E123" s="9">
        <v>43883</v>
      </c>
    </row>
    <row r="124" spans="1:5" x14ac:dyDescent="0.25">
      <c r="A124" s="2" t="s">
        <v>22800</v>
      </c>
      <c r="B124" s="2" t="s">
        <v>22801</v>
      </c>
      <c r="C124" s="35">
        <v>44572</v>
      </c>
      <c r="E124" s="9">
        <v>44578</v>
      </c>
    </row>
    <row r="125" spans="1:5" x14ac:dyDescent="0.25">
      <c r="A125" s="2" t="s">
        <v>11500</v>
      </c>
      <c r="B125" s="2" t="s">
        <v>22802</v>
      </c>
      <c r="C125" s="35">
        <v>44572</v>
      </c>
      <c r="E125" s="9">
        <v>44578</v>
      </c>
    </row>
  </sheetData>
  <hyperlinks>
    <hyperlink ref="I1" location="'Inicio'!A1" tooltip="Regresa a la tabla del inicio" display="Ir al inicio" xr:uid="{065E17F1-907F-4224-9019-DDDCAEF49BF8}"/>
  </hyperlink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95DFE-8D7C-4069-914E-4D4C75BEE5EC}">
  <sheetPr codeName="Hoja268"/>
  <dimension ref="A1:I18"/>
  <sheetViews>
    <sheetView workbookViewId="0">
      <pane ySplit="1" topLeftCell="A2" activePane="bottomLeft" state="frozenSplit"/>
      <selection pane="bottomLeft" activeCell="E18" sqref="E1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805</v>
      </c>
      <c r="H1" s="1" t="s">
        <v>28761</v>
      </c>
      <c r="I1" s="5" t="s">
        <v>14</v>
      </c>
    </row>
    <row r="2" spans="1:9" x14ac:dyDescent="0.25">
      <c r="A2" s="2" t="s">
        <v>2874</v>
      </c>
      <c r="B2" s="2" t="s">
        <v>22803</v>
      </c>
      <c r="C2" s="4" t="s">
        <v>2397</v>
      </c>
      <c r="E2" s="9">
        <v>42016</v>
      </c>
    </row>
    <row r="3" spans="1:9" x14ac:dyDescent="0.25">
      <c r="A3" s="2" t="s">
        <v>2874</v>
      </c>
      <c r="B3" s="2" t="s">
        <v>22804</v>
      </c>
      <c r="C3" s="4" t="s">
        <v>2397</v>
      </c>
      <c r="E3" s="9">
        <v>42082</v>
      </c>
    </row>
    <row r="4" spans="1:9" x14ac:dyDescent="0.25">
      <c r="A4" s="2" t="s">
        <v>1436</v>
      </c>
      <c r="B4" s="2" t="s">
        <v>22805</v>
      </c>
      <c r="C4" s="4" t="s">
        <v>2397</v>
      </c>
      <c r="E4" s="9">
        <v>42082</v>
      </c>
    </row>
    <row r="5" spans="1:9" x14ac:dyDescent="0.25">
      <c r="A5" s="2" t="s">
        <v>6026</v>
      </c>
      <c r="B5" s="2" t="s">
        <v>22806</v>
      </c>
      <c r="C5" s="4" t="s">
        <v>15338</v>
      </c>
      <c r="E5" s="9">
        <v>42082</v>
      </c>
    </row>
    <row r="6" spans="1:9" x14ac:dyDescent="0.25">
      <c r="A6" s="25"/>
      <c r="B6" s="25" t="s">
        <v>22807</v>
      </c>
      <c r="C6" s="25"/>
      <c r="D6" s="29"/>
      <c r="E6" s="29"/>
      <c r="F6" s="30"/>
    </row>
    <row r="7" spans="1:9" x14ac:dyDescent="0.25">
      <c r="A7" s="2" t="s">
        <v>15838</v>
      </c>
      <c r="B7" s="2" t="s">
        <v>22808</v>
      </c>
      <c r="C7" s="4" t="s">
        <v>4265</v>
      </c>
      <c r="E7" s="9">
        <v>42273</v>
      </c>
    </row>
    <row r="8" spans="1:9" x14ac:dyDescent="0.25">
      <c r="A8" s="2" t="s">
        <v>4462</v>
      </c>
      <c r="B8" s="2" t="s">
        <v>22809</v>
      </c>
      <c r="C8" s="4" t="s">
        <v>22810</v>
      </c>
      <c r="E8" s="9">
        <v>42373</v>
      </c>
    </row>
    <row r="9" spans="1:9" x14ac:dyDescent="0.25">
      <c r="A9" s="2" t="s">
        <v>3152</v>
      </c>
      <c r="B9" s="2" t="s">
        <v>22811</v>
      </c>
      <c r="C9" s="4" t="s">
        <v>22812</v>
      </c>
      <c r="D9" s="9">
        <v>42410</v>
      </c>
      <c r="E9" s="9">
        <v>42426</v>
      </c>
    </row>
    <row r="10" spans="1:9" x14ac:dyDescent="0.25">
      <c r="A10" s="2" t="s">
        <v>22813</v>
      </c>
      <c r="B10" s="2" t="s">
        <v>22814</v>
      </c>
      <c r="C10" s="4" t="s">
        <v>6599</v>
      </c>
      <c r="E10" s="9">
        <v>42426</v>
      </c>
    </row>
    <row r="11" spans="1:9" x14ac:dyDescent="0.25">
      <c r="A11" s="2" t="s">
        <v>22815</v>
      </c>
      <c r="B11" s="2" t="s">
        <v>22816</v>
      </c>
      <c r="C11" s="4" t="s">
        <v>22008</v>
      </c>
      <c r="E11" s="9">
        <v>42536</v>
      </c>
      <c r="F11" s="3">
        <v>50</v>
      </c>
    </row>
    <row r="12" spans="1:9" x14ac:dyDescent="0.25">
      <c r="A12" s="2" t="s">
        <v>22817</v>
      </c>
      <c r="B12" s="2" t="s">
        <v>22818</v>
      </c>
      <c r="C12" s="4" t="s">
        <v>22008</v>
      </c>
      <c r="E12" s="9">
        <v>42536</v>
      </c>
      <c r="F12" s="3">
        <v>50</v>
      </c>
    </row>
    <row r="13" spans="1:9" x14ac:dyDescent="0.25">
      <c r="A13" s="25"/>
      <c r="B13" s="25" t="s">
        <v>22819</v>
      </c>
      <c r="C13" s="25"/>
      <c r="D13" s="29"/>
      <c r="E13" s="29"/>
      <c r="F13" s="30"/>
    </row>
    <row r="14" spans="1:9" x14ac:dyDescent="0.25">
      <c r="A14" s="2" t="s">
        <v>7588</v>
      </c>
      <c r="B14" s="2" t="s">
        <v>22820</v>
      </c>
      <c r="C14" s="4" t="s">
        <v>1414</v>
      </c>
      <c r="E14" s="9">
        <v>42852</v>
      </c>
    </row>
    <row r="15" spans="1:9" x14ac:dyDescent="0.25">
      <c r="A15" s="2" t="s">
        <v>3571</v>
      </c>
      <c r="B15" s="2" t="s">
        <v>22821</v>
      </c>
      <c r="C15" s="4" t="s">
        <v>1414</v>
      </c>
      <c r="E15" s="9">
        <v>42852</v>
      </c>
    </row>
    <row r="16" spans="1:9" x14ac:dyDescent="0.25">
      <c r="A16" s="2" t="s">
        <v>13538</v>
      </c>
      <c r="B16" s="2" t="s">
        <v>13539</v>
      </c>
      <c r="C16" s="4" t="s">
        <v>12940</v>
      </c>
      <c r="E16" s="9">
        <v>43015</v>
      </c>
      <c r="F16" s="3" t="s">
        <v>22822</v>
      </c>
    </row>
    <row r="17" spans="1:5" x14ac:dyDescent="0.25">
      <c r="A17" s="2" t="s">
        <v>13538</v>
      </c>
      <c r="B17" s="2" t="s">
        <v>13539</v>
      </c>
      <c r="C17" s="4" t="s">
        <v>22823</v>
      </c>
      <c r="E17" s="9">
        <v>43269</v>
      </c>
    </row>
    <row r="18" spans="1:5" x14ac:dyDescent="0.25">
      <c r="A18" s="2" t="s">
        <v>13538</v>
      </c>
      <c r="B18" s="2" t="s">
        <v>22824</v>
      </c>
      <c r="C18" s="4" t="s">
        <v>9622</v>
      </c>
      <c r="E18" s="9">
        <v>43323</v>
      </c>
    </row>
  </sheetData>
  <hyperlinks>
    <hyperlink ref="I1" location="'Inicio'!A1" tooltip="Regresa a la tabla del inicio" display="Ir al inicio" xr:uid="{E7EBC7B3-45E5-4E04-B60D-1F9EA2B51339}"/>
  </hyperlink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3243B-1B48-4575-8344-B2E3EF6C7944}">
  <sheetPr codeName="Hoja271"/>
  <dimension ref="A1:I6"/>
  <sheetViews>
    <sheetView workbookViewId="0">
      <pane ySplit="1" topLeftCell="A2" activePane="bottomLeft" state="frozenSplit"/>
      <selection pane="bottomLeft" activeCell="E7" sqref="E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806</v>
      </c>
      <c r="H1" s="1" t="s">
        <v>28761</v>
      </c>
      <c r="I1" s="5" t="s">
        <v>14</v>
      </c>
    </row>
    <row r="2" spans="1:9" x14ac:dyDescent="0.25">
      <c r="A2" s="2" t="s">
        <v>20351</v>
      </c>
      <c r="B2" s="2" t="s">
        <v>22825</v>
      </c>
      <c r="C2" s="4" t="s">
        <v>14499</v>
      </c>
      <c r="E2" s="9">
        <v>45096</v>
      </c>
    </row>
    <row r="3" spans="1:9" x14ac:dyDescent="0.25">
      <c r="A3" s="2" t="s">
        <v>22826</v>
      </c>
      <c r="B3" s="2" t="s">
        <v>22827</v>
      </c>
      <c r="C3" s="4" t="s">
        <v>22828</v>
      </c>
      <c r="E3" s="9">
        <v>45103</v>
      </c>
    </row>
    <row r="4" spans="1:9" x14ac:dyDescent="0.25">
      <c r="A4" s="2" t="s">
        <v>22829</v>
      </c>
      <c r="B4" s="2" t="s">
        <v>22830</v>
      </c>
      <c r="C4" s="4" t="s">
        <v>7104</v>
      </c>
      <c r="E4" s="9">
        <v>45110</v>
      </c>
    </row>
    <row r="5" spans="1:9" x14ac:dyDescent="0.25">
      <c r="A5" s="2" t="s">
        <v>22831</v>
      </c>
      <c r="B5" s="2" t="s">
        <v>22832</v>
      </c>
      <c r="C5" s="4" t="s">
        <v>7104</v>
      </c>
      <c r="E5" s="9">
        <v>45110</v>
      </c>
    </row>
    <row r="6" spans="1:9" x14ac:dyDescent="0.25">
      <c r="A6" s="2" t="s">
        <v>22826</v>
      </c>
      <c r="B6" s="2" t="s">
        <v>22827</v>
      </c>
      <c r="C6" s="4" t="s">
        <v>22833</v>
      </c>
      <c r="E6" s="9">
        <v>45113</v>
      </c>
    </row>
  </sheetData>
  <hyperlinks>
    <hyperlink ref="I1" location="'Inicio'!A1" tooltip="Regresa a la tabla del inicio" display="Ir al inicio" xr:uid="{302F86A4-C4B1-4260-820E-E446FDB654F5}"/>
  </hyperlink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6DDC5-77B6-4B67-B386-E5E3DFBDF45A}">
  <sheetPr codeName="Hoja272"/>
  <dimension ref="A1:I64"/>
  <sheetViews>
    <sheetView workbookViewId="0">
      <pane ySplit="1" topLeftCell="A44" activePane="bottomLeft" state="frozenSplit"/>
      <selection pane="bottomLeft" activeCell="B58" sqref="B5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807</v>
      </c>
      <c r="H1" s="1" t="s">
        <v>28788</v>
      </c>
      <c r="I1" s="5" t="s">
        <v>14</v>
      </c>
    </row>
    <row r="2" spans="1:9" x14ac:dyDescent="0.25">
      <c r="A2" s="2" t="s">
        <v>22688</v>
      </c>
      <c r="B2" s="2" t="s">
        <v>22834</v>
      </c>
      <c r="C2" s="4" t="s">
        <v>13751</v>
      </c>
      <c r="E2" s="9">
        <v>41761</v>
      </c>
    </row>
    <row r="3" spans="1:9" x14ac:dyDescent="0.25">
      <c r="A3" s="2" t="s">
        <v>8192</v>
      </c>
      <c r="B3" s="2" t="s">
        <v>22835</v>
      </c>
      <c r="C3" s="4" t="s">
        <v>22836</v>
      </c>
      <c r="E3" s="9">
        <v>41804</v>
      </c>
    </row>
    <row r="4" spans="1:9" x14ac:dyDescent="0.25">
      <c r="A4" s="2" t="s">
        <v>22837</v>
      </c>
      <c r="B4" s="2" t="s">
        <v>22838</v>
      </c>
      <c r="C4" s="4" t="s">
        <v>18430</v>
      </c>
      <c r="D4" s="9">
        <v>41818</v>
      </c>
      <c r="E4" s="9">
        <v>41818</v>
      </c>
    </row>
    <row r="5" spans="1:9" x14ac:dyDescent="0.25">
      <c r="A5" s="2" t="s">
        <v>2365</v>
      </c>
      <c r="B5" s="2" t="s">
        <v>22839</v>
      </c>
      <c r="C5" s="4" t="s">
        <v>22840</v>
      </c>
      <c r="E5" s="9">
        <v>41824</v>
      </c>
    </row>
    <row r="6" spans="1:9" x14ac:dyDescent="0.25">
      <c r="A6" s="2" t="s">
        <v>22841</v>
      </c>
      <c r="B6" s="2" t="s">
        <v>22842</v>
      </c>
      <c r="C6" s="4" t="s">
        <v>2388</v>
      </c>
      <c r="E6" s="9">
        <v>41831</v>
      </c>
    </row>
    <row r="7" spans="1:9" x14ac:dyDescent="0.25">
      <c r="A7" s="2" t="s">
        <v>3298</v>
      </c>
      <c r="B7" s="2" t="s">
        <v>22843</v>
      </c>
      <c r="C7" s="4" t="s">
        <v>11876</v>
      </c>
      <c r="D7" s="9" t="s">
        <v>22844</v>
      </c>
      <c r="E7" s="9">
        <v>41845</v>
      </c>
    </row>
    <row r="8" spans="1:9" x14ac:dyDescent="0.25">
      <c r="A8" s="2" t="s">
        <v>3298</v>
      </c>
      <c r="B8" s="2" t="s">
        <v>22843</v>
      </c>
      <c r="C8" s="4" t="s">
        <v>22845</v>
      </c>
      <c r="E8" s="9">
        <v>41852</v>
      </c>
    </row>
    <row r="9" spans="1:9" x14ac:dyDescent="0.25">
      <c r="A9" s="2" t="s">
        <v>1798</v>
      </c>
      <c r="B9" s="2" t="s">
        <v>22846</v>
      </c>
      <c r="C9" s="4" t="s">
        <v>9481</v>
      </c>
      <c r="E9" s="9">
        <v>41859</v>
      </c>
    </row>
    <row r="10" spans="1:9" x14ac:dyDescent="0.25">
      <c r="A10" s="2" t="s">
        <v>22847</v>
      </c>
      <c r="B10" s="2" t="s">
        <v>14333</v>
      </c>
      <c r="C10" s="4" t="s">
        <v>18920</v>
      </c>
      <c r="D10" s="9" t="s">
        <v>22848</v>
      </c>
      <c r="E10" s="9">
        <v>41859</v>
      </c>
    </row>
    <row r="11" spans="1:9" x14ac:dyDescent="0.25">
      <c r="A11" s="2" t="s">
        <v>22847</v>
      </c>
      <c r="B11" s="2" t="s">
        <v>14333</v>
      </c>
      <c r="C11" s="4" t="s">
        <v>22849</v>
      </c>
      <c r="E11" s="9">
        <v>41879</v>
      </c>
    </row>
    <row r="12" spans="1:9" x14ac:dyDescent="0.25">
      <c r="A12" s="2" t="s">
        <v>19073</v>
      </c>
      <c r="B12" s="2" t="s">
        <v>22850</v>
      </c>
      <c r="C12" s="4" t="s">
        <v>6535</v>
      </c>
      <c r="E12" s="9">
        <v>42220</v>
      </c>
    </row>
    <row r="13" spans="1:9" x14ac:dyDescent="0.25">
      <c r="A13" s="2" t="s">
        <v>19073</v>
      </c>
      <c r="B13" s="2" t="s">
        <v>22851</v>
      </c>
      <c r="C13" s="4" t="s">
        <v>15365</v>
      </c>
      <c r="E13" s="9">
        <v>42224</v>
      </c>
    </row>
    <row r="14" spans="1:9" x14ac:dyDescent="0.25">
      <c r="A14" s="2" t="s">
        <v>22852</v>
      </c>
      <c r="B14" s="2" t="s">
        <v>22853</v>
      </c>
      <c r="C14" s="4" t="s">
        <v>22854</v>
      </c>
      <c r="E14" s="9">
        <v>42227</v>
      </c>
    </row>
    <row r="15" spans="1:9" x14ac:dyDescent="0.25">
      <c r="B15" s="2" t="s">
        <v>22855</v>
      </c>
      <c r="C15" s="4" t="s">
        <v>22856</v>
      </c>
      <c r="D15" s="9" t="s">
        <v>22857</v>
      </c>
      <c r="E15" s="9">
        <v>42241</v>
      </c>
    </row>
    <row r="16" spans="1:9" x14ac:dyDescent="0.25">
      <c r="A16" s="2" t="s">
        <v>22858</v>
      </c>
      <c r="B16" s="2" t="s">
        <v>11094</v>
      </c>
      <c r="C16" s="4" t="s">
        <v>22859</v>
      </c>
      <c r="E16" s="9">
        <v>42247</v>
      </c>
    </row>
    <row r="17" spans="1:5" x14ac:dyDescent="0.25">
      <c r="A17" s="2" t="s">
        <v>22858</v>
      </c>
      <c r="B17" s="2" t="s">
        <v>22860</v>
      </c>
      <c r="C17" s="4" t="s">
        <v>22861</v>
      </c>
      <c r="E17" s="9">
        <v>42254</v>
      </c>
    </row>
    <row r="18" spans="1:5" x14ac:dyDescent="0.25">
      <c r="A18" s="2" t="s">
        <v>22862</v>
      </c>
      <c r="B18" s="2" t="s">
        <v>22863</v>
      </c>
      <c r="C18" s="4" t="s">
        <v>22864</v>
      </c>
      <c r="E18" s="9">
        <v>42261</v>
      </c>
    </row>
    <row r="19" spans="1:5" x14ac:dyDescent="0.25">
      <c r="A19" s="2" t="s">
        <v>22865</v>
      </c>
      <c r="B19" s="2" t="s">
        <v>22866</v>
      </c>
      <c r="C19" s="4" t="s">
        <v>8679</v>
      </c>
      <c r="D19" s="9" t="s">
        <v>22867</v>
      </c>
      <c r="E19" s="9">
        <v>42271</v>
      </c>
    </row>
    <row r="20" spans="1:5" x14ac:dyDescent="0.25">
      <c r="A20" s="2" t="s">
        <v>22868</v>
      </c>
      <c r="B20" s="2" t="s">
        <v>22869</v>
      </c>
      <c r="C20" s="4" t="s">
        <v>5316</v>
      </c>
      <c r="E20" s="9">
        <v>42273</v>
      </c>
    </row>
    <row r="21" spans="1:5" x14ac:dyDescent="0.25">
      <c r="A21" s="2" t="s">
        <v>22870</v>
      </c>
      <c r="B21" s="2" t="s">
        <v>22871</v>
      </c>
      <c r="C21" s="4" t="s">
        <v>22872</v>
      </c>
      <c r="D21" s="9">
        <v>42287</v>
      </c>
      <c r="E21" s="9">
        <v>42287</v>
      </c>
    </row>
    <row r="22" spans="1:5" x14ac:dyDescent="0.25">
      <c r="A22" s="2" t="s">
        <v>22870</v>
      </c>
      <c r="B22" s="2" t="s">
        <v>22871</v>
      </c>
      <c r="C22" s="4" t="s">
        <v>19879</v>
      </c>
      <c r="D22" s="9" t="s">
        <v>22873</v>
      </c>
      <c r="E22" s="9">
        <v>42301</v>
      </c>
    </row>
    <row r="23" spans="1:5" x14ac:dyDescent="0.25">
      <c r="A23" s="2" t="s">
        <v>22874</v>
      </c>
      <c r="B23" s="2" t="s">
        <v>22875</v>
      </c>
      <c r="C23" s="4" t="s">
        <v>15379</v>
      </c>
      <c r="D23" s="9">
        <v>42315</v>
      </c>
      <c r="E23" s="9">
        <v>42315</v>
      </c>
    </row>
    <row r="24" spans="1:5" x14ac:dyDescent="0.25">
      <c r="A24" s="2" t="s">
        <v>22876</v>
      </c>
      <c r="B24" s="2" t="s">
        <v>22877</v>
      </c>
      <c r="C24" s="4" t="s">
        <v>2918</v>
      </c>
      <c r="D24" s="9">
        <v>42329</v>
      </c>
      <c r="E24" s="9">
        <v>42329</v>
      </c>
    </row>
    <row r="25" spans="1:5" x14ac:dyDescent="0.25">
      <c r="A25" s="2" t="s">
        <v>22876</v>
      </c>
      <c r="B25" s="2" t="s">
        <v>22877</v>
      </c>
      <c r="C25" s="4" t="s">
        <v>22878</v>
      </c>
      <c r="D25" s="9">
        <v>42343</v>
      </c>
      <c r="E25" s="9">
        <v>42342</v>
      </c>
    </row>
    <row r="26" spans="1:5" x14ac:dyDescent="0.25">
      <c r="A26" s="2" t="s">
        <v>22876</v>
      </c>
      <c r="B26" s="2" t="s">
        <v>22879</v>
      </c>
      <c r="C26" s="4" t="s">
        <v>22880</v>
      </c>
      <c r="D26" s="9">
        <v>42356</v>
      </c>
      <c r="E26" s="9">
        <v>42356</v>
      </c>
    </row>
    <row r="27" spans="1:5" x14ac:dyDescent="0.25">
      <c r="A27" s="2" t="s">
        <v>22881</v>
      </c>
      <c r="B27" s="2" t="s">
        <v>22882</v>
      </c>
      <c r="C27" s="4" t="s">
        <v>22883</v>
      </c>
      <c r="E27" s="9">
        <v>42364</v>
      </c>
    </row>
    <row r="28" spans="1:5" x14ac:dyDescent="0.25">
      <c r="A28" s="2" t="s">
        <v>22881</v>
      </c>
      <c r="B28" s="2" t="s">
        <v>22884</v>
      </c>
      <c r="C28" s="4" t="s">
        <v>22885</v>
      </c>
      <c r="E28" s="9">
        <v>42367</v>
      </c>
    </row>
    <row r="29" spans="1:5" x14ac:dyDescent="0.25">
      <c r="A29" s="2" t="s">
        <v>22886</v>
      </c>
      <c r="B29" s="2" t="s">
        <v>22887</v>
      </c>
      <c r="C29" s="4" t="s">
        <v>22888</v>
      </c>
      <c r="E29" s="9">
        <v>42373</v>
      </c>
    </row>
    <row r="30" spans="1:5" x14ac:dyDescent="0.25">
      <c r="A30" s="2" t="s">
        <v>5373</v>
      </c>
      <c r="B30" s="2" t="s">
        <v>22889</v>
      </c>
      <c r="C30" s="4" t="s">
        <v>22890</v>
      </c>
      <c r="D30" s="9">
        <v>42387</v>
      </c>
      <c r="E30" s="9">
        <v>42385</v>
      </c>
    </row>
    <row r="31" spans="1:5" x14ac:dyDescent="0.25">
      <c r="A31" s="2" t="s">
        <v>5373</v>
      </c>
      <c r="B31" s="2" t="s">
        <v>22891</v>
      </c>
      <c r="C31" s="4" t="s">
        <v>22892</v>
      </c>
      <c r="D31" s="9">
        <v>42399</v>
      </c>
      <c r="E31" s="9">
        <v>42398</v>
      </c>
    </row>
    <row r="32" spans="1:5" x14ac:dyDescent="0.25">
      <c r="A32" s="2" t="s">
        <v>5373</v>
      </c>
      <c r="B32" s="2" t="s">
        <v>22891</v>
      </c>
      <c r="C32" s="4" t="s">
        <v>4372</v>
      </c>
      <c r="E32" s="9">
        <v>42405</v>
      </c>
    </row>
    <row r="33" spans="1:6" x14ac:dyDescent="0.25">
      <c r="A33" s="2" t="s">
        <v>22893</v>
      </c>
      <c r="B33" s="2" t="s">
        <v>22894</v>
      </c>
      <c r="C33" s="4" t="s">
        <v>22895</v>
      </c>
      <c r="E33" s="9">
        <v>44960</v>
      </c>
    </row>
    <row r="34" spans="1:6" x14ac:dyDescent="0.25">
      <c r="A34" s="2" t="s">
        <v>2109</v>
      </c>
      <c r="B34" s="2" t="s">
        <v>22896</v>
      </c>
      <c r="C34" s="4" t="s">
        <v>5018</v>
      </c>
      <c r="D34" s="9">
        <v>44974</v>
      </c>
      <c r="E34" s="9">
        <v>44970</v>
      </c>
    </row>
    <row r="35" spans="1:6" x14ac:dyDescent="0.25">
      <c r="A35" s="2" t="s">
        <v>2109</v>
      </c>
      <c r="B35" s="2" t="s">
        <v>22897</v>
      </c>
      <c r="C35" s="4" t="s">
        <v>22898</v>
      </c>
      <c r="E35" s="9">
        <v>44973</v>
      </c>
    </row>
    <row r="36" spans="1:6" x14ac:dyDescent="0.25">
      <c r="A36" s="2" t="s">
        <v>2109</v>
      </c>
      <c r="B36" s="2" t="s">
        <v>22899</v>
      </c>
      <c r="C36" s="4" t="s">
        <v>22900</v>
      </c>
      <c r="E36" s="9">
        <v>44980</v>
      </c>
    </row>
    <row r="37" spans="1:6" x14ac:dyDescent="0.25">
      <c r="A37" s="2" t="s">
        <v>22901</v>
      </c>
      <c r="B37" s="2" t="s">
        <v>22902</v>
      </c>
      <c r="C37" s="4" t="s">
        <v>22903</v>
      </c>
      <c r="D37" s="9">
        <v>45008</v>
      </c>
      <c r="E37" s="9">
        <v>45006</v>
      </c>
    </row>
    <row r="38" spans="1:6" x14ac:dyDescent="0.25">
      <c r="A38" s="2" t="s">
        <v>22904</v>
      </c>
      <c r="B38" s="2" t="s">
        <v>22905</v>
      </c>
      <c r="C38" s="4" t="s">
        <v>22906</v>
      </c>
      <c r="D38" s="9">
        <v>45020</v>
      </c>
      <c r="E38" s="9">
        <v>45019</v>
      </c>
    </row>
    <row r="39" spans="1:6" x14ac:dyDescent="0.25">
      <c r="A39" s="2" t="s">
        <v>22907</v>
      </c>
      <c r="B39" s="2" t="s">
        <v>22908</v>
      </c>
      <c r="C39" s="4" t="s">
        <v>22909</v>
      </c>
      <c r="D39" s="9">
        <v>45033</v>
      </c>
      <c r="E39" s="9">
        <v>45033</v>
      </c>
    </row>
    <row r="40" spans="1:6" x14ac:dyDescent="0.25">
      <c r="A40" s="2" t="s">
        <v>22910</v>
      </c>
      <c r="B40" s="2" t="s">
        <v>22911</v>
      </c>
      <c r="C40" s="4" t="s">
        <v>22912</v>
      </c>
      <c r="E40" s="9">
        <v>45043</v>
      </c>
      <c r="F40" s="3">
        <v>3</v>
      </c>
    </row>
    <row r="41" spans="1:6" x14ac:dyDescent="0.25">
      <c r="A41" s="25"/>
      <c r="B41" s="25" t="s">
        <v>22913</v>
      </c>
      <c r="C41" s="25"/>
      <c r="D41" s="29"/>
      <c r="E41" s="29"/>
      <c r="F41" s="30"/>
    </row>
    <row r="42" spans="1:6" x14ac:dyDescent="0.25">
      <c r="A42" s="2" t="s">
        <v>22893</v>
      </c>
      <c r="B42" s="2" t="s">
        <v>22914</v>
      </c>
      <c r="C42" s="4" t="s">
        <v>22915</v>
      </c>
      <c r="D42" s="9">
        <v>45070</v>
      </c>
      <c r="E42" s="9">
        <v>45070</v>
      </c>
    </row>
    <row r="43" spans="1:6" x14ac:dyDescent="0.25">
      <c r="A43" s="2" t="s">
        <v>22916</v>
      </c>
      <c r="B43" s="2" t="s">
        <v>22917</v>
      </c>
      <c r="C43" s="4" t="s">
        <v>22918</v>
      </c>
      <c r="E43" s="9">
        <v>45075</v>
      </c>
    </row>
    <row r="44" spans="1:6" x14ac:dyDescent="0.25">
      <c r="A44" s="2" t="s">
        <v>22916</v>
      </c>
      <c r="B44" s="2" t="s">
        <v>22919</v>
      </c>
      <c r="C44" s="4" t="s">
        <v>22920</v>
      </c>
      <c r="D44" s="9">
        <v>45082</v>
      </c>
      <c r="E44" s="9">
        <v>45087</v>
      </c>
    </row>
    <row r="45" spans="1:6" x14ac:dyDescent="0.25">
      <c r="A45" s="2" t="s">
        <v>22921</v>
      </c>
      <c r="B45" s="2" t="s">
        <v>22922</v>
      </c>
      <c r="C45" s="4" t="s">
        <v>22923</v>
      </c>
      <c r="E45" s="9">
        <v>45093</v>
      </c>
    </row>
    <row r="46" spans="1:6" x14ac:dyDescent="0.25">
      <c r="A46" s="2" t="s">
        <v>22924</v>
      </c>
      <c r="B46" s="2" t="s">
        <v>22925</v>
      </c>
      <c r="C46" s="4" t="s">
        <v>22926</v>
      </c>
      <c r="E46" s="9">
        <v>45100</v>
      </c>
    </row>
    <row r="47" spans="1:6" x14ac:dyDescent="0.25">
      <c r="A47" s="2" t="s">
        <v>22927</v>
      </c>
      <c r="B47" s="2" t="s">
        <v>13218</v>
      </c>
      <c r="C47" s="4" t="s">
        <v>22928</v>
      </c>
      <c r="D47" s="9">
        <v>45114</v>
      </c>
      <c r="E47" s="9">
        <v>45114</v>
      </c>
    </row>
    <row r="48" spans="1:6" x14ac:dyDescent="0.25">
      <c r="A48" s="2" t="s">
        <v>22929</v>
      </c>
      <c r="B48" s="2" t="s">
        <v>22930</v>
      </c>
      <c r="C48" s="4" t="s">
        <v>22931</v>
      </c>
      <c r="D48" s="9">
        <v>45132</v>
      </c>
      <c r="E48" s="9">
        <v>45118</v>
      </c>
    </row>
    <row r="49" spans="1:5" x14ac:dyDescent="0.25">
      <c r="A49" s="2" t="s">
        <v>22932</v>
      </c>
      <c r="B49" s="2" t="s">
        <v>22933</v>
      </c>
      <c r="C49" s="4" t="s">
        <v>22934</v>
      </c>
      <c r="D49" s="9">
        <v>45132</v>
      </c>
      <c r="E49" s="9">
        <v>45131</v>
      </c>
    </row>
    <row r="50" spans="1:5" x14ac:dyDescent="0.25">
      <c r="A50" s="2" t="s">
        <v>22935</v>
      </c>
      <c r="B50" s="2" t="s">
        <v>22936</v>
      </c>
      <c r="C50" s="4" t="s">
        <v>22934</v>
      </c>
      <c r="E50" s="9">
        <v>45121</v>
      </c>
    </row>
    <row r="51" spans="1:5" x14ac:dyDescent="0.25">
      <c r="A51" s="2" t="s">
        <v>22932</v>
      </c>
      <c r="B51" s="2" t="s">
        <v>22937</v>
      </c>
      <c r="C51" s="4" t="s">
        <v>22938</v>
      </c>
      <c r="E51" s="9">
        <v>45138</v>
      </c>
    </row>
    <row r="52" spans="1:5" x14ac:dyDescent="0.25">
      <c r="A52" s="2" t="s">
        <v>28817</v>
      </c>
      <c r="B52" s="2" t="s">
        <v>28818</v>
      </c>
      <c r="C52" s="4" t="s">
        <v>28819</v>
      </c>
      <c r="E52" s="9">
        <v>45140</v>
      </c>
    </row>
    <row r="53" spans="1:5" x14ac:dyDescent="0.25">
      <c r="A53" s="2" t="s">
        <v>28900</v>
      </c>
      <c r="B53" s="2" t="s">
        <v>28901</v>
      </c>
      <c r="C53" s="4" t="s">
        <v>28902</v>
      </c>
      <c r="E53" s="9">
        <v>45146</v>
      </c>
    </row>
    <row r="54" spans="1:5" x14ac:dyDescent="0.25">
      <c r="A54" s="2" t="s">
        <v>28903</v>
      </c>
      <c r="B54" s="2" t="s">
        <v>28904</v>
      </c>
      <c r="C54" s="4" t="s">
        <v>28902</v>
      </c>
      <c r="E54" s="9">
        <v>45146</v>
      </c>
    </row>
    <row r="55" spans="1:5" x14ac:dyDescent="0.25">
      <c r="A55" s="2" t="s">
        <v>28951</v>
      </c>
      <c r="B55" s="2" t="s">
        <v>28952</v>
      </c>
      <c r="C55" s="4" t="s">
        <v>28953</v>
      </c>
      <c r="E55" s="9">
        <v>45153</v>
      </c>
    </row>
    <row r="56" spans="1:5" x14ac:dyDescent="0.25">
      <c r="A56" s="2" t="s">
        <v>28951</v>
      </c>
      <c r="B56" s="2" t="s">
        <v>28954</v>
      </c>
      <c r="C56" s="4" t="s">
        <v>28953</v>
      </c>
      <c r="E56" s="9">
        <v>45153</v>
      </c>
    </row>
    <row r="57" spans="1:5" x14ac:dyDescent="0.25">
      <c r="A57" s="2" t="s">
        <v>29000</v>
      </c>
      <c r="B57" s="2" t="s">
        <v>29001</v>
      </c>
      <c r="C57" s="4" t="s">
        <v>29002</v>
      </c>
      <c r="E57" s="9">
        <v>45155</v>
      </c>
    </row>
    <row r="58" spans="1:5" x14ac:dyDescent="0.25">
      <c r="A58" s="2" t="s">
        <v>28951</v>
      </c>
      <c r="B58" s="2" t="s">
        <v>29003</v>
      </c>
      <c r="C58" s="4" t="s">
        <v>29002</v>
      </c>
      <c r="E58" s="9">
        <v>45155</v>
      </c>
    </row>
    <row r="59" spans="1:5" x14ac:dyDescent="0.25">
      <c r="A59" s="2" t="s">
        <v>29030</v>
      </c>
      <c r="B59" s="2" t="s">
        <v>29031</v>
      </c>
      <c r="C59" s="4" t="s">
        <v>29027</v>
      </c>
      <c r="E59" s="9">
        <v>45160</v>
      </c>
    </row>
    <row r="60" spans="1:5" x14ac:dyDescent="0.25">
      <c r="A60" s="2" t="s">
        <v>22932</v>
      </c>
      <c r="B60" s="2" t="s">
        <v>29032</v>
      </c>
      <c r="C60" s="4" t="s">
        <v>29027</v>
      </c>
      <c r="E60" s="9">
        <v>45160</v>
      </c>
    </row>
    <row r="61" spans="1:5" x14ac:dyDescent="0.25">
      <c r="A61" s="2" t="s">
        <v>29111</v>
      </c>
      <c r="B61" s="2" t="s">
        <v>29112</v>
      </c>
      <c r="C61" s="4" t="s">
        <v>29106</v>
      </c>
      <c r="E61" s="9">
        <v>45164</v>
      </c>
    </row>
    <row r="62" spans="1:5" x14ac:dyDescent="0.25">
      <c r="A62" s="2" t="s">
        <v>29113</v>
      </c>
      <c r="B62" s="2" t="s">
        <v>29114</v>
      </c>
      <c r="C62" s="4" t="s">
        <v>29106</v>
      </c>
      <c r="E62" s="9">
        <v>45164</v>
      </c>
    </row>
    <row r="63" spans="1:5" x14ac:dyDescent="0.25">
      <c r="A63" s="2" t="s">
        <v>28817</v>
      </c>
      <c r="B63" s="2" t="s">
        <v>29146</v>
      </c>
      <c r="C63" s="4" t="s">
        <v>29145</v>
      </c>
    </row>
    <row r="64" spans="1:5" x14ac:dyDescent="0.25">
      <c r="A64" s="2" t="s">
        <v>29147</v>
      </c>
      <c r="B64" s="2" t="s">
        <v>29148</v>
      </c>
      <c r="C64" s="4" t="s">
        <v>29145</v>
      </c>
    </row>
  </sheetData>
  <hyperlinks>
    <hyperlink ref="I1" location="'Inicio'!A1" tooltip="Regresa a la tabla del inicio" display="Ir al inicio" xr:uid="{29F49988-4E41-4CAD-90EC-71ECC12DD68E}"/>
  </hyperlink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C3C7-47DC-4015-9E75-E1FE3D3D3A4D}">
  <sheetPr codeName="Hoja273"/>
  <dimension ref="A1:I164"/>
  <sheetViews>
    <sheetView workbookViewId="0">
      <pane ySplit="1" topLeftCell="A14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808</v>
      </c>
      <c r="H1" s="1" t="s">
        <v>28761</v>
      </c>
      <c r="I1" s="5" t="s">
        <v>14</v>
      </c>
    </row>
    <row r="2" spans="1:9" x14ac:dyDescent="0.25">
      <c r="A2" s="2" t="s">
        <v>2240</v>
      </c>
      <c r="B2" s="2" t="s">
        <v>23135</v>
      </c>
      <c r="C2" s="4" t="s">
        <v>12210</v>
      </c>
      <c r="E2" s="9">
        <v>40284</v>
      </c>
    </row>
    <row r="3" spans="1:9" x14ac:dyDescent="0.25">
      <c r="A3" s="2" t="s">
        <v>23136</v>
      </c>
      <c r="B3" s="2" t="s">
        <v>23137</v>
      </c>
      <c r="C3" s="4" t="s">
        <v>23138</v>
      </c>
      <c r="E3" s="9" t="s">
        <v>23139</v>
      </c>
    </row>
    <row r="4" spans="1:9" x14ac:dyDescent="0.25">
      <c r="A4" s="2" t="s">
        <v>23140</v>
      </c>
      <c r="B4" s="2" t="s">
        <v>23141</v>
      </c>
      <c r="C4" s="4" t="s">
        <v>23142</v>
      </c>
      <c r="E4" s="9">
        <v>40388</v>
      </c>
    </row>
    <row r="5" spans="1:9" x14ac:dyDescent="0.25">
      <c r="A5" s="2" t="s">
        <v>2552</v>
      </c>
      <c r="B5" s="2" t="s">
        <v>23143</v>
      </c>
      <c r="C5" s="4" t="s">
        <v>23142</v>
      </c>
      <c r="E5" s="9">
        <v>40296</v>
      </c>
    </row>
    <row r="6" spans="1:9" x14ac:dyDescent="0.25">
      <c r="A6" s="2" t="s">
        <v>1425</v>
      </c>
      <c r="B6" s="2" t="s">
        <v>23144</v>
      </c>
      <c r="C6" s="4" t="s">
        <v>23145</v>
      </c>
      <c r="E6" s="9">
        <v>40303</v>
      </c>
    </row>
    <row r="7" spans="1:9" x14ac:dyDescent="0.25">
      <c r="A7" s="2" t="s">
        <v>2240</v>
      </c>
      <c r="B7" s="2" t="s">
        <v>23146</v>
      </c>
      <c r="C7" s="4" t="s">
        <v>23147</v>
      </c>
      <c r="E7" s="9">
        <v>40388</v>
      </c>
    </row>
    <row r="8" spans="1:9" x14ac:dyDescent="0.25">
      <c r="A8" s="2" t="s">
        <v>17399</v>
      </c>
      <c r="B8" s="2" t="s">
        <v>23148</v>
      </c>
      <c r="C8" s="4" t="s">
        <v>11585</v>
      </c>
      <c r="E8" s="9">
        <v>40345</v>
      </c>
    </row>
    <row r="9" spans="1:9" x14ac:dyDescent="0.25">
      <c r="A9" s="2" t="s">
        <v>23149</v>
      </c>
      <c r="B9" s="2" t="s">
        <v>23150</v>
      </c>
      <c r="C9" s="4" t="s">
        <v>11585</v>
      </c>
      <c r="E9" s="9">
        <v>40345</v>
      </c>
    </row>
    <row r="10" spans="1:9" x14ac:dyDescent="0.25">
      <c r="A10" s="2" t="s">
        <v>9514</v>
      </c>
      <c r="B10" s="2" t="s">
        <v>23151</v>
      </c>
      <c r="C10" s="4" t="s">
        <v>11585</v>
      </c>
      <c r="E10" s="9">
        <v>40345</v>
      </c>
    </row>
    <row r="11" spans="1:9" x14ac:dyDescent="0.25">
      <c r="A11" s="2" t="s">
        <v>23152</v>
      </c>
      <c r="B11" s="2" t="s">
        <v>23153</v>
      </c>
      <c r="C11" s="4" t="s">
        <v>11578</v>
      </c>
      <c r="E11" s="9" t="s">
        <v>23154</v>
      </c>
    </row>
    <row r="12" spans="1:9" x14ac:dyDescent="0.25">
      <c r="A12" s="2" t="s">
        <v>20769</v>
      </c>
      <c r="B12" s="2" t="s">
        <v>23155</v>
      </c>
      <c r="C12" s="4" t="s">
        <v>17252</v>
      </c>
      <c r="E12" s="9">
        <v>40368</v>
      </c>
    </row>
    <row r="13" spans="1:9" x14ac:dyDescent="0.25">
      <c r="A13" s="2" t="s">
        <v>2217</v>
      </c>
      <c r="B13" s="2" t="s">
        <v>23156</v>
      </c>
      <c r="C13" s="4" t="s">
        <v>17252</v>
      </c>
      <c r="E13" s="9">
        <v>40368</v>
      </c>
    </row>
    <row r="14" spans="1:9" x14ac:dyDescent="0.25">
      <c r="A14" s="2" t="s">
        <v>2240</v>
      </c>
      <c r="B14" s="2" t="s">
        <v>23157</v>
      </c>
      <c r="C14" s="4" t="s">
        <v>23158</v>
      </c>
      <c r="E14" s="9">
        <v>40380</v>
      </c>
    </row>
    <row r="15" spans="1:9" x14ac:dyDescent="0.25">
      <c r="A15" s="2" t="s">
        <v>23159</v>
      </c>
      <c r="B15" s="2" t="s">
        <v>23160</v>
      </c>
      <c r="C15" s="4" t="s">
        <v>23161</v>
      </c>
      <c r="E15" s="9">
        <v>40389</v>
      </c>
    </row>
    <row r="16" spans="1:9" x14ac:dyDescent="0.25">
      <c r="A16" s="2" t="s">
        <v>1684</v>
      </c>
      <c r="B16" s="2" t="s">
        <v>2518</v>
      </c>
      <c r="C16" s="4" t="s">
        <v>2216</v>
      </c>
      <c r="E16" s="9">
        <v>40502</v>
      </c>
    </row>
    <row r="17" spans="1:5" x14ac:dyDescent="0.25">
      <c r="A17" s="2" t="s">
        <v>23162</v>
      </c>
      <c r="B17" s="2" t="s">
        <v>23163</v>
      </c>
      <c r="C17" s="4" t="s">
        <v>11631</v>
      </c>
      <c r="E17" s="9">
        <v>40417</v>
      </c>
    </row>
    <row r="18" spans="1:5" x14ac:dyDescent="0.25">
      <c r="A18" s="2" t="s">
        <v>7317</v>
      </c>
      <c r="B18" s="2" t="s">
        <v>23164</v>
      </c>
      <c r="C18" s="4" t="s">
        <v>11631</v>
      </c>
      <c r="E18" s="9">
        <v>40417</v>
      </c>
    </row>
    <row r="19" spans="1:5" x14ac:dyDescent="0.25">
      <c r="A19" s="2" t="s">
        <v>23159</v>
      </c>
      <c r="B19" s="2" t="s">
        <v>23165</v>
      </c>
      <c r="C19" s="4" t="s">
        <v>23166</v>
      </c>
      <c r="E19" s="9" t="s">
        <v>956</v>
      </c>
    </row>
    <row r="20" spans="1:5" x14ac:dyDescent="0.25">
      <c r="A20" s="2" t="s">
        <v>23159</v>
      </c>
      <c r="B20" s="2" t="s">
        <v>23167</v>
      </c>
      <c r="C20" s="4" t="s">
        <v>12254</v>
      </c>
      <c r="E20" s="9">
        <v>40507</v>
      </c>
    </row>
    <row r="21" spans="1:5" x14ac:dyDescent="0.25">
      <c r="A21" s="2" t="s">
        <v>23168</v>
      </c>
      <c r="B21" s="2" t="s">
        <v>23169</v>
      </c>
      <c r="C21" s="4" t="s">
        <v>10722</v>
      </c>
      <c r="E21" s="9">
        <v>40610</v>
      </c>
    </row>
    <row r="22" spans="1:5" x14ac:dyDescent="0.25">
      <c r="A22" s="2" t="s">
        <v>2240</v>
      </c>
      <c r="B22" s="2" t="s">
        <v>23170</v>
      </c>
      <c r="C22" s="4" t="s">
        <v>23171</v>
      </c>
      <c r="E22" s="9">
        <v>40635</v>
      </c>
    </row>
    <row r="23" spans="1:5" x14ac:dyDescent="0.25">
      <c r="A23" s="2" t="s">
        <v>7911</v>
      </c>
      <c r="B23" s="2" t="s">
        <v>23172</v>
      </c>
      <c r="C23" s="4" t="s">
        <v>23173</v>
      </c>
      <c r="E23" s="9">
        <v>40617</v>
      </c>
    </row>
    <row r="24" spans="1:5" x14ac:dyDescent="0.25">
      <c r="A24" s="2" t="s">
        <v>23174</v>
      </c>
      <c r="B24" s="2" t="s">
        <v>23175</v>
      </c>
      <c r="C24" s="4" t="s">
        <v>947</v>
      </c>
      <c r="E24" s="9">
        <v>40632</v>
      </c>
    </row>
    <row r="25" spans="1:5" x14ac:dyDescent="0.25">
      <c r="A25" s="2" t="s">
        <v>1425</v>
      </c>
      <c r="B25" s="2" t="s">
        <v>23176</v>
      </c>
      <c r="C25" s="4" t="s">
        <v>23177</v>
      </c>
      <c r="E25" s="9">
        <v>40638</v>
      </c>
    </row>
    <row r="26" spans="1:5" x14ac:dyDescent="0.25">
      <c r="B26" s="2" t="s">
        <v>23178</v>
      </c>
      <c r="C26" s="4" t="s">
        <v>23179</v>
      </c>
      <c r="E26" s="9">
        <v>40648</v>
      </c>
    </row>
    <row r="27" spans="1:5" x14ac:dyDescent="0.25">
      <c r="A27" s="2" t="s">
        <v>5142</v>
      </c>
      <c r="B27" s="2" t="s">
        <v>23180</v>
      </c>
      <c r="C27" s="4" t="s">
        <v>23179</v>
      </c>
      <c r="E27" s="9">
        <v>40648</v>
      </c>
    </row>
    <row r="28" spans="1:5" x14ac:dyDescent="0.25">
      <c r="A28" s="2" t="s">
        <v>23181</v>
      </c>
      <c r="B28" s="2" t="s">
        <v>23182</v>
      </c>
      <c r="C28" s="4" t="s">
        <v>23183</v>
      </c>
      <c r="E28" s="9">
        <v>40666</v>
      </c>
    </row>
    <row r="29" spans="1:5" x14ac:dyDescent="0.25">
      <c r="A29" s="2" t="s">
        <v>11500</v>
      </c>
      <c r="B29" s="2" t="s">
        <v>23184</v>
      </c>
      <c r="C29" s="4" t="s">
        <v>23185</v>
      </c>
      <c r="E29" s="9" t="s">
        <v>23186</v>
      </c>
    </row>
    <row r="30" spans="1:5" x14ac:dyDescent="0.25">
      <c r="A30" s="2" t="s">
        <v>23187</v>
      </c>
      <c r="B30" s="2" t="s">
        <v>23188</v>
      </c>
      <c r="C30" s="4" t="s">
        <v>23189</v>
      </c>
      <c r="E30" s="9">
        <v>40681</v>
      </c>
    </row>
    <row r="31" spans="1:5" x14ac:dyDescent="0.25">
      <c r="A31" s="2" t="s">
        <v>17941</v>
      </c>
      <c r="B31" s="2" t="s">
        <v>23190</v>
      </c>
      <c r="C31" s="4" t="s">
        <v>23191</v>
      </c>
      <c r="E31" s="9">
        <v>40733</v>
      </c>
    </row>
    <row r="32" spans="1:5" x14ac:dyDescent="0.25">
      <c r="A32" s="2" t="s">
        <v>23192</v>
      </c>
      <c r="B32" s="2" t="s">
        <v>23193</v>
      </c>
      <c r="C32" s="4" t="s">
        <v>23194</v>
      </c>
      <c r="E32" s="9">
        <v>40737</v>
      </c>
    </row>
    <row r="33" spans="1:5" x14ac:dyDescent="0.25">
      <c r="A33" s="2" t="s">
        <v>10035</v>
      </c>
      <c r="B33" s="2" t="s">
        <v>23195</v>
      </c>
      <c r="C33" s="4" t="s">
        <v>23194</v>
      </c>
      <c r="E33" s="9">
        <v>40737</v>
      </c>
    </row>
    <row r="34" spans="1:5" x14ac:dyDescent="0.25">
      <c r="A34" s="2" t="s">
        <v>10035</v>
      </c>
      <c r="B34" s="2" t="s">
        <v>23196</v>
      </c>
      <c r="C34" s="4" t="s">
        <v>23194</v>
      </c>
      <c r="E34" s="9" t="s">
        <v>956</v>
      </c>
    </row>
    <row r="35" spans="1:5" x14ac:dyDescent="0.25">
      <c r="A35" s="2" t="s">
        <v>5167</v>
      </c>
      <c r="B35" s="2" t="s">
        <v>23197</v>
      </c>
      <c r="C35" s="4" t="s">
        <v>1728</v>
      </c>
      <c r="E35" s="9" t="s">
        <v>956</v>
      </c>
    </row>
    <row r="36" spans="1:5" x14ac:dyDescent="0.25">
      <c r="A36" s="2" t="s">
        <v>5167</v>
      </c>
      <c r="B36" s="2" t="s">
        <v>23198</v>
      </c>
      <c r="C36" s="4" t="s">
        <v>1728</v>
      </c>
      <c r="E36" s="9" t="s">
        <v>956</v>
      </c>
    </row>
    <row r="37" spans="1:5" x14ac:dyDescent="0.25">
      <c r="A37" s="2" t="s">
        <v>6000</v>
      </c>
      <c r="B37" s="2" t="s">
        <v>23199</v>
      </c>
      <c r="C37" s="4" t="s">
        <v>23200</v>
      </c>
      <c r="E37" s="9" t="s">
        <v>956</v>
      </c>
    </row>
    <row r="38" spans="1:5" x14ac:dyDescent="0.25">
      <c r="A38" s="2" t="s">
        <v>20007</v>
      </c>
      <c r="B38" s="2" t="s">
        <v>23201</v>
      </c>
      <c r="E38" s="9" t="s">
        <v>956</v>
      </c>
    </row>
    <row r="39" spans="1:5" x14ac:dyDescent="0.25">
      <c r="A39" s="2" t="s">
        <v>23202</v>
      </c>
      <c r="B39" s="2" t="s">
        <v>23203</v>
      </c>
      <c r="C39" s="4" t="s">
        <v>23204</v>
      </c>
      <c r="E39" s="9">
        <v>40737</v>
      </c>
    </row>
    <row r="40" spans="1:5" x14ac:dyDescent="0.25">
      <c r="A40" s="2" t="s">
        <v>23202</v>
      </c>
      <c r="B40" s="2" t="s">
        <v>23205</v>
      </c>
      <c r="C40" s="4" t="s">
        <v>23204</v>
      </c>
      <c r="E40" s="9">
        <v>40737</v>
      </c>
    </row>
    <row r="41" spans="1:5" x14ac:dyDescent="0.25">
      <c r="A41" s="2" t="s">
        <v>23206</v>
      </c>
      <c r="B41" s="2" t="s">
        <v>23207</v>
      </c>
      <c r="C41" s="4" t="s">
        <v>23208</v>
      </c>
      <c r="E41" s="9" t="s">
        <v>956</v>
      </c>
    </row>
    <row r="42" spans="1:5" x14ac:dyDescent="0.25">
      <c r="A42" s="2" t="s">
        <v>23209</v>
      </c>
      <c r="B42" s="2" t="s">
        <v>23210</v>
      </c>
      <c r="C42" s="4" t="s">
        <v>23211</v>
      </c>
      <c r="E42" s="9">
        <v>40828</v>
      </c>
    </row>
    <row r="43" spans="1:5" x14ac:dyDescent="0.25">
      <c r="A43" s="2" t="s">
        <v>23212</v>
      </c>
      <c r="B43" s="2" t="s">
        <v>23213</v>
      </c>
      <c r="C43" s="4" t="s">
        <v>23211</v>
      </c>
      <c r="E43" s="9">
        <v>40828</v>
      </c>
    </row>
    <row r="44" spans="1:5" x14ac:dyDescent="0.25">
      <c r="A44" s="2" t="s">
        <v>23214</v>
      </c>
      <c r="B44" s="2" t="s">
        <v>23215</v>
      </c>
      <c r="C44" s="4" t="s">
        <v>23211</v>
      </c>
      <c r="E44" s="9">
        <v>40828</v>
      </c>
    </row>
    <row r="45" spans="1:5" x14ac:dyDescent="0.25">
      <c r="A45" s="2" t="s">
        <v>2264</v>
      </c>
      <c r="B45" s="2" t="s">
        <v>23178</v>
      </c>
      <c r="C45" s="4" t="s">
        <v>23216</v>
      </c>
      <c r="E45" s="9" t="s">
        <v>956</v>
      </c>
    </row>
    <row r="46" spans="1:5" x14ac:dyDescent="0.25">
      <c r="A46" s="2" t="s">
        <v>1425</v>
      </c>
      <c r="B46" s="2" t="s">
        <v>23176</v>
      </c>
      <c r="C46" s="4" t="s">
        <v>23217</v>
      </c>
      <c r="E46" s="9" t="s">
        <v>956</v>
      </c>
    </row>
    <row r="47" spans="1:5" x14ac:dyDescent="0.25">
      <c r="A47" s="2" t="s">
        <v>23218</v>
      </c>
      <c r="B47" s="2" t="s">
        <v>23219</v>
      </c>
      <c r="C47" s="4" t="s">
        <v>23216</v>
      </c>
      <c r="E47" s="9" t="s">
        <v>956</v>
      </c>
    </row>
    <row r="48" spans="1:5" x14ac:dyDescent="0.25">
      <c r="A48" s="2" t="s">
        <v>23220</v>
      </c>
      <c r="B48" s="2" t="s">
        <v>23221</v>
      </c>
      <c r="C48" s="4" t="s">
        <v>23222</v>
      </c>
      <c r="E48" s="9">
        <v>40828</v>
      </c>
    </row>
    <row r="49" spans="1:5" x14ac:dyDescent="0.25">
      <c r="A49" s="2" t="s">
        <v>2669</v>
      </c>
      <c r="B49" s="2" t="s">
        <v>23223</v>
      </c>
      <c r="C49" s="4" t="s">
        <v>23224</v>
      </c>
      <c r="E49" s="9" t="s">
        <v>2687</v>
      </c>
    </row>
    <row r="50" spans="1:5" x14ac:dyDescent="0.25">
      <c r="A50" s="2" t="s">
        <v>7902</v>
      </c>
      <c r="B50" s="2" t="s">
        <v>23225</v>
      </c>
      <c r="C50" s="4" t="s">
        <v>23226</v>
      </c>
      <c r="E50" s="9">
        <v>40828</v>
      </c>
    </row>
    <row r="51" spans="1:5" x14ac:dyDescent="0.25">
      <c r="A51" s="2" t="s">
        <v>23227</v>
      </c>
      <c r="B51" s="2" t="s">
        <v>23228</v>
      </c>
      <c r="C51" s="4" t="s">
        <v>23229</v>
      </c>
      <c r="E51" s="9">
        <v>40828</v>
      </c>
    </row>
    <row r="52" spans="1:5" x14ac:dyDescent="0.25">
      <c r="A52" s="2" t="s">
        <v>23230</v>
      </c>
      <c r="B52" s="2" t="s">
        <v>23231</v>
      </c>
      <c r="E52" s="9">
        <v>40828</v>
      </c>
    </row>
    <row r="53" spans="1:5" x14ac:dyDescent="0.25">
      <c r="A53" s="2" t="s">
        <v>23232</v>
      </c>
      <c r="B53" s="2" t="s">
        <v>23233</v>
      </c>
      <c r="C53" s="4" t="s">
        <v>23234</v>
      </c>
      <c r="E53" s="9">
        <v>40828</v>
      </c>
    </row>
    <row r="54" spans="1:5" x14ac:dyDescent="0.25">
      <c r="A54" s="2" t="s">
        <v>23235</v>
      </c>
      <c r="B54" s="2" t="s">
        <v>23236</v>
      </c>
      <c r="C54" s="4" t="s">
        <v>23234</v>
      </c>
      <c r="E54" s="9">
        <v>40828</v>
      </c>
    </row>
    <row r="55" spans="1:5" x14ac:dyDescent="0.25">
      <c r="A55" s="2" t="s">
        <v>10923</v>
      </c>
      <c r="B55" s="2" t="s">
        <v>23237</v>
      </c>
      <c r="C55" s="4" t="s">
        <v>23238</v>
      </c>
      <c r="E55" s="9" t="s">
        <v>956</v>
      </c>
    </row>
    <row r="56" spans="1:5" x14ac:dyDescent="0.25">
      <c r="A56" s="2" t="s">
        <v>23218</v>
      </c>
      <c r="B56" s="2" t="s">
        <v>23219</v>
      </c>
      <c r="C56" s="4" t="s">
        <v>7230</v>
      </c>
      <c r="E56" s="9" t="s">
        <v>956</v>
      </c>
    </row>
    <row r="57" spans="1:5" x14ac:dyDescent="0.25">
      <c r="A57" s="2" t="s">
        <v>23174</v>
      </c>
      <c r="B57" s="2" t="s">
        <v>23239</v>
      </c>
      <c r="C57" s="4" t="s">
        <v>7241</v>
      </c>
      <c r="E57" s="9" t="s">
        <v>956</v>
      </c>
    </row>
    <row r="58" spans="1:5" x14ac:dyDescent="0.25">
      <c r="A58" s="2" t="s">
        <v>23240</v>
      </c>
      <c r="B58" s="2" t="s">
        <v>23241</v>
      </c>
      <c r="C58" s="4">
        <v>40886</v>
      </c>
      <c r="E58" s="9" t="s">
        <v>956</v>
      </c>
    </row>
    <row r="59" spans="1:5" x14ac:dyDescent="0.25">
      <c r="A59" s="2" t="s">
        <v>23152</v>
      </c>
      <c r="B59" s="2" t="s">
        <v>23153</v>
      </c>
      <c r="C59" s="4" t="s">
        <v>5946</v>
      </c>
      <c r="E59" s="9" t="s">
        <v>956</v>
      </c>
    </row>
    <row r="60" spans="1:5" x14ac:dyDescent="0.25">
      <c r="A60" s="2" t="s">
        <v>23242</v>
      </c>
      <c r="B60" s="2" t="s">
        <v>23243</v>
      </c>
      <c r="C60" s="4" t="s">
        <v>5946</v>
      </c>
      <c r="E60" s="9" t="s">
        <v>956</v>
      </c>
    </row>
    <row r="61" spans="1:5" x14ac:dyDescent="0.25">
      <c r="A61" s="2" t="s">
        <v>23244</v>
      </c>
      <c r="B61" s="2" t="s">
        <v>19466</v>
      </c>
      <c r="C61" s="4" t="s">
        <v>23245</v>
      </c>
      <c r="E61" s="9" t="s">
        <v>956</v>
      </c>
    </row>
    <row r="62" spans="1:5" x14ac:dyDescent="0.25">
      <c r="A62" s="2" t="s">
        <v>3846</v>
      </c>
      <c r="B62" s="2" t="s">
        <v>23246</v>
      </c>
      <c r="C62" s="4" t="s">
        <v>23245</v>
      </c>
      <c r="E62" s="9" t="s">
        <v>956</v>
      </c>
    </row>
    <row r="63" spans="1:5" x14ac:dyDescent="0.25">
      <c r="A63" s="2" t="s">
        <v>19826</v>
      </c>
      <c r="B63" s="2" t="s">
        <v>23247</v>
      </c>
      <c r="C63" s="4" t="s">
        <v>23248</v>
      </c>
      <c r="E63" s="9">
        <v>40960</v>
      </c>
    </row>
    <row r="64" spans="1:5" x14ac:dyDescent="0.25">
      <c r="A64" s="2" t="s">
        <v>23249</v>
      </c>
      <c r="B64" s="2" t="s">
        <v>23250</v>
      </c>
      <c r="C64" s="4" t="s">
        <v>23251</v>
      </c>
      <c r="E64" s="9" t="s">
        <v>956</v>
      </c>
    </row>
    <row r="65" spans="1:6" x14ac:dyDescent="0.25">
      <c r="B65" s="2" t="s">
        <v>23252</v>
      </c>
      <c r="C65" s="4" t="s">
        <v>23253</v>
      </c>
      <c r="E65" s="9" t="s">
        <v>956</v>
      </c>
    </row>
    <row r="66" spans="1:6" x14ac:dyDescent="0.25">
      <c r="A66" s="2" t="s">
        <v>23254</v>
      </c>
      <c r="B66" s="2" t="s">
        <v>23255</v>
      </c>
      <c r="C66" s="4" t="s">
        <v>23256</v>
      </c>
      <c r="E66" s="9" t="s">
        <v>956</v>
      </c>
    </row>
    <row r="67" spans="1:6" x14ac:dyDescent="0.25">
      <c r="A67" s="2" t="s">
        <v>23254</v>
      </c>
      <c r="B67" s="2" t="s">
        <v>23257</v>
      </c>
      <c r="C67" s="4" t="s">
        <v>23256</v>
      </c>
      <c r="E67" s="9" t="s">
        <v>956</v>
      </c>
    </row>
    <row r="68" spans="1:6" x14ac:dyDescent="0.25">
      <c r="A68" s="2" t="s">
        <v>23258</v>
      </c>
      <c r="B68" s="2" t="s">
        <v>23259</v>
      </c>
      <c r="C68" s="4" t="s">
        <v>23260</v>
      </c>
      <c r="E68" s="9" t="s">
        <v>956</v>
      </c>
    </row>
    <row r="69" spans="1:6" x14ac:dyDescent="0.25">
      <c r="A69" s="2" t="s">
        <v>4486</v>
      </c>
      <c r="B69" s="2" t="s">
        <v>23261</v>
      </c>
      <c r="C69" s="4" t="s">
        <v>2727</v>
      </c>
      <c r="E69" s="9">
        <v>41198</v>
      </c>
    </row>
    <row r="70" spans="1:6" x14ac:dyDescent="0.25">
      <c r="A70" s="2" t="s">
        <v>23262</v>
      </c>
      <c r="B70" s="2" t="s">
        <v>23263</v>
      </c>
      <c r="C70" s="4" t="s">
        <v>23264</v>
      </c>
      <c r="E70" s="9">
        <v>41192</v>
      </c>
    </row>
    <row r="71" spans="1:6" x14ac:dyDescent="0.25">
      <c r="A71" s="2" t="s">
        <v>884</v>
      </c>
      <c r="B71" s="2" t="s">
        <v>23265</v>
      </c>
      <c r="C71" s="4" t="s">
        <v>18325</v>
      </c>
      <c r="E71" s="9">
        <v>41270</v>
      </c>
    </row>
    <row r="72" spans="1:6" x14ac:dyDescent="0.25">
      <c r="A72" s="2" t="s">
        <v>884</v>
      </c>
      <c r="B72" s="2" t="s">
        <v>23266</v>
      </c>
      <c r="C72" s="4" t="s">
        <v>23267</v>
      </c>
      <c r="E72" s="9">
        <v>41382</v>
      </c>
      <c r="F72" s="3">
        <v>115</v>
      </c>
    </row>
    <row r="73" spans="1:6" x14ac:dyDescent="0.25">
      <c r="B73" s="2" t="s">
        <v>23268</v>
      </c>
      <c r="C73" s="4" t="s">
        <v>19502</v>
      </c>
      <c r="E73" s="9">
        <v>41296</v>
      </c>
    </row>
    <row r="74" spans="1:6" x14ac:dyDescent="0.25">
      <c r="A74" s="2" t="s">
        <v>23269</v>
      </c>
      <c r="B74" s="2" t="s">
        <v>23270</v>
      </c>
      <c r="C74" s="4" t="s">
        <v>2760</v>
      </c>
      <c r="E74" s="9">
        <v>41311</v>
      </c>
    </row>
    <row r="75" spans="1:6" x14ac:dyDescent="0.25">
      <c r="A75" s="2" t="s">
        <v>23271</v>
      </c>
      <c r="B75" s="2" t="s">
        <v>23272</v>
      </c>
      <c r="C75" s="4" t="s">
        <v>23273</v>
      </c>
      <c r="D75" s="9">
        <v>41457</v>
      </c>
      <c r="E75" s="9">
        <v>41458</v>
      </c>
      <c r="F75" s="3">
        <v>1</v>
      </c>
    </row>
    <row r="76" spans="1:6" x14ac:dyDescent="0.25">
      <c r="A76" s="2" t="s">
        <v>23274</v>
      </c>
      <c r="B76" s="2" t="s">
        <v>23275</v>
      </c>
      <c r="C76" s="4" t="s">
        <v>23273</v>
      </c>
      <c r="D76" s="9">
        <v>41457</v>
      </c>
      <c r="E76" s="9">
        <v>41458</v>
      </c>
      <c r="F76" s="3">
        <v>1</v>
      </c>
    </row>
    <row r="77" spans="1:6" x14ac:dyDescent="0.25">
      <c r="A77" s="2" t="s">
        <v>23276</v>
      </c>
      <c r="B77" s="2" t="s">
        <v>23277</v>
      </c>
      <c r="C77" s="4" t="s">
        <v>23278</v>
      </c>
      <c r="E77" s="9">
        <v>41543</v>
      </c>
    </row>
    <row r="78" spans="1:6" x14ac:dyDescent="0.25">
      <c r="A78" s="2" t="s">
        <v>23279</v>
      </c>
      <c r="B78" s="2" t="s">
        <v>23280</v>
      </c>
      <c r="C78" s="4" t="s">
        <v>13996</v>
      </c>
      <c r="E78" s="9">
        <v>41527</v>
      </c>
      <c r="F78" s="3">
        <v>7</v>
      </c>
    </row>
    <row r="79" spans="1:6" x14ac:dyDescent="0.25">
      <c r="A79" s="2" t="s">
        <v>23281</v>
      </c>
      <c r="B79" s="2" t="s">
        <v>23282</v>
      </c>
      <c r="C79" s="4" t="s">
        <v>20799</v>
      </c>
      <c r="E79" s="9">
        <v>41599</v>
      </c>
    </row>
    <row r="80" spans="1:6" x14ac:dyDescent="0.25">
      <c r="A80" s="2" t="s">
        <v>1784</v>
      </c>
      <c r="B80" s="2" t="s">
        <v>23283</v>
      </c>
      <c r="C80" s="4" t="s">
        <v>23284</v>
      </c>
      <c r="E80" s="9">
        <v>41625</v>
      </c>
      <c r="F80" s="3">
        <v>10</v>
      </c>
    </row>
    <row r="81" spans="1:5" x14ac:dyDescent="0.25">
      <c r="A81" s="2" t="s">
        <v>9444</v>
      </c>
      <c r="B81" s="2" t="s">
        <v>23285</v>
      </c>
      <c r="C81" s="4" t="s">
        <v>23286</v>
      </c>
      <c r="E81" s="9">
        <v>41688</v>
      </c>
    </row>
    <row r="82" spans="1:5" x14ac:dyDescent="0.25">
      <c r="A82" s="2" t="s">
        <v>23287</v>
      </c>
      <c r="B82" s="2" t="s">
        <v>23288</v>
      </c>
      <c r="C82" s="4" t="s">
        <v>23286</v>
      </c>
      <c r="E82" s="9">
        <v>41652</v>
      </c>
    </row>
    <row r="83" spans="1:5" x14ac:dyDescent="0.25">
      <c r="A83" s="2" t="s">
        <v>23289</v>
      </c>
      <c r="B83" s="2" t="s">
        <v>23290</v>
      </c>
      <c r="C83" s="4" t="s">
        <v>20835</v>
      </c>
      <c r="E83" s="9">
        <v>41656</v>
      </c>
    </row>
    <row r="84" spans="1:5" x14ac:dyDescent="0.25">
      <c r="A84" s="2" t="s">
        <v>9061</v>
      </c>
      <c r="B84" s="2" t="s">
        <v>23291</v>
      </c>
      <c r="C84" s="4" t="s">
        <v>20835</v>
      </c>
      <c r="E84" s="9">
        <v>41656</v>
      </c>
    </row>
    <row r="85" spans="1:5" x14ac:dyDescent="0.25">
      <c r="A85" s="2" t="s">
        <v>23281</v>
      </c>
      <c r="B85" s="2" t="s">
        <v>23292</v>
      </c>
      <c r="C85" s="4" t="s">
        <v>14286</v>
      </c>
      <c r="E85" s="9">
        <v>41674</v>
      </c>
    </row>
    <row r="86" spans="1:5" x14ac:dyDescent="0.25">
      <c r="A86" s="2" t="s">
        <v>13728</v>
      </c>
      <c r="B86" s="2" t="s">
        <v>23293</v>
      </c>
      <c r="C86" s="4" t="s">
        <v>11789</v>
      </c>
      <c r="E86" s="9">
        <v>41667</v>
      </c>
    </row>
    <row r="87" spans="1:5" x14ac:dyDescent="0.25">
      <c r="A87" s="2" t="s">
        <v>13728</v>
      </c>
      <c r="B87" s="2" t="s">
        <v>23294</v>
      </c>
      <c r="C87" s="4" t="s">
        <v>23295</v>
      </c>
      <c r="E87" s="9">
        <v>41667</v>
      </c>
    </row>
    <row r="88" spans="1:5" x14ac:dyDescent="0.25">
      <c r="A88" s="2" t="s">
        <v>1298</v>
      </c>
      <c r="B88" s="2" t="s">
        <v>23296</v>
      </c>
      <c r="C88" s="4" t="s">
        <v>4092</v>
      </c>
      <c r="E88" s="9">
        <v>41674</v>
      </c>
    </row>
    <row r="89" spans="1:5" x14ac:dyDescent="0.25">
      <c r="A89" s="2" t="s">
        <v>23281</v>
      </c>
      <c r="B89" s="2" t="s">
        <v>23282</v>
      </c>
      <c r="C89" s="4" t="s">
        <v>11797</v>
      </c>
      <c r="E89" s="9">
        <v>41684</v>
      </c>
    </row>
    <row r="90" spans="1:5" x14ac:dyDescent="0.25">
      <c r="A90" s="2" t="s">
        <v>1669</v>
      </c>
      <c r="B90" s="2" t="s">
        <v>23297</v>
      </c>
      <c r="C90" s="4" t="s">
        <v>21726</v>
      </c>
      <c r="E90" s="9">
        <v>41696</v>
      </c>
    </row>
    <row r="91" spans="1:5" x14ac:dyDescent="0.25">
      <c r="A91" s="2" t="s">
        <v>23298</v>
      </c>
      <c r="B91" s="2" t="s">
        <v>23299</v>
      </c>
      <c r="C91" s="4" t="s">
        <v>5089</v>
      </c>
      <c r="E91" s="9">
        <v>41688</v>
      </c>
    </row>
    <row r="92" spans="1:5" x14ac:dyDescent="0.25">
      <c r="A92" s="2" t="s">
        <v>23300</v>
      </c>
      <c r="B92" s="2" t="s">
        <v>23301</v>
      </c>
      <c r="C92" s="4" t="s">
        <v>5092</v>
      </c>
      <c r="E92" s="9">
        <v>41702</v>
      </c>
    </row>
    <row r="93" spans="1:5" x14ac:dyDescent="0.25">
      <c r="A93" s="2" t="s">
        <v>3970</v>
      </c>
      <c r="B93" s="2" t="s">
        <v>23302</v>
      </c>
      <c r="C93" s="4" t="s">
        <v>5092</v>
      </c>
      <c r="E93" s="9">
        <v>41705</v>
      </c>
    </row>
    <row r="94" spans="1:5" x14ac:dyDescent="0.25">
      <c r="A94" s="2" t="s">
        <v>23303</v>
      </c>
      <c r="B94" s="2" t="s">
        <v>23304</v>
      </c>
      <c r="C94" s="4" t="s">
        <v>5092</v>
      </c>
      <c r="E94" s="9">
        <v>41696</v>
      </c>
    </row>
    <row r="95" spans="1:5" x14ac:dyDescent="0.25">
      <c r="A95" s="2" t="s">
        <v>23300</v>
      </c>
      <c r="B95" s="2" t="s">
        <v>23305</v>
      </c>
      <c r="C95" s="4" t="s">
        <v>11805</v>
      </c>
      <c r="E95" s="9">
        <v>41705</v>
      </c>
    </row>
    <row r="96" spans="1:5" x14ac:dyDescent="0.25">
      <c r="A96" s="2" t="s">
        <v>23300</v>
      </c>
      <c r="B96" s="2" t="s">
        <v>23306</v>
      </c>
      <c r="C96" s="4" t="s">
        <v>4118</v>
      </c>
      <c r="E96" s="9">
        <v>41705</v>
      </c>
    </row>
    <row r="97" spans="1:5" x14ac:dyDescent="0.25">
      <c r="A97" s="2" t="s">
        <v>23307</v>
      </c>
      <c r="B97" s="2" t="s">
        <v>23308</v>
      </c>
      <c r="C97" s="4" t="s">
        <v>4118</v>
      </c>
      <c r="D97" s="9">
        <v>41717</v>
      </c>
      <c r="E97" s="9">
        <v>41716</v>
      </c>
    </row>
    <row r="98" spans="1:5" x14ac:dyDescent="0.25">
      <c r="A98" s="2" t="s">
        <v>23309</v>
      </c>
      <c r="B98" s="2" t="s">
        <v>23310</v>
      </c>
      <c r="C98" s="4" t="s">
        <v>4118</v>
      </c>
      <c r="D98" s="9">
        <v>41717</v>
      </c>
      <c r="E98" s="9">
        <v>41716</v>
      </c>
    </row>
    <row r="99" spans="1:5" x14ac:dyDescent="0.25">
      <c r="A99" s="2" t="s">
        <v>23300</v>
      </c>
      <c r="B99" s="2" t="s">
        <v>23311</v>
      </c>
      <c r="C99" s="4" t="s">
        <v>23312</v>
      </c>
      <c r="E99" s="9">
        <v>41716</v>
      </c>
    </row>
    <row r="100" spans="1:5" x14ac:dyDescent="0.25">
      <c r="A100" s="2" t="s">
        <v>23313</v>
      </c>
      <c r="B100" s="2" t="s">
        <v>23314</v>
      </c>
      <c r="C100" s="4" t="s">
        <v>23312</v>
      </c>
      <c r="E100" s="9">
        <v>41716</v>
      </c>
    </row>
    <row r="101" spans="1:5" x14ac:dyDescent="0.25">
      <c r="A101" s="2" t="s">
        <v>23315</v>
      </c>
      <c r="B101" s="2" t="s">
        <v>23316</v>
      </c>
      <c r="C101" s="4" t="s">
        <v>1872</v>
      </c>
      <c r="D101" s="9">
        <v>41730</v>
      </c>
      <c r="E101" s="9">
        <v>41730</v>
      </c>
    </row>
    <row r="102" spans="1:5" x14ac:dyDescent="0.25">
      <c r="A102" s="2" t="s">
        <v>23300</v>
      </c>
      <c r="B102" s="2" t="s">
        <v>23317</v>
      </c>
      <c r="C102" s="4" t="s">
        <v>1872</v>
      </c>
      <c r="E102" s="9">
        <v>41725</v>
      </c>
    </row>
    <row r="103" spans="1:5" x14ac:dyDescent="0.25">
      <c r="A103" s="2" t="s">
        <v>23318</v>
      </c>
      <c r="B103" s="2" t="s">
        <v>23319</v>
      </c>
      <c r="C103" s="4" t="s">
        <v>1872</v>
      </c>
      <c r="E103" s="9">
        <v>41723</v>
      </c>
    </row>
    <row r="104" spans="1:5" x14ac:dyDescent="0.25">
      <c r="A104" s="2" t="s">
        <v>23300</v>
      </c>
      <c r="B104" s="2" t="s">
        <v>23320</v>
      </c>
      <c r="C104" s="4" t="s">
        <v>4135</v>
      </c>
      <c r="E104" s="9">
        <v>41730</v>
      </c>
    </row>
    <row r="105" spans="1:5" x14ac:dyDescent="0.25">
      <c r="A105" s="2" t="s">
        <v>23321</v>
      </c>
      <c r="B105" s="2" t="s">
        <v>23322</v>
      </c>
      <c r="C105" s="4" t="s">
        <v>11818</v>
      </c>
      <c r="D105" s="9">
        <v>41739</v>
      </c>
      <c r="E105" s="9">
        <v>41746</v>
      </c>
    </row>
    <row r="106" spans="1:5" x14ac:dyDescent="0.25">
      <c r="A106" s="2" t="s">
        <v>14794</v>
      </c>
      <c r="B106" s="2" t="s">
        <v>23323</v>
      </c>
      <c r="C106" s="4" t="s">
        <v>23324</v>
      </c>
      <c r="E106" s="9">
        <v>41737</v>
      </c>
    </row>
    <row r="107" spans="1:5" x14ac:dyDescent="0.25">
      <c r="A107" s="2" t="s">
        <v>23300</v>
      </c>
      <c r="B107" s="2" t="s">
        <v>23325</v>
      </c>
      <c r="C107" s="4" t="s">
        <v>23324</v>
      </c>
      <c r="E107" s="9">
        <v>41737</v>
      </c>
    </row>
    <row r="108" spans="1:5" x14ac:dyDescent="0.25">
      <c r="A108" s="2" t="s">
        <v>5337</v>
      </c>
      <c r="B108" s="2" t="s">
        <v>23326</v>
      </c>
      <c r="C108" s="4" t="s">
        <v>23327</v>
      </c>
      <c r="E108" s="9">
        <v>41773</v>
      </c>
    </row>
    <row r="109" spans="1:5" x14ac:dyDescent="0.25">
      <c r="A109" s="2" t="s">
        <v>23328</v>
      </c>
      <c r="B109" s="2" t="s">
        <v>23329</v>
      </c>
      <c r="C109" s="4" t="s">
        <v>23327</v>
      </c>
      <c r="E109" s="9">
        <v>41773</v>
      </c>
    </row>
    <row r="110" spans="1:5" x14ac:dyDescent="0.25">
      <c r="A110" s="2" t="s">
        <v>4489</v>
      </c>
      <c r="B110" s="2" t="s">
        <v>23330</v>
      </c>
      <c r="C110" s="4" t="s">
        <v>23327</v>
      </c>
      <c r="E110" s="9">
        <v>41773</v>
      </c>
    </row>
    <row r="111" spans="1:5" x14ac:dyDescent="0.25">
      <c r="A111" s="2" t="s">
        <v>23331</v>
      </c>
      <c r="B111" s="2" t="s">
        <v>23332</v>
      </c>
      <c r="C111" s="4" t="s">
        <v>4155</v>
      </c>
      <c r="E111" s="9">
        <v>41808</v>
      </c>
    </row>
    <row r="112" spans="1:5" x14ac:dyDescent="0.25">
      <c r="A112" s="2" t="s">
        <v>4334</v>
      </c>
      <c r="B112" s="2" t="s">
        <v>23333</v>
      </c>
      <c r="C112" s="4" t="s">
        <v>4155</v>
      </c>
      <c r="E112" s="9">
        <v>41775</v>
      </c>
    </row>
    <row r="113" spans="1:5" x14ac:dyDescent="0.25">
      <c r="A113" s="2" t="s">
        <v>7441</v>
      </c>
      <c r="B113" s="2" t="s">
        <v>23334</v>
      </c>
      <c r="C113" s="4" t="s">
        <v>4155</v>
      </c>
      <c r="E113" s="9">
        <v>41808</v>
      </c>
    </row>
    <row r="114" spans="1:5" x14ac:dyDescent="0.25">
      <c r="A114" s="2" t="s">
        <v>23335</v>
      </c>
      <c r="B114" s="2" t="s">
        <v>23336</v>
      </c>
      <c r="C114" s="4" t="s">
        <v>14009</v>
      </c>
      <c r="E114" s="9">
        <v>41808</v>
      </c>
    </row>
    <row r="115" spans="1:5" x14ac:dyDescent="0.25">
      <c r="A115" s="2" t="s">
        <v>23337</v>
      </c>
      <c r="B115" s="2" t="s">
        <v>23338</v>
      </c>
      <c r="C115" s="4" t="s">
        <v>17497</v>
      </c>
      <c r="E115" s="9">
        <v>41844</v>
      </c>
    </row>
    <row r="116" spans="1:5" x14ac:dyDescent="0.25">
      <c r="A116" s="2" t="s">
        <v>23339</v>
      </c>
      <c r="B116" s="2" t="s">
        <v>23340</v>
      </c>
      <c r="C116" s="4" t="s">
        <v>17497</v>
      </c>
      <c r="E116" s="9">
        <v>41823</v>
      </c>
    </row>
    <row r="117" spans="1:5" x14ac:dyDescent="0.25">
      <c r="A117" s="2" t="s">
        <v>23341</v>
      </c>
      <c r="B117" s="2" t="s">
        <v>23342</v>
      </c>
      <c r="C117" s="4" t="s">
        <v>4169</v>
      </c>
      <c r="E117" s="9">
        <v>41844</v>
      </c>
    </row>
    <row r="118" spans="1:5" x14ac:dyDescent="0.25">
      <c r="A118" s="2" t="s">
        <v>23343</v>
      </c>
      <c r="B118" s="2" t="s">
        <v>23344</v>
      </c>
      <c r="C118" s="4" t="s">
        <v>8479</v>
      </c>
      <c r="E118" s="9">
        <v>41874</v>
      </c>
    </row>
    <row r="119" spans="1:5" x14ac:dyDescent="0.25">
      <c r="A119" s="2" t="s">
        <v>9444</v>
      </c>
      <c r="B119" s="2" t="s">
        <v>23285</v>
      </c>
      <c r="C119" s="4" t="s">
        <v>8479</v>
      </c>
      <c r="E119" s="9">
        <v>41874</v>
      </c>
    </row>
    <row r="120" spans="1:5" x14ac:dyDescent="0.25">
      <c r="A120" s="2" t="s">
        <v>23321</v>
      </c>
      <c r="B120" s="2" t="s">
        <v>23322</v>
      </c>
      <c r="C120" s="4" t="s">
        <v>8479</v>
      </c>
      <c r="E120" s="9">
        <v>41874</v>
      </c>
    </row>
    <row r="121" spans="1:5" x14ac:dyDescent="0.25">
      <c r="A121" s="2" t="s">
        <v>18283</v>
      </c>
      <c r="B121" s="2" t="s">
        <v>23345</v>
      </c>
      <c r="C121" s="4" t="s">
        <v>5208</v>
      </c>
      <c r="D121" s="9">
        <v>41890</v>
      </c>
      <c r="E121" s="9">
        <v>41914</v>
      </c>
    </row>
    <row r="122" spans="1:5" x14ac:dyDescent="0.25">
      <c r="A122" s="2" t="s">
        <v>23346</v>
      </c>
      <c r="B122" s="2" t="s">
        <v>23347</v>
      </c>
      <c r="C122" s="4" t="s">
        <v>5208</v>
      </c>
      <c r="D122" s="9">
        <v>41890</v>
      </c>
      <c r="E122" s="9">
        <v>41914</v>
      </c>
    </row>
    <row r="123" spans="1:5" x14ac:dyDescent="0.25">
      <c r="A123" s="2" t="s">
        <v>23348</v>
      </c>
      <c r="B123" s="2" t="s">
        <v>23349</v>
      </c>
      <c r="C123" s="4" t="s">
        <v>5208</v>
      </c>
      <c r="D123" s="9">
        <v>41890</v>
      </c>
      <c r="E123" s="9">
        <v>41894</v>
      </c>
    </row>
    <row r="124" spans="1:5" x14ac:dyDescent="0.25">
      <c r="A124" s="2" t="s">
        <v>9444</v>
      </c>
      <c r="B124" s="2" t="s">
        <v>4127</v>
      </c>
      <c r="C124" s="4" t="s">
        <v>23350</v>
      </c>
      <c r="E124" s="9">
        <v>42042</v>
      </c>
    </row>
    <row r="125" spans="1:5" x14ac:dyDescent="0.25">
      <c r="A125" s="2" t="s">
        <v>22456</v>
      </c>
      <c r="B125" s="2" t="s">
        <v>23351</v>
      </c>
      <c r="C125" s="4" t="s">
        <v>23352</v>
      </c>
      <c r="E125" s="9">
        <v>42048</v>
      </c>
    </row>
    <row r="126" spans="1:5" x14ac:dyDescent="0.25">
      <c r="A126" s="2" t="s">
        <v>16645</v>
      </c>
      <c r="B126" s="2" t="s">
        <v>23353</v>
      </c>
      <c r="C126" s="4" t="s">
        <v>23354</v>
      </c>
      <c r="E126" s="9">
        <v>42048</v>
      </c>
    </row>
    <row r="127" spans="1:5" x14ac:dyDescent="0.25">
      <c r="A127" s="2" t="s">
        <v>23355</v>
      </c>
      <c r="B127" s="2" t="s">
        <v>23356</v>
      </c>
      <c r="C127" s="4" t="s">
        <v>23357</v>
      </c>
      <c r="E127" s="9">
        <v>42069</v>
      </c>
    </row>
    <row r="128" spans="1:5" x14ac:dyDescent="0.25">
      <c r="A128" s="2" t="s">
        <v>23358</v>
      </c>
      <c r="B128" s="2" t="s">
        <v>23359</v>
      </c>
      <c r="C128" s="4" t="s">
        <v>12452</v>
      </c>
      <c r="E128" s="9">
        <v>42083</v>
      </c>
    </row>
    <row r="129" spans="1:5" x14ac:dyDescent="0.25">
      <c r="A129" s="2" t="s">
        <v>22782</v>
      </c>
      <c r="B129" s="2" t="s">
        <v>23360</v>
      </c>
      <c r="C129" s="4" t="s">
        <v>12452</v>
      </c>
      <c r="E129" s="9">
        <v>42069</v>
      </c>
    </row>
    <row r="130" spans="1:5" x14ac:dyDescent="0.25">
      <c r="A130" s="2" t="s">
        <v>23361</v>
      </c>
      <c r="B130" s="2" t="s">
        <v>23362</v>
      </c>
      <c r="C130" s="4" t="s">
        <v>18959</v>
      </c>
      <c r="E130" s="9">
        <v>42121</v>
      </c>
    </row>
    <row r="131" spans="1:5" x14ac:dyDescent="0.25">
      <c r="A131" s="2" t="s">
        <v>23281</v>
      </c>
      <c r="B131" s="2" t="s">
        <v>23282</v>
      </c>
      <c r="C131" s="4" t="s">
        <v>18959</v>
      </c>
      <c r="E131" s="9">
        <v>42121</v>
      </c>
    </row>
    <row r="132" spans="1:5" x14ac:dyDescent="0.25">
      <c r="A132" s="2" t="s">
        <v>23281</v>
      </c>
      <c r="B132" s="2" t="s">
        <v>23292</v>
      </c>
      <c r="C132" s="4" t="s">
        <v>18965</v>
      </c>
      <c r="E132" s="9">
        <v>42217</v>
      </c>
    </row>
    <row r="133" spans="1:5" x14ac:dyDescent="0.25">
      <c r="A133" s="2" t="s">
        <v>10571</v>
      </c>
      <c r="B133" s="2" t="s">
        <v>23363</v>
      </c>
      <c r="C133" s="4" t="s">
        <v>22997</v>
      </c>
      <c r="E133" s="9">
        <v>42174</v>
      </c>
    </row>
    <row r="134" spans="1:5" x14ac:dyDescent="0.25">
      <c r="A134" s="2" t="s">
        <v>23364</v>
      </c>
      <c r="B134" s="2" t="s">
        <v>23365</v>
      </c>
      <c r="C134" s="4" t="s">
        <v>22997</v>
      </c>
      <c r="E134" s="9">
        <v>42174</v>
      </c>
    </row>
    <row r="135" spans="1:5" x14ac:dyDescent="0.25">
      <c r="A135" s="2" t="s">
        <v>1726</v>
      </c>
      <c r="B135" s="2" t="s">
        <v>23366</v>
      </c>
      <c r="C135" s="4" t="s">
        <v>6025</v>
      </c>
      <c r="E135" s="9">
        <v>42217</v>
      </c>
    </row>
    <row r="136" spans="1:5" x14ac:dyDescent="0.25">
      <c r="A136" s="2" t="s">
        <v>1475</v>
      </c>
      <c r="B136" s="2" t="s">
        <v>23367</v>
      </c>
      <c r="C136" s="4" t="s">
        <v>12470</v>
      </c>
      <c r="E136" s="9">
        <v>42238</v>
      </c>
    </row>
    <row r="137" spans="1:5" x14ac:dyDescent="0.25">
      <c r="A137" s="2" t="s">
        <v>1475</v>
      </c>
      <c r="B137" s="2" t="s">
        <v>23368</v>
      </c>
      <c r="C137" s="4" t="s">
        <v>12470</v>
      </c>
      <c r="E137" s="9">
        <v>42231</v>
      </c>
    </row>
    <row r="138" spans="1:5" x14ac:dyDescent="0.25">
      <c r="A138" s="2" t="s">
        <v>23276</v>
      </c>
      <c r="B138" s="2" t="s">
        <v>23277</v>
      </c>
      <c r="C138" s="4" t="s">
        <v>1160</v>
      </c>
      <c r="E138" s="9">
        <v>42207</v>
      </c>
    </row>
    <row r="139" spans="1:5" x14ac:dyDescent="0.25">
      <c r="A139" s="2" t="s">
        <v>23369</v>
      </c>
      <c r="B139" s="2" t="s">
        <v>23370</v>
      </c>
      <c r="C139" s="4" t="s">
        <v>23371</v>
      </c>
      <c r="E139" s="9">
        <v>42243</v>
      </c>
    </row>
    <row r="140" spans="1:5" x14ac:dyDescent="0.25">
      <c r="A140" s="2" t="s">
        <v>7465</v>
      </c>
      <c r="B140" s="2" t="s">
        <v>23372</v>
      </c>
      <c r="C140" s="4" t="s">
        <v>1274</v>
      </c>
      <c r="E140" s="9">
        <v>42303</v>
      </c>
    </row>
    <row r="141" spans="1:5" x14ac:dyDescent="0.25">
      <c r="A141" s="2" t="s">
        <v>9061</v>
      </c>
      <c r="B141" s="2" t="s">
        <v>23373</v>
      </c>
      <c r="C141" s="4" t="s">
        <v>12066</v>
      </c>
      <c r="E141" s="9">
        <v>42331</v>
      </c>
    </row>
    <row r="142" spans="1:5" x14ac:dyDescent="0.25">
      <c r="A142" s="2" t="s">
        <v>23374</v>
      </c>
      <c r="B142" s="2" t="s">
        <v>23375</v>
      </c>
      <c r="C142" s="4" t="s">
        <v>5334</v>
      </c>
      <c r="E142" s="9">
        <v>42325</v>
      </c>
    </row>
    <row r="143" spans="1:5" x14ac:dyDescent="0.25">
      <c r="A143" s="2" t="s">
        <v>23376</v>
      </c>
      <c r="B143" s="2" t="s">
        <v>23377</v>
      </c>
      <c r="C143" s="4" t="s">
        <v>5334</v>
      </c>
      <c r="E143" s="9">
        <v>42325</v>
      </c>
    </row>
    <row r="144" spans="1:5" x14ac:dyDescent="0.25">
      <c r="A144" s="2" t="s">
        <v>23378</v>
      </c>
      <c r="B144" s="2" t="s">
        <v>23379</v>
      </c>
      <c r="C144" s="4" t="s">
        <v>5334</v>
      </c>
      <c r="E144" s="9">
        <v>42325</v>
      </c>
    </row>
    <row r="145" spans="1:5" x14ac:dyDescent="0.25">
      <c r="A145" s="2" t="s">
        <v>2547</v>
      </c>
      <c r="B145" s="2" t="s">
        <v>23380</v>
      </c>
      <c r="C145" s="4" t="s">
        <v>5334</v>
      </c>
      <c r="E145" s="9">
        <v>42325</v>
      </c>
    </row>
    <row r="146" spans="1:5" x14ac:dyDescent="0.25">
      <c r="A146" s="2" t="s">
        <v>23381</v>
      </c>
      <c r="B146" s="2" t="s">
        <v>23382</v>
      </c>
      <c r="C146" s="4" t="s">
        <v>5334</v>
      </c>
      <c r="E146" s="9">
        <v>42325</v>
      </c>
    </row>
    <row r="147" spans="1:5" x14ac:dyDescent="0.25">
      <c r="A147" s="2" t="s">
        <v>2643</v>
      </c>
      <c r="B147" s="2" t="s">
        <v>23383</v>
      </c>
      <c r="C147" s="4" t="s">
        <v>5334</v>
      </c>
      <c r="E147" s="9">
        <v>42325</v>
      </c>
    </row>
    <row r="148" spans="1:5" x14ac:dyDescent="0.25">
      <c r="A148" s="2" t="s">
        <v>23384</v>
      </c>
      <c r="B148" s="2" t="s">
        <v>23385</v>
      </c>
      <c r="C148" s="4" t="s">
        <v>23386</v>
      </c>
      <c r="E148" s="9">
        <v>42331</v>
      </c>
    </row>
    <row r="149" spans="1:5" x14ac:dyDescent="0.25">
      <c r="A149" s="2" t="s">
        <v>23387</v>
      </c>
      <c r="B149" s="2" t="s">
        <v>23388</v>
      </c>
      <c r="C149" s="4" t="s">
        <v>8691</v>
      </c>
      <c r="E149" s="9">
        <v>42371</v>
      </c>
    </row>
    <row r="150" spans="1:5" x14ac:dyDescent="0.25">
      <c r="A150" s="2" t="s">
        <v>23389</v>
      </c>
      <c r="B150" s="2" t="s">
        <v>23390</v>
      </c>
      <c r="C150" s="4" t="s">
        <v>8691</v>
      </c>
      <c r="E150" s="9">
        <v>42371</v>
      </c>
    </row>
    <row r="151" spans="1:5" x14ac:dyDescent="0.25">
      <c r="A151" s="2" t="s">
        <v>23391</v>
      </c>
      <c r="B151" s="2" t="s">
        <v>23392</v>
      </c>
      <c r="C151" s="4" t="s">
        <v>12937</v>
      </c>
      <c r="E151" s="9">
        <v>42424</v>
      </c>
    </row>
    <row r="152" spans="1:5" x14ac:dyDescent="0.25">
      <c r="A152" s="2" t="s">
        <v>23393</v>
      </c>
      <c r="B152" s="2" t="s">
        <v>23394</v>
      </c>
      <c r="C152" s="4" t="s">
        <v>14997</v>
      </c>
      <c r="E152" s="9">
        <v>42432</v>
      </c>
    </row>
    <row r="153" spans="1:5" x14ac:dyDescent="0.25">
      <c r="A153" s="2" t="s">
        <v>4126</v>
      </c>
      <c r="B153" s="2" t="s">
        <v>23395</v>
      </c>
      <c r="C153" s="4" t="s">
        <v>12173</v>
      </c>
      <c r="E153" s="9">
        <v>42439</v>
      </c>
    </row>
    <row r="154" spans="1:5" x14ac:dyDescent="0.25">
      <c r="A154" s="2" t="s">
        <v>23396</v>
      </c>
      <c r="B154" s="2" t="s">
        <v>23397</v>
      </c>
      <c r="C154" s="4" t="s">
        <v>23398</v>
      </c>
      <c r="E154" s="9">
        <v>42446</v>
      </c>
    </row>
    <row r="155" spans="1:5" x14ac:dyDescent="0.25">
      <c r="A155" s="2" t="s">
        <v>23396</v>
      </c>
      <c r="B155" s="2" t="s">
        <v>23399</v>
      </c>
      <c r="C155" s="4" t="s">
        <v>23400</v>
      </c>
      <c r="E155" s="9">
        <v>42818</v>
      </c>
    </row>
    <row r="156" spans="1:5" x14ac:dyDescent="0.25">
      <c r="A156" s="2" t="s">
        <v>23401</v>
      </c>
      <c r="B156" s="2" t="s">
        <v>23402</v>
      </c>
      <c r="C156" s="4" t="s">
        <v>23403</v>
      </c>
      <c r="E156" s="9">
        <v>42825</v>
      </c>
    </row>
    <row r="157" spans="1:5" x14ac:dyDescent="0.25">
      <c r="A157" s="2" t="s">
        <v>10803</v>
      </c>
      <c r="B157" s="2" t="s">
        <v>23404</v>
      </c>
      <c r="C157" s="4" t="s">
        <v>4594</v>
      </c>
      <c r="E157" s="9">
        <v>42891</v>
      </c>
    </row>
    <row r="158" spans="1:5" x14ac:dyDescent="0.25">
      <c r="A158" s="2" t="s">
        <v>23405</v>
      </c>
      <c r="B158" s="2" t="s">
        <v>23406</v>
      </c>
      <c r="C158" s="4" t="s">
        <v>4594</v>
      </c>
      <c r="E158" s="9">
        <v>42891</v>
      </c>
    </row>
    <row r="159" spans="1:5" x14ac:dyDescent="0.25">
      <c r="A159" s="2" t="s">
        <v>1171</v>
      </c>
      <c r="B159" s="2" t="s">
        <v>23407</v>
      </c>
      <c r="C159" s="4">
        <v>42938</v>
      </c>
      <c r="E159" s="9">
        <v>42947</v>
      </c>
    </row>
    <row r="160" spans="1:5" x14ac:dyDescent="0.25">
      <c r="A160" s="2" t="s">
        <v>23408</v>
      </c>
      <c r="B160" s="2" t="s">
        <v>23409</v>
      </c>
      <c r="C160" s="4">
        <v>42938</v>
      </c>
      <c r="D160" s="9">
        <v>42954</v>
      </c>
      <c r="E160" s="9">
        <v>42964</v>
      </c>
    </row>
    <row r="161" spans="1:6" x14ac:dyDescent="0.25">
      <c r="A161" s="2" t="s">
        <v>4126</v>
      </c>
      <c r="B161" s="2" t="s">
        <v>23410</v>
      </c>
      <c r="C161" s="4" t="s">
        <v>8891</v>
      </c>
      <c r="E161" s="9">
        <v>43078</v>
      </c>
    </row>
    <row r="162" spans="1:6" x14ac:dyDescent="0.25">
      <c r="A162" s="2" t="s">
        <v>23411</v>
      </c>
      <c r="B162" s="2" t="s">
        <v>23412</v>
      </c>
      <c r="C162" s="4" t="s">
        <v>8891</v>
      </c>
      <c r="E162" s="9">
        <v>43078</v>
      </c>
    </row>
    <row r="163" spans="1:6" x14ac:dyDescent="0.25">
      <c r="A163" s="25"/>
      <c r="B163" s="25" t="s">
        <v>23413</v>
      </c>
      <c r="C163" s="25"/>
      <c r="D163" s="29"/>
      <c r="E163" s="29"/>
      <c r="F163" s="30"/>
    </row>
    <row r="164" spans="1:6" x14ac:dyDescent="0.25">
      <c r="A164" s="2" t="s">
        <v>22456</v>
      </c>
      <c r="B164" s="2" t="s">
        <v>22483</v>
      </c>
      <c r="C164" s="4" t="s">
        <v>6051</v>
      </c>
      <c r="E164" s="9">
        <v>43152</v>
      </c>
    </row>
  </sheetData>
  <hyperlinks>
    <hyperlink ref="I1" location="'Inicio'!A1" tooltip="Regresa a la tabla del inicio" display="Ir al inicio" xr:uid="{CDE4E7EA-2EC4-4A53-96B2-D4C1EDF6FC5D}"/>
  </hyperlink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30C9-3A26-48BA-8BC9-E5689E964F95}">
  <sheetPr codeName="Hoja274"/>
  <dimension ref="A1:I115"/>
  <sheetViews>
    <sheetView workbookViewId="0">
      <pane ySplit="1" topLeftCell="A95" activePane="bottomLeft" state="frozenSplit"/>
      <selection pane="bottomLeft" activeCell="E116" sqref="E11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809</v>
      </c>
      <c r="H1" s="1" t="s">
        <v>28761</v>
      </c>
      <c r="I1" s="5" t="s">
        <v>14</v>
      </c>
    </row>
    <row r="2" spans="1:9" x14ac:dyDescent="0.25">
      <c r="A2" s="2" t="s">
        <v>11500</v>
      </c>
      <c r="B2" s="2" t="s">
        <v>22939</v>
      </c>
      <c r="C2" s="4" t="s">
        <v>22940</v>
      </c>
      <c r="E2" s="9">
        <v>40303</v>
      </c>
    </row>
    <row r="3" spans="1:9" x14ac:dyDescent="0.25">
      <c r="A3" s="2" t="s">
        <v>5074</v>
      </c>
      <c r="B3" s="2" t="s">
        <v>22941</v>
      </c>
      <c r="C3" s="4" t="s">
        <v>11627</v>
      </c>
      <c r="E3" s="9">
        <v>40409</v>
      </c>
    </row>
    <row r="4" spans="1:9" x14ac:dyDescent="0.25">
      <c r="A4" s="2" t="s">
        <v>6589</v>
      </c>
      <c r="B4" s="2" t="s">
        <v>22942</v>
      </c>
      <c r="C4" s="4" t="s">
        <v>22943</v>
      </c>
      <c r="E4" s="9">
        <v>40469</v>
      </c>
    </row>
    <row r="5" spans="1:9" x14ac:dyDescent="0.25">
      <c r="A5" s="2" t="s">
        <v>22944</v>
      </c>
      <c r="B5" s="2" t="s">
        <v>22945</v>
      </c>
      <c r="C5" s="4" t="s">
        <v>13910</v>
      </c>
      <c r="E5" s="9" t="s">
        <v>956</v>
      </c>
    </row>
    <row r="6" spans="1:9" x14ac:dyDescent="0.25">
      <c r="A6" s="2" t="s">
        <v>6000</v>
      </c>
      <c r="B6" s="2" t="s">
        <v>22946</v>
      </c>
      <c r="C6" s="4" t="s">
        <v>17973</v>
      </c>
      <c r="E6" s="9" t="s">
        <v>956</v>
      </c>
    </row>
    <row r="7" spans="1:9" x14ac:dyDescent="0.25">
      <c r="A7" s="2" t="s">
        <v>5114</v>
      </c>
      <c r="B7" s="2" t="s">
        <v>22947</v>
      </c>
      <c r="C7" s="4" t="s">
        <v>22633</v>
      </c>
      <c r="E7" s="9" t="s">
        <v>956</v>
      </c>
    </row>
    <row r="8" spans="1:9" x14ac:dyDescent="0.25">
      <c r="A8" s="2" t="s">
        <v>22948</v>
      </c>
      <c r="B8" s="2" t="s">
        <v>22949</v>
      </c>
      <c r="C8" s="4" t="s">
        <v>22950</v>
      </c>
      <c r="E8" s="9">
        <v>40886</v>
      </c>
    </row>
    <row r="9" spans="1:9" x14ac:dyDescent="0.25">
      <c r="A9" s="2" t="s">
        <v>5114</v>
      </c>
      <c r="B9" s="2" t="s">
        <v>22951</v>
      </c>
      <c r="C9" s="4" t="s">
        <v>22952</v>
      </c>
      <c r="E9" s="9" t="s">
        <v>956</v>
      </c>
    </row>
    <row r="10" spans="1:9" x14ac:dyDescent="0.25">
      <c r="A10" s="2" t="s">
        <v>10571</v>
      </c>
      <c r="B10" s="2" t="s">
        <v>22953</v>
      </c>
      <c r="C10" s="4" t="s">
        <v>9704</v>
      </c>
      <c r="E10" s="9">
        <v>41191</v>
      </c>
      <c r="F10" s="3">
        <v>77</v>
      </c>
    </row>
    <row r="11" spans="1:9" x14ac:dyDescent="0.25">
      <c r="A11" s="2" t="s">
        <v>19721</v>
      </c>
      <c r="B11" s="2" t="s">
        <v>22954</v>
      </c>
      <c r="C11" s="4" t="s">
        <v>1820</v>
      </c>
      <c r="E11" s="9">
        <v>41282</v>
      </c>
      <c r="F11" s="3">
        <v>45</v>
      </c>
    </row>
    <row r="12" spans="1:9" x14ac:dyDescent="0.25">
      <c r="A12" s="2" t="s">
        <v>884</v>
      </c>
      <c r="B12" s="2" t="s">
        <v>15709</v>
      </c>
      <c r="C12" s="4" t="s">
        <v>22955</v>
      </c>
      <c r="E12" s="9">
        <v>41274</v>
      </c>
    </row>
    <row r="13" spans="1:9" x14ac:dyDescent="0.25">
      <c r="A13" s="2" t="s">
        <v>22956</v>
      </c>
      <c r="B13" s="2" t="s">
        <v>22957</v>
      </c>
      <c r="C13" s="4" t="s">
        <v>3974</v>
      </c>
      <c r="E13" s="9">
        <v>41443</v>
      </c>
    </row>
    <row r="14" spans="1:9" x14ac:dyDescent="0.25">
      <c r="A14" s="2" t="s">
        <v>22958</v>
      </c>
      <c r="B14" s="2" t="s">
        <v>22959</v>
      </c>
      <c r="C14" s="4" t="s">
        <v>3974</v>
      </c>
      <c r="E14" s="9">
        <v>41443</v>
      </c>
    </row>
    <row r="15" spans="1:9" x14ac:dyDescent="0.25">
      <c r="A15" s="2" t="s">
        <v>2806</v>
      </c>
      <c r="B15" s="2" t="s">
        <v>22960</v>
      </c>
      <c r="C15" s="4" t="s">
        <v>19839</v>
      </c>
      <c r="D15" s="9">
        <v>41472</v>
      </c>
      <c r="E15" s="9">
        <v>41473</v>
      </c>
      <c r="F15" s="3">
        <v>1</v>
      </c>
    </row>
    <row r="16" spans="1:9" x14ac:dyDescent="0.25">
      <c r="A16" s="2" t="s">
        <v>5149</v>
      </c>
      <c r="B16" s="2" t="s">
        <v>19862</v>
      </c>
      <c r="C16" s="4" t="s">
        <v>19839</v>
      </c>
      <c r="D16" s="9">
        <v>41472</v>
      </c>
      <c r="E16" s="9">
        <v>41473</v>
      </c>
      <c r="F16" s="3">
        <v>1</v>
      </c>
    </row>
    <row r="17" spans="1:5" x14ac:dyDescent="0.25">
      <c r="A17" s="2" t="s">
        <v>10571</v>
      </c>
      <c r="B17" s="2" t="s">
        <v>22961</v>
      </c>
      <c r="C17" s="4" t="s">
        <v>16778</v>
      </c>
      <c r="D17" s="9">
        <v>41488</v>
      </c>
      <c r="E17" s="9">
        <v>41488</v>
      </c>
    </row>
    <row r="18" spans="1:5" x14ac:dyDescent="0.25">
      <c r="A18" s="2" t="s">
        <v>22962</v>
      </c>
      <c r="B18" s="2" t="s">
        <v>22963</v>
      </c>
      <c r="C18" s="4" t="s">
        <v>16778</v>
      </c>
      <c r="D18" s="9">
        <v>41488</v>
      </c>
      <c r="E18" s="9">
        <v>41599</v>
      </c>
    </row>
    <row r="19" spans="1:5" x14ac:dyDescent="0.25">
      <c r="A19" s="2" t="s">
        <v>22964</v>
      </c>
      <c r="B19" s="2" t="s">
        <v>22965</v>
      </c>
      <c r="C19" s="4" t="s">
        <v>22966</v>
      </c>
      <c r="E19" s="9">
        <v>41634</v>
      </c>
    </row>
    <row r="20" spans="1:5" x14ac:dyDescent="0.25">
      <c r="A20" s="2" t="s">
        <v>7441</v>
      </c>
      <c r="B20" s="2" t="s">
        <v>22967</v>
      </c>
      <c r="C20" s="4" t="s">
        <v>22968</v>
      </c>
      <c r="E20" s="9">
        <v>41625</v>
      </c>
    </row>
    <row r="21" spans="1:5" x14ac:dyDescent="0.25">
      <c r="A21" s="2" t="s">
        <v>6851</v>
      </c>
      <c r="B21" s="2" t="s">
        <v>22969</v>
      </c>
      <c r="C21" s="4" t="s">
        <v>22968</v>
      </c>
      <c r="E21" s="9">
        <v>41625</v>
      </c>
    </row>
    <row r="22" spans="1:5" x14ac:dyDescent="0.25">
      <c r="A22" s="2" t="s">
        <v>5085</v>
      </c>
      <c r="B22" s="2" t="s">
        <v>22970</v>
      </c>
      <c r="C22" s="4" t="s">
        <v>22968</v>
      </c>
      <c r="E22" s="9">
        <v>41632</v>
      </c>
    </row>
    <row r="23" spans="1:5" x14ac:dyDescent="0.25">
      <c r="A23" s="2" t="s">
        <v>22971</v>
      </c>
      <c r="B23" s="2" t="s">
        <v>22972</v>
      </c>
      <c r="C23" s="4" t="s">
        <v>17481</v>
      </c>
      <c r="E23" s="9">
        <v>41666</v>
      </c>
    </row>
    <row r="24" spans="1:5" x14ac:dyDescent="0.25">
      <c r="A24" s="2" t="s">
        <v>1806</v>
      </c>
      <c r="B24" s="2" t="s">
        <v>22973</v>
      </c>
      <c r="C24" s="4" t="s">
        <v>17481</v>
      </c>
      <c r="E24" s="9">
        <v>41666</v>
      </c>
    </row>
    <row r="25" spans="1:5" x14ac:dyDescent="0.25">
      <c r="A25" s="2" t="s">
        <v>22974</v>
      </c>
      <c r="B25" s="2" t="s">
        <v>22975</v>
      </c>
      <c r="C25" s="4" t="s">
        <v>4097</v>
      </c>
      <c r="E25" s="9">
        <v>41687</v>
      </c>
    </row>
    <row r="26" spans="1:5" x14ac:dyDescent="0.25">
      <c r="B26" s="2" t="s">
        <v>22976</v>
      </c>
      <c r="C26" s="4" t="s">
        <v>8416</v>
      </c>
      <c r="E26" s="9">
        <v>41719</v>
      </c>
    </row>
    <row r="27" spans="1:5" x14ac:dyDescent="0.25">
      <c r="A27" s="2" t="s">
        <v>3201</v>
      </c>
      <c r="B27" s="2" t="s">
        <v>22977</v>
      </c>
      <c r="C27" s="4" t="s">
        <v>8421</v>
      </c>
      <c r="D27" s="9">
        <v>41741</v>
      </c>
      <c r="E27" s="9">
        <v>41755</v>
      </c>
    </row>
    <row r="28" spans="1:5" x14ac:dyDescent="0.25">
      <c r="A28" s="2" t="s">
        <v>2389</v>
      </c>
      <c r="B28" s="2" t="s">
        <v>22978</v>
      </c>
      <c r="C28" s="4" t="s">
        <v>22979</v>
      </c>
      <c r="E28" s="9">
        <v>41753</v>
      </c>
    </row>
    <row r="29" spans="1:5" x14ac:dyDescent="0.25">
      <c r="A29" s="2" t="s">
        <v>22980</v>
      </c>
      <c r="B29" s="2" t="s">
        <v>22981</v>
      </c>
      <c r="C29" s="4" t="s">
        <v>22982</v>
      </c>
      <c r="E29" s="9">
        <v>41891</v>
      </c>
    </row>
    <row r="30" spans="1:5" x14ac:dyDescent="0.25">
      <c r="A30" s="2" t="s">
        <v>22983</v>
      </c>
      <c r="B30" s="2" t="s">
        <v>22984</v>
      </c>
      <c r="C30" s="4" t="s">
        <v>2388</v>
      </c>
      <c r="E30" s="9">
        <v>41846</v>
      </c>
    </row>
    <row r="31" spans="1:5" x14ac:dyDescent="0.25">
      <c r="A31" s="2" t="s">
        <v>22985</v>
      </c>
      <c r="B31" s="2" t="s">
        <v>22986</v>
      </c>
      <c r="C31" s="4" t="s">
        <v>22987</v>
      </c>
      <c r="E31" s="9">
        <v>41891</v>
      </c>
    </row>
    <row r="32" spans="1:5" x14ac:dyDescent="0.25">
      <c r="A32" s="2" t="s">
        <v>5902</v>
      </c>
      <c r="B32" s="2" t="s">
        <v>22988</v>
      </c>
      <c r="C32" s="4" t="s">
        <v>15330</v>
      </c>
      <c r="E32" s="9">
        <v>42048</v>
      </c>
    </row>
    <row r="33" spans="1:5" x14ac:dyDescent="0.25">
      <c r="A33" s="2" t="s">
        <v>22989</v>
      </c>
      <c r="B33" s="2" t="s">
        <v>22990</v>
      </c>
      <c r="C33" s="4" t="s">
        <v>11995</v>
      </c>
      <c r="E33" s="9">
        <v>42083</v>
      </c>
    </row>
    <row r="34" spans="1:5" x14ac:dyDescent="0.25">
      <c r="A34" s="2" t="s">
        <v>22991</v>
      </c>
      <c r="B34" s="2" t="s">
        <v>22992</v>
      </c>
      <c r="C34" s="4" t="s">
        <v>11995</v>
      </c>
      <c r="E34" s="9">
        <v>42083</v>
      </c>
    </row>
    <row r="35" spans="1:5" x14ac:dyDescent="0.25">
      <c r="A35" s="2" t="s">
        <v>2605</v>
      </c>
      <c r="B35" s="2" t="s">
        <v>22993</v>
      </c>
      <c r="C35" s="4" t="s">
        <v>19545</v>
      </c>
      <c r="E35" s="9">
        <v>42121</v>
      </c>
    </row>
    <row r="36" spans="1:5" x14ac:dyDescent="0.25">
      <c r="A36" s="2" t="s">
        <v>2197</v>
      </c>
      <c r="B36" s="2" t="s">
        <v>22994</v>
      </c>
      <c r="C36" s="4" t="s">
        <v>8601</v>
      </c>
      <c r="E36" s="9">
        <v>42115</v>
      </c>
    </row>
    <row r="37" spans="1:5" x14ac:dyDescent="0.25">
      <c r="A37" s="2" t="s">
        <v>5117</v>
      </c>
      <c r="B37" s="2" t="s">
        <v>22995</v>
      </c>
      <c r="C37" s="4" t="s">
        <v>4285</v>
      </c>
      <c r="E37" s="9">
        <v>42128</v>
      </c>
    </row>
    <row r="38" spans="1:5" x14ac:dyDescent="0.25">
      <c r="A38" s="2" t="s">
        <v>3741</v>
      </c>
      <c r="B38" s="2" t="s">
        <v>22996</v>
      </c>
      <c r="C38" s="4" t="s">
        <v>22997</v>
      </c>
      <c r="E38" s="9">
        <v>42152</v>
      </c>
    </row>
    <row r="39" spans="1:5" x14ac:dyDescent="0.25">
      <c r="A39" s="2" t="s">
        <v>4288</v>
      </c>
      <c r="B39" s="2" t="s">
        <v>22998</v>
      </c>
      <c r="C39" s="4" t="s">
        <v>22999</v>
      </c>
      <c r="E39" s="9">
        <v>42165</v>
      </c>
    </row>
    <row r="40" spans="1:5" x14ac:dyDescent="0.25">
      <c r="A40" s="2" t="s">
        <v>23000</v>
      </c>
      <c r="B40" s="2" t="s">
        <v>23001</v>
      </c>
      <c r="C40" s="4" t="s">
        <v>6025</v>
      </c>
      <c r="D40" s="9">
        <v>42189</v>
      </c>
      <c r="E40" s="9">
        <v>42195</v>
      </c>
    </row>
    <row r="41" spans="1:5" x14ac:dyDescent="0.25">
      <c r="A41" s="2" t="s">
        <v>23002</v>
      </c>
      <c r="B41" s="2" t="s">
        <v>23003</v>
      </c>
      <c r="C41" s="4" t="s">
        <v>1266</v>
      </c>
      <c r="E41" s="9">
        <v>42269</v>
      </c>
    </row>
    <row r="42" spans="1:5" x14ac:dyDescent="0.25">
      <c r="A42" s="2" t="s">
        <v>23004</v>
      </c>
      <c r="B42" s="2" t="s">
        <v>23005</v>
      </c>
      <c r="C42" s="4" t="s">
        <v>22859</v>
      </c>
      <c r="E42" s="9">
        <v>42278</v>
      </c>
    </row>
    <row r="43" spans="1:5" x14ac:dyDescent="0.25">
      <c r="A43" s="2" t="s">
        <v>23006</v>
      </c>
      <c r="B43" s="2" t="s">
        <v>23007</v>
      </c>
      <c r="C43" s="4" t="s">
        <v>18998</v>
      </c>
      <c r="E43" s="9">
        <v>42308</v>
      </c>
    </row>
    <row r="44" spans="1:5" x14ac:dyDescent="0.25">
      <c r="A44" s="2" t="s">
        <v>8285</v>
      </c>
      <c r="B44" s="2" t="s">
        <v>23008</v>
      </c>
      <c r="C44" s="4" t="s">
        <v>23009</v>
      </c>
      <c r="E44" s="9">
        <v>42382</v>
      </c>
    </row>
    <row r="45" spans="1:5" x14ac:dyDescent="0.25">
      <c r="A45" s="2" t="s">
        <v>23010</v>
      </c>
      <c r="B45" s="2" t="s">
        <v>23011</v>
      </c>
      <c r="C45" s="4" t="s">
        <v>12098</v>
      </c>
      <c r="E45" s="9">
        <v>42404</v>
      </c>
    </row>
    <row r="46" spans="1:5" x14ac:dyDescent="0.25">
      <c r="A46" s="2" t="s">
        <v>23012</v>
      </c>
      <c r="B46" s="2" t="s">
        <v>23013</v>
      </c>
      <c r="C46" s="4" t="s">
        <v>4548</v>
      </c>
      <c r="D46" s="9">
        <v>42418</v>
      </c>
      <c r="E46" s="9">
        <v>42420</v>
      </c>
    </row>
    <row r="47" spans="1:5" x14ac:dyDescent="0.25">
      <c r="A47" s="2" t="s">
        <v>23014</v>
      </c>
      <c r="B47" s="2" t="s">
        <v>23015</v>
      </c>
      <c r="C47" s="4" t="s">
        <v>1313</v>
      </c>
      <c r="D47" s="9" t="s">
        <v>23016</v>
      </c>
      <c r="E47" s="9">
        <v>42434</v>
      </c>
    </row>
    <row r="48" spans="1:5" x14ac:dyDescent="0.25">
      <c r="A48" s="2" t="s">
        <v>23017</v>
      </c>
      <c r="B48" s="2" t="s">
        <v>23018</v>
      </c>
      <c r="C48" s="4" t="s">
        <v>1313</v>
      </c>
      <c r="D48" s="9" t="s">
        <v>23016</v>
      </c>
      <c r="E48" s="9">
        <v>42434</v>
      </c>
    </row>
    <row r="49" spans="1:6" x14ac:dyDescent="0.25">
      <c r="A49" s="2" t="s">
        <v>23019</v>
      </c>
      <c r="B49" s="2" t="s">
        <v>23020</v>
      </c>
      <c r="C49" s="4" t="s">
        <v>5388</v>
      </c>
      <c r="D49" s="9" t="s">
        <v>23021</v>
      </c>
      <c r="E49" s="9">
        <v>42448</v>
      </c>
    </row>
    <row r="50" spans="1:6" x14ac:dyDescent="0.25">
      <c r="A50" s="2" t="s">
        <v>23014</v>
      </c>
      <c r="B50" s="2" t="s">
        <v>23015</v>
      </c>
      <c r="C50" s="4" t="s">
        <v>5388</v>
      </c>
      <c r="D50" s="9" t="s">
        <v>23021</v>
      </c>
      <c r="E50" s="9">
        <v>42448</v>
      </c>
    </row>
    <row r="51" spans="1:6" x14ac:dyDescent="0.25">
      <c r="A51" s="2" t="s">
        <v>23022</v>
      </c>
      <c r="B51" s="2" t="s">
        <v>23023</v>
      </c>
      <c r="C51" s="4" t="s">
        <v>4393</v>
      </c>
      <c r="E51" s="9">
        <v>42462</v>
      </c>
    </row>
    <row r="52" spans="1:6" x14ac:dyDescent="0.25">
      <c r="A52" s="2" t="s">
        <v>23024</v>
      </c>
      <c r="B52" s="2" t="s">
        <v>23025</v>
      </c>
      <c r="C52" s="4" t="s">
        <v>23026</v>
      </c>
      <c r="E52" s="9">
        <v>42481</v>
      </c>
      <c r="F52" s="3">
        <v>22</v>
      </c>
    </row>
    <row r="53" spans="1:6" x14ac:dyDescent="0.25">
      <c r="A53" s="25"/>
      <c r="B53" s="25" t="s">
        <v>23027</v>
      </c>
      <c r="C53" s="25"/>
      <c r="D53" s="29"/>
      <c r="E53" s="29"/>
      <c r="F53" s="30"/>
    </row>
    <row r="54" spans="1:6" x14ac:dyDescent="0.25">
      <c r="A54" s="2" t="s">
        <v>11598</v>
      </c>
      <c r="B54" s="2" t="s">
        <v>23028</v>
      </c>
      <c r="C54" s="4" t="s">
        <v>19128</v>
      </c>
      <c r="D54" s="9" t="s">
        <v>23029</v>
      </c>
      <c r="E54" s="9">
        <v>42520</v>
      </c>
    </row>
    <row r="55" spans="1:6" x14ac:dyDescent="0.25">
      <c r="A55" s="25"/>
      <c r="B55" s="25" t="s">
        <v>23030</v>
      </c>
      <c r="C55" s="25"/>
      <c r="D55" s="29"/>
      <c r="E55" s="29"/>
      <c r="F55" s="30"/>
    </row>
    <row r="56" spans="1:6" x14ac:dyDescent="0.25">
      <c r="A56" s="2" t="s">
        <v>5167</v>
      </c>
      <c r="B56" s="2" t="s">
        <v>23031</v>
      </c>
      <c r="C56" s="4" t="s">
        <v>1965</v>
      </c>
      <c r="D56" s="9" t="s">
        <v>23032</v>
      </c>
      <c r="E56" s="9">
        <v>42571</v>
      </c>
    </row>
    <row r="57" spans="1:6" x14ac:dyDescent="0.25">
      <c r="A57" s="2" t="s">
        <v>23033</v>
      </c>
      <c r="B57" s="2" t="s">
        <v>23034</v>
      </c>
      <c r="C57" s="4" t="s">
        <v>23035</v>
      </c>
      <c r="D57" s="9" t="s">
        <v>23036</v>
      </c>
      <c r="E57" s="9">
        <v>42616</v>
      </c>
    </row>
    <row r="58" spans="1:6" x14ac:dyDescent="0.25">
      <c r="A58" s="2" t="s">
        <v>15274</v>
      </c>
      <c r="B58" s="2" t="s">
        <v>23037</v>
      </c>
      <c r="C58" s="4" t="s">
        <v>23038</v>
      </c>
      <c r="E58" s="9">
        <v>42656</v>
      </c>
      <c r="F58" s="3">
        <v>33</v>
      </c>
    </row>
    <row r="59" spans="1:6" x14ac:dyDescent="0.25">
      <c r="A59" s="25"/>
      <c r="B59" s="25" t="s">
        <v>23039</v>
      </c>
      <c r="C59" s="25"/>
      <c r="D59" s="29"/>
      <c r="E59" s="29"/>
      <c r="F59" s="30"/>
    </row>
    <row r="60" spans="1:6" x14ac:dyDescent="0.25">
      <c r="A60" s="2" t="s">
        <v>1171</v>
      </c>
      <c r="B60" s="2" t="s">
        <v>23040</v>
      </c>
      <c r="C60" s="4" t="s">
        <v>19247</v>
      </c>
      <c r="E60" s="9" t="s">
        <v>2687</v>
      </c>
    </row>
    <row r="61" spans="1:6" x14ac:dyDescent="0.25">
      <c r="A61" s="2" t="s">
        <v>23041</v>
      </c>
      <c r="B61" s="2" t="s">
        <v>23042</v>
      </c>
      <c r="C61" s="4" t="s">
        <v>15804</v>
      </c>
      <c r="E61" s="9" t="s">
        <v>2687</v>
      </c>
    </row>
    <row r="62" spans="1:6" x14ac:dyDescent="0.25">
      <c r="A62" s="2" t="s">
        <v>23041</v>
      </c>
      <c r="B62" s="2" t="s">
        <v>23043</v>
      </c>
      <c r="C62" s="4" t="s">
        <v>23044</v>
      </c>
      <c r="D62" s="9">
        <v>42852</v>
      </c>
      <c r="E62" s="9">
        <v>42854</v>
      </c>
    </row>
    <row r="63" spans="1:6" x14ac:dyDescent="0.25">
      <c r="A63" s="2" t="s">
        <v>1171</v>
      </c>
      <c r="B63" s="2" t="s">
        <v>23045</v>
      </c>
      <c r="C63" s="4" t="s">
        <v>23046</v>
      </c>
      <c r="E63" s="9">
        <v>42854</v>
      </c>
    </row>
    <row r="64" spans="1:6" x14ac:dyDescent="0.25">
      <c r="A64" s="2" t="s">
        <v>1171</v>
      </c>
      <c r="B64" s="2" t="s">
        <v>23047</v>
      </c>
      <c r="C64" s="4" t="s">
        <v>23048</v>
      </c>
      <c r="E64" s="9">
        <v>42854</v>
      </c>
    </row>
    <row r="65" spans="1:6" x14ac:dyDescent="0.25">
      <c r="A65" s="2" t="s">
        <v>1171</v>
      </c>
      <c r="B65" s="2" t="s">
        <v>23049</v>
      </c>
      <c r="C65" s="4" t="s">
        <v>23050</v>
      </c>
      <c r="E65" s="9">
        <v>42857</v>
      </c>
    </row>
    <row r="66" spans="1:6" x14ac:dyDescent="0.25">
      <c r="A66" s="2" t="s">
        <v>1171</v>
      </c>
      <c r="B66" s="2" t="s">
        <v>23051</v>
      </c>
      <c r="C66" s="4" t="s">
        <v>23052</v>
      </c>
      <c r="E66" s="9">
        <v>42863</v>
      </c>
    </row>
    <row r="67" spans="1:6" x14ac:dyDescent="0.25">
      <c r="A67" s="2" t="s">
        <v>1171</v>
      </c>
      <c r="B67" s="2" t="s">
        <v>23053</v>
      </c>
      <c r="C67" s="4" t="s">
        <v>23054</v>
      </c>
      <c r="E67" s="9">
        <v>42868</v>
      </c>
    </row>
    <row r="68" spans="1:6" x14ac:dyDescent="0.25">
      <c r="A68" s="2" t="s">
        <v>1171</v>
      </c>
      <c r="B68" s="2" t="s">
        <v>23055</v>
      </c>
      <c r="C68" s="4" t="s">
        <v>23056</v>
      </c>
      <c r="E68" s="9">
        <v>42870</v>
      </c>
    </row>
    <row r="69" spans="1:6" x14ac:dyDescent="0.25">
      <c r="A69" s="2" t="s">
        <v>1171</v>
      </c>
      <c r="B69" s="2" t="s">
        <v>23057</v>
      </c>
      <c r="C69" s="4" t="s">
        <v>23058</v>
      </c>
      <c r="E69" s="9">
        <v>42872</v>
      </c>
    </row>
    <row r="70" spans="1:6" x14ac:dyDescent="0.25">
      <c r="A70" s="2" t="s">
        <v>1171</v>
      </c>
      <c r="B70" s="2" t="s">
        <v>23059</v>
      </c>
      <c r="C70" s="4" t="s">
        <v>23060</v>
      </c>
      <c r="E70" s="9">
        <v>42874</v>
      </c>
    </row>
    <row r="71" spans="1:6" x14ac:dyDescent="0.25">
      <c r="A71" s="2" t="s">
        <v>1171</v>
      </c>
      <c r="B71" s="2" t="s">
        <v>23061</v>
      </c>
      <c r="C71" s="4" t="s">
        <v>20506</v>
      </c>
      <c r="E71" s="9">
        <v>42879</v>
      </c>
    </row>
    <row r="72" spans="1:6" x14ac:dyDescent="0.25">
      <c r="A72" s="2" t="s">
        <v>1171</v>
      </c>
      <c r="B72" s="2" t="s">
        <v>23062</v>
      </c>
      <c r="C72" s="4" t="s">
        <v>23063</v>
      </c>
      <c r="E72" s="9">
        <v>42885</v>
      </c>
    </row>
    <row r="73" spans="1:6" x14ac:dyDescent="0.25">
      <c r="A73" s="2" t="s">
        <v>1171</v>
      </c>
      <c r="B73" s="2" t="s">
        <v>23064</v>
      </c>
      <c r="C73" s="4" t="s">
        <v>23065</v>
      </c>
      <c r="E73" s="9">
        <v>42861</v>
      </c>
    </row>
    <row r="74" spans="1:6" x14ac:dyDescent="0.25">
      <c r="A74" s="2" t="s">
        <v>1171</v>
      </c>
      <c r="B74" s="2" t="s">
        <v>23066</v>
      </c>
      <c r="C74" s="4" t="s">
        <v>23067</v>
      </c>
      <c r="E74" s="9">
        <v>42898</v>
      </c>
    </row>
    <row r="75" spans="1:6" x14ac:dyDescent="0.25">
      <c r="A75" s="2" t="s">
        <v>10775</v>
      </c>
      <c r="B75" s="2" t="s">
        <v>23068</v>
      </c>
      <c r="C75" s="4" t="s">
        <v>23069</v>
      </c>
      <c r="E75" s="9">
        <v>42906</v>
      </c>
    </row>
    <row r="76" spans="1:6" x14ac:dyDescent="0.25">
      <c r="A76" s="2" t="s">
        <v>1171</v>
      </c>
      <c r="B76" s="2" t="s">
        <v>23070</v>
      </c>
      <c r="C76" s="4" t="s">
        <v>23071</v>
      </c>
      <c r="E76" s="9">
        <v>42915</v>
      </c>
    </row>
    <row r="77" spans="1:6" x14ac:dyDescent="0.25">
      <c r="A77" s="2" t="s">
        <v>1171</v>
      </c>
      <c r="B77" s="2" t="s">
        <v>23072</v>
      </c>
      <c r="C77" s="4">
        <v>42910</v>
      </c>
      <c r="E77" s="9">
        <v>42945</v>
      </c>
    </row>
    <row r="78" spans="1:6" x14ac:dyDescent="0.25">
      <c r="A78" s="25"/>
      <c r="B78" s="25" t="s">
        <v>23073</v>
      </c>
      <c r="C78" s="25"/>
      <c r="D78" s="29"/>
      <c r="E78" s="29"/>
      <c r="F78" s="30"/>
    </row>
    <row r="79" spans="1:6" x14ac:dyDescent="0.25">
      <c r="A79" s="2" t="s">
        <v>1806</v>
      </c>
      <c r="B79" s="2" t="s">
        <v>23074</v>
      </c>
      <c r="C79" s="4" t="s">
        <v>23075</v>
      </c>
      <c r="E79" s="9">
        <v>43105</v>
      </c>
    </row>
    <row r="80" spans="1:6" x14ac:dyDescent="0.25">
      <c r="A80" s="2" t="s">
        <v>1171</v>
      </c>
      <c r="B80" s="2" t="s">
        <v>23076</v>
      </c>
      <c r="C80" s="4" t="s">
        <v>23075</v>
      </c>
      <c r="E80" s="9">
        <v>43105</v>
      </c>
    </row>
    <row r="81" spans="1:5" x14ac:dyDescent="0.25">
      <c r="A81" s="2" t="s">
        <v>3716</v>
      </c>
      <c r="B81" s="2" t="s">
        <v>23077</v>
      </c>
      <c r="C81" s="4" t="s">
        <v>5904</v>
      </c>
      <c r="D81" s="9">
        <v>43127</v>
      </c>
      <c r="E81" s="9">
        <v>43127</v>
      </c>
    </row>
    <row r="82" spans="1:5" x14ac:dyDescent="0.25">
      <c r="A82" s="2" t="s">
        <v>1171</v>
      </c>
      <c r="B82" s="2" t="s">
        <v>23078</v>
      </c>
      <c r="C82" s="4" t="s">
        <v>23079</v>
      </c>
      <c r="E82" s="9">
        <v>43123</v>
      </c>
    </row>
    <row r="83" spans="1:5" x14ac:dyDescent="0.25">
      <c r="A83" s="2" t="s">
        <v>1171</v>
      </c>
      <c r="B83" s="2" t="s">
        <v>23080</v>
      </c>
      <c r="C83" s="4" t="s">
        <v>23081</v>
      </c>
      <c r="E83" s="9">
        <v>43127</v>
      </c>
    </row>
    <row r="84" spans="1:5" x14ac:dyDescent="0.25">
      <c r="A84" s="2" t="s">
        <v>1171</v>
      </c>
      <c r="B84" s="2" t="s">
        <v>23082</v>
      </c>
      <c r="C84" s="4" t="s">
        <v>23083</v>
      </c>
      <c r="E84" s="9">
        <v>43134</v>
      </c>
    </row>
    <row r="85" spans="1:5" x14ac:dyDescent="0.25">
      <c r="A85" s="2" t="s">
        <v>1806</v>
      </c>
      <c r="B85" s="2" t="s">
        <v>23074</v>
      </c>
      <c r="C85" s="4" t="s">
        <v>6215</v>
      </c>
      <c r="D85" s="9">
        <v>43141</v>
      </c>
      <c r="E85" s="9">
        <v>43141</v>
      </c>
    </row>
    <row r="86" spans="1:5" x14ac:dyDescent="0.25">
      <c r="A86" s="2" t="s">
        <v>1171</v>
      </c>
      <c r="B86" s="2" t="s">
        <v>23084</v>
      </c>
      <c r="C86" s="4" t="s">
        <v>23085</v>
      </c>
      <c r="E86" s="9">
        <v>43141</v>
      </c>
    </row>
    <row r="87" spans="1:5" x14ac:dyDescent="0.25">
      <c r="A87" s="2" t="s">
        <v>3716</v>
      </c>
      <c r="B87" s="2" t="s">
        <v>23077</v>
      </c>
      <c r="C87" s="4" t="s">
        <v>1490</v>
      </c>
      <c r="E87" s="9">
        <v>43146</v>
      </c>
    </row>
    <row r="88" spans="1:5" x14ac:dyDescent="0.25">
      <c r="A88" s="2" t="s">
        <v>3716</v>
      </c>
      <c r="B88" s="2" t="s">
        <v>23086</v>
      </c>
      <c r="C88" s="4" t="s">
        <v>23087</v>
      </c>
      <c r="E88" s="9">
        <v>43155</v>
      </c>
    </row>
    <row r="89" spans="1:5" x14ac:dyDescent="0.25">
      <c r="A89" s="2" t="s">
        <v>1171</v>
      </c>
      <c r="B89" s="2" t="s">
        <v>23088</v>
      </c>
      <c r="C89" s="4" t="s">
        <v>23087</v>
      </c>
      <c r="D89" s="9">
        <v>43162</v>
      </c>
      <c r="E89" s="9">
        <v>43182</v>
      </c>
    </row>
    <row r="90" spans="1:5" x14ac:dyDescent="0.25">
      <c r="A90" s="2" t="s">
        <v>1171</v>
      </c>
      <c r="B90" s="2" t="s">
        <v>23089</v>
      </c>
      <c r="C90" s="4" t="s">
        <v>23090</v>
      </c>
      <c r="E90" s="9">
        <v>43182</v>
      </c>
    </row>
    <row r="91" spans="1:5" x14ac:dyDescent="0.25">
      <c r="A91" s="2" t="s">
        <v>23091</v>
      </c>
      <c r="B91" s="2" t="s">
        <v>23092</v>
      </c>
      <c r="C91" s="4" t="s">
        <v>23093</v>
      </c>
      <c r="D91" s="9">
        <v>43196</v>
      </c>
      <c r="E91" s="9">
        <v>43196</v>
      </c>
    </row>
    <row r="92" spans="1:5" x14ac:dyDescent="0.25">
      <c r="A92" s="2" t="s">
        <v>23094</v>
      </c>
      <c r="B92" s="2" t="s">
        <v>23095</v>
      </c>
      <c r="C92" s="4" t="s">
        <v>3364</v>
      </c>
      <c r="E92" s="9">
        <v>43244</v>
      </c>
    </row>
    <row r="93" spans="1:5" x14ac:dyDescent="0.25">
      <c r="A93" s="2" t="s">
        <v>1171</v>
      </c>
      <c r="B93" s="2" t="s">
        <v>23096</v>
      </c>
      <c r="C93" s="4" t="s">
        <v>23097</v>
      </c>
      <c r="E93" s="9">
        <v>43251</v>
      </c>
    </row>
    <row r="94" spans="1:5" x14ac:dyDescent="0.25">
      <c r="A94" s="2" t="s">
        <v>23098</v>
      </c>
      <c r="B94" s="2" t="s">
        <v>23099</v>
      </c>
      <c r="C94" s="4" t="s">
        <v>22491</v>
      </c>
      <c r="D94" s="9">
        <v>43227</v>
      </c>
      <c r="E94" s="9">
        <v>43258</v>
      </c>
    </row>
    <row r="95" spans="1:5" x14ac:dyDescent="0.25">
      <c r="A95" s="2" t="s">
        <v>1171</v>
      </c>
      <c r="B95" s="2" t="s">
        <v>23100</v>
      </c>
      <c r="C95" s="4" t="s">
        <v>23101</v>
      </c>
      <c r="E95" s="9">
        <v>43258</v>
      </c>
    </row>
    <row r="96" spans="1:5" x14ac:dyDescent="0.25">
      <c r="A96" s="2" t="s">
        <v>23102</v>
      </c>
      <c r="B96" s="2" t="s">
        <v>23074</v>
      </c>
      <c r="C96" s="4" t="s">
        <v>1509</v>
      </c>
      <c r="D96" s="9">
        <v>43281</v>
      </c>
      <c r="E96" s="9">
        <v>43284</v>
      </c>
    </row>
    <row r="97" spans="1:6" x14ac:dyDescent="0.25">
      <c r="A97" s="2" t="s">
        <v>4741</v>
      </c>
      <c r="B97" s="2" t="s">
        <v>23103</v>
      </c>
      <c r="C97" s="4" t="s">
        <v>23104</v>
      </c>
      <c r="E97" s="9">
        <v>43300</v>
      </c>
      <c r="F97" s="3" t="s">
        <v>18002</v>
      </c>
    </row>
    <row r="98" spans="1:6" x14ac:dyDescent="0.25">
      <c r="A98" s="2" t="s">
        <v>10650</v>
      </c>
      <c r="B98" s="2" t="s">
        <v>23105</v>
      </c>
      <c r="C98" s="4" t="s">
        <v>14751</v>
      </c>
      <c r="E98" s="9" t="s">
        <v>9621</v>
      </c>
    </row>
    <row r="99" spans="1:6" x14ac:dyDescent="0.25">
      <c r="A99" s="2" t="s">
        <v>23106</v>
      </c>
      <c r="B99" s="2" t="s">
        <v>23107</v>
      </c>
      <c r="C99" s="4" t="s">
        <v>2047</v>
      </c>
      <c r="E99" s="9">
        <v>43321</v>
      </c>
    </row>
    <row r="100" spans="1:6" x14ac:dyDescent="0.25">
      <c r="A100" s="2" t="s">
        <v>4741</v>
      </c>
      <c r="B100" s="2" t="s">
        <v>23108</v>
      </c>
      <c r="C100" s="4" t="s">
        <v>23109</v>
      </c>
      <c r="E100" s="9">
        <v>43411</v>
      </c>
    </row>
    <row r="101" spans="1:6" x14ac:dyDescent="0.25">
      <c r="A101" s="2" t="s">
        <v>4741</v>
      </c>
      <c r="B101" s="2" t="s">
        <v>23110</v>
      </c>
      <c r="C101" s="4" t="s">
        <v>23111</v>
      </c>
      <c r="E101" s="9">
        <v>43446</v>
      </c>
    </row>
    <row r="102" spans="1:6" x14ac:dyDescent="0.25">
      <c r="A102" s="2" t="s">
        <v>4741</v>
      </c>
      <c r="B102" s="2" t="s">
        <v>23112</v>
      </c>
      <c r="C102" s="4" t="s">
        <v>23113</v>
      </c>
      <c r="E102" s="9">
        <v>43468</v>
      </c>
    </row>
    <row r="103" spans="1:6" x14ac:dyDescent="0.25">
      <c r="A103" s="25"/>
      <c r="B103" s="25" t="s">
        <v>23114</v>
      </c>
      <c r="C103" s="25"/>
      <c r="D103" s="29"/>
      <c r="E103" s="29"/>
      <c r="F103" s="30"/>
    </row>
    <row r="104" spans="1:6" x14ac:dyDescent="0.25">
      <c r="A104" s="2" t="s">
        <v>4741</v>
      </c>
      <c r="B104" s="2" t="s">
        <v>23115</v>
      </c>
      <c r="C104" s="4" t="s">
        <v>4757</v>
      </c>
      <c r="E104" s="9">
        <v>43482</v>
      </c>
    </row>
    <row r="105" spans="1:6" x14ac:dyDescent="0.25">
      <c r="A105" s="2" t="s">
        <v>23116</v>
      </c>
      <c r="B105" s="2" t="s">
        <v>23117</v>
      </c>
      <c r="C105" s="4" t="s">
        <v>23118</v>
      </c>
      <c r="D105" s="9">
        <v>43496</v>
      </c>
      <c r="E105" s="9">
        <v>43498</v>
      </c>
    </row>
    <row r="106" spans="1:6" x14ac:dyDescent="0.25">
      <c r="A106" s="2" t="s">
        <v>4741</v>
      </c>
      <c r="B106" s="2" t="s">
        <v>23119</v>
      </c>
      <c r="C106" s="4" t="s">
        <v>4767</v>
      </c>
      <c r="E106" s="9">
        <v>43488</v>
      </c>
    </row>
    <row r="107" spans="1:6" x14ac:dyDescent="0.25">
      <c r="A107" s="2" t="s">
        <v>6086</v>
      </c>
      <c r="B107" s="2" t="s">
        <v>23120</v>
      </c>
      <c r="C107" s="4" t="s">
        <v>23121</v>
      </c>
      <c r="E107" s="9">
        <v>43494</v>
      </c>
    </row>
    <row r="108" spans="1:6" x14ac:dyDescent="0.25">
      <c r="A108" s="2" t="s">
        <v>4741</v>
      </c>
      <c r="B108" s="2" t="s">
        <v>23122</v>
      </c>
      <c r="C108" s="4" t="s">
        <v>23123</v>
      </c>
      <c r="E108" s="9">
        <v>43498</v>
      </c>
    </row>
    <row r="109" spans="1:6" x14ac:dyDescent="0.25">
      <c r="A109" s="2" t="s">
        <v>4741</v>
      </c>
      <c r="B109" s="2" t="s">
        <v>10147</v>
      </c>
      <c r="C109" s="4" t="s">
        <v>23124</v>
      </c>
      <c r="E109" s="9">
        <v>43505</v>
      </c>
    </row>
    <row r="110" spans="1:6" x14ac:dyDescent="0.25">
      <c r="A110" s="2" t="s">
        <v>4741</v>
      </c>
      <c r="B110" s="2" t="s">
        <v>23125</v>
      </c>
      <c r="C110" s="4" t="s">
        <v>1574</v>
      </c>
      <c r="E110" s="9">
        <v>43664</v>
      </c>
    </row>
    <row r="111" spans="1:6" x14ac:dyDescent="0.25">
      <c r="A111" s="2" t="s">
        <v>23126</v>
      </c>
      <c r="B111" s="2" t="s">
        <v>23127</v>
      </c>
      <c r="C111" s="4" t="s">
        <v>17880</v>
      </c>
      <c r="E111" s="9">
        <v>43671</v>
      </c>
    </row>
    <row r="112" spans="1:6" x14ac:dyDescent="0.25">
      <c r="A112" s="2" t="s">
        <v>4741</v>
      </c>
      <c r="B112" s="2" t="s">
        <v>23128</v>
      </c>
      <c r="C112" s="4" t="s">
        <v>23129</v>
      </c>
      <c r="E112" s="9">
        <v>43675</v>
      </c>
    </row>
    <row r="113" spans="1:5" x14ac:dyDescent="0.25">
      <c r="A113" s="2" t="s">
        <v>4741</v>
      </c>
      <c r="B113" s="2" t="s">
        <v>23130</v>
      </c>
      <c r="C113" s="4" t="s">
        <v>23131</v>
      </c>
      <c r="E113" s="9">
        <v>43679</v>
      </c>
    </row>
    <row r="114" spans="1:5" x14ac:dyDescent="0.25">
      <c r="A114" s="2" t="s">
        <v>23132</v>
      </c>
      <c r="B114" s="2" t="s">
        <v>23074</v>
      </c>
      <c r="C114" s="4" t="s">
        <v>22595</v>
      </c>
      <c r="E114" s="9">
        <v>43820</v>
      </c>
    </row>
    <row r="115" spans="1:5" x14ac:dyDescent="0.25">
      <c r="A115" s="2" t="s">
        <v>4741</v>
      </c>
      <c r="B115" s="2" t="s">
        <v>23133</v>
      </c>
      <c r="C115" s="4" t="s">
        <v>23134</v>
      </c>
      <c r="E115" s="9">
        <v>43825</v>
      </c>
    </row>
  </sheetData>
  <hyperlinks>
    <hyperlink ref="I1" location="'Inicio'!A1" tooltip="Regresa a la tabla del inicio" display="Ir al inicio" xr:uid="{8381E4D3-3EEF-477F-8BCD-196265856F25}"/>
  </hyperlink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77D5D-0C01-45C7-8033-8C9FB8C576A6}">
  <sheetPr codeName="Hoja278"/>
  <dimension ref="A1:I176"/>
  <sheetViews>
    <sheetView workbookViewId="0">
      <pane ySplit="1" topLeftCell="A158" activePane="bottomLeft" state="frozenSplit"/>
      <selection pane="bottomLeft" activeCell="G166" sqref="G16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28886</v>
      </c>
      <c r="H1" s="1" t="s">
        <v>28789</v>
      </c>
      <c r="I1" s="5" t="s">
        <v>14</v>
      </c>
    </row>
    <row r="2" spans="1:9" x14ac:dyDescent="0.25">
      <c r="A2" s="2" t="s">
        <v>23414</v>
      </c>
      <c r="B2" s="2" t="s">
        <v>23415</v>
      </c>
      <c r="C2" s="4" t="s">
        <v>2540</v>
      </c>
      <c r="D2" s="9" t="s">
        <v>23416</v>
      </c>
      <c r="E2" s="9">
        <v>44041</v>
      </c>
      <c r="F2" s="3">
        <v>1</v>
      </c>
    </row>
    <row r="3" spans="1:9" x14ac:dyDescent="0.25">
      <c r="A3" s="2" t="s">
        <v>23417</v>
      </c>
      <c r="B3" s="2" t="s">
        <v>23418</v>
      </c>
      <c r="C3" s="4" t="s">
        <v>2540</v>
      </c>
      <c r="D3" s="9" t="s">
        <v>23416</v>
      </c>
      <c r="E3" s="9">
        <v>40388</v>
      </c>
      <c r="F3" s="3">
        <v>1</v>
      </c>
    </row>
    <row r="4" spans="1:9" x14ac:dyDescent="0.25">
      <c r="A4" s="2" t="s">
        <v>23419</v>
      </c>
      <c r="B4" s="2" t="s">
        <v>23420</v>
      </c>
      <c r="C4" s="4" t="s">
        <v>17261</v>
      </c>
      <c r="D4" s="9" t="s">
        <v>2213</v>
      </c>
      <c r="E4" s="9">
        <v>40406</v>
      </c>
      <c r="F4" s="3">
        <v>2</v>
      </c>
    </row>
    <row r="5" spans="1:9" x14ac:dyDescent="0.25">
      <c r="A5" s="2" t="s">
        <v>23421</v>
      </c>
      <c r="B5" s="2" t="s">
        <v>23422</v>
      </c>
      <c r="C5" s="4" t="s">
        <v>17261</v>
      </c>
      <c r="D5" s="9" t="s">
        <v>2213</v>
      </c>
      <c r="E5" s="9">
        <v>40406</v>
      </c>
      <c r="F5" s="3">
        <v>2</v>
      </c>
    </row>
    <row r="6" spans="1:9" x14ac:dyDescent="0.25">
      <c r="A6" s="2" t="s">
        <v>23417</v>
      </c>
      <c r="B6" s="2" t="s">
        <v>23418</v>
      </c>
      <c r="C6" s="4" t="s">
        <v>23423</v>
      </c>
      <c r="E6" s="9">
        <v>40413</v>
      </c>
      <c r="F6" s="3" t="s">
        <v>880</v>
      </c>
    </row>
    <row r="7" spans="1:9" x14ac:dyDescent="0.25">
      <c r="A7" s="2" t="s">
        <v>1689</v>
      </c>
      <c r="B7" s="2" t="s">
        <v>23424</v>
      </c>
      <c r="C7" s="4" t="s">
        <v>23423</v>
      </c>
      <c r="D7" s="9" t="s">
        <v>19380</v>
      </c>
      <c r="E7" s="9" t="s">
        <v>18081</v>
      </c>
      <c r="F7" s="3" t="s">
        <v>880</v>
      </c>
    </row>
    <row r="8" spans="1:9" x14ac:dyDescent="0.25">
      <c r="A8" s="2" t="s">
        <v>1369</v>
      </c>
      <c r="B8" s="2" t="s">
        <v>23425</v>
      </c>
      <c r="C8" s="4" t="s">
        <v>23426</v>
      </c>
      <c r="D8" s="9" t="s">
        <v>3833</v>
      </c>
      <c r="E8" s="9">
        <v>40424</v>
      </c>
      <c r="F8" s="3" t="s">
        <v>1680</v>
      </c>
    </row>
    <row r="9" spans="1:9" x14ac:dyDescent="0.25">
      <c r="A9" s="2" t="s">
        <v>6103</v>
      </c>
      <c r="B9" s="2" t="s">
        <v>23427</v>
      </c>
      <c r="C9" s="4" t="s">
        <v>23426</v>
      </c>
      <c r="D9" s="9" t="s">
        <v>23428</v>
      </c>
      <c r="E9" s="9">
        <v>40432</v>
      </c>
      <c r="F9" s="3" t="s">
        <v>866</v>
      </c>
    </row>
    <row r="10" spans="1:9" x14ac:dyDescent="0.25">
      <c r="A10" s="2" t="s">
        <v>3955</v>
      </c>
      <c r="B10" s="2" t="s">
        <v>23429</v>
      </c>
      <c r="C10" s="4" t="s">
        <v>11637</v>
      </c>
      <c r="D10" s="9" t="s">
        <v>19787</v>
      </c>
      <c r="E10" s="9">
        <v>40439</v>
      </c>
      <c r="F10" s="3" t="s">
        <v>866</v>
      </c>
    </row>
    <row r="11" spans="1:9" x14ac:dyDescent="0.25">
      <c r="A11" s="2" t="s">
        <v>6506</v>
      </c>
      <c r="B11" s="2" t="s">
        <v>23430</v>
      </c>
      <c r="C11" s="4" t="s">
        <v>2219</v>
      </c>
      <c r="D11" s="9" t="s">
        <v>23431</v>
      </c>
      <c r="E11" s="9">
        <v>40446</v>
      </c>
      <c r="F11" s="3" t="s">
        <v>1640</v>
      </c>
    </row>
    <row r="12" spans="1:9" x14ac:dyDescent="0.25">
      <c r="A12" s="2" t="s">
        <v>23432</v>
      </c>
      <c r="B12" s="2" t="s">
        <v>23433</v>
      </c>
      <c r="C12" s="4" t="s">
        <v>23434</v>
      </c>
      <c r="D12" s="9" t="s">
        <v>23435</v>
      </c>
      <c r="E12" s="9">
        <v>40460</v>
      </c>
      <c r="F12" s="3">
        <v>2</v>
      </c>
    </row>
    <row r="13" spans="1:9" x14ac:dyDescent="0.25">
      <c r="A13" s="2" t="s">
        <v>13011</v>
      </c>
      <c r="B13" s="2" t="s">
        <v>23436</v>
      </c>
      <c r="C13" s="4" t="s">
        <v>23437</v>
      </c>
      <c r="E13" s="9">
        <v>40467</v>
      </c>
      <c r="F13" s="3" t="s">
        <v>1699</v>
      </c>
    </row>
    <row r="14" spans="1:9" x14ac:dyDescent="0.25">
      <c r="A14" s="2" t="s">
        <v>6506</v>
      </c>
      <c r="B14" s="2" t="s">
        <v>23430</v>
      </c>
      <c r="C14" s="4" t="s">
        <v>23438</v>
      </c>
      <c r="D14" s="9" t="s">
        <v>23439</v>
      </c>
      <c r="E14" s="9">
        <v>40476</v>
      </c>
      <c r="F14" s="3">
        <v>2</v>
      </c>
    </row>
    <row r="15" spans="1:9" x14ac:dyDescent="0.25">
      <c r="A15" s="2" t="s">
        <v>17941</v>
      </c>
      <c r="B15" s="2" t="s">
        <v>23440</v>
      </c>
      <c r="C15" s="4" t="s">
        <v>23441</v>
      </c>
      <c r="D15" s="9" t="s">
        <v>23442</v>
      </c>
      <c r="E15" s="9">
        <v>41169</v>
      </c>
    </row>
    <row r="16" spans="1:9" x14ac:dyDescent="0.25">
      <c r="A16" s="2" t="s">
        <v>5902</v>
      </c>
      <c r="B16" s="2" t="s">
        <v>23443</v>
      </c>
      <c r="C16" s="4" t="s">
        <v>23444</v>
      </c>
      <c r="D16" s="9" t="s">
        <v>23445</v>
      </c>
      <c r="E16" s="9">
        <v>41184</v>
      </c>
      <c r="F16" s="3">
        <v>1</v>
      </c>
    </row>
    <row r="17" spans="1:6" x14ac:dyDescent="0.25">
      <c r="A17" s="2" t="s">
        <v>23446</v>
      </c>
      <c r="B17" s="2" t="s">
        <v>23447</v>
      </c>
      <c r="C17" s="4" t="s">
        <v>23448</v>
      </c>
      <c r="E17" s="9">
        <v>41191</v>
      </c>
    </row>
    <row r="18" spans="1:6" x14ac:dyDescent="0.25">
      <c r="A18" s="2" t="s">
        <v>23446</v>
      </c>
      <c r="B18" s="2" t="s">
        <v>23449</v>
      </c>
      <c r="C18" s="4" t="s">
        <v>23448</v>
      </c>
      <c r="D18" s="9" t="s">
        <v>23450</v>
      </c>
      <c r="E18" s="9">
        <v>41199</v>
      </c>
      <c r="F18" s="3">
        <v>2</v>
      </c>
    </row>
    <row r="19" spans="1:6" x14ac:dyDescent="0.25">
      <c r="A19" s="2" t="s">
        <v>4675</v>
      </c>
      <c r="B19" s="2" t="s">
        <v>23451</v>
      </c>
      <c r="C19" s="4" t="s">
        <v>23452</v>
      </c>
      <c r="D19" s="9" t="s">
        <v>21721</v>
      </c>
      <c r="E19" s="9">
        <v>41321</v>
      </c>
      <c r="F19" s="3">
        <v>2</v>
      </c>
    </row>
    <row r="20" spans="1:6" x14ac:dyDescent="0.25">
      <c r="A20" s="2" t="s">
        <v>10676</v>
      </c>
      <c r="B20" s="2" t="s">
        <v>2393</v>
      </c>
      <c r="C20" s="4" t="s">
        <v>23452</v>
      </c>
      <c r="D20" s="9" t="s">
        <v>21721</v>
      </c>
      <c r="E20" s="9">
        <v>41321</v>
      </c>
      <c r="F20" s="3">
        <v>2</v>
      </c>
    </row>
    <row r="21" spans="1:6" x14ac:dyDescent="0.25">
      <c r="A21" s="2" t="s">
        <v>4675</v>
      </c>
      <c r="B21" s="2" t="s">
        <v>23453</v>
      </c>
      <c r="C21" s="4" t="s">
        <v>9365</v>
      </c>
      <c r="D21" s="9" t="s">
        <v>23454</v>
      </c>
      <c r="E21" s="9" t="s">
        <v>10987</v>
      </c>
    </row>
    <row r="22" spans="1:6" x14ac:dyDescent="0.25">
      <c r="A22" s="2" t="s">
        <v>8727</v>
      </c>
      <c r="B22" s="2" t="s">
        <v>23455</v>
      </c>
      <c r="C22" s="4" t="s">
        <v>23456</v>
      </c>
      <c r="D22" s="9" t="s">
        <v>23457</v>
      </c>
      <c r="E22" s="9">
        <v>41348</v>
      </c>
    </row>
    <row r="23" spans="1:6" x14ac:dyDescent="0.25">
      <c r="A23" s="2" t="s">
        <v>896</v>
      </c>
      <c r="B23" s="2" t="s">
        <v>23458</v>
      </c>
      <c r="C23" s="4" t="s">
        <v>1833</v>
      </c>
      <c r="E23" s="9" t="s">
        <v>23459</v>
      </c>
    </row>
    <row r="24" spans="1:6" x14ac:dyDescent="0.25">
      <c r="A24" s="2" t="s">
        <v>5287</v>
      </c>
      <c r="B24" s="2" t="s">
        <v>23460</v>
      </c>
      <c r="C24" s="4" t="s">
        <v>5871</v>
      </c>
      <c r="D24" s="9" t="s">
        <v>23461</v>
      </c>
      <c r="E24" s="9">
        <v>41365</v>
      </c>
    </row>
    <row r="25" spans="1:6" x14ac:dyDescent="0.25">
      <c r="A25" s="2" t="s">
        <v>18015</v>
      </c>
      <c r="B25" s="2" t="s">
        <v>23462</v>
      </c>
      <c r="C25" s="4" t="s">
        <v>23463</v>
      </c>
      <c r="D25" s="9" t="s">
        <v>23464</v>
      </c>
      <c r="E25" s="9">
        <v>41380</v>
      </c>
      <c r="F25" s="3">
        <v>1</v>
      </c>
    </row>
    <row r="26" spans="1:6" x14ac:dyDescent="0.25">
      <c r="B26" s="2" t="s">
        <v>14115</v>
      </c>
      <c r="C26" s="4" t="s">
        <v>9386</v>
      </c>
      <c r="D26" s="9" t="s">
        <v>19506</v>
      </c>
      <c r="E26" s="9">
        <v>41386</v>
      </c>
    </row>
    <row r="27" spans="1:6" x14ac:dyDescent="0.25">
      <c r="A27" s="2" t="s">
        <v>23465</v>
      </c>
      <c r="B27" s="2" t="s">
        <v>23466</v>
      </c>
      <c r="C27" s="4" t="s">
        <v>2784</v>
      </c>
      <c r="D27" s="9" t="s">
        <v>23467</v>
      </c>
      <c r="E27" s="9">
        <v>41401</v>
      </c>
      <c r="F27" s="3">
        <v>1</v>
      </c>
    </row>
    <row r="28" spans="1:6" x14ac:dyDescent="0.25">
      <c r="A28" s="2" t="s">
        <v>15651</v>
      </c>
      <c r="B28" s="2" t="s">
        <v>23468</v>
      </c>
      <c r="C28" s="4" t="s">
        <v>2784</v>
      </c>
      <c r="D28" s="9" t="s">
        <v>23467</v>
      </c>
      <c r="E28" s="9">
        <v>41401</v>
      </c>
      <c r="F28" s="3">
        <v>1</v>
      </c>
    </row>
    <row r="29" spans="1:6" x14ac:dyDescent="0.25">
      <c r="A29" s="2" t="s">
        <v>10577</v>
      </c>
      <c r="B29" s="2" t="s">
        <v>23469</v>
      </c>
      <c r="C29" s="4" t="s">
        <v>1849</v>
      </c>
      <c r="D29" s="9" t="s">
        <v>23470</v>
      </c>
      <c r="E29" s="9">
        <v>41418</v>
      </c>
      <c r="F29" s="3">
        <v>2</v>
      </c>
    </row>
    <row r="30" spans="1:6" x14ac:dyDescent="0.25">
      <c r="A30" s="2" t="s">
        <v>10577</v>
      </c>
      <c r="B30" s="2" t="s">
        <v>23471</v>
      </c>
      <c r="C30" s="4" t="s">
        <v>1849</v>
      </c>
      <c r="D30" s="9" t="s">
        <v>23470</v>
      </c>
      <c r="E30" s="9">
        <v>41418</v>
      </c>
      <c r="F30" s="3">
        <v>2</v>
      </c>
    </row>
    <row r="31" spans="1:6" x14ac:dyDescent="0.25">
      <c r="A31" s="2" t="s">
        <v>23472</v>
      </c>
      <c r="B31" s="2" t="s">
        <v>23473</v>
      </c>
      <c r="C31" s="4" t="s">
        <v>13688</v>
      </c>
      <c r="E31" s="9">
        <v>41426</v>
      </c>
    </row>
    <row r="32" spans="1:6" x14ac:dyDescent="0.25">
      <c r="A32" s="2" t="s">
        <v>23474</v>
      </c>
      <c r="B32" s="2" t="s">
        <v>23475</v>
      </c>
      <c r="C32" s="4" t="s">
        <v>13688</v>
      </c>
      <c r="D32" s="9">
        <v>41402</v>
      </c>
      <c r="E32" s="9">
        <v>41402</v>
      </c>
    </row>
    <row r="33" spans="1:6" x14ac:dyDescent="0.25">
      <c r="A33" s="2" t="s">
        <v>4486</v>
      </c>
      <c r="B33" s="2" t="s">
        <v>23476</v>
      </c>
      <c r="C33" s="4" t="s">
        <v>23477</v>
      </c>
      <c r="E33" s="9">
        <v>41440</v>
      </c>
    </row>
    <row r="34" spans="1:6" x14ac:dyDescent="0.25">
      <c r="A34" s="2" t="s">
        <v>23478</v>
      </c>
      <c r="B34" s="2" t="s">
        <v>23479</v>
      </c>
      <c r="C34" s="4" t="s">
        <v>23477</v>
      </c>
      <c r="E34" s="9">
        <v>41447</v>
      </c>
    </row>
    <row r="35" spans="1:6" x14ac:dyDescent="0.25">
      <c r="A35" s="2" t="s">
        <v>23480</v>
      </c>
      <c r="B35" s="2" t="s">
        <v>23481</v>
      </c>
      <c r="C35" s="4" t="s">
        <v>2797</v>
      </c>
      <c r="E35" s="9">
        <v>41464</v>
      </c>
      <c r="F35" s="3">
        <v>2</v>
      </c>
    </row>
    <row r="36" spans="1:6" x14ac:dyDescent="0.25">
      <c r="A36" s="2" t="s">
        <v>23482</v>
      </c>
      <c r="B36" s="2" t="s">
        <v>23483</v>
      </c>
      <c r="C36" s="4" t="s">
        <v>2797</v>
      </c>
      <c r="E36" s="9">
        <v>41464</v>
      </c>
      <c r="F36" s="3">
        <v>2</v>
      </c>
    </row>
    <row r="37" spans="1:6" x14ac:dyDescent="0.25">
      <c r="A37" s="2" t="s">
        <v>4486</v>
      </c>
      <c r="B37" s="2" t="s">
        <v>23484</v>
      </c>
      <c r="C37" s="4" t="s">
        <v>23485</v>
      </c>
      <c r="D37" s="9" t="s">
        <v>23486</v>
      </c>
      <c r="E37" s="9">
        <v>41561</v>
      </c>
    </row>
    <row r="38" spans="1:6" x14ac:dyDescent="0.25">
      <c r="A38" s="2" t="s">
        <v>23487</v>
      </c>
      <c r="B38" s="2" t="s">
        <v>23488</v>
      </c>
      <c r="C38" s="4" t="s">
        <v>23485</v>
      </c>
      <c r="D38" s="9" t="s">
        <v>23486</v>
      </c>
      <c r="E38" s="9">
        <v>41561</v>
      </c>
    </row>
    <row r="39" spans="1:6" x14ac:dyDescent="0.25">
      <c r="A39" s="2" t="s">
        <v>8650</v>
      </c>
      <c r="B39" s="2" t="s">
        <v>23489</v>
      </c>
      <c r="C39" s="4" t="s">
        <v>23490</v>
      </c>
      <c r="D39" s="9" t="s">
        <v>23491</v>
      </c>
      <c r="E39" s="9">
        <v>41650</v>
      </c>
    </row>
    <row r="40" spans="1:6" x14ac:dyDescent="0.25">
      <c r="A40" s="2" t="s">
        <v>8449</v>
      </c>
      <c r="B40" s="2" t="s">
        <v>23492</v>
      </c>
      <c r="C40" s="4" t="s">
        <v>17481</v>
      </c>
      <c r="D40" s="9" t="s">
        <v>23493</v>
      </c>
      <c r="E40" s="9">
        <v>41667</v>
      </c>
    </row>
    <row r="41" spans="1:6" x14ac:dyDescent="0.25">
      <c r="A41" s="2" t="s">
        <v>996</v>
      </c>
      <c r="B41" s="2" t="s">
        <v>23494</v>
      </c>
      <c r="C41" s="4" t="s">
        <v>17481</v>
      </c>
      <c r="E41" s="9">
        <v>41657</v>
      </c>
    </row>
    <row r="42" spans="1:6" x14ac:dyDescent="0.25">
      <c r="A42" s="2" t="s">
        <v>23495</v>
      </c>
      <c r="B42" s="2" t="s">
        <v>23496</v>
      </c>
      <c r="C42" s="4" t="s">
        <v>4089</v>
      </c>
      <c r="E42" s="9">
        <v>41667</v>
      </c>
    </row>
    <row r="43" spans="1:6" x14ac:dyDescent="0.25">
      <c r="A43" s="2" t="s">
        <v>23497</v>
      </c>
      <c r="B43" s="2" t="s">
        <v>23498</v>
      </c>
      <c r="C43" s="4" t="s">
        <v>23499</v>
      </c>
      <c r="E43" s="9">
        <v>41716</v>
      </c>
      <c r="F43" s="3" t="s">
        <v>23736</v>
      </c>
    </row>
    <row r="44" spans="1:6" x14ac:dyDescent="0.25">
      <c r="A44" s="2" t="s">
        <v>23500</v>
      </c>
      <c r="B44" s="2" t="s">
        <v>23501</v>
      </c>
      <c r="C44" s="4" t="s">
        <v>23499</v>
      </c>
      <c r="E44" s="9">
        <v>41689</v>
      </c>
    </row>
    <row r="45" spans="1:6" x14ac:dyDescent="0.25">
      <c r="A45" s="2" t="s">
        <v>2488</v>
      </c>
      <c r="B45" s="2" t="s">
        <v>23502</v>
      </c>
      <c r="C45" s="4" t="s">
        <v>8405</v>
      </c>
      <c r="E45" s="9">
        <v>41701</v>
      </c>
    </row>
    <row r="46" spans="1:6" x14ac:dyDescent="0.25">
      <c r="A46" s="2" t="s">
        <v>1383</v>
      </c>
      <c r="B46" s="2" t="s">
        <v>23503</v>
      </c>
      <c r="C46" s="4" t="s">
        <v>5119</v>
      </c>
      <c r="D46" s="9">
        <v>41737</v>
      </c>
      <c r="E46" s="9">
        <v>41737</v>
      </c>
    </row>
    <row r="47" spans="1:6" x14ac:dyDescent="0.25">
      <c r="A47" s="2" t="s">
        <v>13453</v>
      </c>
      <c r="B47" s="2" t="s">
        <v>23504</v>
      </c>
      <c r="C47" s="4" t="s">
        <v>23505</v>
      </c>
      <c r="E47" s="9">
        <v>41752</v>
      </c>
    </row>
    <row r="48" spans="1:6" x14ac:dyDescent="0.25">
      <c r="A48" s="2" t="s">
        <v>4334</v>
      </c>
      <c r="B48" s="2" t="s">
        <v>23506</v>
      </c>
      <c r="C48" s="4" t="s">
        <v>23505</v>
      </c>
      <c r="E48" s="9">
        <v>41752</v>
      </c>
    </row>
    <row r="49" spans="1:6" x14ac:dyDescent="0.25">
      <c r="A49" s="2" t="s">
        <v>5287</v>
      </c>
      <c r="B49" s="2" t="s">
        <v>23460</v>
      </c>
      <c r="C49" s="4" t="s">
        <v>5140</v>
      </c>
      <c r="D49" s="9">
        <v>41766</v>
      </c>
      <c r="E49" s="9">
        <v>41768</v>
      </c>
    </row>
    <row r="50" spans="1:6" x14ac:dyDescent="0.25">
      <c r="A50" s="2" t="s">
        <v>2240</v>
      </c>
      <c r="B50" s="2" t="s">
        <v>23507</v>
      </c>
      <c r="C50" s="4" t="s">
        <v>5140</v>
      </c>
      <c r="D50" s="9">
        <v>41766</v>
      </c>
      <c r="E50" s="9">
        <v>41768</v>
      </c>
    </row>
    <row r="51" spans="1:6" x14ac:dyDescent="0.25">
      <c r="A51" s="2" t="s">
        <v>23508</v>
      </c>
      <c r="B51" s="2" t="s">
        <v>23509</v>
      </c>
      <c r="C51" s="4" t="s">
        <v>7565</v>
      </c>
      <c r="E51" s="9">
        <v>41782</v>
      </c>
    </row>
    <row r="52" spans="1:6" x14ac:dyDescent="0.25">
      <c r="A52" s="2" t="s">
        <v>2392</v>
      </c>
      <c r="B52" s="2" t="s">
        <v>23510</v>
      </c>
      <c r="C52" s="4" t="s">
        <v>7565</v>
      </c>
      <c r="E52" s="9">
        <v>41782</v>
      </c>
    </row>
    <row r="53" spans="1:6" x14ac:dyDescent="0.25">
      <c r="A53" s="2" t="s">
        <v>23511</v>
      </c>
      <c r="B53" s="2" t="s">
        <v>23512</v>
      </c>
      <c r="C53" s="4" t="s">
        <v>23513</v>
      </c>
      <c r="E53" s="9">
        <v>41792</v>
      </c>
    </row>
    <row r="54" spans="1:6" x14ac:dyDescent="0.25">
      <c r="A54" s="2" t="s">
        <v>23514</v>
      </c>
      <c r="B54" s="2" t="s">
        <v>23515</v>
      </c>
      <c r="C54" s="4" t="s">
        <v>23513</v>
      </c>
      <c r="D54" s="9">
        <v>38147</v>
      </c>
      <c r="E54" s="9">
        <v>41800</v>
      </c>
    </row>
    <row r="55" spans="1:6" x14ac:dyDescent="0.25">
      <c r="A55" s="2" t="s">
        <v>6506</v>
      </c>
      <c r="B55" s="2" t="s">
        <v>23516</v>
      </c>
      <c r="C55" s="4" t="s">
        <v>23517</v>
      </c>
      <c r="E55" s="9">
        <v>41815</v>
      </c>
    </row>
    <row r="56" spans="1:6" x14ac:dyDescent="0.25">
      <c r="A56" s="2" t="s">
        <v>6506</v>
      </c>
      <c r="B56" s="2" t="s">
        <v>23518</v>
      </c>
      <c r="C56" s="4" t="s">
        <v>11868</v>
      </c>
      <c r="E56" s="9">
        <v>41835</v>
      </c>
      <c r="F56" s="3">
        <v>1</v>
      </c>
    </row>
    <row r="57" spans="1:6" x14ac:dyDescent="0.25">
      <c r="A57" s="2" t="s">
        <v>23519</v>
      </c>
      <c r="B57" s="2" t="s">
        <v>23520</v>
      </c>
      <c r="C57" s="4" t="s">
        <v>23521</v>
      </c>
      <c r="E57" s="9">
        <v>41846</v>
      </c>
    </row>
    <row r="58" spans="1:6" x14ac:dyDescent="0.25">
      <c r="A58" s="2" t="s">
        <v>23522</v>
      </c>
      <c r="B58" s="2" t="s">
        <v>23523</v>
      </c>
      <c r="C58" s="4" t="s">
        <v>11885</v>
      </c>
      <c r="E58" s="9">
        <v>41863</v>
      </c>
    </row>
    <row r="59" spans="1:6" x14ac:dyDescent="0.25">
      <c r="A59" s="2" t="s">
        <v>23524</v>
      </c>
      <c r="B59" s="2" t="s">
        <v>23525</v>
      </c>
      <c r="C59" s="4" t="s">
        <v>11885</v>
      </c>
      <c r="E59" s="9">
        <v>41863</v>
      </c>
    </row>
    <row r="60" spans="1:6" x14ac:dyDescent="0.25">
      <c r="A60" s="2" t="s">
        <v>23526</v>
      </c>
      <c r="B60" s="2" t="s">
        <v>23527</v>
      </c>
      <c r="C60" s="4" t="s">
        <v>6821</v>
      </c>
      <c r="E60" s="9">
        <v>41891</v>
      </c>
    </row>
    <row r="61" spans="1:6" x14ac:dyDescent="0.25">
      <c r="A61" s="2" t="s">
        <v>23528</v>
      </c>
      <c r="B61" s="2" t="s">
        <v>23529</v>
      </c>
      <c r="C61" s="4" t="s">
        <v>6821</v>
      </c>
      <c r="E61" s="9">
        <v>41891</v>
      </c>
    </row>
    <row r="62" spans="1:6" x14ac:dyDescent="0.25">
      <c r="A62" s="25"/>
      <c r="B62" s="25" t="s">
        <v>23530</v>
      </c>
      <c r="C62" s="25"/>
      <c r="D62" s="29"/>
      <c r="E62" s="29"/>
      <c r="F62" s="30"/>
    </row>
    <row r="63" spans="1:6" x14ac:dyDescent="0.25">
      <c r="A63" s="2" t="s">
        <v>23531</v>
      </c>
      <c r="B63" s="2" t="s">
        <v>23532</v>
      </c>
      <c r="C63" s="4" t="s">
        <v>20241</v>
      </c>
      <c r="E63" s="9">
        <v>41921</v>
      </c>
    </row>
    <row r="64" spans="1:6" x14ac:dyDescent="0.25">
      <c r="A64" s="2" t="s">
        <v>8449</v>
      </c>
      <c r="B64" s="2" t="s">
        <v>8561</v>
      </c>
      <c r="C64" s="4" t="s">
        <v>1220</v>
      </c>
      <c r="E64" s="9">
        <v>41929</v>
      </c>
    </row>
    <row r="65" spans="1:5" x14ac:dyDescent="0.25">
      <c r="A65" s="2" t="s">
        <v>23533</v>
      </c>
      <c r="B65" s="2" t="s">
        <v>23534</v>
      </c>
      <c r="C65" s="4" t="s">
        <v>2884</v>
      </c>
      <c r="E65" s="9">
        <v>41939</v>
      </c>
    </row>
    <row r="66" spans="1:5" x14ac:dyDescent="0.25">
      <c r="A66" s="2" t="s">
        <v>8449</v>
      </c>
      <c r="B66" s="2" t="s">
        <v>23535</v>
      </c>
      <c r="C66" s="4" t="s">
        <v>2884</v>
      </c>
      <c r="E66" s="9">
        <v>41939</v>
      </c>
    </row>
    <row r="67" spans="1:5" x14ac:dyDescent="0.25">
      <c r="A67" s="2" t="s">
        <v>23536</v>
      </c>
      <c r="B67" s="2" t="s">
        <v>23537</v>
      </c>
      <c r="C67" s="4" t="s">
        <v>23538</v>
      </c>
      <c r="E67" s="9">
        <v>41956</v>
      </c>
    </row>
    <row r="68" spans="1:5" x14ac:dyDescent="0.25">
      <c r="A68" s="2" t="s">
        <v>8449</v>
      </c>
      <c r="B68" s="2" t="s">
        <v>23539</v>
      </c>
      <c r="C68" s="4" t="s">
        <v>23538</v>
      </c>
      <c r="E68" s="9">
        <v>41956</v>
      </c>
    </row>
    <row r="69" spans="1:5" x14ac:dyDescent="0.25">
      <c r="A69" s="2" t="s">
        <v>23419</v>
      </c>
      <c r="B69" s="2" t="s">
        <v>23540</v>
      </c>
      <c r="C69" s="4" t="s">
        <v>23541</v>
      </c>
      <c r="D69" s="9">
        <v>41972</v>
      </c>
      <c r="E69" s="9">
        <v>41974</v>
      </c>
    </row>
    <row r="70" spans="1:5" x14ac:dyDescent="0.25">
      <c r="A70" s="2" t="s">
        <v>23542</v>
      </c>
      <c r="B70" s="2" t="s">
        <v>23543</v>
      </c>
      <c r="C70" s="4" t="s">
        <v>8539</v>
      </c>
      <c r="E70" s="9">
        <v>41974</v>
      </c>
    </row>
    <row r="71" spans="1:5" x14ac:dyDescent="0.25">
      <c r="A71" s="2" t="s">
        <v>8582</v>
      </c>
      <c r="B71" s="2" t="s">
        <v>23544</v>
      </c>
      <c r="C71" s="4" t="s">
        <v>5249</v>
      </c>
      <c r="E71" s="9">
        <v>41983</v>
      </c>
    </row>
    <row r="72" spans="1:5" x14ac:dyDescent="0.25">
      <c r="A72" s="2" t="s">
        <v>23545</v>
      </c>
      <c r="B72" s="2" t="s">
        <v>23546</v>
      </c>
      <c r="C72" s="4" t="s">
        <v>5249</v>
      </c>
      <c r="E72" s="9">
        <v>41983</v>
      </c>
    </row>
    <row r="73" spans="1:5" x14ac:dyDescent="0.25">
      <c r="A73" s="2" t="s">
        <v>2809</v>
      </c>
      <c r="B73" s="2" t="s">
        <v>23547</v>
      </c>
      <c r="C73" s="4" t="s">
        <v>21756</v>
      </c>
      <c r="E73" s="9">
        <v>42000</v>
      </c>
    </row>
    <row r="74" spans="1:5" x14ac:dyDescent="0.25">
      <c r="A74" s="2" t="s">
        <v>8408</v>
      </c>
      <c r="B74" s="2" t="s">
        <v>23548</v>
      </c>
      <c r="C74" s="4" t="s">
        <v>21756</v>
      </c>
      <c r="E74" s="9">
        <v>42000</v>
      </c>
    </row>
    <row r="75" spans="1:5" x14ac:dyDescent="0.25">
      <c r="A75" s="2" t="s">
        <v>4334</v>
      </c>
      <c r="B75" s="2" t="s">
        <v>23549</v>
      </c>
      <c r="C75" s="4" t="s">
        <v>23550</v>
      </c>
      <c r="E75" s="9">
        <v>42010</v>
      </c>
    </row>
    <row r="76" spans="1:5" x14ac:dyDescent="0.25">
      <c r="A76" s="2" t="s">
        <v>23551</v>
      </c>
      <c r="B76" s="2" t="s">
        <v>23552</v>
      </c>
      <c r="C76" s="4" t="s">
        <v>6512</v>
      </c>
      <c r="D76" s="9" t="s">
        <v>23553</v>
      </c>
      <c r="E76" s="9">
        <v>42025</v>
      </c>
    </row>
    <row r="77" spans="1:5" x14ac:dyDescent="0.25">
      <c r="A77" s="2" t="s">
        <v>2615</v>
      </c>
      <c r="B77" s="2" t="s">
        <v>23554</v>
      </c>
      <c r="C77" s="4" t="s">
        <v>23555</v>
      </c>
      <c r="E77" s="9">
        <v>42039</v>
      </c>
    </row>
    <row r="78" spans="1:5" x14ac:dyDescent="0.25">
      <c r="A78" s="2" t="s">
        <v>23508</v>
      </c>
      <c r="B78" s="2" t="s">
        <v>23556</v>
      </c>
      <c r="C78" s="4" t="s">
        <v>22753</v>
      </c>
      <c r="E78" s="9">
        <v>42060</v>
      </c>
    </row>
    <row r="79" spans="1:5" x14ac:dyDescent="0.25">
      <c r="A79" s="2" t="s">
        <v>23557</v>
      </c>
      <c r="B79" s="2" t="s">
        <v>23558</v>
      </c>
      <c r="C79" s="4" t="s">
        <v>15341</v>
      </c>
      <c r="E79" s="9">
        <v>42076</v>
      </c>
    </row>
    <row r="80" spans="1:5" x14ac:dyDescent="0.25">
      <c r="A80" s="2" t="s">
        <v>6807</v>
      </c>
      <c r="B80" s="2" t="s">
        <v>23559</v>
      </c>
      <c r="C80" s="4" t="s">
        <v>23560</v>
      </c>
      <c r="E80" s="9">
        <v>42083</v>
      </c>
    </row>
    <row r="81" spans="1:5" x14ac:dyDescent="0.25">
      <c r="A81" s="2" t="s">
        <v>23561</v>
      </c>
      <c r="B81" s="2" t="s">
        <v>23562</v>
      </c>
      <c r="C81" s="4" t="s">
        <v>8679</v>
      </c>
      <c r="D81" s="9">
        <v>42275</v>
      </c>
      <c r="E81" s="9">
        <v>42277</v>
      </c>
    </row>
    <row r="82" spans="1:5" x14ac:dyDescent="0.25">
      <c r="A82" s="2" t="s">
        <v>862</v>
      </c>
      <c r="B82" s="2" t="s">
        <v>23563</v>
      </c>
      <c r="C82" s="4" t="s">
        <v>8679</v>
      </c>
      <c r="D82" s="9">
        <v>42275</v>
      </c>
      <c r="E82" s="9">
        <v>42277</v>
      </c>
    </row>
    <row r="83" spans="1:5" x14ac:dyDescent="0.25">
      <c r="A83" s="2" t="s">
        <v>5278</v>
      </c>
      <c r="B83" s="2" t="s">
        <v>23564</v>
      </c>
      <c r="C83" s="4" t="s">
        <v>23565</v>
      </c>
      <c r="D83" s="9">
        <v>42293</v>
      </c>
      <c r="E83" s="9">
        <v>42294</v>
      </c>
    </row>
    <row r="84" spans="1:5" x14ac:dyDescent="0.25">
      <c r="A84" s="2" t="s">
        <v>23566</v>
      </c>
      <c r="B84" s="2" t="s">
        <v>23567</v>
      </c>
      <c r="C84" s="4" t="s">
        <v>23565</v>
      </c>
      <c r="D84" s="9">
        <v>42293</v>
      </c>
      <c r="E84" s="9">
        <v>42294</v>
      </c>
    </row>
    <row r="85" spans="1:5" x14ac:dyDescent="0.25">
      <c r="A85" s="2" t="s">
        <v>8797</v>
      </c>
      <c r="B85" s="2" t="s">
        <v>23568</v>
      </c>
      <c r="C85" s="4" t="s">
        <v>23569</v>
      </c>
      <c r="D85" s="9" t="s">
        <v>23570</v>
      </c>
      <c r="E85" s="9">
        <v>42312</v>
      </c>
    </row>
    <row r="86" spans="1:5" x14ac:dyDescent="0.25">
      <c r="A86" s="2" t="s">
        <v>23571</v>
      </c>
      <c r="B86" s="2" t="s">
        <v>16387</v>
      </c>
      <c r="C86" s="4" t="s">
        <v>23569</v>
      </c>
      <c r="D86" s="9" t="s">
        <v>23570</v>
      </c>
      <c r="E86" s="9">
        <v>42312</v>
      </c>
    </row>
    <row r="87" spans="1:5" x14ac:dyDescent="0.25">
      <c r="A87" s="2" t="s">
        <v>1003</v>
      </c>
      <c r="B87" s="2" t="s">
        <v>23572</v>
      </c>
      <c r="C87" s="4" t="s">
        <v>23573</v>
      </c>
      <c r="E87" s="9">
        <v>42329</v>
      </c>
    </row>
    <row r="88" spans="1:5" x14ac:dyDescent="0.25">
      <c r="A88" s="2" t="s">
        <v>5287</v>
      </c>
      <c r="B88" s="2" t="s">
        <v>23574</v>
      </c>
      <c r="C88" s="4" t="s">
        <v>23575</v>
      </c>
      <c r="D88" s="9" t="s">
        <v>23576</v>
      </c>
      <c r="E88" s="9">
        <v>42345</v>
      </c>
    </row>
    <row r="89" spans="1:5" x14ac:dyDescent="0.25">
      <c r="A89" s="2" t="s">
        <v>23577</v>
      </c>
      <c r="B89" s="2" t="s">
        <v>23578</v>
      </c>
      <c r="C89" s="4" t="s">
        <v>23575</v>
      </c>
      <c r="D89" s="9" t="s">
        <v>23576</v>
      </c>
      <c r="E89" s="9">
        <v>42345</v>
      </c>
    </row>
    <row r="90" spans="1:5" x14ac:dyDescent="0.25">
      <c r="A90" s="2" t="s">
        <v>23579</v>
      </c>
      <c r="B90" s="2" t="s">
        <v>23580</v>
      </c>
      <c r="C90" s="4" t="s">
        <v>23581</v>
      </c>
      <c r="E90" s="9">
        <v>42360</v>
      </c>
    </row>
    <row r="91" spans="1:5" x14ac:dyDescent="0.25">
      <c r="A91" s="2" t="s">
        <v>23582</v>
      </c>
      <c r="B91" s="2" t="s">
        <v>23583</v>
      </c>
      <c r="C91" s="4" t="s">
        <v>23581</v>
      </c>
      <c r="E91" s="9">
        <v>42360</v>
      </c>
    </row>
    <row r="92" spans="1:5" x14ac:dyDescent="0.25">
      <c r="A92" s="2" t="s">
        <v>23584</v>
      </c>
      <c r="B92" s="2" t="s">
        <v>23585</v>
      </c>
      <c r="C92" s="4" t="s">
        <v>15894</v>
      </c>
      <c r="E92" s="9">
        <v>42373</v>
      </c>
    </row>
    <row r="93" spans="1:5" x14ac:dyDescent="0.25">
      <c r="A93" s="2" t="s">
        <v>23586</v>
      </c>
      <c r="B93" s="2" t="s">
        <v>23587</v>
      </c>
      <c r="C93" s="4" t="s">
        <v>15894</v>
      </c>
      <c r="E93" s="9">
        <v>42373</v>
      </c>
    </row>
    <row r="94" spans="1:5" x14ac:dyDescent="0.25">
      <c r="A94" s="2" t="s">
        <v>23588</v>
      </c>
      <c r="B94" s="2" t="s">
        <v>23589</v>
      </c>
      <c r="C94" s="4" t="s">
        <v>6685</v>
      </c>
      <c r="D94" s="9" t="s">
        <v>23590</v>
      </c>
      <c r="E94" s="9">
        <v>42387</v>
      </c>
    </row>
    <row r="95" spans="1:5" x14ac:dyDescent="0.25">
      <c r="A95" s="2" t="s">
        <v>23591</v>
      </c>
      <c r="B95" s="2" t="s">
        <v>23592</v>
      </c>
      <c r="C95" s="4" t="s">
        <v>1303</v>
      </c>
      <c r="E95" s="9">
        <v>42402</v>
      </c>
    </row>
    <row r="96" spans="1:5" x14ac:dyDescent="0.25">
      <c r="A96" s="2" t="s">
        <v>23593</v>
      </c>
      <c r="B96" s="2" t="s">
        <v>23594</v>
      </c>
      <c r="C96" s="4" t="s">
        <v>1303</v>
      </c>
      <c r="E96" s="9">
        <v>42402</v>
      </c>
    </row>
    <row r="97" spans="1:5" x14ac:dyDescent="0.25">
      <c r="A97" s="2" t="s">
        <v>23595</v>
      </c>
      <c r="B97" s="2" t="s">
        <v>23596</v>
      </c>
      <c r="C97" s="4" t="s">
        <v>23597</v>
      </c>
      <c r="E97" s="9">
        <v>42410</v>
      </c>
    </row>
    <row r="98" spans="1:5" x14ac:dyDescent="0.25">
      <c r="A98" s="2" t="s">
        <v>6807</v>
      </c>
      <c r="B98" s="2" t="s">
        <v>23559</v>
      </c>
      <c r="C98" s="4" t="s">
        <v>23597</v>
      </c>
      <c r="D98" s="9">
        <v>42417</v>
      </c>
      <c r="E98" s="9">
        <v>42417</v>
      </c>
    </row>
    <row r="99" spans="1:5" x14ac:dyDescent="0.25">
      <c r="A99" s="2" t="s">
        <v>23598</v>
      </c>
      <c r="B99" s="2" t="s">
        <v>23599</v>
      </c>
      <c r="C99" s="4" t="s">
        <v>23600</v>
      </c>
      <c r="E99" s="9">
        <v>42412</v>
      </c>
    </row>
    <row r="100" spans="1:5" x14ac:dyDescent="0.25">
      <c r="A100" s="2" t="s">
        <v>1436</v>
      </c>
      <c r="B100" s="2" t="s">
        <v>23601</v>
      </c>
      <c r="C100" s="4" t="s">
        <v>23602</v>
      </c>
      <c r="D100" s="9" t="s">
        <v>23603</v>
      </c>
      <c r="E100" s="9">
        <v>42424</v>
      </c>
    </row>
    <row r="101" spans="1:5" x14ac:dyDescent="0.25">
      <c r="A101" s="2" t="s">
        <v>23604</v>
      </c>
      <c r="B101" s="2" t="s">
        <v>23605</v>
      </c>
      <c r="C101" s="4" t="s">
        <v>12108</v>
      </c>
      <c r="D101" s="9" t="s">
        <v>23606</v>
      </c>
      <c r="E101" s="9">
        <v>42432</v>
      </c>
    </row>
    <row r="102" spans="1:5" x14ac:dyDescent="0.25">
      <c r="A102" s="2" t="s">
        <v>14617</v>
      </c>
      <c r="B102" s="2" t="s">
        <v>23607</v>
      </c>
      <c r="C102" s="4" t="s">
        <v>12110</v>
      </c>
      <c r="D102" s="9" t="s">
        <v>23608</v>
      </c>
      <c r="E102" s="9">
        <v>42438</v>
      </c>
    </row>
    <row r="103" spans="1:5" x14ac:dyDescent="0.25">
      <c r="A103" s="2" t="s">
        <v>23609</v>
      </c>
      <c r="B103" s="2" t="s">
        <v>23610</v>
      </c>
      <c r="C103" s="4" t="s">
        <v>23611</v>
      </c>
      <c r="D103" s="9" t="s">
        <v>23612</v>
      </c>
      <c r="E103" s="9">
        <v>42458</v>
      </c>
    </row>
    <row r="104" spans="1:5" x14ac:dyDescent="0.25">
      <c r="A104" s="2" t="s">
        <v>23613</v>
      </c>
      <c r="B104" s="2" t="s">
        <v>23614</v>
      </c>
      <c r="C104" s="4" t="s">
        <v>23615</v>
      </c>
      <c r="E104" s="9">
        <v>42446</v>
      </c>
    </row>
    <row r="105" spans="1:5" x14ac:dyDescent="0.25">
      <c r="A105" s="2" t="s">
        <v>23616</v>
      </c>
      <c r="B105" s="2" t="s">
        <v>23617</v>
      </c>
      <c r="C105" s="4" t="s">
        <v>6355</v>
      </c>
      <c r="E105" s="9">
        <v>42458</v>
      </c>
    </row>
    <row r="106" spans="1:5" x14ac:dyDescent="0.25">
      <c r="A106" s="2" t="s">
        <v>23618</v>
      </c>
      <c r="B106" s="2" t="s">
        <v>23619</v>
      </c>
      <c r="C106" s="4" t="s">
        <v>1011</v>
      </c>
      <c r="D106" s="9" t="s">
        <v>23620</v>
      </c>
      <c r="E106" s="9">
        <v>42483</v>
      </c>
    </row>
    <row r="107" spans="1:5" x14ac:dyDescent="0.25">
      <c r="A107" s="2" t="s">
        <v>23621</v>
      </c>
      <c r="B107" s="2" t="s">
        <v>23622</v>
      </c>
      <c r="C107" s="4" t="s">
        <v>1011</v>
      </c>
      <c r="D107" s="9" t="s">
        <v>23620</v>
      </c>
      <c r="E107" s="9">
        <v>42483</v>
      </c>
    </row>
    <row r="108" spans="1:5" x14ac:dyDescent="0.25">
      <c r="A108" s="2" t="s">
        <v>4828</v>
      </c>
      <c r="B108" s="2" t="s">
        <v>23623</v>
      </c>
      <c r="C108" s="4" t="s">
        <v>1338</v>
      </c>
      <c r="E108" s="9">
        <v>42490</v>
      </c>
    </row>
    <row r="109" spans="1:5" x14ac:dyDescent="0.25">
      <c r="A109" s="2" t="s">
        <v>22139</v>
      </c>
      <c r="B109" s="2" t="s">
        <v>23624</v>
      </c>
      <c r="C109" s="4" t="s">
        <v>1338</v>
      </c>
      <c r="D109" s="9">
        <v>42497</v>
      </c>
      <c r="E109" s="9">
        <v>42497</v>
      </c>
    </row>
    <row r="110" spans="1:5" x14ac:dyDescent="0.25">
      <c r="A110" s="2" t="s">
        <v>23625</v>
      </c>
      <c r="B110" s="2" t="s">
        <v>23626</v>
      </c>
      <c r="C110" s="4" t="s">
        <v>1344</v>
      </c>
      <c r="E110" s="9">
        <v>42497</v>
      </c>
    </row>
    <row r="111" spans="1:5" x14ac:dyDescent="0.25">
      <c r="A111" s="2" t="s">
        <v>23627</v>
      </c>
      <c r="B111" s="2" t="s">
        <v>23628</v>
      </c>
      <c r="C111" s="4" t="s">
        <v>3221</v>
      </c>
      <c r="D111" s="9" t="s">
        <v>23629</v>
      </c>
      <c r="E111" s="9">
        <v>42515</v>
      </c>
    </row>
    <row r="112" spans="1:5" x14ac:dyDescent="0.25">
      <c r="A112" s="2" t="s">
        <v>1383</v>
      </c>
      <c r="B112" s="2" t="s">
        <v>23630</v>
      </c>
      <c r="C112" s="4" t="s">
        <v>3221</v>
      </c>
      <c r="D112" s="9" t="s">
        <v>23629</v>
      </c>
      <c r="E112" s="9">
        <v>42515</v>
      </c>
    </row>
    <row r="113" spans="1:6" x14ac:dyDescent="0.25">
      <c r="A113" s="25"/>
      <c r="B113" s="25" t="s">
        <v>23631</v>
      </c>
      <c r="C113" s="25"/>
      <c r="D113" s="29"/>
      <c r="E113" s="29"/>
      <c r="F113" s="30"/>
    </row>
    <row r="114" spans="1:6" x14ac:dyDescent="0.25">
      <c r="A114" s="2" t="s">
        <v>1693</v>
      </c>
      <c r="B114" s="2" t="s">
        <v>23632</v>
      </c>
      <c r="C114" s="4" t="s">
        <v>23633</v>
      </c>
      <c r="D114" s="9" t="s">
        <v>23634</v>
      </c>
      <c r="E114" s="9">
        <v>42552</v>
      </c>
    </row>
    <row r="115" spans="1:6" x14ac:dyDescent="0.25">
      <c r="A115" s="2" t="s">
        <v>23635</v>
      </c>
      <c r="B115" s="2" t="s">
        <v>23636</v>
      </c>
      <c r="C115" s="4" t="s">
        <v>23633</v>
      </c>
      <c r="D115" s="9" t="s">
        <v>23634</v>
      </c>
      <c r="E115" s="9">
        <v>42552</v>
      </c>
    </row>
    <row r="116" spans="1:6" x14ac:dyDescent="0.25">
      <c r="A116" s="2" t="s">
        <v>7955</v>
      </c>
      <c r="B116" s="2" t="s">
        <v>7956</v>
      </c>
      <c r="C116" s="4" t="s">
        <v>23637</v>
      </c>
      <c r="D116" s="9">
        <v>42566</v>
      </c>
      <c r="E116" s="9">
        <v>42569</v>
      </c>
    </row>
    <row r="117" spans="1:6" x14ac:dyDescent="0.25">
      <c r="A117" s="2" t="s">
        <v>4486</v>
      </c>
      <c r="B117" s="2" t="s">
        <v>23638</v>
      </c>
      <c r="C117" s="4" t="s">
        <v>23637</v>
      </c>
      <c r="D117" s="9">
        <v>42566</v>
      </c>
      <c r="E117" s="9">
        <v>42569</v>
      </c>
    </row>
    <row r="118" spans="1:6" x14ac:dyDescent="0.25">
      <c r="A118" s="2" t="s">
        <v>13872</v>
      </c>
      <c r="B118" s="2" t="s">
        <v>23639</v>
      </c>
      <c r="C118" s="4" t="s">
        <v>17635</v>
      </c>
      <c r="D118" s="9">
        <v>42712</v>
      </c>
      <c r="E118" s="9">
        <v>42713</v>
      </c>
    </row>
    <row r="119" spans="1:6" x14ac:dyDescent="0.25">
      <c r="A119" s="2" t="s">
        <v>23640</v>
      </c>
      <c r="B119" s="2" t="s">
        <v>23641</v>
      </c>
      <c r="C119" s="4" t="s">
        <v>17635</v>
      </c>
      <c r="D119" s="9">
        <v>42712</v>
      </c>
      <c r="E119" s="9">
        <v>42713</v>
      </c>
    </row>
    <row r="120" spans="1:6" x14ac:dyDescent="0.25">
      <c r="A120" s="2" t="s">
        <v>9644</v>
      </c>
      <c r="B120" s="2" t="s">
        <v>23642</v>
      </c>
      <c r="C120" s="4" t="s">
        <v>23643</v>
      </c>
      <c r="E120" s="9">
        <v>42721</v>
      </c>
    </row>
    <row r="121" spans="1:6" x14ac:dyDescent="0.25">
      <c r="A121" s="2" t="s">
        <v>23644</v>
      </c>
      <c r="B121" s="2" t="s">
        <v>23645</v>
      </c>
      <c r="C121" s="4" t="s">
        <v>23643</v>
      </c>
      <c r="D121" s="9">
        <v>42727</v>
      </c>
      <c r="E121" s="9">
        <v>42733</v>
      </c>
    </row>
    <row r="122" spans="1:6" x14ac:dyDescent="0.25">
      <c r="A122" s="2" t="s">
        <v>23646</v>
      </c>
      <c r="B122" s="2" t="s">
        <v>23647</v>
      </c>
      <c r="C122" s="4" t="s">
        <v>23648</v>
      </c>
      <c r="E122" s="9">
        <v>42733</v>
      </c>
    </row>
    <row r="123" spans="1:6" x14ac:dyDescent="0.25">
      <c r="A123" s="2" t="s">
        <v>3506</v>
      </c>
      <c r="B123" s="2" t="s">
        <v>23649</v>
      </c>
      <c r="C123" s="4" t="s">
        <v>17654</v>
      </c>
      <c r="E123" s="9">
        <v>42801</v>
      </c>
    </row>
    <row r="124" spans="1:6" x14ac:dyDescent="0.25">
      <c r="A124" s="2" t="s">
        <v>23650</v>
      </c>
      <c r="B124" s="2" t="s">
        <v>23651</v>
      </c>
      <c r="C124" s="4" t="s">
        <v>1410</v>
      </c>
      <c r="E124" s="9" t="s">
        <v>23652</v>
      </c>
    </row>
    <row r="125" spans="1:6" x14ac:dyDescent="0.25">
      <c r="A125" s="25"/>
      <c r="B125" s="25" t="s">
        <v>23653</v>
      </c>
      <c r="C125" s="25"/>
      <c r="D125" s="29"/>
      <c r="E125" s="29"/>
      <c r="F125" s="30"/>
    </row>
    <row r="126" spans="1:6" x14ac:dyDescent="0.25">
      <c r="A126" s="2" t="s">
        <v>1383</v>
      </c>
      <c r="B126" s="2" t="s">
        <v>23654</v>
      </c>
      <c r="C126" s="4" t="s">
        <v>1414</v>
      </c>
      <c r="D126" s="9">
        <v>42840</v>
      </c>
      <c r="E126" s="9">
        <v>42849</v>
      </c>
    </row>
    <row r="127" spans="1:6" x14ac:dyDescent="0.25">
      <c r="A127" s="25"/>
      <c r="B127" s="25" t="s">
        <v>23655</v>
      </c>
      <c r="C127" s="25"/>
      <c r="D127" s="29"/>
      <c r="E127" s="29"/>
      <c r="F127" s="30"/>
    </row>
    <row r="128" spans="1:6" x14ac:dyDescent="0.25">
      <c r="A128" s="2" t="s">
        <v>5337</v>
      </c>
      <c r="B128" s="2" t="s">
        <v>23656</v>
      </c>
      <c r="C128" s="4" t="s">
        <v>1441</v>
      </c>
      <c r="D128" s="9">
        <v>42889</v>
      </c>
      <c r="E128" s="9">
        <v>42889</v>
      </c>
    </row>
    <row r="129" spans="1:5" x14ac:dyDescent="0.25">
      <c r="A129" s="2" t="s">
        <v>3546</v>
      </c>
      <c r="B129" s="2" t="s">
        <v>23657</v>
      </c>
      <c r="C129" s="4" t="s">
        <v>1441</v>
      </c>
      <c r="D129" s="9">
        <v>42889</v>
      </c>
      <c r="E129" s="9">
        <v>42889</v>
      </c>
    </row>
    <row r="130" spans="1:5" x14ac:dyDescent="0.25">
      <c r="A130" s="2" t="s">
        <v>23604</v>
      </c>
      <c r="B130" s="2" t="s">
        <v>23658</v>
      </c>
      <c r="C130" s="4" t="s">
        <v>23659</v>
      </c>
      <c r="D130" s="9">
        <v>42903</v>
      </c>
      <c r="E130" s="9">
        <v>42903</v>
      </c>
    </row>
    <row r="131" spans="1:5" x14ac:dyDescent="0.25">
      <c r="A131" s="2" t="s">
        <v>3179</v>
      </c>
      <c r="B131" s="2" t="s">
        <v>3180</v>
      </c>
      <c r="C131" s="4" t="s">
        <v>23659</v>
      </c>
      <c r="E131" s="9">
        <v>42893</v>
      </c>
    </row>
    <row r="132" spans="1:5" x14ac:dyDescent="0.25">
      <c r="A132" s="2" t="s">
        <v>7778</v>
      </c>
      <c r="B132" s="2" t="s">
        <v>23660</v>
      </c>
      <c r="C132" s="4" t="s">
        <v>9958</v>
      </c>
      <c r="D132" s="9">
        <v>42910</v>
      </c>
      <c r="E132" s="9">
        <v>42910</v>
      </c>
    </row>
    <row r="133" spans="1:5" x14ac:dyDescent="0.25">
      <c r="A133" s="2" t="s">
        <v>23661</v>
      </c>
      <c r="B133" s="2" t="s">
        <v>23662</v>
      </c>
      <c r="C133" s="4" t="s">
        <v>1448</v>
      </c>
      <c r="D133" s="9">
        <v>42917</v>
      </c>
      <c r="E133" s="9">
        <v>42917</v>
      </c>
    </row>
    <row r="134" spans="1:5" x14ac:dyDescent="0.25">
      <c r="A134" s="2" t="s">
        <v>1466</v>
      </c>
      <c r="B134" s="2" t="s">
        <v>23663</v>
      </c>
      <c r="C134" s="4" t="s">
        <v>23664</v>
      </c>
      <c r="E134" s="9">
        <v>42907</v>
      </c>
    </row>
    <row r="135" spans="1:5" x14ac:dyDescent="0.25">
      <c r="A135" s="2" t="s">
        <v>1466</v>
      </c>
      <c r="B135" s="2" t="s">
        <v>23665</v>
      </c>
      <c r="C135" s="4" t="s">
        <v>23666</v>
      </c>
      <c r="E135" s="9">
        <v>42910</v>
      </c>
    </row>
    <row r="136" spans="1:5" x14ac:dyDescent="0.25">
      <c r="A136" s="2" t="s">
        <v>1171</v>
      </c>
      <c r="B136" s="2" t="s">
        <v>23667</v>
      </c>
      <c r="C136" s="4" t="s">
        <v>23668</v>
      </c>
      <c r="E136" s="9">
        <v>42914</v>
      </c>
    </row>
    <row r="137" spans="1:5" x14ac:dyDescent="0.25">
      <c r="A137" s="2" t="s">
        <v>5621</v>
      </c>
      <c r="B137" s="2" t="s">
        <v>23669</v>
      </c>
      <c r="C137" s="4" t="s">
        <v>23670</v>
      </c>
      <c r="D137" s="9">
        <v>42924</v>
      </c>
      <c r="E137" s="9">
        <v>42894</v>
      </c>
    </row>
    <row r="138" spans="1:5" x14ac:dyDescent="0.25">
      <c r="A138" s="2" t="s">
        <v>1466</v>
      </c>
      <c r="B138" s="2" t="s">
        <v>23671</v>
      </c>
      <c r="C138" s="4" t="s">
        <v>23672</v>
      </c>
      <c r="E138" s="9">
        <v>42917</v>
      </c>
    </row>
    <row r="139" spans="1:5" x14ac:dyDescent="0.25">
      <c r="A139" s="2" t="s">
        <v>1466</v>
      </c>
      <c r="B139" s="2" t="s">
        <v>23673</v>
      </c>
      <c r="C139" s="4" t="s">
        <v>23674</v>
      </c>
      <c r="E139" s="9">
        <v>42920</v>
      </c>
    </row>
    <row r="140" spans="1:5" x14ac:dyDescent="0.25">
      <c r="A140" s="2" t="s">
        <v>1466</v>
      </c>
      <c r="B140" s="2" t="s">
        <v>23675</v>
      </c>
      <c r="C140" s="4" t="s">
        <v>23676</v>
      </c>
      <c r="E140" s="9">
        <v>42924</v>
      </c>
    </row>
    <row r="141" spans="1:5" x14ac:dyDescent="0.25">
      <c r="A141" s="2" t="s">
        <v>23677</v>
      </c>
      <c r="B141" s="2" t="s">
        <v>23678</v>
      </c>
      <c r="C141" s="4" t="s">
        <v>23679</v>
      </c>
      <c r="D141" s="9">
        <v>42938</v>
      </c>
      <c r="E141" s="9">
        <v>42938</v>
      </c>
    </row>
    <row r="142" spans="1:5" x14ac:dyDescent="0.25">
      <c r="A142" s="2" t="s">
        <v>23680</v>
      </c>
      <c r="B142" s="2" t="s">
        <v>23681</v>
      </c>
      <c r="C142" s="4" t="s">
        <v>23679</v>
      </c>
      <c r="D142" s="9">
        <v>42938</v>
      </c>
      <c r="E142" s="9">
        <v>42938</v>
      </c>
    </row>
    <row r="143" spans="1:5" x14ac:dyDescent="0.25">
      <c r="A143" s="2" t="s">
        <v>1466</v>
      </c>
      <c r="B143" s="2" t="s">
        <v>23682</v>
      </c>
      <c r="C143" s="4" t="s">
        <v>23683</v>
      </c>
      <c r="E143" s="9">
        <v>42928</v>
      </c>
    </row>
    <row r="144" spans="1:5" x14ac:dyDescent="0.25">
      <c r="A144" s="2" t="s">
        <v>1466</v>
      </c>
      <c r="B144" s="2" t="s">
        <v>23684</v>
      </c>
      <c r="C144" s="4" t="s">
        <v>23685</v>
      </c>
      <c r="E144" s="9">
        <v>42931</v>
      </c>
    </row>
    <row r="145" spans="1:5" x14ac:dyDescent="0.25">
      <c r="A145" s="2" t="s">
        <v>1466</v>
      </c>
      <c r="B145" s="2" t="s">
        <v>23686</v>
      </c>
      <c r="C145" s="4" t="s">
        <v>23687</v>
      </c>
      <c r="E145" s="9">
        <v>42935</v>
      </c>
    </row>
    <row r="146" spans="1:5" x14ac:dyDescent="0.25">
      <c r="A146" s="2" t="s">
        <v>1466</v>
      </c>
      <c r="B146" s="2" t="s">
        <v>23688</v>
      </c>
      <c r="C146" s="4" t="s">
        <v>23689</v>
      </c>
      <c r="E146" s="9">
        <v>42938</v>
      </c>
    </row>
    <row r="147" spans="1:5" x14ac:dyDescent="0.25">
      <c r="A147" s="2" t="s">
        <v>1466</v>
      </c>
      <c r="B147" s="2" t="s">
        <v>23690</v>
      </c>
      <c r="C147" s="4" t="s">
        <v>23691</v>
      </c>
      <c r="E147" s="9">
        <v>42942</v>
      </c>
    </row>
    <row r="148" spans="1:5" x14ac:dyDescent="0.25">
      <c r="A148" s="2" t="s">
        <v>5287</v>
      </c>
      <c r="B148" s="2" t="s">
        <v>23460</v>
      </c>
      <c r="C148" s="4" t="s">
        <v>12585</v>
      </c>
      <c r="D148" s="9">
        <v>42952</v>
      </c>
      <c r="E148" s="9">
        <v>42952</v>
      </c>
    </row>
    <row r="149" spans="1:5" x14ac:dyDescent="0.25">
      <c r="A149" s="2" t="s">
        <v>5602</v>
      </c>
      <c r="B149" s="2" t="s">
        <v>23692</v>
      </c>
      <c r="C149" s="4" t="s">
        <v>12585</v>
      </c>
      <c r="D149" s="9">
        <v>42952</v>
      </c>
      <c r="E149" s="9">
        <v>42952</v>
      </c>
    </row>
    <row r="150" spans="1:5" x14ac:dyDescent="0.25">
      <c r="A150" s="2" t="s">
        <v>1466</v>
      </c>
      <c r="B150" s="2" t="s">
        <v>23693</v>
      </c>
      <c r="C150" s="4" t="s">
        <v>23694</v>
      </c>
      <c r="E150" s="9">
        <v>42945</v>
      </c>
    </row>
    <row r="151" spans="1:5" x14ac:dyDescent="0.25">
      <c r="A151" s="2" t="s">
        <v>1466</v>
      </c>
      <c r="B151" s="2" t="s">
        <v>23695</v>
      </c>
      <c r="C151" s="4" t="s">
        <v>23696</v>
      </c>
      <c r="E151" s="9">
        <v>42950</v>
      </c>
    </row>
    <row r="152" spans="1:5" x14ac:dyDescent="0.25">
      <c r="A152" s="2" t="s">
        <v>1466</v>
      </c>
      <c r="B152" s="2" t="s">
        <v>23697</v>
      </c>
      <c r="C152" s="4" t="s">
        <v>23698</v>
      </c>
      <c r="E152" s="9">
        <v>42957</v>
      </c>
    </row>
    <row r="153" spans="1:5" x14ac:dyDescent="0.25">
      <c r="A153" s="2" t="s">
        <v>23646</v>
      </c>
      <c r="B153" s="2" t="s">
        <v>20313</v>
      </c>
      <c r="C153" s="4" t="s">
        <v>15016</v>
      </c>
      <c r="D153" s="9">
        <v>42966</v>
      </c>
      <c r="E153" s="9">
        <v>42966</v>
      </c>
    </row>
    <row r="154" spans="1:5" x14ac:dyDescent="0.25">
      <c r="A154" s="2" t="s">
        <v>23699</v>
      </c>
      <c r="B154" s="2" t="s">
        <v>23700</v>
      </c>
      <c r="C154" s="4" t="s">
        <v>15016</v>
      </c>
      <c r="D154" s="9">
        <v>42966</v>
      </c>
      <c r="E154" s="9">
        <v>42966</v>
      </c>
    </row>
    <row r="155" spans="1:5" x14ac:dyDescent="0.25">
      <c r="A155" s="2" t="s">
        <v>1466</v>
      </c>
      <c r="B155" s="2" t="s">
        <v>23701</v>
      </c>
      <c r="C155" s="4" t="s">
        <v>23702</v>
      </c>
      <c r="E155" s="9">
        <v>42963</v>
      </c>
    </row>
    <row r="156" spans="1:5" x14ac:dyDescent="0.25">
      <c r="A156" s="2" t="s">
        <v>1466</v>
      </c>
      <c r="B156" s="2" t="s">
        <v>23703</v>
      </c>
      <c r="C156" s="4" t="s">
        <v>23704</v>
      </c>
      <c r="E156" s="9">
        <v>42973</v>
      </c>
    </row>
    <row r="157" spans="1:5" x14ac:dyDescent="0.25">
      <c r="A157" s="2" t="s">
        <v>23613</v>
      </c>
      <c r="B157" s="2" t="s">
        <v>23705</v>
      </c>
      <c r="C157" s="4" t="s">
        <v>6903</v>
      </c>
      <c r="D157" s="9">
        <v>42949</v>
      </c>
      <c r="E157" s="9">
        <v>42982</v>
      </c>
    </row>
    <row r="158" spans="1:5" x14ac:dyDescent="0.25">
      <c r="A158" s="2" t="s">
        <v>23706</v>
      </c>
      <c r="B158" s="2" t="s">
        <v>23707</v>
      </c>
      <c r="C158" s="4" t="s">
        <v>6903</v>
      </c>
      <c r="D158" s="9">
        <v>42949</v>
      </c>
      <c r="E158" s="9">
        <v>42982</v>
      </c>
    </row>
    <row r="159" spans="1:5" x14ac:dyDescent="0.25">
      <c r="A159" s="2" t="s">
        <v>1466</v>
      </c>
      <c r="B159" s="2" t="s">
        <v>13482</v>
      </c>
      <c r="C159" s="4" t="s">
        <v>23708</v>
      </c>
      <c r="E159" s="9">
        <v>42977</v>
      </c>
    </row>
    <row r="160" spans="1:5" x14ac:dyDescent="0.25">
      <c r="A160" s="2" t="s">
        <v>9071</v>
      </c>
      <c r="B160" s="2" t="s">
        <v>23709</v>
      </c>
      <c r="C160" s="4" t="s">
        <v>23710</v>
      </c>
      <c r="D160" s="9">
        <v>43274</v>
      </c>
      <c r="E160" s="9">
        <v>43276</v>
      </c>
    </row>
    <row r="161" spans="1:6" x14ac:dyDescent="0.25">
      <c r="A161" s="2" t="s">
        <v>9071</v>
      </c>
      <c r="B161" s="2" t="s">
        <v>23711</v>
      </c>
      <c r="C161" s="4" t="s">
        <v>23710</v>
      </c>
      <c r="D161" s="9">
        <v>43274</v>
      </c>
      <c r="E161" s="9">
        <v>43276</v>
      </c>
    </row>
    <row r="162" spans="1:6" x14ac:dyDescent="0.25">
      <c r="A162" s="2" t="s">
        <v>996</v>
      </c>
      <c r="B162" s="2" t="s">
        <v>23712</v>
      </c>
      <c r="C162" s="4" t="s">
        <v>8962</v>
      </c>
      <c r="D162" s="9">
        <v>43561</v>
      </c>
      <c r="E162" s="9">
        <v>43561</v>
      </c>
    </row>
    <row r="163" spans="1:6" x14ac:dyDescent="0.25">
      <c r="A163" s="2" t="s">
        <v>23713</v>
      </c>
      <c r="B163" s="2" t="s">
        <v>23714</v>
      </c>
      <c r="C163" s="4" t="s">
        <v>8962</v>
      </c>
      <c r="D163" s="9">
        <v>43561</v>
      </c>
      <c r="E163" s="9">
        <v>43561</v>
      </c>
    </row>
    <row r="164" spans="1:6" x14ac:dyDescent="0.25">
      <c r="A164" s="2" t="s">
        <v>1003</v>
      </c>
      <c r="B164" s="2" t="s">
        <v>1004</v>
      </c>
      <c r="C164" s="4" t="s">
        <v>23715</v>
      </c>
      <c r="D164" s="9">
        <v>43575</v>
      </c>
      <c r="E164" s="9">
        <v>43591</v>
      </c>
    </row>
    <row r="165" spans="1:6" x14ac:dyDescent="0.25">
      <c r="A165" s="2" t="s">
        <v>23713</v>
      </c>
      <c r="B165" s="2" t="s">
        <v>23716</v>
      </c>
      <c r="C165" s="4" t="s">
        <v>23715</v>
      </c>
      <c r="D165" s="9">
        <v>43575</v>
      </c>
      <c r="E165" s="9">
        <v>43600</v>
      </c>
    </row>
    <row r="166" spans="1:6" x14ac:dyDescent="0.25">
      <c r="A166" s="25"/>
      <c r="B166" s="25" t="s">
        <v>23717</v>
      </c>
      <c r="C166" s="25"/>
      <c r="D166" s="29"/>
      <c r="E166" s="29"/>
      <c r="F166" s="30"/>
    </row>
    <row r="167" spans="1:6" x14ac:dyDescent="0.25">
      <c r="A167" s="25"/>
      <c r="B167" s="25" t="s">
        <v>23718</v>
      </c>
      <c r="C167" s="25"/>
      <c r="D167" s="29"/>
      <c r="E167" s="29"/>
      <c r="F167" s="30"/>
    </row>
    <row r="168" spans="1:6" x14ac:dyDescent="0.25">
      <c r="A168" s="2" t="s">
        <v>10408</v>
      </c>
      <c r="B168" s="2" t="s">
        <v>23719</v>
      </c>
      <c r="C168" s="4" t="s">
        <v>23720</v>
      </c>
      <c r="D168" s="9" t="s">
        <v>23721</v>
      </c>
      <c r="E168" s="9">
        <v>43746</v>
      </c>
    </row>
    <row r="169" spans="1:6" x14ac:dyDescent="0.25">
      <c r="A169" s="2" t="s">
        <v>9071</v>
      </c>
      <c r="B169" s="2" t="s">
        <v>23722</v>
      </c>
      <c r="C169" s="4" t="s">
        <v>23720</v>
      </c>
      <c r="D169" s="9" t="s">
        <v>23721</v>
      </c>
      <c r="E169" s="9">
        <v>43746</v>
      </c>
    </row>
    <row r="170" spans="1:6" x14ac:dyDescent="0.25">
      <c r="A170" s="2" t="s">
        <v>9644</v>
      </c>
      <c r="B170" s="2" t="s">
        <v>23723</v>
      </c>
      <c r="C170" s="4" t="s">
        <v>9647</v>
      </c>
      <c r="D170" s="9">
        <v>43760</v>
      </c>
      <c r="E170" s="9">
        <v>43761</v>
      </c>
      <c r="F170" s="3">
        <v>1</v>
      </c>
    </row>
    <row r="171" spans="1:6" x14ac:dyDescent="0.25">
      <c r="A171" s="2" t="s">
        <v>23724</v>
      </c>
      <c r="B171" s="2" t="s">
        <v>23725</v>
      </c>
      <c r="C171" s="4" t="s">
        <v>9647</v>
      </c>
      <c r="D171" s="9">
        <v>43760</v>
      </c>
      <c r="E171" s="9">
        <v>43761</v>
      </c>
      <c r="F171" s="3">
        <v>1</v>
      </c>
    </row>
    <row r="172" spans="1:6" x14ac:dyDescent="0.25">
      <c r="A172" s="2" t="s">
        <v>10650</v>
      </c>
      <c r="B172" s="2" t="s">
        <v>23726</v>
      </c>
      <c r="C172" s="4" t="s">
        <v>4868</v>
      </c>
      <c r="E172" s="9">
        <v>43742</v>
      </c>
    </row>
    <row r="173" spans="1:6" x14ac:dyDescent="0.25">
      <c r="A173" s="2" t="s">
        <v>23727</v>
      </c>
      <c r="B173" s="2" t="s">
        <v>23728</v>
      </c>
      <c r="C173" s="4" t="s">
        <v>4868</v>
      </c>
      <c r="E173" s="9">
        <v>43742</v>
      </c>
    </row>
    <row r="174" spans="1:6" x14ac:dyDescent="0.25">
      <c r="A174" s="2" t="s">
        <v>23729</v>
      </c>
      <c r="B174" s="2" t="s">
        <v>23730</v>
      </c>
      <c r="C174" s="4" t="s">
        <v>23731</v>
      </c>
      <c r="D174" s="9">
        <v>43902</v>
      </c>
      <c r="E174" s="9">
        <v>43902</v>
      </c>
    </row>
    <row r="175" spans="1:6" x14ac:dyDescent="0.25">
      <c r="A175" s="2" t="s">
        <v>23732</v>
      </c>
      <c r="B175" s="2" t="s">
        <v>23733</v>
      </c>
      <c r="C175" s="4" t="s">
        <v>23731</v>
      </c>
      <c r="D175" s="9">
        <v>43902</v>
      </c>
      <c r="E175" s="9">
        <v>43902</v>
      </c>
    </row>
    <row r="176" spans="1:6" x14ac:dyDescent="0.25">
      <c r="A176" s="2" t="s">
        <v>23734</v>
      </c>
      <c r="B176" s="2" t="s">
        <v>23735</v>
      </c>
      <c r="C176" s="4" t="s">
        <v>14829</v>
      </c>
    </row>
  </sheetData>
  <hyperlinks>
    <hyperlink ref="I1" location="'Inicio'!A1" tooltip="Regresa a la tabla del inicio" display="Ir al inicio" xr:uid="{6D0D397B-5EA7-4280-B348-7089DBD5827E}"/>
  </hyperlink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C1357-380F-47CF-8032-AB474868C12D}">
  <sheetPr codeName="Hoja279"/>
  <dimension ref="A1:I48"/>
  <sheetViews>
    <sheetView workbookViewId="0">
      <pane ySplit="1" topLeftCell="A20" activePane="bottomLeft" state="frozenSplit"/>
      <selection pane="bottomLeft" activeCell="B37" sqref="B3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810</v>
      </c>
      <c r="H1" s="1" t="s">
        <v>28761</v>
      </c>
      <c r="I1" s="5" t="s">
        <v>14</v>
      </c>
    </row>
    <row r="2" spans="1:9" x14ac:dyDescent="0.25">
      <c r="A2" s="2" t="s">
        <v>23737</v>
      </c>
      <c r="B2" s="2" t="s">
        <v>23738</v>
      </c>
      <c r="E2" s="9">
        <v>43577</v>
      </c>
    </row>
    <row r="3" spans="1:9" x14ac:dyDescent="0.25">
      <c r="A3" s="2" t="s">
        <v>4741</v>
      </c>
      <c r="B3" s="2" t="s">
        <v>23739</v>
      </c>
      <c r="C3" s="4" t="s">
        <v>23740</v>
      </c>
      <c r="E3" s="9">
        <v>43578</v>
      </c>
    </row>
    <row r="4" spans="1:9" x14ac:dyDescent="0.25">
      <c r="A4" s="2" t="s">
        <v>23737</v>
      </c>
      <c r="B4" s="2" t="s">
        <v>23738</v>
      </c>
      <c r="C4" s="4" t="s">
        <v>11416</v>
      </c>
      <c r="E4" s="9">
        <v>43585</v>
      </c>
    </row>
    <row r="5" spans="1:9" x14ac:dyDescent="0.25">
      <c r="A5" s="2" t="s">
        <v>15919</v>
      </c>
      <c r="B5" s="2" t="s">
        <v>23741</v>
      </c>
      <c r="C5" s="4" t="s">
        <v>10952</v>
      </c>
      <c r="E5" s="9">
        <v>43592</v>
      </c>
    </row>
    <row r="6" spans="1:9" x14ac:dyDescent="0.25">
      <c r="A6" s="2" t="s">
        <v>23737</v>
      </c>
      <c r="B6" s="2" t="s">
        <v>23738</v>
      </c>
      <c r="C6" s="4" t="s">
        <v>11312</v>
      </c>
      <c r="E6" s="9">
        <v>43594</v>
      </c>
    </row>
    <row r="7" spans="1:9" x14ac:dyDescent="0.25">
      <c r="A7" s="2" t="s">
        <v>3925</v>
      </c>
      <c r="B7" s="2" t="s">
        <v>23742</v>
      </c>
      <c r="C7" s="4" t="s">
        <v>1565</v>
      </c>
      <c r="E7" s="9">
        <v>43600</v>
      </c>
    </row>
    <row r="8" spans="1:9" x14ac:dyDescent="0.25">
      <c r="A8" s="2" t="s">
        <v>12384</v>
      </c>
      <c r="B8" s="2" t="s">
        <v>23743</v>
      </c>
      <c r="C8" s="4" t="s">
        <v>23744</v>
      </c>
      <c r="E8" s="9">
        <v>43606</v>
      </c>
    </row>
    <row r="9" spans="1:9" x14ac:dyDescent="0.25">
      <c r="A9" s="2" t="s">
        <v>23745</v>
      </c>
      <c r="B9" s="2" t="s">
        <v>23746</v>
      </c>
      <c r="C9" s="4" t="s">
        <v>6964</v>
      </c>
      <c r="E9" s="9">
        <v>43616</v>
      </c>
    </row>
    <row r="10" spans="1:9" x14ac:dyDescent="0.25">
      <c r="A10" s="2" t="s">
        <v>23747</v>
      </c>
      <c r="B10" s="2" t="s">
        <v>23748</v>
      </c>
      <c r="C10" s="4" t="s">
        <v>14776</v>
      </c>
      <c r="E10" s="9">
        <v>43620</v>
      </c>
    </row>
    <row r="11" spans="1:9" x14ac:dyDescent="0.25">
      <c r="A11" s="2" t="s">
        <v>4741</v>
      </c>
      <c r="B11" s="2" t="s">
        <v>23749</v>
      </c>
      <c r="C11" s="4" t="s">
        <v>23750</v>
      </c>
      <c r="E11" s="9">
        <v>43622</v>
      </c>
    </row>
    <row r="12" spans="1:9" x14ac:dyDescent="0.25">
      <c r="A12" s="2" t="s">
        <v>23747</v>
      </c>
      <c r="B12" s="2" t="s">
        <v>23748</v>
      </c>
      <c r="C12" s="4" t="s">
        <v>21059</v>
      </c>
      <c r="E12" s="9">
        <v>43627</v>
      </c>
    </row>
    <row r="13" spans="1:9" x14ac:dyDescent="0.25">
      <c r="A13" s="2" t="s">
        <v>5287</v>
      </c>
      <c r="B13" s="2" t="s">
        <v>23751</v>
      </c>
      <c r="C13" s="4" t="s">
        <v>23752</v>
      </c>
      <c r="E13" s="9">
        <v>43634</v>
      </c>
    </row>
    <row r="14" spans="1:9" x14ac:dyDescent="0.25">
      <c r="A14" s="2" t="s">
        <v>5287</v>
      </c>
      <c r="B14" s="2" t="s">
        <v>23751</v>
      </c>
      <c r="C14" s="4" t="s">
        <v>23753</v>
      </c>
      <c r="E14" s="9">
        <v>43641</v>
      </c>
    </row>
    <row r="15" spans="1:9" x14ac:dyDescent="0.25">
      <c r="A15" s="2" t="s">
        <v>15559</v>
      </c>
      <c r="B15" s="2" t="s">
        <v>15560</v>
      </c>
      <c r="C15" s="4" t="s">
        <v>21070</v>
      </c>
      <c r="E15" s="9">
        <v>43648</v>
      </c>
    </row>
    <row r="16" spans="1:9" x14ac:dyDescent="0.25">
      <c r="A16" s="2" t="s">
        <v>4741</v>
      </c>
      <c r="B16" s="2" t="s">
        <v>23754</v>
      </c>
      <c r="C16" s="4" t="s">
        <v>21519</v>
      </c>
      <c r="E16" s="9">
        <v>43650</v>
      </c>
    </row>
    <row r="17" spans="1:6" x14ac:dyDescent="0.25">
      <c r="A17" s="2" t="s">
        <v>15559</v>
      </c>
      <c r="B17" s="2" t="s">
        <v>23755</v>
      </c>
      <c r="C17" s="4" t="s">
        <v>23756</v>
      </c>
      <c r="E17" s="9">
        <v>43657</v>
      </c>
    </row>
    <row r="18" spans="1:6" x14ac:dyDescent="0.25">
      <c r="A18" s="2" t="s">
        <v>15559</v>
      </c>
      <c r="B18" s="2" t="s">
        <v>23755</v>
      </c>
      <c r="C18" s="4" t="s">
        <v>20572</v>
      </c>
      <c r="E18" s="9">
        <v>43664</v>
      </c>
      <c r="F18" s="3" t="s">
        <v>23757</v>
      </c>
    </row>
    <row r="19" spans="1:6" x14ac:dyDescent="0.25">
      <c r="A19" s="2" t="s">
        <v>4885</v>
      </c>
      <c r="B19" s="2" t="s">
        <v>23758</v>
      </c>
      <c r="C19" s="4" t="s">
        <v>17880</v>
      </c>
      <c r="E19" s="9">
        <v>43670</v>
      </c>
    </row>
    <row r="20" spans="1:6" x14ac:dyDescent="0.25">
      <c r="A20" s="2" t="s">
        <v>23759</v>
      </c>
      <c r="B20" s="2" t="s">
        <v>23760</v>
      </c>
      <c r="C20" s="4" t="s">
        <v>23761</v>
      </c>
      <c r="D20" s="9">
        <v>43820</v>
      </c>
      <c r="E20" s="9">
        <v>43820</v>
      </c>
    </row>
    <row r="21" spans="1:6" x14ac:dyDescent="0.25">
      <c r="A21" s="2" t="s">
        <v>4741</v>
      </c>
      <c r="B21" s="2" t="s">
        <v>23762</v>
      </c>
      <c r="C21" s="4" t="s">
        <v>1620</v>
      </c>
      <c r="E21" s="9">
        <v>43825</v>
      </c>
    </row>
    <row r="22" spans="1:6" x14ac:dyDescent="0.25">
      <c r="A22" s="2" t="s">
        <v>23747</v>
      </c>
      <c r="B22" s="2" t="s">
        <v>23758</v>
      </c>
      <c r="C22" s="4" t="s">
        <v>1620</v>
      </c>
      <c r="E22" s="9">
        <v>43825</v>
      </c>
    </row>
    <row r="23" spans="1:6" x14ac:dyDescent="0.25">
      <c r="A23" s="2" t="s">
        <v>3157</v>
      </c>
      <c r="B23" s="2" t="s">
        <v>23763</v>
      </c>
      <c r="C23" s="4" t="s">
        <v>23764</v>
      </c>
      <c r="D23" s="9">
        <v>43839</v>
      </c>
      <c r="E23" s="9">
        <v>43834</v>
      </c>
    </row>
    <row r="24" spans="1:6" x14ac:dyDescent="0.25">
      <c r="A24" s="2" t="s">
        <v>4741</v>
      </c>
      <c r="B24" s="2" t="s">
        <v>23765</v>
      </c>
      <c r="C24" s="4" t="s">
        <v>23766</v>
      </c>
      <c r="E24" s="9">
        <v>43827</v>
      </c>
    </row>
    <row r="25" spans="1:6" x14ac:dyDescent="0.25">
      <c r="A25" s="2" t="s">
        <v>4741</v>
      </c>
      <c r="B25" s="2" t="s">
        <v>23767</v>
      </c>
      <c r="C25" s="4" t="s">
        <v>23768</v>
      </c>
      <c r="E25" s="9">
        <v>43832</v>
      </c>
    </row>
    <row r="26" spans="1:6" x14ac:dyDescent="0.25">
      <c r="A26" s="2" t="s">
        <v>23769</v>
      </c>
      <c r="B26" s="2" t="s">
        <v>23770</v>
      </c>
      <c r="C26" s="4" t="s">
        <v>23771</v>
      </c>
      <c r="E26" s="9">
        <v>43834</v>
      </c>
    </row>
    <row r="27" spans="1:6" x14ac:dyDescent="0.25">
      <c r="A27" s="2" t="s">
        <v>23772</v>
      </c>
      <c r="B27" s="2" t="s">
        <v>23773</v>
      </c>
      <c r="C27" s="4" t="s">
        <v>1623</v>
      </c>
      <c r="E27" s="9">
        <v>43841</v>
      </c>
    </row>
    <row r="28" spans="1:6" x14ac:dyDescent="0.25">
      <c r="A28" s="2" t="s">
        <v>4741</v>
      </c>
      <c r="B28" s="2" t="s">
        <v>23774</v>
      </c>
      <c r="C28" s="4" t="s">
        <v>23775</v>
      </c>
      <c r="E28" s="9">
        <v>43838</v>
      </c>
    </row>
    <row r="29" spans="1:6" x14ac:dyDescent="0.25">
      <c r="A29" s="2" t="s">
        <v>23776</v>
      </c>
      <c r="B29" s="2" t="s">
        <v>23777</v>
      </c>
      <c r="C29" s="4" t="s">
        <v>4897</v>
      </c>
      <c r="E29" s="9">
        <v>43869</v>
      </c>
    </row>
    <row r="30" spans="1:6" x14ac:dyDescent="0.25">
      <c r="A30" s="2" t="s">
        <v>4741</v>
      </c>
      <c r="B30" s="2" t="s">
        <v>23778</v>
      </c>
      <c r="C30" s="4" t="s">
        <v>23779</v>
      </c>
      <c r="E30" s="9">
        <v>43869</v>
      </c>
    </row>
    <row r="31" spans="1:6" x14ac:dyDescent="0.25">
      <c r="A31" s="2" t="s">
        <v>23734</v>
      </c>
      <c r="B31" s="2" t="s">
        <v>23780</v>
      </c>
      <c r="C31" s="4" t="s">
        <v>23781</v>
      </c>
      <c r="E31" s="9">
        <v>44530</v>
      </c>
      <c r="F31" s="3">
        <v>1</v>
      </c>
    </row>
    <row r="32" spans="1:6" x14ac:dyDescent="0.25">
      <c r="A32" s="25"/>
      <c r="B32" s="25" t="s">
        <v>23782</v>
      </c>
      <c r="C32" s="25"/>
      <c r="D32" s="29"/>
      <c r="E32" s="29"/>
      <c r="F32" s="30"/>
    </row>
    <row r="33" spans="1:6" x14ac:dyDescent="0.25">
      <c r="A33" s="2" t="s">
        <v>18056</v>
      </c>
      <c r="B33" s="2" t="s">
        <v>23783</v>
      </c>
      <c r="C33" s="4" t="s">
        <v>23784</v>
      </c>
      <c r="E33" s="9">
        <v>44537</v>
      </c>
    </row>
    <row r="34" spans="1:6" x14ac:dyDescent="0.25">
      <c r="A34" s="2" t="s">
        <v>23734</v>
      </c>
      <c r="B34" s="2" t="s">
        <v>23780</v>
      </c>
      <c r="C34" s="4" t="s">
        <v>23785</v>
      </c>
      <c r="D34" s="9">
        <v>44554</v>
      </c>
      <c r="E34" s="9">
        <v>44553</v>
      </c>
    </row>
    <row r="35" spans="1:6" x14ac:dyDescent="0.25">
      <c r="A35" s="2" t="s">
        <v>23786</v>
      </c>
      <c r="B35" s="2" t="s">
        <v>23787</v>
      </c>
      <c r="C35" s="4" t="s">
        <v>23788</v>
      </c>
      <c r="D35" s="9">
        <v>44567</v>
      </c>
      <c r="E35" s="9">
        <v>44567</v>
      </c>
    </row>
    <row r="36" spans="1:6" x14ac:dyDescent="0.25">
      <c r="A36" s="2" t="s">
        <v>23789</v>
      </c>
      <c r="B36" s="2" t="s">
        <v>23790</v>
      </c>
      <c r="C36" s="4" t="s">
        <v>23791</v>
      </c>
      <c r="D36" s="9">
        <v>44581</v>
      </c>
      <c r="E36" s="9">
        <v>44581</v>
      </c>
    </row>
    <row r="37" spans="1:6" x14ac:dyDescent="0.25">
      <c r="A37" s="2" t="s">
        <v>23786</v>
      </c>
      <c r="B37" s="2" t="s">
        <v>23787</v>
      </c>
      <c r="C37" s="4" t="s">
        <v>23792</v>
      </c>
      <c r="E37" s="9">
        <v>44608</v>
      </c>
      <c r="F37" s="3">
        <v>1</v>
      </c>
    </row>
    <row r="38" spans="1:6" x14ac:dyDescent="0.25">
      <c r="A38" s="2" t="s">
        <v>23793</v>
      </c>
      <c r="B38" s="2" t="s">
        <v>23794</v>
      </c>
      <c r="C38" s="4" t="s">
        <v>14871</v>
      </c>
      <c r="E38" s="9">
        <v>44617</v>
      </c>
    </row>
    <row r="39" spans="1:6" x14ac:dyDescent="0.25">
      <c r="A39" s="2" t="s">
        <v>3025</v>
      </c>
      <c r="B39" s="2" t="s">
        <v>23795</v>
      </c>
      <c r="C39" s="4" t="s">
        <v>20030</v>
      </c>
      <c r="E39" s="9">
        <v>44624</v>
      </c>
    </row>
    <row r="40" spans="1:6" x14ac:dyDescent="0.25">
      <c r="A40" s="2" t="s">
        <v>6073</v>
      </c>
      <c r="B40" s="2" t="s">
        <v>23796</v>
      </c>
      <c r="C40" s="4" t="s">
        <v>4952</v>
      </c>
      <c r="E40" s="9">
        <v>44631</v>
      </c>
    </row>
    <row r="41" spans="1:6" x14ac:dyDescent="0.25">
      <c r="A41" s="2" t="s">
        <v>23797</v>
      </c>
      <c r="B41" s="2" t="s">
        <v>23798</v>
      </c>
      <c r="C41" s="4" t="s">
        <v>10967</v>
      </c>
      <c r="E41" s="9">
        <v>44638</v>
      </c>
    </row>
    <row r="42" spans="1:6" x14ac:dyDescent="0.25">
      <c r="A42" s="2" t="s">
        <v>23799</v>
      </c>
      <c r="B42" s="2" t="s">
        <v>23800</v>
      </c>
      <c r="C42" s="4" t="s">
        <v>10968</v>
      </c>
      <c r="D42" s="9" t="s">
        <v>23801</v>
      </c>
      <c r="E42" s="9">
        <v>44652</v>
      </c>
    </row>
    <row r="43" spans="1:6" x14ac:dyDescent="0.25">
      <c r="A43" s="2" t="s">
        <v>1478</v>
      </c>
      <c r="B43" s="2" t="s">
        <v>23802</v>
      </c>
      <c r="C43" s="4" t="s">
        <v>23803</v>
      </c>
      <c r="E43" s="9">
        <v>44658</v>
      </c>
    </row>
    <row r="44" spans="1:6" x14ac:dyDescent="0.25">
      <c r="A44" s="2" t="s">
        <v>23804</v>
      </c>
      <c r="B44" s="2" t="s">
        <v>23805</v>
      </c>
      <c r="C44" s="4" t="s">
        <v>23806</v>
      </c>
      <c r="E44" s="9">
        <v>44674</v>
      </c>
    </row>
    <row r="45" spans="1:6" x14ac:dyDescent="0.25">
      <c r="A45" s="2" t="s">
        <v>10956</v>
      </c>
      <c r="B45" s="2" t="s">
        <v>23807</v>
      </c>
      <c r="C45" s="4" t="s">
        <v>23808</v>
      </c>
      <c r="D45" s="9" t="s">
        <v>23809</v>
      </c>
      <c r="E45" s="9">
        <v>44697</v>
      </c>
    </row>
    <row r="46" spans="1:6" x14ac:dyDescent="0.25">
      <c r="A46" s="2" t="s">
        <v>9637</v>
      </c>
      <c r="B46" s="2" t="s">
        <v>23810</v>
      </c>
      <c r="C46" s="4" t="s">
        <v>23811</v>
      </c>
      <c r="D46" s="9" t="s">
        <v>23812</v>
      </c>
      <c r="E46" s="9">
        <v>44714</v>
      </c>
    </row>
    <row r="47" spans="1:6" x14ac:dyDescent="0.25">
      <c r="A47" s="2" t="s">
        <v>10956</v>
      </c>
      <c r="B47" s="2" t="s">
        <v>23807</v>
      </c>
      <c r="C47" s="4" t="s">
        <v>23813</v>
      </c>
      <c r="E47" s="9">
        <v>44719</v>
      </c>
    </row>
    <row r="48" spans="1:6" x14ac:dyDescent="0.25">
      <c r="A48" s="2" t="s">
        <v>4885</v>
      </c>
      <c r="B48" s="2" t="s">
        <v>23814</v>
      </c>
      <c r="C48" s="4" t="s">
        <v>1107</v>
      </c>
      <c r="E48" s="9">
        <v>44725</v>
      </c>
    </row>
  </sheetData>
  <hyperlinks>
    <hyperlink ref="I1" location="'Inicio'!A1" tooltip="Regresa a la tabla del inicio" display="Ir al inicio" xr:uid="{674BD7C6-CB54-4529-9F3D-40FC1EE20A78}"/>
  </hyperlink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4C58-4D1D-4F01-A166-4C6D9D005E7F}">
  <sheetPr codeName="Hoja280"/>
  <dimension ref="A1:I11"/>
  <sheetViews>
    <sheetView workbookViewId="0">
      <pane ySplit="1" topLeftCell="A2" activePane="bottomLeft" state="frozenSplit"/>
      <selection pane="bottomLeft" activeCell="G33" sqref="G3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811</v>
      </c>
      <c r="H1" s="1" t="s">
        <v>28761</v>
      </c>
      <c r="I1" s="5" t="s">
        <v>14</v>
      </c>
    </row>
    <row r="2" spans="1:9" x14ac:dyDescent="0.25">
      <c r="A2" s="2" t="s">
        <v>23815</v>
      </c>
      <c r="B2" s="2" t="s">
        <v>23816</v>
      </c>
      <c r="C2" s="4" t="s">
        <v>10292</v>
      </c>
      <c r="E2" s="9">
        <v>43879</v>
      </c>
    </row>
    <row r="3" spans="1:9" x14ac:dyDescent="0.25">
      <c r="A3" s="2" t="s">
        <v>20594</v>
      </c>
      <c r="B3" s="2" t="s">
        <v>23817</v>
      </c>
      <c r="C3" s="4" t="s">
        <v>10292</v>
      </c>
      <c r="E3" s="9">
        <v>43879</v>
      </c>
    </row>
    <row r="4" spans="1:9" x14ac:dyDescent="0.25">
      <c r="A4" s="2" t="s">
        <v>4741</v>
      </c>
      <c r="B4" s="2" t="s">
        <v>23818</v>
      </c>
      <c r="C4" s="4" t="s">
        <v>23819</v>
      </c>
      <c r="E4" s="9">
        <v>43880</v>
      </c>
    </row>
    <row r="5" spans="1:9" x14ac:dyDescent="0.25">
      <c r="A5" s="2" t="s">
        <v>2045</v>
      </c>
      <c r="B5" s="2" t="s">
        <v>23820</v>
      </c>
      <c r="C5" s="4" t="s">
        <v>10406</v>
      </c>
      <c r="E5" s="9">
        <v>43886</v>
      </c>
    </row>
    <row r="6" spans="1:9" x14ac:dyDescent="0.25">
      <c r="A6" s="2" t="s">
        <v>1454</v>
      </c>
      <c r="B6" s="2" t="s">
        <v>23821</v>
      </c>
      <c r="C6" s="4" t="s">
        <v>10406</v>
      </c>
      <c r="E6" s="9">
        <v>43886</v>
      </c>
    </row>
    <row r="7" spans="1:9" x14ac:dyDescent="0.25">
      <c r="A7" s="2" t="s">
        <v>23822</v>
      </c>
      <c r="B7" s="2" t="s">
        <v>23823</v>
      </c>
      <c r="C7" s="4" t="s">
        <v>14985</v>
      </c>
      <c r="E7" s="9" t="s">
        <v>2194</v>
      </c>
    </row>
    <row r="8" spans="1:9" x14ac:dyDescent="0.25">
      <c r="A8" s="2" t="s">
        <v>4741</v>
      </c>
      <c r="B8" s="2" t="s">
        <v>23824</v>
      </c>
      <c r="C8" s="4" t="s">
        <v>23825</v>
      </c>
      <c r="E8" s="9">
        <v>43901</v>
      </c>
    </row>
    <row r="9" spans="1:9" x14ac:dyDescent="0.25">
      <c r="A9" s="2" t="s">
        <v>3242</v>
      </c>
      <c r="B9" s="2" t="s">
        <v>23826</v>
      </c>
      <c r="C9" s="4" t="s">
        <v>23827</v>
      </c>
      <c r="E9" s="9" t="s">
        <v>2194</v>
      </c>
    </row>
    <row r="10" spans="1:9" x14ac:dyDescent="0.25">
      <c r="A10" s="2" t="s">
        <v>23822</v>
      </c>
      <c r="B10" s="2" t="s">
        <v>23828</v>
      </c>
      <c r="C10" s="4" t="s">
        <v>9146</v>
      </c>
      <c r="E10" s="9">
        <v>44786</v>
      </c>
    </row>
    <row r="11" spans="1:9" x14ac:dyDescent="0.25">
      <c r="A11" s="2" t="s">
        <v>23822</v>
      </c>
      <c r="B11" s="2" t="s">
        <v>23829</v>
      </c>
      <c r="C11" s="4" t="s">
        <v>23830</v>
      </c>
      <c r="E11" s="9">
        <v>45084</v>
      </c>
    </row>
  </sheetData>
  <hyperlinks>
    <hyperlink ref="I1" location="'Inicio'!A1" tooltip="Regresa a la tabla del inicio" display="Ir al inicio" xr:uid="{434D7AF6-E034-4E19-B2FE-2972C0E96DD2}"/>
  </hyperlink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62EC1-CEA0-4CB1-A4D7-E5722CFE78FB}">
  <sheetPr codeName="Hoja282"/>
  <dimension ref="A1:I6"/>
  <sheetViews>
    <sheetView workbookViewId="0">
      <pane ySplit="1" topLeftCell="A2" activePane="bottomLeft" state="frozenSplit"/>
      <selection pane="bottomLeft" activeCell="E6" sqref="E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812</v>
      </c>
      <c r="H1" s="1" t="s">
        <v>28761</v>
      </c>
      <c r="I1" s="5" t="s">
        <v>14</v>
      </c>
    </row>
    <row r="2" spans="1:9" x14ac:dyDescent="0.25">
      <c r="A2" s="2" t="s">
        <v>17746</v>
      </c>
      <c r="B2" s="2" t="s">
        <v>23831</v>
      </c>
      <c r="C2" s="4" t="s">
        <v>23832</v>
      </c>
      <c r="E2" s="9">
        <v>43110</v>
      </c>
    </row>
    <row r="3" spans="1:9" x14ac:dyDescent="0.25">
      <c r="A3" s="2" t="s">
        <v>3998</v>
      </c>
      <c r="B3" s="2" t="s">
        <v>10503</v>
      </c>
      <c r="C3" s="4" t="s">
        <v>3181</v>
      </c>
      <c r="E3" s="9">
        <v>43140</v>
      </c>
    </row>
    <row r="4" spans="1:9" x14ac:dyDescent="0.25">
      <c r="A4" s="2" t="s">
        <v>4741</v>
      </c>
      <c r="B4" s="2" t="s">
        <v>23833</v>
      </c>
      <c r="C4" s="4" t="s">
        <v>23834</v>
      </c>
      <c r="E4" s="9">
        <v>43742</v>
      </c>
    </row>
    <row r="5" spans="1:9" x14ac:dyDescent="0.25">
      <c r="A5" s="2" t="s">
        <v>4741</v>
      </c>
      <c r="B5" s="2" t="s">
        <v>23835</v>
      </c>
      <c r="C5" s="4" t="s">
        <v>23834</v>
      </c>
      <c r="E5" s="9">
        <v>43742</v>
      </c>
    </row>
    <row r="6" spans="1:9" x14ac:dyDescent="0.25">
      <c r="A6" s="2" t="s">
        <v>4741</v>
      </c>
      <c r="B6" s="2" t="s">
        <v>23836</v>
      </c>
      <c r="C6" s="4" t="s">
        <v>23834</v>
      </c>
      <c r="E6" s="9">
        <v>43742</v>
      </c>
    </row>
  </sheetData>
  <hyperlinks>
    <hyperlink ref="I1" location="'Inicio'!A1" tooltip="Regresa a la tabla del inicio" display="Ir al inicio" xr:uid="{3E4AFDEB-C47D-4CDE-9378-DBD6CCF0BD31}"/>
  </hyperlink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ED2DF-B043-445C-BFB2-8BCFBF340F7F}">
  <sheetPr codeName="Hoja284"/>
  <dimension ref="A1:I4"/>
  <sheetViews>
    <sheetView workbookViewId="0">
      <pane ySplit="1" topLeftCell="A2" activePane="bottomLeft" state="frozenSplit"/>
      <selection pane="bottomLeft" activeCell="E5" sqref="E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813</v>
      </c>
      <c r="H1" s="1" t="s">
        <v>28761</v>
      </c>
      <c r="I1" s="5" t="s">
        <v>14</v>
      </c>
    </row>
    <row r="2" spans="1:9" x14ac:dyDescent="0.25">
      <c r="A2" s="2" t="s">
        <v>23837</v>
      </c>
      <c r="B2" s="2" t="s">
        <v>23838</v>
      </c>
      <c r="C2" s="4" t="s">
        <v>23839</v>
      </c>
      <c r="D2" s="9">
        <v>43507</v>
      </c>
      <c r="E2" s="9">
        <v>43507</v>
      </c>
    </row>
    <row r="3" spans="1:9" x14ac:dyDescent="0.25">
      <c r="A3" s="2" t="s">
        <v>23840</v>
      </c>
      <c r="B3" s="2" t="s">
        <v>20330</v>
      </c>
      <c r="C3" s="4" t="s">
        <v>17847</v>
      </c>
      <c r="D3" s="9">
        <v>43521</v>
      </c>
      <c r="E3" s="9">
        <v>43522</v>
      </c>
    </row>
    <row r="4" spans="1:9" x14ac:dyDescent="0.25">
      <c r="A4" s="2" t="s">
        <v>23841</v>
      </c>
      <c r="B4" s="2" t="s">
        <v>23842</v>
      </c>
      <c r="C4" s="4" t="s">
        <v>23843</v>
      </c>
      <c r="E4" s="9">
        <v>43640</v>
      </c>
    </row>
  </sheetData>
  <hyperlinks>
    <hyperlink ref="I1" location="'Inicio'!A1" tooltip="Regresa a la tabla del inicio" display="Ir al inicio" xr:uid="{4BAA9632-E897-4047-A864-36C4AEE5CC59}"/>
  </hyperlink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DC61-634C-4C82-9619-966D49D3FA4A}">
  <sheetPr codeName="Hoja285"/>
  <dimension ref="A1:I20"/>
  <sheetViews>
    <sheetView workbookViewId="0">
      <pane ySplit="1" topLeftCell="A2" activePane="bottomLeft" state="frozenSplit"/>
      <selection pane="bottomLeft" activeCell="E20" sqref="E2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814</v>
      </c>
      <c r="H1" s="1" t="s">
        <v>28761</v>
      </c>
      <c r="I1" s="5" t="s">
        <v>14</v>
      </c>
    </row>
    <row r="2" spans="1:9" x14ac:dyDescent="0.25">
      <c r="A2" s="2" t="s">
        <v>3025</v>
      </c>
      <c r="B2" s="2" t="s">
        <v>23844</v>
      </c>
      <c r="C2" s="4" t="s">
        <v>23845</v>
      </c>
      <c r="E2" s="9">
        <v>43438</v>
      </c>
    </row>
    <row r="3" spans="1:9" x14ac:dyDescent="0.25">
      <c r="A3" s="2" t="s">
        <v>4486</v>
      </c>
      <c r="B3" s="2" t="s">
        <v>23846</v>
      </c>
      <c r="C3" s="4" t="s">
        <v>4698</v>
      </c>
      <c r="E3" s="9">
        <v>43244</v>
      </c>
    </row>
    <row r="4" spans="1:9" x14ac:dyDescent="0.25">
      <c r="A4" s="2" t="s">
        <v>5420</v>
      </c>
      <c r="B4" s="2" t="s">
        <v>23847</v>
      </c>
      <c r="C4" s="4" t="s">
        <v>23848</v>
      </c>
      <c r="E4" s="9">
        <v>43251</v>
      </c>
    </row>
    <row r="5" spans="1:9" x14ac:dyDescent="0.25">
      <c r="A5" s="2" t="s">
        <v>23849</v>
      </c>
      <c r="B5" s="2" t="s">
        <v>23850</v>
      </c>
      <c r="C5" s="4" t="s">
        <v>23851</v>
      </c>
      <c r="E5" s="9">
        <v>43272</v>
      </c>
    </row>
    <row r="6" spans="1:9" x14ac:dyDescent="0.25">
      <c r="A6" s="2" t="s">
        <v>23852</v>
      </c>
      <c r="B6" s="2" t="s">
        <v>23853</v>
      </c>
      <c r="C6" s="4" t="s">
        <v>23854</v>
      </c>
      <c r="E6" s="9">
        <v>43311</v>
      </c>
    </row>
    <row r="7" spans="1:9" x14ac:dyDescent="0.25">
      <c r="A7" s="2" t="s">
        <v>16304</v>
      </c>
      <c r="B7" s="2" t="s">
        <v>23855</v>
      </c>
      <c r="C7" s="4" t="s">
        <v>14412</v>
      </c>
      <c r="D7" s="9">
        <v>43377</v>
      </c>
      <c r="E7" s="9">
        <v>43377</v>
      </c>
    </row>
    <row r="8" spans="1:9" x14ac:dyDescent="0.25">
      <c r="A8" s="2" t="s">
        <v>4455</v>
      </c>
      <c r="B8" s="2" t="s">
        <v>10235</v>
      </c>
      <c r="C8" s="4" t="s">
        <v>23856</v>
      </c>
      <c r="D8" s="9">
        <v>43105</v>
      </c>
      <c r="E8" s="9">
        <v>43104</v>
      </c>
    </row>
    <row r="9" spans="1:9" x14ac:dyDescent="0.25">
      <c r="A9" s="2" t="s">
        <v>11413</v>
      </c>
      <c r="B9" s="2" t="s">
        <v>23857</v>
      </c>
      <c r="C9" s="4" t="s">
        <v>23856</v>
      </c>
      <c r="D9" s="9">
        <v>43105</v>
      </c>
      <c r="E9" s="9">
        <v>43104</v>
      </c>
    </row>
    <row r="10" spans="1:9" x14ac:dyDescent="0.25">
      <c r="A10" s="2" t="s">
        <v>23858</v>
      </c>
      <c r="B10" s="2" t="s">
        <v>23859</v>
      </c>
      <c r="C10" s="4" t="s">
        <v>23860</v>
      </c>
      <c r="E10" s="9">
        <v>43525</v>
      </c>
    </row>
    <row r="11" spans="1:9" x14ac:dyDescent="0.25">
      <c r="A11" s="2" t="s">
        <v>23861</v>
      </c>
      <c r="B11" s="2" t="s">
        <v>23862</v>
      </c>
      <c r="C11" s="4" t="s">
        <v>2108</v>
      </c>
      <c r="E11" s="9">
        <v>43532</v>
      </c>
    </row>
    <row r="12" spans="1:9" x14ac:dyDescent="0.25">
      <c r="A12" s="2" t="s">
        <v>971</v>
      </c>
      <c r="B12" s="2" t="s">
        <v>23863</v>
      </c>
      <c r="C12" s="4" t="s">
        <v>2111</v>
      </c>
      <c r="D12" s="9">
        <v>43546</v>
      </c>
      <c r="E12" s="9">
        <v>43544</v>
      </c>
    </row>
    <row r="13" spans="1:9" x14ac:dyDescent="0.25">
      <c r="A13" s="2" t="s">
        <v>13226</v>
      </c>
      <c r="B13" s="2" t="s">
        <v>23864</v>
      </c>
      <c r="C13" s="4" t="s">
        <v>17854</v>
      </c>
      <c r="D13" s="9">
        <v>43570</v>
      </c>
      <c r="E13" s="9">
        <v>43570</v>
      </c>
    </row>
    <row r="14" spans="1:9" x14ac:dyDescent="0.25">
      <c r="A14" s="2" t="s">
        <v>13226</v>
      </c>
      <c r="B14" s="2" t="s">
        <v>23864</v>
      </c>
      <c r="C14" s="4" t="s">
        <v>6959</v>
      </c>
      <c r="D14" s="9">
        <v>43585</v>
      </c>
      <c r="E14" s="9">
        <v>43584</v>
      </c>
    </row>
    <row r="15" spans="1:9" x14ac:dyDescent="0.25">
      <c r="A15" s="2" t="s">
        <v>3846</v>
      </c>
      <c r="B15" s="2" t="s">
        <v>13295</v>
      </c>
      <c r="C15" s="4" t="s">
        <v>23865</v>
      </c>
      <c r="E15" s="9">
        <v>43599</v>
      </c>
    </row>
    <row r="16" spans="1:9" x14ac:dyDescent="0.25">
      <c r="A16" s="2" t="s">
        <v>23866</v>
      </c>
      <c r="B16" s="2" t="s">
        <v>23867</v>
      </c>
      <c r="C16" s="4" t="s">
        <v>1567</v>
      </c>
      <c r="E16" s="9">
        <v>43614</v>
      </c>
    </row>
    <row r="17" spans="1:5" x14ac:dyDescent="0.25">
      <c r="A17" s="2" t="s">
        <v>3284</v>
      </c>
      <c r="B17" s="2" t="s">
        <v>8193</v>
      </c>
      <c r="C17" s="4" t="s">
        <v>14445</v>
      </c>
      <c r="E17" s="9">
        <v>43640</v>
      </c>
    </row>
    <row r="18" spans="1:5" x14ac:dyDescent="0.25">
      <c r="A18" s="2" t="s">
        <v>16411</v>
      </c>
      <c r="B18" s="2" t="s">
        <v>23868</v>
      </c>
      <c r="C18" s="4" t="s">
        <v>14456</v>
      </c>
      <c r="D18" s="9">
        <v>43732</v>
      </c>
      <c r="E18" s="9">
        <v>43731</v>
      </c>
    </row>
    <row r="19" spans="1:5" x14ac:dyDescent="0.25">
      <c r="A19" s="2" t="s">
        <v>23869</v>
      </c>
      <c r="B19" s="2" t="s">
        <v>16070</v>
      </c>
      <c r="C19" s="4" t="s">
        <v>21646</v>
      </c>
      <c r="D19" s="9">
        <v>43854</v>
      </c>
      <c r="E19" s="9">
        <v>43852</v>
      </c>
    </row>
    <row r="20" spans="1:5" x14ac:dyDescent="0.25">
      <c r="A20" s="2" t="s">
        <v>23870</v>
      </c>
      <c r="B20" s="2" t="s">
        <v>23871</v>
      </c>
      <c r="C20" s="4" t="s">
        <v>23872</v>
      </c>
      <c r="E20" s="9">
        <v>43874</v>
      </c>
    </row>
  </sheetData>
  <hyperlinks>
    <hyperlink ref="I1" location="'Inicio'!A1" tooltip="Regresa a la tabla del inicio" display="Ir al inicio" xr:uid="{59E5963A-470E-4285-A5CA-8F73FCB5234E}"/>
  </hyperlink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45295-52C3-49AD-B0D0-48184C6D01A9}">
  <sheetPr codeName="Hoja361"/>
  <dimension ref="A1:I25"/>
  <sheetViews>
    <sheetView workbookViewId="0">
      <pane ySplit="1" topLeftCell="A2" activePane="bottomLeft" state="frozenSplit"/>
      <selection pane="bottomLeft" activeCell="F9" sqref="F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23873</v>
      </c>
      <c r="H1" s="1" t="s">
        <v>28761</v>
      </c>
      <c r="I1" s="5" t="s">
        <v>14</v>
      </c>
    </row>
    <row r="2" spans="1:9" x14ac:dyDescent="0.25">
      <c r="A2" s="2" t="s">
        <v>1171</v>
      </c>
      <c r="B2" s="2" t="s">
        <v>23875</v>
      </c>
      <c r="C2" s="4" t="s">
        <v>23876</v>
      </c>
      <c r="E2" s="9">
        <v>42696</v>
      </c>
    </row>
    <row r="3" spans="1:9" x14ac:dyDescent="0.25">
      <c r="A3" s="2" t="s">
        <v>1171</v>
      </c>
      <c r="B3" s="2" t="s">
        <v>23877</v>
      </c>
      <c r="C3" s="4" t="s">
        <v>23876</v>
      </c>
      <c r="E3" s="9">
        <v>42696</v>
      </c>
    </row>
    <row r="4" spans="1:9" x14ac:dyDescent="0.25">
      <c r="A4" s="2" t="s">
        <v>1171</v>
      </c>
      <c r="B4" s="2" t="s">
        <v>23878</v>
      </c>
      <c r="C4" s="4" t="s">
        <v>23879</v>
      </c>
      <c r="E4" s="9">
        <v>42700</v>
      </c>
    </row>
    <row r="5" spans="1:9" x14ac:dyDescent="0.25">
      <c r="A5" s="2" t="s">
        <v>1171</v>
      </c>
      <c r="B5" s="2" t="s">
        <v>23880</v>
      </c>
      <c r="C5" s="4" t="s">
        <v>23879</v>
      </c>
      <c r="E5" s="9">
        <v>42700</v>
      </c>
    </row>
    <row r="6" spans="1:9" x14ac:dyDescent="0.25">
      <c r="A6" s="2" t="s">
        <v>1171</v>
      </c>
      <c r="B6" s="2" t="s">
        <v>23881</v>
      </c>
      <c r="C6" s="4" t="s">
        <v>23882</v>
      </c>
      <c r="E6" s="9">
        <v>42702</v>
      </c>
    </row>
    <row r="7" spans="1:9" x14ac:dyDescent="0.25">
      <c r="A7" s="2" t="s">
        <v>1171</v>
      </c>
      <c r="B7" s="2" t="s">
        <v>23883</v>
      </c>
      <c r="C7" s="4" t="s">
        <v>23882</v>
      </c>
      <c r="E7" s="9">
        <v>42702</v>
      </c>
    </row>
    <row r="8" spans="1:9" x14ac:dyDescent="0.25">
      <c r="A8" s="2" t="s">
        <v>1171</v>
      </c>
      <c r="B8" s="2" t="s">
        <v>23884</v>
      </c>
      <c r="C8" s="4" t="s">
        <v>23885</v>
      </c>
      <c r="E8" s="9">
        <v>42712</v>
      </c>
    </row>
    <row r="9" spans="1:9" x14ac:dyDescent="0.25">
      <c r="A9" s="2" t="s">
        <v>1171</v>
      </c>
      <c r="B9" s="2" t="s">
        <v>23886</v>
      </c>
      <c r="C9" s="4" t="s">
        <v>23887</v>
      </c>
      <c r="E9" s="9">
        <v>42714</v>
      </c>
    </row>
    <row r="10" spans="1:9" x14ac:dyDescent="0.25">
      <c r="A10" s="2" t="s">
        <v>1171</v>
      </c>
      <c r="B10" s="2" t="s">
        <v>23888</v>
      </c>
      <c r="C10" s="4" t="s">
        <v>23887</v>
      </c>
      <c r="E10" s="9">
        <v>42714</v>
      </c>
    </row>
    <row r="11" spans="1:9" x14ac:dyDescent="0.25">
      <c r="A11" s="2" t="s">
        <v>1171</v>
      </c>
      <c r="B11" s="2" t="s">
        <v>23889</v>
      </c>
      <c r="C11" s="4" t="s">
        <v>23890</v>
      </c>
      <c r="E11" s="9">
        <v>42716</v>
      </c>
    </row>
    <row r="12" spans="1:9" x14ac:dyDescent="0.25">
      <c r="A12" s="2" t="s">
        <v>1171</v>
      </c>
      <c r="B12" s="2" t="s">
        <v>23891</v>
      </c>
      <c r="C12" s="4" t="s">
        <v>23890</v>
      </c>
      <c r="E12" s="9">
        <v>42716</v>
      </c>
    </row>
    <row r="13" spans="1:9" x14ac:dyDescent="0.25">
      <c r="A13" s="2" t="s">
        <v>1171</v>
      </c>
      <c r="B13" s="2" t="s">
        <v>23892</v>
      </c>
      <c r="C13" s="4" t="s">
        <v>23893</v>
      </c>
      <c r="E13" s="9">
        <v>42720</v>
      </c>
    </row>
    <row r="14" spans="1:9" x14ac:dyDescent="0.25">
      <c r="A14" s="2" t="s">
        <v>1171</v>
      </c>
      <c r="B14" s="2" t="s">
        <v>23894</v>
      </c>
      <c r="C14" s="4" t="s">
        <v>23893</v>
      </c>
      <c r="E14" s="9">
        <v>42720</v>
      </c>
    </row>
    <row r="15" spans="1:9" x14ac:dyDescent="0.25">
      <c r="A15" s="2" t="s">
        <v>1171</v>
      </c>
      <c r="B15" s="2" t="s">
        <v>23895</v>
      </c>
      <c r="C15" s="4" t="s">
        <v>23896</v>
      </c>
      <c r="E15" s="9">
        <v>42724</v>
      </c>
    </row>
    <row r="16" spans="1:9" x14ac:dyDescent="0.25">
      <c r="A16" s="2" t="s">
        <v>1171</v>
      </c>
      <c r="B16" s="2" t="s">
        <v>23897</v>
      </c>
      <c r="C16" s="4" t="s">
        <v>23896</v>
      </c>
      <c r="E16" s="9">
        <v>42724</v>
      </c>
    </row>
    <row r="17" spans="1:5" x14ac:dyDescent="0.25">
      <c r="A17" s="2" t="s">
        <v>1171</v>
      </c>
      <c r="B17" s="2" t="s">
        <v>23898</v>
      </c>
      <c r="C17" s="4" t="s">
        <v>23899</v>
      </c>
      <c r="E17" s="9">
        <v>42884</v>
      </c>
    </row>
    <row r="18" spans="1:5" x14ac:dyDescent="0.25">
      <c r="A18" s="2" t="s">
        <v>1171</v>
      </c>
      <c r="B18" s="2" t="s">
        <v>23900</v>
      </c>
      <c r="C18" s="4" t="s">
        <v>23899</v>
      </c>
      <c r="E18" s="9">
        <v>42884</v>
      </c>
    </row>
    <row r="19" spans="1:5" x14ac:dyDescent="0.25">
      <c r="A19" s="2" t="s">
        <v>1171</v>
      </c>
      <c r="B19" s="2" t="s">
        <v>23901</v>
      </c>
      <c r="C19" s="4" t="s">
        <v>5897</v>
      </c>
      <c r="E19" s="9">
        <v>42894</v>
      </c>
    </row>
    <row r="20" spans="1:5" x14ac:dyDescent="0.25">
      <c r="A20" s="2" t="s">
        <v>1171</v>
      </c>
      <c r="B20" s="2" t="s">
        <v>23902</v>
      </c>
      <c r="C20" s="4" t="s">
        <v>5897</v>
      </c>
      <c r="E20" s="9">
        <v>42894</v>
      </c>
    </row>
    <row r="21" spans="1:5" x14ac:dyDescent="0.25">
      <c r="A21" s="2" t="s">
        <v>1171</v>
      </c>
      <c r="B21" s="2" t="s">
        <v>23903</v>
      </c>
      <c r="C21" s="4" t="s">
        <v>14999</v>
      </c>
      <c r="E21" s="9" t="s">
        <v>14273</v>
      </c>
    </row>
    <row r="22" spans="1:5" x14ac:dyDescent="0.25">
      <c r="A22" s="2" t="s">
        <v>1171</v>
      </c>
      <c r="B22" s="2" t="s">
        <v>23904</v>
      </c>
      <c r="C22" s="4" t="s">
        <v>14999</v>
      </c>
      <c r="E22" s="9" t="s">
        <v>14273</v>
      </c>
    </row>
    <row r="23" spans="1:5" x14ac:dyDescent="0.25">
      <c r="A23" s="2" t="s">
        <v>1171</v>
      </c>
      <c r="B23" s="2" t="s">
        <v>23905</v>
      </c>
      <c r="C23" s="4" t="s">
        <v>23906</v>
      </c>
      <c r="E23" s="9">
        <v>42902</v>
      </c>
    </row>
    <row r="24" spans="1:5" x14ac:dyDescent="0.25">
      <c r="A24" s="2" t="s">
        <v>1171</v>
      </c>
      <c r="B24" s="2" t="s">
        <v>23907</v>
      </c>
      <c r="C24" s="4" t="s">
        <v>23906</v>
      </c>
      <c r="E24" s="9">
        <v>42902</v>
      </c>
    </row>
    <row r="25" spans="1:5" x14ac:dyDescent="0.25">
      <c r="A25" s="2" t="s">
        <v>1171</v>
      </c>
      <c r="B25" s="2" t="s">
        <v>23908</v>
      </c>
      <c r="C25" s="4" t="s">
        <v>23909</v>
      </c>
      <c r="E25" s="9">
        <v>43328</v>
      </c>
    </row>
  </sheetData>
  <hyperlinks>
    <hyperlink ref="I1" location="'Inicio'!A1" tooltip="Regresa a la tabla del inicio" display="Ir al inicio" xr:uid="{D9968815-710D-4837-8331-2AAE7A958745}"/>
  </hyperlink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237DF-3816-43AA-B84F-DC286149A82F}">
  <sheetPr codeName="Hoja286"/>
  <dimension ref="A1:I17"/>
  <sheetViews>
    <sheetView workbookViewId="0">
      <pane ySplit="1" topLeftCell="A2" activePane="bottomLeft" state="frozenSplit"/>
      <selection pane="bottomLeft" activeCell="C19" sqref="C1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815</v>
      </c>
      <c r="H1" s="1" t="s">
        <v>28761</v>
      </c>
      <c r="I1" s="5" t="s">
        <v>14</v>
      </c>
    </row>
    <row r="2" spans="1:9" x14ac:dyDescent="0.25">
      <c r="A2" s="2" t="s">
        <v>23910</v>
      </c>
      <c r="B2" s="2" t="s">
        <v>23911</v>
      </c>
      <c r="C2" s="4">
        <v>42846</v>
      </c>
      <c r="E2" s="9">
        <v>42851</v>
      </c>
    </row>
    <row r="3" spans="1:9" x14ac:dyDescent="0.25">
      <c r="A3" s="2" t="s">
        <v>8792</v>
      </c>
      <c r="B3" s="2" t="s">
        <v>23912</v>
      </c>
      <c r="C3" s="4" t="s">
        <v>5585</v>
      </c>
      <c r="E3" s="9">
        <v>42865</v>
      </c>
    </row>
    <row r="4" spans="1:9" x14ac:dyDescent="0.25">
      <c r="A4" s="2" t="s">
        <v>23913</v>
      </c>
      <c r="B4" s="2" t="s">
        <v>23914</v>
      </c>
      <c r="C4" s="4" t="s">
        <v>5585</v>
      </c>
      <c r="D4" s="9">
        <v>42868</v>
      </c>
      <c r="E4" s="9">
        <v>42871</v>
      </c>
    </row>
    <row r="5" spans="1:9" x14ac:dyDescent="0.25">
      <c r="A5" s="2" t="s">
        <v>23910</v>
      </c>
      <c r="B5" s="2" t="s">
        <v>23915</v>
      </c>
      <c r="C5" s="4" t="s">
        <v>23916</v>
      </c>
      <c r="E5" s="9">
        <v>42879</v>
      </c>
    </row>
    <row r="6" spans="1:9" x14ac:dyDescent="0.25">
      <c r="A6" s="2" t="s">
        <v>4176</v>
      </c>
      <c r="B6" s="2" t="s">
        <v>23917</v>
      </c>
      <c r="C6" s="4" t="s">
        <v>23918</v>
      </c>
      <c r="D6" s="9">
        <v>42893</v>
      </c>
      <c r="E6" s="9">
        <v>42893</v>
      </c>
    </row>
    <row r="7" spans="1:9" x14ac:dyDescent="0.25">
      <c r="A7" s="2" t="s">
        <v>17746</v>
      </c>
      <c r="B7" s="2" t="s">
        <v>23831</v>
      </c>
      <c r="C7" s="4" t="s">
        <v>23918</v>
      </c>
      <c r="D7" s="9">
        <v>42893</v>
      </c>
      <c r="E7" s="9">
        <v>42893</v>
      </c>
    </row>
    <row r="8" spans="1:9" x14ac:dyDescent="0.25">
      <c r="A8" s="2" t="s">
        <v>17746</v>
      </c>
      <c r="B8" s="2" t="s">
        <v>23831</v>
      </c>
      <c r="C8" s="4" t="s">
        <v>5652</v>
      </c>
      <c r="E8" s="9">
        <v>43056</v>
      </c>
    </row>
    <row r="9" spans="1:9" x14ac:dyDescent="0.25">
      <c r="A9" s="2" t="s">
        <v>17746</v>
      </c>
      <c r="B9" s="2" t="s">
        <v>23919</v>
      </c>
      <c r="C9" s="4" t="s">
        <v>5652</v>
      </c>
      <c r="E9" s="9">
        <v>43056</v>
      </c>
    </row>
    <row r="10" spans="1:9" x14ac:dyDescent="0.25">
      <c r="A10" s="2" t="s">
        <v>23920</v>
      </c>
      <c r="B10" s="2" t="s">
        <v>23921</v>
      </c>
      <c r="C10" s="4" t="s">
        <v>23922</v>
      </c>
      <c r="E10" s="9">
        <v>43146</v>
      </c>
    </row>
    <row r="11" spans="1:9" x14ac:dyDescent="0.25">
      <c r="A11" s="2" t="s">
        <v>18311</v>
      </c>
      <c r="B11" s="2" t="s">
        <v>23923</v>
      </c>
      <c r="C11" s="4" t="s">
        <v>23922</v>
      </c>
      <c r="D11" s="9">
        <v>43123</v>
      </c>
      <c r="E11" s="9">
        <v>43146</v>
      </c>
    </row>
    <row r="12" spans="1:9" x14ac:dyDescent="0.25">
      <c r="A12" s="2" t="s">
        <v>23924</v>
      </c>
      <c r="B12" s="2" t="s">
        <v>23925</v>
      </c>
      <c r="C12" s="4">
        <v>43116</v>
      </c>
      <c r="E12" s="9">
        <v>43146</v>
      </c>
    </row>
    <row r="13" spans="1:9" x14ac:dyDescent="0.25">
      <c r="A13" s="2" t="s">
        <v>16381</v>
      </c>
      <c r="B13" s="2" t="s">
        <v>23926</v>
      </c>
      <c r="C13" s="4">
        <v>43116</v>
      </c>
      <c r="E13" s="9">
        <v>43146</v>
      </c>
    </row>
    <row r="14" spans="1:9" x14ac:dyDescent="0.25">
      <c r="A14" s="25"/>
      <c r="B14" s="25" t="s">
        <v>23927</v>
      </c>
      <c r="C14" s="25"/>
      <c r="D14" s="29"/>
      <c r="E14" s="29"/>
      <c r="F14" s="30"/>
    </row>
    <row r="15" spans="1:9" x14ac:dyDescent="0.25">
      <c r="A15" s="2" t="s">
        <v>1454</v>
      </c>
      <c r="B15" s="2" t="s">
        <v>23821</v>
      </c>
      <c r="C15" s="4" t="s">
        <v>10514</v>
      </c>
      <c r="E15" s="9">
        <v>43207</v>
      </c>
    </row>
    <row r="16" spans="1:9" x14ac:dyDescent="0.25">
      <c r="A16" s="2" t="s">
        <v>3093</v>
      </c>
      <c r="B16" s="2" t="s">
        <v>23928</v>
      </c>
      <c r="C16" s="4" t="s">
        <v>10514</v>
      </c>
      <c r="E16" s="9">
        <v>43207</v>
      </c>
    </row>
    <row r="17" spans="1:5" x14ac:dyDescent="0.25">
      <c r="A17" s="2" t="s">
        <v>23929</v>
      </c>
      <c r="B17" s="2" t="s">
        <v>23930</v>
      </c>
      <c r="C17" s="4" t="s">
        <v>10514</v>
      </c>
      <c r="E17" s="9">
        <v>43207</v>
      </c>
    </row>
  </sheetData>
  <hyperlinks>
    <hyperlink ref="I1" location="'Inicio'!A1" tooltip="Regresa a la tabla del inicio" display="Ir al inicio" xr:uid="{1C6901ED-EB78-47D6-9076-D1CB5D669DB5}"/>
  </hyperlinks>
  <pageMargins left="0.7" right="0.7" top="0.75" bottom="0.75" header="0.3" footer="0.3"/>
  <tableParts count="1">
    <tablePart r:id="rId1"/>
  </tableParts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90D27-60BD-47F4-B7D0-0E1814B6D318}">
  <sheetPr codeName="Hoja290"/>
  <dimension ref="A1:I19"/>
  <sheetViews>
    <sheetView workbookViewId="0">
      <pane ySplit="1" topLeftCell="A2" activePane="bottomLeft" state="frozenSplit"/>
      <selection pane="bottomLeft" activeCell="B22" sqref="B2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816</v>
      </c>
      <c r="H1" s="1" t="s">
        <v>28761</v>
      </c>
      <c r="I1" s="5" t="s">
        <v>14</v>
      </c>
    </row>
    <row r="2" spans="1:9" x14ac:dyDescent="0.25">
      <c r="A2" s="2" t="s">
        <v>2235</v>
      </c>
      <c r="B2" s="2" t="s">
        <v>23931</v>
      </c>
      <c r="C2" s="4" t="s">
        <v>1978</v>
      </c>
      <c r="E2" s="9">
        <v>42754</v>
      </c>
    </row>
    <row r="3" spans="1:9" x14ac:dyDescent="0.25">
      <c r="A3" s="2" t="s">
        <v>1171</v>
      </c>
      <c r="B3" s="2" t="s">
        <v>23932</v>
      </c>
      <c r="C3" s="4" t="s">
        <v>1978</v>
      </c>
      <c r="E3" s="9">
        <v>42754</v>
      </c>
    </row>
    <row r="4" spans="1:9" x14ac:dyDescent="0.25">
      <c r="A4" s="2" t="s">
        <v>4563</v>
      </c>
      <c r="B4" s="2" t="s">
        <v>23933</v>
      </c>
      <c r="C4" s="4" t="s">
        <v>9924</v>
      </c>
      <c r="E4" s="9">
        <v>42828</v>
      </c>
    </row>
    <row r="5" spans="1:9" x14ac:dyDescent="0.25">
      <c r="A5" s="2" t="s">
        <v>23934</v>
      </c>
      <c r="B5" s="2" t="s">
        <v>23935</v>
      </c>
      <c r="C5" s="4" t="s">
        <v>18663</v>
      </c>
      <c r="E5" s="9">
        <v>42996</v>
      </c>
    </row>
    <row r="6" spans="1:9" x14ac:dyDescent="0.25">
      <c r="A6" s="2" t="s">
        <v>1466</v>
      </c>
      <c r="B6" s="2" t="s">
        <v>23936</v>
      </c>
      <c r="C6" s="4" t="s">
        <v>23937</v>
      </c>
      <c r="E6" s="9">
        <v>42996</v>
      </c>
    </row>
    <row r="7" spans="1:9" x14ac:dyDescent="0.25">
      <c r="A7" s="2" t="s">
        <v>4741</v>
      </c>
      <c r="B7" s="2" t="s">
        <v>23938</v>
      </c>
      <c r="C7" s="4" t="s">
        <v>23939</v>
      </c>
      <c r="E7" s="9">
        <v>43572</v>
      </c>
    </row>
    <row r="8" spans="1:9" x14ac:dyDescent="0.25">
      <c r="A8" s="2" t="s">
        <v>4741</v>
      </c>
      <c r="B8" s="2" t="s">
        <v>23940</v>
      </c>
      <c r="C8" s="4" t="s">
        <v>23941</v>
      </c>
      <c r="E8" s="9">
        <v>43577</v>
      </c>
    </row>
    <row r="9" spans="1:9" x14ac:dyDescent="0.25">
      <c r="A9" s="2" t="s">
        <v>4741</v>
      </c>
      <c r="B9" s="2" t="s">
        <v>23942</v>
      </c>
      <c r="C9" s="4" t="s">
        <v>23943</v>
      </c>
      <c r="E9" s="9">
        <v>43578</v>
      </c>
    </row>
    <row r="10" spans="1:9" x14ac:dyDescent="0.25">
      <c r="A10" s="2" t="s">
        <v>4741</v>
      </c>
      <c r="B10" s="2" t="s">
        <v>23944</v>
      </c>
      <c r="C10" s="4" t="s">
        <v>23945</v>
      </c>
      <c r="E10" s="9">
        <v>43584</v>
      </c>
    </row>
    <row r="11" spans="1:9" x14ac:dyDescent="0.25">
      <c r="A11" s="2" t="s">
        <v>23946</v>
      </c>
      <c r="B11" s="2" t="s">
        <v>23947</v>
      </c>
      <c r="C11" s="4" t="s">
        <v>23948</v>
      </c>
      <c r="E11" s="9">
        <v>44868</v>
      </c>
    </row>
    <row r="12" spans="1:9" x14ac:dyDescent="0.25">
      <c r="A12" s="2" t="s">
        <v>23949</v>
      </c>
      <c r="B12" s="2" t="s">
        <v>3245</v>
      </c>
      <c r="C12" s="4" t="s">
        <v>23950</v>
      </c>
      <c r="E12" s="9">
        <v>44868</v>
      </c>
      <c r="F12" s="3" t="s">
        <v>23951</v>
      </c>
    </row>
    <row r="13" spans="1:9" x14ac:dyDescent="0.25">
      <c r="A13" s="25"/>
      <c r="B13" s="25" t="s">
        <v>23952</v>
      </c>
      <c r="C13" s="25"/>
      <c r="D13" s="29"/>
      <c r="E13" s="29"/>
      <c r="F13" s="30"/>
    </row>
    <row r="14" spans="1:9" x14ac:dyDescent="0.25">
      <c r="A14" s="2" t="s">
        <v>23953</v>
      </c>
      <c r="B14" s="2" t="s">
        <v>23954</v>
      </c>
      <c r="C14" s="4" t="s">
        <v>23955</v>
      </c>
      <c r="E14" s="9">
        <v>45082</v>
      </c>
      <c r="F14" s="3">
        <v>5</v>
      </c>
    </row>
    <row r="15" spans="1:9" x14ac:dyDescent="0.25">
      <c r="A15" s="2" t="s">
        <v>3242</v>
      </c>
      <c r="B15" s="2" t="s">
        <v>23956</v>
      </c>
      <c r="C15" s="4" t="s">
        <v>23955</v>
      </c>
      <c r="E15" s="9">
        <v>45082</v>
      </c>
      <c r="F15" s="3">
        <v>5</v>
      </c>
    </row>
    <row r="16" spans="1:9" x14ac:dyDescent="0.25">
      <c r="A16" s="25"/>
      <c r="B16" s="25" t="s">
        <v>23957</v>
      </c>
      <c r="C16" s="25"/>
      <c r="D16" s="29"/>
      <c r="E16" s="29"/>
      <c r="F16" s="30"/>
    </row>
    <row r="17" spans="1:6" x14ac:dyDescent="0.25">
      <c r="A17" s="2" t="s">
        <v>23958</v>
      </c>
      <c r="B17" s="2" t="s">
        <v>23959</v>
      </c>
      <c r="C17" s="4" t="s">
        <v>9274</v>
      </c>
      <c r="E17" s="9">
        <v>45110</v>
      </c>
    </row>
    <row r="18" spans="1:6" x14ac:dyDescent="0.25">
      <c r="A18" s="2" t="s">
        <v>3242</v>
      </c>
      <c r="B18" s="2" t="s">
        <v>23960</v>
      </c>
      <c r="C18" s="4" t="s">
        <v>9274</v>
      </c>
      <c r="E18" s="9">
        <v>45110</v>
      </c>
    </row>
    <row r="19" spans="1:6" x14ac:dyDescent="0.25">
      <c r="A19" s="25"/>
      <c r="B19" s="25" t="s">
        <v>23961</v>
      </c>
      <c r="C19" s="25"/>
      <c r="D19" s="29"/>
      <c r="E19" s="29"/>
      <c r="F19" s="30"/>
    </row>
  </sheetData>
  <hyperlinks>
    <hyperlink ref="I1" location="'Inicio'!A1" tooltip="Regresa a la tabla del inicio" display="Ir al inicio" xr:uid="{342BF97B-E441-496D-9239-1E3613494B29}"/>
  </hyperlinks>
  <pageMargins left="0.7" right="0.7" top="0.75" bottom="0.75" header="0.3" footer="0.3"/>
  <tableParts count="1">
    <tablePart r:id="rId1"/>
  </tableParts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2104-608E-4856-8027-786DFF93A007}">
  <sheetPr codeName="Hoja296"/>
  <dimension ref="A1:I10"/>
  <sheetViews>
    <sheetView workbookViewId="0">
      <pane ySplit="1" topLeftCell="A2" activePane="bottomLeft" state="frozenSplit"/>
      <selection pane="bottomLeft" activeCell="B9" sqref="B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817</v>
      </c>
      <c r="H1" s="1" t="s">
        <v>28761</v>
      </c>
      <c r="I1" s="5" t="s">
        <v>14</v>
      </c>
    </row>
    <row r="2" spans="1:9" x14ac:dyDescent="0.25">
      <c r="A2" s="2" t="s">
        <v>6622</v>
      </c>
      <c r="B2" s="2" t="s">
        <v>23962</v>
      </c>
      <c r="C2" s="4" t="s">
        <v>23963</v>
      </c>
      <c r="E2" s="9">
        <v>43246</v>
      </c>
    </row>
    <row r="3" spans="1:9" x14ac:dyDescent="0.25">
      <c r="A3" s="2" t="s">
        <v>23964</v>
      </c>
      <c r="B3" s="2" t="s">
        <v>23965</v>
      </c>
      <c r="C3" s="4" t="s">
        <v>15934</v>
      </c>
      <c r="D3" s="9">
        <v>43305</v>
      </c>
      <c r="E3" s="9">
        <v>43304</v>
      </c>
    </row>
    <row r="4" spans="1:9" x14ac:dyDescent="0.25">
      <c r="A4" s="2" t="s">
        <v>1593</v>
      </c>
      <c r="B4" s="2" t="s">
        <v>23966</v>
      </c>
      <c r="C4" s="4" t="s">
        <v>23967</v>
      </c>
      <c r="E4" s="9">
        <v>43505</v>
      </c>
    </row>
    <row r="5" spans="1:9" x14ac:dyDescent="0.25">
      <c r="A5" s="2" t="s">
        <v>3312</v>
      </c>
      <c r="B5" s="2" t="s">
        <v>23968</v>
      </c>
      <c r="C5" s="4" t="s">
        <v>8954</v>
      </c>
      <c r="E5" s="9">
        <v>43540</v>
      </c>
    </row>
    <row r="6" spans="1:9" x14ac:dyDescent="0.25">
      <c r="A6" s="2" t="s">
        <v>3970</v>
      </c>
      <c r="B6" s="2" t="s">
        <v>23969</v>
      </c>
      <c r="C6" s="4" t="s">
        <v>1557</v>
      </c>
      <c r="D6" s="9">
        <v>43561</v>
      </c>
      <c r="E6" s="9">
        <v>43561</v>
      </c>
    </row>
    <row r="7" spans="1:9" x14ac:dyDescent="0.25">
      <c r="A7" s="2" t="s">
        <v>3298</v>
      </c>
      <c r="B7" s="2" t="s">
        <v>23970</v>
      </c>
      <c r="C7" s="4" t="s">
        <v>5875</v>
      </c>
      <c r="E7" s="9">
        <v>43708</v>
      </c>
    </row>
    <row r="8" spans="1:9" x14ac:dyDescent="0.25">
      <c r="A8" s="2" t="s">
        <v>23971</v>
      </c>
      <c r="B8" s="2" t="s">
        <v>23972</v>
      </c>
      <c r="C8" s="4" t="s">
        <v>17223</v>
      </c>
      <c r="D8" s="9">
        <v>43747</v>
      </c>
      <c r="E8" s="9">
        <v>43745</v>
      </c>
    </row>
    <row r="9" spans="1:9" x14ac:dyDescent="0.25">
      <c r="A9" s="2" t="s">
        <v>23973</v>
      </c>
      <c r="B9" s="2" t="s">
        <v>23974</v>
      </c>
      <c r="C9" s="4" t="s">
        <v>4865</v>
      </c>
      <c r="E9" s="9">
        <v>43760</v>
      </c>
    </row>
    <row r="10" spans="1:9" x14ac:dyDescent="0.25">
      <c r="A10" s="2" t="s">
        <v>6135</v>
      </c>
      <c r="B10" s="2" t="s">
        <v>23975</v>
      </c>
      <c r="C10" s="4" t="s">
        <v>23976</v>
      </c>
      <c r="E10" s="9">
        <v>43785</v>
      </c>
    </row>
  </sheetData>
  <hyperlinks>
    <hyperlink ref="I1" location="'Inicio'!A1" tooltip="Regresa a la tabla del inicio" display="Ir al inicio" xr:uid="{E2619CF7-122B-4D36-8595-B946BF16574E}"/>
  </hyperlinks>
  <pageMargins left="0.7" right="0.7" top="0.75" bottom="0.75" header="0.3" footer="0.3"/>
  <tableParts count="1">
    <tablePart r:id="rId1"/>
  </tableParts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8866-6F8E-44FC-A571-477D421BB743}">
  <sheetPr codeName="Hoja297"/>
  <dimension ref="A1:I64"/>
  <sheetViews>
    <sheetView workbookViewId="0">
      <pane ySplit="1" topLeftCell="A4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818</v>
      </c>
      <c r="H1" s="1" t="s">
        <v>28761</v>
      </c>
      <c r="I1" s="5" t="s">
        <v>14</v>
      </c>
    </row>
    <row r="2" spans="1:9" x14ac:dyDescent="0.25">
      <c r="A2" s="2" t="s">
        <v>7048</v>
      </c>
      <c r="B2" s="2" t="s">
        <v>23977</v>
      </c>
      <c r="C2" s="4" t="s">
        <v>20206</v>
      </c>
      <c r="E2" s="9">
        <v>43269</v>
      </c>
    </row>
    <row r="3" spans="1:9" x14ac:dyDescent="0.25">
      <c r="A3" s="2" t="s">
        <v>1350</v>
      </c>
      <c r="B3" s="2" t="s">
        <v>23978</v>
      </c>
      <c r="C3" s="4" t="s">
        <v>10524</v>
      </c>
      <c r="E3" s="9">
        <v>43273</v>
      </c>
    </row>
    <row r="4" spans="1:9" x14ac:dyDescent="0.25">
      <c r="A4" s="2" t="s">
        <v>5365</v>
      </c>
      <c r="B4" s="2" t="s">
        <v>23979</v>
      </c>
      <c r="C4" s="4" t="s">
        <v>23980</v>
      </c>
      <c r="E4" s="9">
        <v>43299</v>
      </c>
    </row>
    <row r="5" spans="1:9" x14ac:dyDescent="0.25">
      <c r="A5" s="2" t="s">
        <v>3107</v>
      </c>
      <c r="B5" s="2" t="s">
        <v>23981</v>
      </c>
      <c r="C5" s="4" t="s">
        <v>11348</v>
      </c>
      <c r="D5" s="9">
        <v>43364</v>
      </c>
      <c r="E5" s="9">
        <v>43364</v>
      </c>
    </row>
    <row r="6" spans="1:9" x14ac:dyDescent="0.25">
      <c r="A6" s="2" t="s">
        <v>16677</v>
      </c>
      <c r="B6" s="2" t="s">
        <v>23982</v>
      </c>
      <c r="C6" s="4" t="s">
        <v>18820</v>
      </c>
      <c r="E6" s="9">
        <v>43421</v>
      </c>
    </row>
    <row r="7" spans="1:9" x14ac:dyDescent="0.25">
      <c r="A7" s="2" t="s">
        <v>23983</v>
      </c>
      <c r="B7" s="2" t="s">
        <v>23984</v>
      </c>
      <c r="C7" s="4" t="s">
        <v>10216</v>
      </c>
      <c r="E7" s="9">
        <v>43428</v>
      </c>
    </row>
    <row r="8" spans="1:9" x14ac:dyDescent="0.25">
      <c r="A8" s="2" t="s">
        <v>4347</v>
      </c>
      <c r="B8" s="2" t="s">
        <v>23985</v>
      </c>
      <c r="C8" s="4" t="s">
        <v>8938</v>
      </c>
      <c r="E8" s="9">
        <v>43434</v>
      </c>
    </row>
    <row r="9" spans="1:9" x14ac:dyDescent="0.25">
      <c r="A9" s="2" t="s">
        <v>17353</v>
      </c>
      <c r="B9" s="2" t="s">
        <v>23986</v>
      </c>
      <c r="C9" s="4" t="s">
        <v>10398</v>
      </c>
      <c r="E9" s="9">
        <v>43659</v>
      </c>
    </row>
    <row r="10" spans="1:9" x14ac:dyDescent="0.25">
      <c r="A10" s="2" t="s">
        <v>2547</v>
      </c>
      <c r="B10" s="2" t="s">
        <v>23987</v>
      </c>
      <c r="C10" s="4" t="s">
        <v>23988</v>
      </c>
      <c r="D10" s="9">
        <v>43673</v>
      </c>
      <c r="E10" s="9">
        <v>43673</v>
      </c>
    </row>
    <row r="11" spans="1:9" x14ac:dyDescent="0.25">
      <c r="A11" s="2" t="s">
        <v>16386</v>
      </c>
      <c r="B11" s="2" t="s">
        <v>20982</v>
      </c>
      <c r="C11" s="4" t="s">
        <v>23988</v>
      </c>
      <c r="D11" s="9">
        <v>43673</v>
      </c>
      <c r="E11" s="9">
        <v>43673</v>
      </c>
    </row>
    <row r="12" spans="1:9" x14ac:dyDescent="0.25">
      <c r="A12" s="2" t="s">
        <v>23989</v>
      </c>
      <c r="B12" s="2" t="s">
        <v>23990</v>
      </c>
      <c r="C12" s="4" t="s">
        <v>23991</v>
      </c>
      <c r="E12" s="9">
        <v>43683</v>
      </c>
    </row>
    <row r="13" spans="1:9" x14ac:dyDescent="0.25">
      <c r="A13" s="2" t="s">
        <v>23989</v>
      </c>
      <c r="B13" s="2" t="s">
        <v>23992</v>
      </c>
      <c r="C13" s="4" t="s">
        <v>23991</v>
      </c>
      <c r="E13" s="9">
        <v>43683</v>
      </c>
    </row>
    <row r="14" spans="1:9" x14ac:dyDescent="0.25">
      <c r="A14" s="2" t="s">
        <v>10560</v>
      </c>
      <c r="B14" s="2" t="s">
        <v>23993</v>
      </c>
      <c r="C14" s="4" t="s">
        <v>23994</v>
      </c>
      <c r="E14" s="9">
        <v>43689</v>
      </c>
    </row>
    <row r="15" spans="1:9" x14ac:dyDescent="0.25">
      <c r="A15" s="2" t="s">
        <v>8195</v>
      </c>
      <c r="B15" s="2" t="s">
        <v>23995</v>
      </c>
      <c r="C15" s="4" t="s">
        <v>23994</v>
      </c>
      <c r="E15" s="9">
        <v>43689</v>
      </c>
    </row>
    <row r="16" spans="1:9" x14ac:dyDescent="0.25">
      <c r="A16" s="2" t="s">
        <v>23996</v>
      </c>
      <c r="B16" s="2" t="s">
        <v>23997</v>
      </c>
      <c r="C16" s="4" t="s">
        <v>1580</v>
      </c>
      <c r="E16" s="9">
        <v>43708</v>
      </c>
    </row>
    <row r="17" spans="1:5" x14ac:dyDescent="0.25">
      <c r="A17" s="2" t="s">
        <v>8844</v>
      </c>
      <c r="B17" s="2" t="s">
        <v>21418</v>
      </c>
      <c r="C17" s="4" t="s">
        <v>1580</v>
      </c>
      <c r="E17" s="9">
        <v>43708</v>
      </c>
    </row>
    <row r="18" spans="1:5" x14ac:dyDescent="0.25">
      <c r="A18" s="2" t="s">
        <v>2547</v>
      </c>
      <c r="B18" s="2" t="s">
        <v>23998</v>
      </c>
      <c r="C18" s="4" t="s">
        <v>1584</v>
      </c>
      <c r="D18" s="9">
        <v>43722</v>
      </c>
      <c r="E18" s="9">
        <v>43718</v>
      </c>
    </row>
    <row r="19" spans="1:5" x14ac:dyDescent="0.25">
      <c r="A19" s="2" t="s">
        <v>13011</v>
      </c>
      <c r="B19" s="2" t="s">
        <v>23999</v>
      </c>
      <c r="C19" s="4" t="s">
        <v>1584</v>
      </c>
      <c r="D19" s="9">
        <v>43722</v>
      </c>
      <c r="E19" s="9">
        <v>43722</v>
      </c>
    </row>
    <row r="20" spans="1:5" x14ac:dyDescent="0.25">
      <c r="A20" s="2" t="s">
        <v>24000</v>
      </c>
      <c r="B20" s="2" t="s">
        <v>24001</v>
      </c>
      <c r="C20" s="4" t="s">
        <v>14952</v>
      </c>
      <c r="E20" s="9">
        <v>43722</v>
      </c>
    </row>
    <row r="21" spans="1:5" x14ac:dyDescent="0.25">
      <c r="A21" s="2" t="s">
        <v>16435</v>
      </c>
      <c r="B21" s="2" t="s">
        <v>24002</v>
      </c>
      <c r="C21" s="4" t="s">
        <v>20353</v>
      </c>
      <c r="D21" s="9" t="s">
        <v>13263</v>
      </c>
      <c r="E21" s="9">
        <v>43755</v>
      </c>
    </row>
    <row r="22" spans="1:5" x14ac:dyDescent="0.25">
      <c r="A22" s="2" t="s">
        <v>1593</v>
      </c>
      <c r="B22" s="2" t="s">
        <v>24003</v>
      </c>
      <c r="C22" s="4" t="s">
        <v>20353</v>
      </c>
      <c r="D22" s="9" t="s">
        <v>13263</v>
      </c>
      <c r="E22" s="9">
        <v>43755</v>
      </c>
    </row>
    <row r="23" spans="1:5" x14ac:dyDescent="0.25">
      <c r="A23" s="2" t="s">
        <v>12983</v>
      </c>
      <c r="B23" s="2" t="s">
        <v>24004</v>
      </c>
      <c r="C23" s="4" t="s">
        <v>21549</v>
      </c>
      <c r="E23" s="9">
        <v>43762</v>
      </c>
    </row>
    <row r="24" spans="1:5" x14ac:dyDescent="0.25">
      <c r="A24" s="2" t="s">
        <v>24005</v>
      </c>
      <c r="B24" s="2" t="s">
        <v>6573</v>
      </c>
      <c r="C24" s="4" t="s">
        <v>21549</v>
      </c>
      <c r="E24" s="9">
        <v>43756</v>
      </c>
    </row>
    <row r="25" spans="1:5" x14ac:dyDescent="0.25">
      <c r="A25" s="2" t="s">
        <v>4217</v>
      </c>
      <c r="B25" s="2" t="s">
        <v>24006</v>
      </c>
      <c r="C25" s="4" t="s">
        <v>21630</v>
      </c>
      <c r="E25" s="9">
        <v>43759</v>
      </c>
    </row>
    <row r="26" spans="1:5" x14ac:dyDescent="0.25">
      <c r="A26" s="2" t="s">
        <v>24007</v>
      </c>
      <c r="B26" s="2" t="s">
        <v>24008</v>
      </c>
      <c r="C26" s="4" t="s">
        <v>13268</v>
      </c>
      <c r="E26" s="9">
        <v>43767</v>
      </c>
    </row>
    <row r="27" spans="1:5" x14ac:dyDescent="0.25">
      <c r="A27" s="2" t="s">
        <v>16210</v>
      </c>
      <c r="B27" s="2" t="s">
        <v>24009</v>
      </c>
      <c r="C27" s="4" t="s">
        <v>24010</v>
      </c>
      <c r="D27" s="9">
        <v>43775</v>
      </c>
      <c r="E27" s="9">
        <v>43773</v>
      </c>
    </row>
    <row r="28" spans="1:5" x14ac:dyDescent="0.25">
      <c r="A28" s="2" t="s">
        <v>10560</v>
      </c>
      <c r="B28" s="2" t="s">
        <v>24011</v>
      </c>
      <c r="C28" s="4" t="s">
        <v>13829</v>
      </c>
      <c r="E28" s="9">
        <v>43775</v>
      </c>
    </row>
    <row r="29" spans="1:5" x14ac:dyDescent="0.25">
      <c r="A29" s="2" t="s">
        <v>5287</v>
      </c>
      <c r="B29" s="2" t="s">
        <v>24012</v>
      </c>
      <c r="C29" s="4" t="s">
        <v>13829</v>
      </c>
      <c r="E29" s="9">
        <v>43775</v>
      </c>
    </row>
    <row r="30" spans="1:5" x14ac:dyDescent="0.25">
      <c r="A30" s="2" t="s">
        <v>24013</v>
      </c>
      <c r="B30" s="2" t="s">
        <v>24014</v>
      </c>
      <c r="C30" s="4" t="s">
        <v>10283</v>
      </c>
      <c r="D30" s="9">
        <v>43789</v>
      </c>
      <c r="E30" s="9">
        <v>43789</v>
      </c>
    </row>
    <row r="31" spans="1:5" x14ac:dyDescent="0.25">
      <c r="A31" s="2" t="s">
        <v>5663</v>
      </c>
      <c r="B31" s="2" t="s">
        <v>24015</v>
      </c>
      <c r="C31" s="4" t="s">
        <v>9032</v>
      </c>
      <c r="E31" s="9">
        <v>43794</v>
      </c>
    </row>
    <row r="32" spans="1:5" x14ac:dyDescent="0.25">
      <c r="A32" s="2" t="s">
        <v>20639</v>
      </c>
      <c r="B32" s="2" t="s">
        <v>24016</v>
      </c>
      <c r="C32" s="4" t="s">
        <v>13836</v>
      </c>
      <c r="E32" s="9">
        <v>43794</v>
      </c>
    </row>
    <row r="33" spans="1:6" x14ac:dyDescent="0.25">
      <c r="A33" s="2" t="s">
        <v>8844</v>
      </c>
      <c r="B33" s="2" t="s">
        <v>24017</v>
      </c>
      <c r="C33" s="4" t="s">
        <v>24018</v>
      </c>
      <c r="E33" s="9">
        <v>43808</v>
      </c>
    </row>
    <row r="34" spans="1:6" x14ac:dyDescent="0.25">
      <c r="A34" s="2" t="s">
        <v>1944</v>
      </c>
      <c r="B34" s="2" t="s">
        <v>24019</v>
      </c>
      <c r="C34" s="4" t="s">
        <v>24018</v>
      </c>
      <c r="D34" s="9">
        <v>43815</v>
      </c>
      <c r="E34" s="9">
        <v>43816</v>
      </c>
      <c r="F34" s="3">
        <v>1</v>
      </c>
    </row>
    <row r="35" spans="1:6" x14ac:dyDescent="0.25">
      <c r="A35" s="2" t="s">
        <v>17126</v>
      </c>
      <c r="B35" s="2" t="s">
        <v>24020</v>
      </c>
      <c r="C35" s="4" t="s">
        <v>24021</v>
      </c>
      <c r="E35" s="9">
        <v>43826</v>
      </c>
    </row>
    <row r="36" spans="1:6" x14ac:dyDescent="0.25">
      <c r="A36" s="2" t="s">
        <v>24022</v>
      </c>
      <c r="B36" s="2" t="s">
        <v>17341</v>
      </c>
      <c r="C36" s="4" t="s">
        <v>24021</v>
      </c>
      <c r="E36" s="9">
        <v>43826</v>
      </c>
    </row>
    <row r="37" spans="1:6" x14ac:dyDescent="0.25">
      <c r="A37" s="2" t="s">
        <v>24023</v>
      </c>
      <c r="B37" s="2" t="s">
        <v>24024</v>
      </c>
      <c r="C37" s="4" t="s">
        <v>21554</v>
      </c>
      <c r="E37" s="9">
        <v>43827</v>
      </c>
    </row>
    <row r="38" spans="1:6" x14ac:dyDescent="0.25">
      <c r="A38" s="2" t="s">
        <v>24025</v>
      </c>
      <c r="B38" s="2" t="s">
        <v>24026</v>
      </c>
      <c r="C38" s="4" t="s">
        <v>21554</v>
      </c>
      <c r="E38" s="9">
        <v>43832</v>
      </c>
    </row>
    <row r="39" spans="1:6" x14ac:dyDescent="0.25">
      <c r="B39" s="2" t="s">
        <v>24027</v>
      </c>
      <c r="C39" s="4" t="s">
        <v>24028</v>
      </c>
      <c r="D39" s="9">
        <v>43839</v>
      </c>
    </row>
    <row r="40" spans="1:6" x14ac:dyDescent="0.25">
      <c r="A40" s="2" t="s">
        <v>24029</v>
      </c>
      <c r="B40" s="2" t="s">
        <v>24030</v>
      </c>
      <c r="C40" s="4" t="s">
        <v>24031</v>
      </c>
      <c r="D40" s="9">
        <v>43844</v>
      </c>
      <c r="E40" s="9">
        <v>43844</v>
      </c>
    </row>
    <row r="41" spans="1:6" x14ac:dyDescent="0.25">
      <c r="A41" s="2" t="s">
        <v>3833</v>
      </c>
      <c r="B41" s="2" t="s">
        <v>24032</v>
      </c>
      <c r="C41" s="4" t="s">
        <v>24033</v>
      </c>
      <c r="E41" s="9" t="s">
        <v>17903</v>
      </c>
    </row>
    <row r="42" spans="1:6" x14ac:dyDescent="0.25">
      <c r="A42" s="2" t="s">
        <v>24034</v>
      </c>
      <c r="B42" s="2" t="s">
        <v>24035</v>
      </c>
      <c r="C42" s="4" t="s">
        <v>24036</v>
      </c>
      <c r="E42" s="9">
        <v>43844</v>
      </c>
    </row>
    <row r="43" spans="1:6" x14ac:dyDescent="0.25">
      <c r="A43" s="2" t="s">
        <v>24037</v>
      </c>
      <c r="B43" s="2" t="s">
        <v>24038</v>
      </c>
      <c r="C43" s="4" t="s">
        <v>2193</v>
      </c>
      <c r="E43" s="9" t="s">
        <v>2194</v>
      </c>
    </row>
    <row r="44" spans="1:6" x14ac:dyDescent="0.25">
      <c r="A44" s="2" t="s">
        <v>1593</v>
      </c>
      <c r="B44" s="2" t="s">
        <v>24039</v>
      </c>
      <c r="C44" s="4" t="s">
        <v>2193</v>
      </c>
      <c r="E44" s="9" t="s">
        <v>2194</v>
      </c>
    </row>
    <row r="45" spans="1:6" x14ac:dyDescent="0.25">
      <c r="A45" s="2" t="s">
        <v>24040</v>
      </c>
      <c r="B45" s="2" t="s">
        <v>24041</v>
      </c>
      <c r="C45" s="4" t="s">
        <v>24042</v>
      </c>
      <c r="E45" s="9">
        <v>44572</v>
      </c>
    </row>
    <row r="46" spans="1:6" x14ac:dyDescent="0.25">
      <c r="A46" s="2" t="s">
        <v>9219</v>
      </c>
      <c r="B46" s="2" t="s">
        <v>24043</v>
      </c>
      <c r="C46" s="4" t="s">
        <v>24042</v>
      </c>
      <c r="E46" s="9">
        <v>44572</v>
      </c>
    </row>
    <row r="47" spans="1:6" x14ac:dyDescent="0.25">
      <c r="A47" s="2" t="s">
        <v>24044</v>
      </c>
      <c r="B47" s="2" t="s">
        <v>24045</v>
      </c>
      <c r="C47" s="4" t="s">
        <v>20027</v>
      </c>
      <c r="E47" s="9">
        <v>44580</v>
      </c>
      <c r="F47" s="3">
        <v>1</v>
      </c>
    </row>
    <row r="48" spans="1:6" x14ac:dyDescent="0.25">
      <c r="A48" s="2" t="s">
        <v>24046</v>
      </c>
      <c r="B48" s="2" t="s">
        <v>24047</v>
      </c>
      <c r="C48" s="4" t="s">
        <v>20027</v>
      </c>
      <c r="E48" s="9">
        <v>44580</v>
      </c>
      <c r="F48" s="3">
        <v>1</v>
      </c>
    </row>
    <row r="49" spans="1:5" x14ac:dyDescent="0.25">
      <c r="A49" s="2" t="s">
        <v>24048</v>
      </c>
      <c r="B49" s="2" t="s">
        <v>24049</v>
      </c>
      <c r="C49" s="4" t="s">
        <v>24050</v>
      </c>
      <c r="D49" s="9" t="s">
        <v>24051</v>
      </c>
      <c r="E49" s="9">
        <v>44629</v>
      </c>
    </row>
    <row r="50" spans="1:5" x14ac:dyDescent="0.25">
      <c r="A50" s="2" t="s">
        <v>24052</v>
      </c>
      <c r="B50" s="2" t="s">
        <v>24053</v>
      </c>
      <c r="C50" s="4" t="s">
        <v>24050</v>
      </c>
      <c r="D50" s="9" t="s">
        <v>24051</v>
      </c>
      <c r="E50" s="9">
        <v>44629</v>
      </c>
    </row>
    <row r="51" spans="1:5" x14ac:dyDescent="0.25">
      <c r="A51" s="2" t="s">
        <v>24054</v>
      </c>
      <c r="B51" s="2" t="s">
        <v>24055</v>
      </c>
      <c r="C51" s="4" t="s">
        <v>24056</v>
      </c>
      <c r="D51" s="9" t="s">
        <v>9686</v>
      </c>
      <c r="E51" s="9">
        <v>44649</v>
      </c>
    </row>
    <row r="52" spans="1:5" x14ac:dyDescent="0.25">
      <c r="A52" s="2" t="s">
        <v>24054</v>
      </c>
      <c r="B52" s="2" t="s">
        <v>24055</v>
      </c>
      <c r="C52" s="4" t="s">
        <v>24057</v>
      </c>
      <c r="D52" s="9" t="s">
        <v>24058</v>
      </c>
      <c r="E52" s="9">
        <v>44670</v>
      </c>
    </row>
    <row r="53" spans="1:5" x14ac:dyDescent="0.25">
      <c r="A53" s="2" t="s">
        <v>3025</v>
      </c>
      <c r="B53" s="2" t="s">
        <v>24059</v>
      </c>
      <c r="C53" s="4" t="s">
        <v>20040</v>
      </c>
      <c r="E53" s="9">
        <v>44672</v>
      </c>
    </row>
    <row r="54" spans="1:5" x14ac:dyDescent="0.25">
      <c r="A54" s="2" t="s">
        <v>6019</v>
      </c>
      <c r="B54" s="2" t="s">
        <v>24060</v>
      </c>
      <c r="C54" s="4" t="s">
        <v>24061</v>
      </c>
      <c r="D54" s="9" t="s">
        <v>24062</v>
      </c>
      <c r="E54" s="9">
        <v>44684</v>
      </c>
    </row>
    <row r="55" spans="1:5" x14ac:dyDescent="0.25">
      <c r="A55" s="2" t="s">
        <v>10912</v>
      </c>
      <c r="B55" s="2" t="s">
        <v>24063</v>
      </c>
      <c r="C55" s="4" t="s">
        <v>24061</v>
      </c>
      <c r="D55" s="9" t="s">
        <v>24062</v>
      </c>
      <c r="E55" s="9">
        <v>44684</v>
      </c>
    </row>
    <row r="56" spans="1:5" x14ac:dyDescent="0.25">
      <c r="A56" s="2" t="s">
        <v>10912</v>
      </c>
      <c r="B56" s="2" t="s">
        <v>24063</v>
      </c>
      <c r="C56" s="4" t="s">
        <v>24064</v>
      </c>
      <c r="E56" s="9">
        <v>44699</v>
      </c>
    </row>
    <row r="57" spans="1:5" x14ac:dyDescent="0.25">
      <c r="A57" s="2" t="s">
        <v>24065</v>
      </c>
      <c r="B57" s="2" t="s">
        <v>24066</v>
      </c>
      <c r="C57" s="4" t="s">
        <v>24067</v>
      </c>
      <c r="E57" s="9">
        <v>44700</v>
      </c>
    </row>
    <row r="58" spans="1:5" x14ac:dyDescent="0.25">
      <c r="A58" s="2" t="s">
        <v>24068</v>
      </c>
      <c r="B58" s="2" t="s">
        <v>24069</v>
      </c>
      <c r="C58" s="4" t="s">
        <v>24067</v>
      </c>
      <c r="E58" s="9">
        <v>44700</v>
      </c>
    </row>
    <row r="59" spans="1:5" x14ac:dyDescent="0.25">
      <c r="A59" s="2" t="s">
        <v>983</v>
      </c>
      <c r="B59" s="2" t="s">
        <v>24070</v>
      </c>
      <c r="C59" s="4" t="s">
        <v>2326</v>
      </c>
      <c r="D59" s="9" t="s">
        <v>24071</v>
      </c>
      <c r="E59" s="9">
        <v>44712</v>
      </c>
    </row>
    <row r="60" spans="1:5" x14ac:dyDescent="0.25">
      <c r="A60" s="2" t="s">
        <v>24072</v>
      </c>
      <c r="B60" s="2" t="s">
        <v>5728</v>
      </c>
      <c r="C60" s="4" t="s">
        <v>2326</v>
      </c>
      <c r="E60" s="9">
        <v>44705</v>
      </c>
    </row>
    <row r="61" spans="1:5" x14ac:dyDescent="0.25">
      <c r="A61" s="2" t="s">
        <v>24073</v>
      </c>
      <c r="B61" s="2" t="s">
        <v>24074</v>
      </c>
      <c r="C61" s="4" t="s">
        <v>9105</v>
      </c>
      <c r="E61" s="9">
        <v>44708</v>
      </c>
    </row>
    <row r="62" spans="1:5" x14ac:dyDescent="0.25">
      <c r="A62" s="2" t="s">
        <v>24075</v>
      </c>
      <c r="B62" s="2" t="s">
        <v>24076</v>
      </c>
      <c r="C62" s="4" t="s">
        <v>24077</v>
      </c>
      <c r="E62" s="9">
        <v>44715</v>
      </c>
    </row>
    <row r="63" spans="1:5" x14ac:dyDescent="0.25">
      <c r="A63" s="2" t="s">
        <v>983</v>
      </c>
      <c r="B63" s="2" t="s">
        <v>24078</v>
      </c>
      <c r="C63" s="4" t="s">
        <v>24079</v>
      </c>
      <c r="D63" s="9" t="s">
        <v>24080</v>
      </c>
      <c r="E63" s="9">
        <v>44729</v>
      </c>
    </row>
    <row r="64" spans="1:5" x14ac:dyDescent="0.25">
      <c r="A64" s="2" t="s">
        <v>3242</v>
      </c>
      <c r="B64" s="2" t="s">
        <v>24081</v>
      </c>
      <c r="C64" s="4" t="s">
        <v>24079</v>
      </c>
      <c r="D64" s="9" t="s">
        <v>24082</v>
      </c>
      <c r="E64" s="9">
        <v>44729</v>
      </c>
    </row>
  </sheetData>
  <hyperlinks>
    <hyperlink ref="I1" location="'Inicio'!A1" tooltip="Regresa a la tabla del inicio" display="Ir al inicio" xr:uid="{726775A1-4C23-48D9-9003-5A732DFF8724}"/>
  </hyperlinks>
  <pageMargins left="0.7" right="0.7" top="0.75" bottom="0.75" header="0.3" footer="0.3"/>
  <tableParts count="1">
    <tablePart r:id="rId1"/>
  </tableParts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8F0BD-1537-4E4E-9BA3-8D44710EB413}">
  <sheetPr codeName="Hoja298"/>
  <dimension ref="A1:I19"/>
  <sheetViews>
    <sheetView workbookViewId="0">
      <pane ySplit="1" topLeftCell="A2" activePane="bottomLeft" state="frozenSplit"/>
      <selection pane="bottomLeft" activeCell="B21" sqref="B2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819</v>
      </c>
      <c r="H1" s="1" t="s">
        <v>28761</v>
      </c>
      <c r="I1" s="5" t="s">
        <v>14</v>
      </c>
    </row>
    <row r="2" spans="1:9" x14ac:dyDescent="0.25">
      <c r="A2" s="2" t="s">
        <v>24083</v>
      </c>
      <c r="B2" s="2" t="s">
        <v>24084</v>
      </c>
      <c r="C2" s="4" t="s">
        <v>24085</v>
      </c>
      <c r="E2" s="9">
        <v>43050</v>
      </c>
    </row>
    <row r="3" spans="1:9" x14ac:dyDescent="0.25">
      <c r="A3" s="25"/>
      <c r="B3" s="25" t="s">
        <v>24086</v>
      </c>
      <c r="C3" s="25"/>
      <c r="D3" s="29"/>
      <c r="E3" s="29"/>
      <c r="F3" s="30"/>
    </row>
    <row r="4" spans="1:9" x14ac:dyDescent="0.25">
      <c r="A4" s="2" t="s">
        <v>24087</v>
      </c>
      <c r="B4" s="2" t="s">
        <v>24088</v>
      </c>
      <c r="C4" s="4" t="s">
        <v>24089</v>
      </c>
      <c r="E4" s="9">
        <v>42712</v>
      </c>
    </row>
    <row r="5" spans="1:9" x14ac:dyDescent="0.25">
      <c r="A5" s="2" t="s">
        <v>24090</v>
      </c>
      <c r="B5" s="2" t="s">
        <v>24091</v>
      </c>
      <c r="C5" s="4" t="s">
        <v>24092</v>
      </c>
      <c r="E5" s="9">
        <v>43115</v>
      </c>
    </row>
    <row r="6" spans="1:9" x14ac:dyDescent="0.25">
      <c r="A6" s="2" t="s">
        <v>24090</v>
      </c>
      <c r="B6" s="2" t="s">
        <v>24093</v>
      </c>
      <c r="C6" s="4" t="s">
        <v>24094</v>
      </c>
      <c r="D6" s="9">
        <v>43129</v>
      </c>
      <c r="E6" s="9">
        <v>43127</v>
      </c>
    </row>
    <row r="7" spans="1:9" x14ac:dyDescent="0.25">
      <c r="A7" s="2" t="s">
        <v>24090</v>
      </c>
      <c r="B7" s="2" t="s">
        <v>24091</v>
      </c>
      <c r="C7" s="4" t="s">
        <v>24095</v>
      </c>
      <c r="D7" s="9">
        <v>43141</v>
      </c>
      <c r="E7" s="9">
        <v>43141</v>
      </c>
    </row>
    <row r="8" spans="1:9" x14ac:dyDescent="0.25">
      <c r="A8" s="2" t="s">
        <v>24090</v>
      </c>
      <c r="B8" s="2" t="s">
        <v>24093</v>
      </c>
      <c r="C8" s="4" t="s">
        <v>4666</v>
      </c>
      <c r="D8" s="9">
        <v>43155</v>
      </c>
      <c r="E8" s="9">
        <v>43157</v>
      </c>
      <c r="F8" s="3">
        <v>2</v>
      </c>
    </row>
    <row r="9" spans="1:9" x14ac:dyDescent="0.25">
      <c r="A9" s="25"/>
      <c r="B9" s="25" t="s">
        <v>24096</v>
      </c>
      <c r="C9" s="25"/>
      <c r="D9" s="29"/>
      <c r="E9" s="29"/>
      <c r="F9" s="30"/>
    </row>
    <row r="10" spans="1:9" x14ac:dyDescent="0.25">
      <c r="A10" s="2" t="s">
        <v>24090</v>
      </c>
      <c r="B10" s="2" t="s">
        <v>24091</v>
      </c>
      <c r="C10" s="4" t="s">
        <v>3096</v>
      </c>
      <c r="E10" s="9">
        <v>43169</v>
      </c>
    </row>
    <row r="11" spans="1:9" x14ac:dyDescent="0.25">
      <c r="A11" s="2" t="s">
        <v>24090</v>
      </c>
      <c r="B11" s="2" t="s">
        <v>24093</v>
      </c>
      <c r="C11" s="4" t="s">
        <v>1499</v>
      </c>
      <c r="E11" s="9">
        <v>43182</v>
      </c>
    </row>
    <row r="12" spans="1:9" x14ac:dyDescent="0.25">
      <c r="A12" s="2" t="s">
        <v>24097</v>
      </c>
      <c r="B12" s="2" t="s">
        <v>24098</v>
      </c>
      <c r="C12" s="4" t="s">
        <v>24099</v>
      </c>
      <c r="D12" s="9">
        <v>43217</v>
      </c>
      <c r="E12" s="9">
        <v>43211</v>
      </c>
    </row>
    <row r="13" spans="1:9" x14ac:dyDescent="0.25">
      <c r="A13" s="2" t="s">
        <v>2363</v>
      </c>
      <c r="B13" s="2" t="s">
        <v>24100</v>
      </c>
      <c r="C13" s="4" t="s">
        <v>24101</v>
      </c>
      <c r="E13" s="9" t="s">
        <v>24102</v>
      </c>
    </row>
    <row r="14" spans="1:9" x14ac:dyDescent="0.25">
      <c r="A14" s="2" t="s">
        <v>5832</v>
      </c>
      <c r="B14" s="2" t="s">
        <v>24103</v>
      </c>
      <c r="C14" s="4" t="s">
        <v>15509</v>
      </c>
      <c r="D14" s="9">
        <v>43260</v>
      </c>
      <c r="E14" s="9">
        <v>43263</v>
      </c>
    </row>
    <row r="15" spans="1:9" x14ac:dyDescent="0.25">
      <c r="A15" s="2" t="s">
        <v>14402</v>
      </c>
      <c r="B15" s="2" t="s">
        <v>24104</v>
      </c>
      <c r="C15" s="4" t="s">
        <v>1509</v>
      </c>
      <c r="E15" s="9">
        <v>43281</v>
      </c>
    </row>
    <row r="16" spans="1:9" x14ac:dyDescent="0.25">
      <c r="A16" s="2" t="s">
        <v>24105</v>
      </c>
      <c r="B16" s="2" t="s">
        <v>24106</v>
      </c>
      <c r="C16" s="4" t="s">
        <v>24107</v>
      </c>
      <c r="D16" s="9">
        <v>43295</v>
      </c>
      <c r="E16" s="9">
        <v>43298</v>
      </c>
    </row>
    <row r="17" spans="1:6" x14ac:dyDescent="0.25">
      <c r="A17" s="25"/>
      <c r="B17" s="25" t="s">
        <v>24108</v>
      </c>
      <c r="C17" s="25"/>
      <c r="D17" s="29"/>
      <c r="E17" s="29"/>
      <c r="F17" s="30"/>
    </row>
    <row r="18" spans="1:6" x14ac:dyDescent="0.25">
      <c r="A18" s="2" t="s">
        <v>24109</v>
      </c>
      <c r="B18" s="2" t="s">
        <v>24110</v>
      </c>
      <c r="C18" s="4" t="s">
        <v>12636</v>
      </c>
      <c r="D18" s="9">
        <v>43376</v>
      </c>
      <c r="E18" s="9">
        <v>43383</v>
      </c>
    </row>
    <row r="19" spans="1:6" x14ac:dyDescent="0.25">
      <c r="A19" s="25"/>
      <c r="B19" s="25" t="s">
        <v>24111</v>
      </c>
      <c r="C19" s="25"/>
      <c r="D19" s="29"/>
      <c r="E19" s="29"/>
      <c r="F19" s="30"/>
    </row>
  </sheetData>
  <hyperlinks>
    <hyperlink ref="I1" location="'Inicio'!A1" tooltip="Regresa a la tabla del inicio" display="Ir al inicio" xr:uid="{40296D7B-430C-4CDA-81D0-35CFDFB12040}"/>
  </hyperlinks>
  <pageMargins left="0.7" right="0.7" top="0.75" bottom="0.75" header="0.3" footer="0.3"/>
  <tableParts count="1">
    <tablePart r:id="rId1"/>
  </tableParts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5EC2-3A05-433C-A921-508C63E4A7C6}">
  <sheetPr codeName="Hoja300"/>
  <dimension ref="A1:I15"/>
  <sheetViews>
    <sheetView workbookViewId="0">
      <pane ySplit="1" topLeftCell="A2" activePane="bottomLeft" state="frozenSplit"/>
      <selection pane="bottomLeft" activeCell="B19" sqref="B19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820</v>
      </c>
      <c r="H1" s="1" t="s">
        <v>28788</v>
      </c>
      <c r="I1" s="5" t="s">
        <v>14</v>
      </c>
    </row>
    <row r="2" spans="1:9" x14ac:dyDescent="0.25">
      <c r="A2" s="2" t="s">
        <v>3025</v>
      </c>
      <c r="B2" s="2" t="s">
        <v>24112</v>
      </c>
      <c r="C2" s="4" t="s">
        <v>3694</v>
      </c>
      <c r="E2" s="9">
        <v>44949</v>
      </c>
    </row>
    <row r="3" spans="1:9" x14ac:dyDescent="0.25">
      <c r="A3" s="2" t="s">
        <v>24113</v>
      </c>
      <c r="B3" s="2" t="s">
        <v>24114</v>
      </c>
      <c r="C3" s="4" t="s">
        <v>24115</v>
      </c>
      <c r="E3" s="9">
        <v>44956</v>
      </c>
    </row>
    <row r="4" spans="1:9" x14ac:dyDescent="0.25">
      <c r="A4" s="2" t="s">
        <v>5704</v>
      </c>
      <c r="B4" s="2" t="s">
        <v>10586</v>
      </c>
      <c r="C4" s="4" t="s">
        <v>24116</v>
      </c>
      <c r="E4" s="9">
        <v>44964</v>
      </c>
    </row>
    <row r="5" spans="1:9" x14ac:dyDescent="0.25">
      <c r="A5" s="2" t="s">
        <v>24117</v>
      </c>
      <c r="B5" s="2" t="s">
        <v>24118</v>
      </c>
      <c r="C5" s="4" t="s">
        <v>24119</v>
      </c>
      <c r="E5" s="9">
        <v>44986</v>
      </c>
      <c r="F5" s="3">
        <v>1</v>
      </c>
    </row>
    <row r="6" spans="1:9" x14ac:dyDescent="0.25">
      <c r="A6" s="2" t="s">
        <v>5680</v>
      </c>
      <c r="B6" s="2" t="s">
        <v>12859</v>
      </c>
      <c r="C6" s="4" t="s">
        <v>24120</v>
      </c>
      <c r="D6" s="9">
        <v>45026</v>
      </c>
      <c r="E6" s="9">
        <v>45026</v>
      </c>
    </row>
    <row r="7" spans="1:9" x14ac:dyDescent="0.25">
      <c r="A7" s="2" t="s">
        <v>24121</v>
      </c>
      <c r="B7" s="2" t="s">
        <v>24122</v>
      </c>
      <c r="C7" s="4" t="s">
        <v>24123</v>
      </c>
      <c r="D7" s="9">
        <v>45072</v>
      </c>
      <c r="E7" s="9">
        <v>45072</v>
      </c>
    </row>
    <row r="8" spans="1:9" x14ac:dyDescent="0.25">
      <c r="A8" s="2" t="s">
        <v>24124</v>
      </c>
      <c r="B8" s="2" t="s">
        <v>24125</v>
      </c>
      <c r="C8" s="4" t="s">
        <v>24126</v>
      </c>
      <c r="E8" s="9">
        <v>45082</v>
      </c>
      <c r="F8" s="3">
        <v>3</v>
      </c>
    </row>
    <row r="9" spans="1:9" x14ac:dyDescent="0.25">
      <c r="A9" s="25"/>
      <c r="B9" s="25" t="s">
        <v>24127</v>
      </c>
      <c r="C9" s="25"/>
      <c r="D9" s="29"/>
      <c r="E9" s="29"/>
      <c r="F9" s="30"/>
    </row>
    <row r="10" spans="1:9" x14ac:dyDescent="0.25">
      <c r="A10" s="2" t="s">
        <v>10162</v>
      </c>
      <c r="B10" s="2" t="s">
        <v>24128</v>
      </c>
      <c r="C10" s="4" t="s">
        <v>24129</v>
      </c>
      <c r="E10" s="9">
        <v>45110</v>
      </c>
    </row>
    <row r="11" spans="1:9" x14ac:dyDescent="0.25">
      <c r="A11" s="2" t="s">
        <v>24130</v>
      </c>
      <c r="B11" s="2" t="s">
        <v>24131</v>
      </c>
      <c r="C11" s="4" t="s">
        <v>24132</v>
      </c>
      <c r="E11" s="9">
        <v>45110</v>
      </c>
      <c r="F11" s="3" t="s">
        <v>3833</v>
      </c>
    </row>
    <row r="12" spans="1:9" x14ac:dyDescent="0.25">
      <c r="A12" s="2" t="s">
        <v>28945</v>
      </c>
      <c r="B12" s="2" t="s">
        <v>28946</v>
      </c>
      <c r="C12" s="4" t="s">
        <v>28944</v>
      </c>
      <c r="D12" s="9">
        <v>45159</v>
      </c>
      <c r="E12" s="9">
        <v>45160</v>
      </c>
    </row>
    <row r="13" spans="1:9" x14ac:dyDescent="0.25">
      <c r="A13" s="2" t="s">
        <v>28945</v>
      </c>
      <c r="B13" s="2" t="s">
        <v>28947</v>
      </c>
      <c r="C13" s="4" t="s">
        <v>28944</v>
      </c>
      <c r="E13" s="9">
        <v>45152</v>
      </c>
    </row>
    <row r="14" spans="1:9" x14ac:dyDescent="0.25">
      <c r="A14" s="2" t="s">
        <v>12970</v>
      </c>
      <c r="B14" s="2" t="s">
        <v>21889</v>
      </c>
      <c r="C14" s="4" t="s">
        <v>28999</v>
      </c>
      <c r="D14" s="9">
        <v>45166</v>
      </c>
      <c r="E14" s="9">
        <v>45163</v>
      </c>
    </row>
    <row r="15" spans="1:9" x14ac:dyDescent="0.25">
      <c r="A15" s="2" t="s">
        <v>28551</v>
      </c>
      <c r="B15" s="2" t="s">
        <v>29141</v>
      </c>
      <c r="C15" s="4" t="s">
        <v>29142</v>
      </c>
    </row>
  </sheetData>
  <hyperlinks>
    <hyperlink ref="I1" location="'Inicio'!A1" tooltip="Regresa a la tabla del inicio" display="Ir al inicio" xr:uid="{D159C55C-5961-468A-B48D-9F1BD88DD30E}"/>
  </hyperlinks>
  <pageMargins left="0.7" right="0.7" top="0.75" bottom="0.75" header="0.3" footer="0.3"/>
  <tableParts count="1">
    <tablePart r:id="rId1"/>
  </tableParts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D28B5-E0DC-4031-A99A-5A791C7B48B5}">
  <sheetPr codeName="Hoja304"/>
  <dimension ref="A1:I174"/>
  <sheetViews>
    <sheetView workbookViewId="0">
      <pane ySplit="1" topLeftCell="A145" activePane="bottomLeft" state="frozenSplit"/>
      <selection pane="bottomLeft" activeCell="E175" sqref="E17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821</v>
      </c>
      <c r="H1" s="1" t="s">
        <v>28777</v>
      </c>
      <c r="I1" s="5" t="s">
        <v>14</v>
      </c>
    </row>
    <row r="2" spans="1:9" x14ac:dyDescent="0.25">
      <c r="A2" s="2" t="s">
        <v>24133</v>
      </c>
      <c r="B2" s="2" t="s">
        <v>24134</v>
      </c>
      <c r="C2" s="4" t="s">
        <v>10472</v>
      </c>
      <c r="E2" s="9">
        <v>42983</v>
      </c>
    </row>
    <row r="3" spans="1:9" x14ac:dyDescent="0.25">
      <c r="A3" s="2" t="s">
        <v>10031</v>
      </c>
      <c r="B3" s="2" t="s">
        <v>19676</v>
      </c>
      <c r="C3" s="4" t="s">
        <v>24135</v>
      </c>
      <c r="E3" s="9">
        <v>42983</v>
      </c>
    </row>
    <row r="4" spans="1:9" x14ac:dyDescent="0.25">
      <c r="A4" s="2" t="s">
        <v>20757</v>
      </c>
      <c r="B4" s="2" t="s">
        <v>24136</v>
      </c>
      <c r="C4" s="4" t="s">
        <v>16085</v>
      </c>
      <c r="E4" s="9">
        <v>42983</v>
      </c>
    </row>
    <row r="5" spans="1:9" x14ac:dyDescent="0.25">
      <c r="A5" s="2" t="s">
        <v>8689</v>
      </c>
      <c r="B5" s="2" t="s">
        <v>24137</v>
      </c>
      <c r="C5" s="4" t="s">
        <v>4627</v>
      </c>
      <c r="D5" s="9">
        <v>42997</v>
      </c>
      <c r="E5" s="9">
        <v>42991</v>
      </c>
    </row>
    <row r="6" spans="1:9" x14ac:dyDescent="0.25">
      <c r="A6" s="2" t="s">
        <v>24138</v>
      </c>
      <c r="B6" s="2" t="s">
        <v>24139</v>
      </c>
      <c r="C6" s="4" t="s">
        <v>4627</v>
      </c>
      <c r="D6" s="9">
        <v>42997</v>
      </c>
      <c r="E6" s="9">
        <v>42997</v>
      </c>
    </row>
    <row r="7" spans="1:9" x14ac:dyDescent="0.25">
      <c r="A7" s="2" t="s">
        <v>24140</v>
      </c>
      <c r="B7" s="2" t="s">
        <v>24141</v>
      </c>
      <c r="C7" s="4" t="s">
        <v>24142</v>
      </c>
      <c r="E7" s="9">
        <v>42997</v>
      </c>
    </row>
    <row r="8" spans="1:9" x14ac:dyDescent="0.25">
      <c r="A8" s="2" t="s">
        <v>1171</v>
      </c>
      <c r="B8" s="2" t="s">
        <v>24143</v>
      </c>
      <c r="C8" s="4" t="s">
        <v>24144</v>
      </c>
      <c r="E8" s="9">
        <v>42992</v>
      </c>
    </row>
    <row r="9" spans="1:9" x14ac:dyDescent="0.25">
      <c r="A9" s="2" t="s">
        <v>3913</v>
      </c>
      <c r="B9" s="2" t="s">
        <v>24145</v>
      </c>
      <c r="C9" s="4" t="s">
        <v>24146</v>
      </c>
      <c r="E9" s="9">
        <v>43008</v>
      </c>
    </row>
    <row r="10" spans="1:9" x14ac:dyDescent="0.25">
      <c r="A10" s="2" t="s">
        <v>15929</v>
      </c>
      <c r="B10" s="2" t="s">
        <v>24147</v>
      </c>
      <c r="C10" s="4" t="s">
        <v>16022</v>
      </c>
      <c r="E10" s="9">
        <v>43008</v>
      </c>
    </row>
    <row r="11" spans="1:9" x14ac:dyDescent="0.25">
      <c r="A11" s="2" t="s">
        <v>4669</v>
      </c>
      <c r="B11" s="2" t="s">
        <v>24148</v>
      </c>
      <c r="C11" s="4" t="s">
        <v>15213</v>
      </c>
      <c r="E11" s="9">
        <v>43015</v>
      </c>
    </row>
    <row r="12" spans="1:9" x14ac:dyDescent="0.25">
      <c r="A12" s="2" t="s">
        <v>15929</v>
      </c>
      <c r="B12" s="2" t="s">
        <v>24147</v>
      </c>
      <c r="C12" s="4" t="s">
        <v>19656</v>
      </c>
      <c r="E12" s="9">
        <v>43017</v>
      </c>
    </row>
    <row r="13" spans="1:9" x14ac:dyDescent="0.25">
      <c r="A13" s="2" t="s">
        <v>24149</v>
      </c>
      <c r="B13" s="2" t="s">
        <v>24150</v>
      </c>
      <c r="C13" s="4" t="s">
        <v>24085</v>
      </c>
      <c r="E13" s="9">
        <v>43025</v>
      </c>
    </row>
    <row r="14" spans="1:9" x14ac:dyDescent="0.25">
      <c r="A14" s="2" t="s">
        <v>24151</v>
      </c>
      <c r="B14" s="2" t="s">
        <v>24152</v>
      </c>
      <c r="C14" s="4" t="s">
        <v>13540</v>
      </c>
      <c r="E14" s="9">
        <v>43018</v>
      </c>
    </row>
    <row r="15" spans="1:9" x14ac:dyDescent="0.25">
      <c r="A15" s="2" t="s">
        <v>24153</v>
      </c>
      <c r="B15" s="2" t="s">
        <v>24154</v>
      </c>
      <c r="C15" s="4" t="s">
        <v>13228</v>
      </c>
      <c r="E15" s="9">
        <v>43020</v>
      </c>
    </row>
    <row r="16" spans="1:9" x14ac:dyDescent="0.25">
      <c r="A16" s="2" t="s">
        <v>15929</v>
      </c>
      <c r="B16" s="2" t="s">
        <v>24147</v>
      </c>
      <c r="C16" s="4" t="s">
        <v>24155</v>
      </c>
      <c r="E16" s="9">
        <v>43028</v>
      </c>
    </row>
    <row r="17" spans="1:5" x14ac:dyDescent="0.25">
      <c r="A17" s="2" t="s">
        <v>24156</v>
      </c>
      <c r="B17" s="2" t="s">
        <v>24157</v>
      </c>
      <c r="C17" s="4" t="s">
        <v>5652</v>
      </c>
      <c r="D17" s="9">
        <v>43040</v>
      </c>
      <c r="E17" s="9">
        <v>43043</v>
      </c>
    </row>
    <row r="18" spans="1:5" x14ac:dyDescent="0.25">
      <c r="A18" s="2" t="s">
        <v>15929</v>
      </c>
      <c r="B18" s="2" t="s">
        <v>24158</v>
      </c>
      <c r="C18" s="4" t="s">
        <v>2010</v>
      </c>
      <c r="E18" s="9">
        <v>43033</v>
      </c>
    </row>
    <row r="19" spans="1:5" x14ac:dyDescent="0.25">
      <c r="A19" s="2" t="s">
        <v>11417</v>
      </c>
      <c r="B19" s="2" t="s">
        <v>24159</v>
      </c>
      <c r="C19" s="4" t="s">
        <v>9622</v>
      </c>
      <c r="E19" s="9">
        <v>43036</v>
      </c>
    </row>
    <row r="20" spans="1:5" x14ac:dyDescent="0.25">
      <c r="A20" s="2" t="s">
        <v>24160</v>
      </c>
      <c r="B20" s="2" t="s">
        <v>24145</v>
      </c>
      <c r="C20" s="4" t="s">
        <v>10066</v>
      </c>
      <c r="E20" s="9">
        <v>43043</v>
      </c>
    </row>
    <row r="21" spans="1:5" x14ac:dyDescent="0.25">
      <c r="A21" s="2" t="s">
        <v>13832</v>
      </c>
      <c r="B21" s="2" t="s">
        <v>24161</v>
      </c>
      <c r="C21" s="4" t="s">
        <v>10066</v>
      </c>
      <c r="E21" s="9">
        <v>43043</v>
      </c>
    </row>
    <row r="22" spans="1:5" x14ac:dyDescent="0.25">
      <c r="A22" s="2" t="s">
        <v>8604</v>
      </c>
      <c r="B22" s="2" t="s">
        <v>24162</v>
      </c>
      <c r="C22" s="4" t="s">
        <v>16124</v>
      </c>
      <c r="E22" s="9">
        <v>43045</v>
      </c>
    </row>
    <row r="23" spans="1:5" x14ac:dyDescent="0.25">
      <c r="A23" s="2" t="s">
        <v>24163</v>
      </c>
      <c r="B23" s="2" t="s">
        <v>24164</v>
      </c>
      <c r="C23" s="4" t="s">
        <v>16124</v>
      </c>
      <c r="E23" s="9">
        <v>43061</v>
      </c>
    </row>
    <row r="24" spans="1:5" x14ac:dyDescent="0.25">
      <c r="A24" s="2" t="s">
        <v>2240</v>
      </c>
      <c r="B24" s="2" t="s">
        <v>24165</v>
      </c>
      <c r="C24" s="4" t="s">
        <v>5658</v>
      </c>
      <c r="E24" s="9">
        <v>43049</v>
      </c>
    </row>
    <row r="25" spans="1:5" x14ac:dyDescent="0.25">
      <c r="A25" s="2" t="s">
        <v>24166</v>
      </c>
      <c r="B25" s="2" t="s">
        <v>24167</v>
      </c>
      <c r="C25" s="4" t="s">
        <v>4643</v>
      </c>
      <c r="E25" s="9">
        <v>43060</v>
      </c>
    </row>
    <row r="26" spans="1:5" x14ac:dyDescent="0.25">
      <c r="A26" s="2" t="s">
        <v>24168</v>
      </c>
      <c r="B26" s="2" t="s">
        <v>24169</v>
      </c>
      <c r="C26" s="4" t="s">
        <v>10074</v>
      </c>
      <c r="E26" s="9">
        <v>43060</v>
      </c>
    </row>
    <row r="27" spans="1:5" x14ac:dyDescent="0.25">
      <c r="A27" s="2" t="s">
        <v>3025</v>
      </c>
      <c r="B27" s="2" t="s">
        <v>15025</v>
      </c>
      <c r="C27" s="4" t="s">
        <v>24170</v>
      </c>
      <c r="E27" s="9">
        <v>43070</v>
      </c>
    </row>
    <row r="28" spans="1:5" x14ac:dyDescent="0.25">
      <c r="A28" s="2" t="s">
        <v>24140</v>
      </c>
      <c r="B28" s="2" t="s">
        <v>24141</v>
      </c>
      <c r="C28" s="4" t="s">
        <v>9622</v>
      </c>
      <c r="E28" s="9">
        <v>43070</v>
      </c>
    </row>
    <row r="29" spans="1:5" x14ac:dyDescent="0.25">
      <c r="A29" s="2" t="s">
        <v>1383</v>
      </c>
      <c r="B29" s="2" t="s">
        <v>24171</v>
      </c>
      <c r="C29" s="4" t="s">
        <v>10090</v>
      </c>
      <c r="E29" s="9">
        <v>43073</v>
      </c>
    </row>
    <row r="30" spans="1:5" x14ac:dyDescent="0.25">
      <c r="A30" s="2" t="s">
        <v>3025</v>
      </c>
      <c r="B30" s="2" t="s">
        <v>15025</v>
      </c>
      <c r="C30" s="4" t="s">
        <v>2015</v>
      </c>
      <c r="E30" s="9">
        <v>43078</v>
      </c>
    </row>
    <row r="31" spans="1:5" x14ac:dyDescent="0.25">
      <c r="A31" s="2" t="s">
        <v>1802</v>
      </c>
      <c r="B31" s="2" t="s">
        <v>7267</v>
      </c>
      <c r="C31" s="4" t="s">
        <v>10500</v>
      </c>
      <c r="E31" s="9">
        <v>43077</v>
      </c>
    </row>
    <row r="32" spans="1:5" x14ac:dyDescent="0.25">
      <c r="A32" s="2" t="s">
        <v>24172</v>
      </c>
      <c r="B32" s="2" t="s">
        <v>24173</v>
      </c>
      <c r="C32" s="4" t="s">
        <v>10931</v>
      </c>
      <c r="E32" s="9">
        <v>43081</v>
      </c>
    </row>
    <row r="33" spans="1:5" x14ac:dyDescent="0.25">
      <c r="A33" s="2" t="s">
        <v>11417</v>
      </c>
      <c r="B33" s="2" t="s">
        <v>24159</v>
      </c>
      <c r="C33" s="4" t="s">
        <v>4658</v>
      </c>
      <c r="E33" s="9">
        <v>43082</v>
      </c>
    </row>
    <row r="34" spans="1:5" x14ac:dyDescent="0.25">
      <c r="A34" s="2" t="s">
        <v>24156</v>
      </c>
      <c r="B34" s="2" t="s">
        <v>24157</v>
      </c>
      <c r="C34" s="4" t="s">
        <v>24174</v>
      </c>
      <c r="E34" s="9">
        <v>43082</v>
      </c>
    </row>
    <row r="35" spans="1:5" x14ac:dyDescent="0.25">
      <c r="A35" s="2" t="s">
        <v>24175</v>
      </c>
      <c r="B35" s="2" t="s">
        <v>24176</v>
      </c>
      <c r="C35" s="4" t="s">
        <v>17787</v>
      </c>
      <c r="D35" s="9">
        <v>43098</v>
      </c>
      <c r="E35" s="9">
        <v>43097</v>
      </c>
    </row>
    <row r="36" spans="1:5" x14ac:dyDescent="0.25">
      <c r="A36" s="2" t="s">
        <v>24177</v>
      </c>
      <c r="B36" s="2" t="s">
        <v>24178</v>
      </c>
      <c r="C36" s="4" t="s">
        <v>24179</v>
      </c>
      <c r="E36" s="9">
        <v>43095</v>
      </c>
    </row>
    <row r="37" spans="1:5" x14ac:dyDescent="0.25">
      <c r="A37" s="2" t="s">
        <v>24177</v>
      </c>
      <c r="B37" s="2" t="s">
        <v>24178</v>
      </c>
      <c r="C37" s="4" t="s">
        <v>24180</v>
      </c>
      <c r="E37" s="9">
        <v>43105</v>
      </c>
    </row>
    <row r="38" spans="1:5" x14ac:dyDescent="0.25">
      <c r="A38" s="2" t="s">
        <v>24181</v>
      </c>
      <c r="B38" s="2" t="s">
        <v>24182</v>
      </c>
      <c r="C38" s="4" t="s">
        <v>24183</v>
      </c>
      <c r="E38" s="9">
        <v>43103</v>
      </c>
    </row>
    <row r="39" spans="1:5" x14ac:dyDescent="0.25">
      <c r="A39" s="2" t="s">
        <v>24175</v>
      </c>
      <c r="B39" s="2" t="s">
        <v>24176</v>
      </c>
      <c r="C39" s="4" t="s">
        <v>24184</v>
      </c>
      <c r="E39" s="9">
        <v>42741</v>
      </c>
    </row>
    <row r="40" spans="1:5" x14ac:dyDescent="0.25">
      <c r="A40" s="2" t="s">
        <v>1802</v>
      </c>
      <c r="B40" s="2" t="s">
        <v>7267</v>
      </c>
      <c r="C40" s="4" t="s">
        <v>20980</v>
      </c>
      <c r="E40" s="9">
        <v>43116</v>
      </c>
    </row>
    <row r="41" spans="1:5" x14ac:dyDescent="0.25">
      <c r="A41" s="2" t="s">
        <v>2782</v>
      </c>
      <c r="B41" s="2" t="s">
        <v>24185</v>
      </c>
      <c r="C41" s="4" t="s">
        <v>16160</v>
      </c>
      <c r="E41" s="9">
        <v>43108</v>
      </c>
    </row>
    <row r="42" spans="1:5" x14ac:dyDescent="0.25">
      <c r="A42" s="2" t="s">
        <v>24175</v>
      </c>
      <c r="B42" s="2" t="s">
        <v>24176</v>
      </c>
      <c r="C42" s="4" t="s">
        <v>10233</v>
      </c>
      <c r="E42" s="9">
        <v>43115</v>
      </c>
    </row>
    <row r="43" spans="1:5" x14ac:dyDescent="0.25">
      <c r="A43" s="2" t="s">
        <v>2782</v>
      </c>
      <c r="B43" s="2" t="s">
        <v>24185</v>
      </c>
      <c r="C43" s="4" t="s">
        <v>10105</v>
      </c>
      <c r="E43" s="9">
        <v>43111</v>
      </c>
    </row>
    <row r="44" spans="1:5" x14ac:dyDescent="0.25">
      <c r="A44" s="2" t="s">
        <v>1383</v>
      </c>
      <c r="B44" s="2" t="s">
        <v>24186</v>
      </c>
      <c r="C44" s="4" t="s">
        <v>23922</v>
      </c>
      <c r="D44" s="9">
        <v>43130</v>
      </c>
      <c r="E44" s="9">
        <v>43130</v>
      </c>
    </row>
    <row r="45" spans="1:5" x14ac:dyDescent="0.25">
      <c r="A45" s="2" t="s">
        <v>4613</v>
      </c>
      <c r="B45" s="2" t="s">
        <v>24187</v>
      </c>
      <c r="C45" s="4" t="s">
        <v>24188</v>
      </c>
      <c r="D45" s="9">
        <v>43137</v>
      </c>
      <c r="E45" s="9">
        <v>43134</v>
      </c>
    </row>
    <row r="46" spans="1:5" x14ac:dyDescent="0.25">
      <c r="A46" s="2" t="s">
        <v>24189</v>
      </c>
      <c r="B46" s="2" t="s">
        <v>24190</v>
      </c>
      <c r="C46" s="4" t="s">
        <v>24191</v>
      </c>
      <c r="E46" s="9">
        <v>43130</v>
      </c>
    </row>
    <row r="47" spans="1:5" x14ac:dyDescent="0.25">
      <c r="A47" s="2" t="s">
        <v>24192</v>
      </c>
      <c r="B47" s="2" t="s">
        <v>24193</v>
      </c>
      <c r="C47" s="4" t="s">
        <v>24194</v>
      </c>
      <c r="E47" s="9">
        <v>43140</v>
      </c>
    </row>
    <row r="48" spans="1:5" x14ac:dyDescent="0.25">
      <c r="A48" s="2" t="s">
        <v>4669</v>
      </c>
      <c r="B48" s="2" t="s">
        <v>24148</v>
      </c>
      <c r="C48" s="4" t="s">
        <v>24195</v>
      </c>
      <c r="E48" s="9">
        <v>43148</v>
      </c>
    </row>
    <row r="49" spans="1:5" x14ac:dyDescent="0.25">
      <c r="A49" s="2" t="s">
        <v>1075</v>
      </c>
      <c r="B49" s="2" t="s">
        <v>14606</v>
      </c>
      <c r="C49" s="4" t="s">
        <v>24196</v>
      </c>
      <c r="E49" s="9">
        <v>43148</v>
      </c>
    </row>
    <row r="50" spans="1:5" x14ac:dyDescent="0.25">
      <c r="A50" s="2" t="s">
        <v>3093</v>
      </c>
      <c r="B50" s="2" t="s">
        <v>24176</v>
      </c>
      <c r="C50" s="4" t="s">
        <v>16183</v>
      </c>
      <c r="E50" s="9">
        <v>43154</v>
      </c>
    </row>
    <row r="51" spans="1:5" x14ac:dyDescent="0.25">
      <c r="A51" s="2" t="s">
        <v>1383</v>
      </c>
      <c r="B51" s="2" t="s">
        <v>24186</v>
      </c>
      <c r="C51" s="4" t="s">
        <v>16898</v>
      </c>
      <c r="E51" s="9">
        <v>43157</v>
      </c>
    </row>
    <row r="52" spans="1:5" x14ac:dyDescent="0.25">
      <c r="A52" s="2" t="s">
        <v>4167</v>
      </c>
      <c r="B52" s="2" t="s">
        <v>24197</v>
      </c>
      <c r="C52" s="4" t="s">
        <v>1494</v>
      </c>
      <c r="E52" s="9">
        <v>43164</v>
      </c>
    </row>
    <row r="53" spans="1:5" x14ac:dyDescent="0.25">
      <c r="A53" s="2" t="s">
        <v>24198</v>
      </c>
      <c r="B53" s="2" t="s">
        <v>24199</v>
      </c>
      <c r="C53" s="4" t="s">
        <v>24200</v>
      </c>
      <c r="E53" s="9">
        <v>43164</v>
      </c>
    </row>
    <row r="54" spans="1:5" x14ac:dyDescent="0.25">
      <c r="A54" s="2" t="s">
        <v>4613</v>
      </c>
      <c r="B54" s="2" t="s">
        <v>24201</v>
      </c>
      <c r="C54" s="4" t="s">
        <v>24202</v>
      </c>
      <c r="E54" s="9">
        <v>43136</v>
      </c>
    </row>
    <row r="55" spans="1:5" x14ac:dyDescent="0.25">
      <c r="A55" s="2" t="s">
        <v>24203</v>
      </c>
      <c r="B55" s="2" t="s">
        <v>24204</v>
      </c>
      <c r="C55" s="4" t="s">
        <v>24205</v>
      </c>
      <c r="E55" s="9">
        <v>43195</v>
      </c>
    </row>
    <row r="56" spans="1:5" x14ac:dyDescent="0.25">
      <c r="A56" s="2" t="s">
        <v>24181</v>
      </c>
      <c r="B56" s="2" t="s">
        <v>24182</v>
      </c>
      <c r="C56" s="4" t="s">
        <v>24206</v>
      </c>
      <c r="E56" s="9">
        <v>43139</v>
      </c>
    </row>
    <row r="57" spans="1:5" x14ac:dyDescent="0.25">
      <c r="A57" s="2" t="s">
        <v>24198</v>
      </c>
      <c r="B57" s="2" t="s">
        <v>24207</v>
      </c>
      <c r="C57" s="4" t="s">
        <v>24208</v>
      </c>
      <c r="E57" s="9">
        <v>43173</v>
      </c>
    </row>
    <row r="58" spans="1:5" x14ac:dyDescent="0.25">
      <c r="A58" s="2" t="s">
        <v>24209</v>
      </c>
      <c r="B58" s="2" t="s">
        <v>24210</v>
      </c>
      <c r="C58" s="4" t="s">
        <v>3753</v>
      </c>
      <c r="E58" s="9">
        <v>43173</v>
      </c>
    </row>
    <row r="59" spans="1:5" x14ac:dyDescent="0.25">
      <c r="A59" s="2" t="s">
        <v>24211</v>
      </c>
      <c r="B59" s="2" t="s">
        <v>24212</v>
      </c>
      <c r="C59" s="4" t="s">
        <v>24213</v>
      </c>
      <c r="E59" s="9">
        <v>43204</v>
      </c>
    </row>
    <row r="60" spans="1:5" x14ac:dyDescent="0.25">
      <c r="A60" s="2" t="s">
        <v>24168</v>
      </c>
      <c r="B60" s="2" t="s">
        <v>24214</v>
      </c>
      <c r="C60" s="4" t="s">
        <v>24215</v>
      </c>
      <c r="E60" s="9">
        <v>43204</v>
      </c>
    </row>
    <row r="61" spans="1:5" x14ac:dyDescent="0.25">
      <c r="A61" s="2" t="s">
        <v>24216</v>
      </c>
      <c r="B61" s="2" t="s">
        <v>24210</v>
      </c>
      <c r="C61" s="4" t="s">
        <v>24215</v>
      </c>
      <c r="E61" s="9">
        <v>43208</v>
      </c>
    </row>
    <row r="62" spans="1:5" x14ac:dyDescent="0.25">
      <c r="A62" s="2" t="s">
        <v>10288</v>
      </c>
      <c r="B62" s="2" t="s">
        <v>24217</v>
      </c>
      <c r="C62" s="4" t="s">
        <v>15499</v>
      </c>
      <c r="E62" s="9">
        <v>43208</v>
      </c>
    </row>
    <row r="63" spans="1:5" x14ac:dyDescent="0.25">
      <c r="A63" s="2" t="s">
        <v>24218</v>
      </c>
      <c r="B63" s="2" t="s">
        <v>24219</v>
      </c>
      <c r="C63" s="4" t="s">
        <v>15499</v>
      </c>
      <c r="E63" s="9">
        <v>43222</v>
      </c>
    </row>
    <row r="64" spans="1:5" x14ac:dyDescent="0.25">
      <c r="A64" s="2" t="s">
        <v>24220</v>
      </c>
      <c r="B64" s="2" t="s">
        <v>24221</v>
      </c>
      <c r="C64" s="4" t="s">
        <v>5675</v>
      </c>
      <c r="E64" s="9">
        <v>43211</v>
      </c>
    </row>
    <row r="65" spans="1:5" x14ac:dyDescent="0.25">
      <c r="A65" s="2" t="s">
        <v>24192</v>
      </c>
      <c r="B65" s="2" t="s">
        <v>24193</v>
      </c>
      <c r="C65" s="4" t="s">
        <v>24222</v>
      </c>
      <c r="E65" s="9">
        <v>43211</v>
      </c>
    </row>
    <row r="66" spans="1:5" x14ac:dyDescent="0.25">
      <c r="A66" s="2" t="s">
        <v>24223</v>
      </c>
      <c r="B66" s="2" t="s">
        <v>22582</v>
      </c>
      <c r="C66" s="4" t="s">
        <v>20996</v>
      </c>
      <c r="E66" s="9">
        <v>43227</v>
      </c>
    </row>
    <row r="67" spans="1:5" x14ac:dyDescent="0.25">
      <c r="A67" s="2" t="s">
        <v>1802</v>
      </c>
      <c r="B67" s="2" t="s">
        <v>24224</v>
      </c>
      <c r="C67" s="4" t="s">
        <v>24101</v>
      </c>
      <c r="E67" s="9">
        <v>43216</v>
      </c>
    </row>
    <row r="68" spans="1:5" x14ac:dyDescent="0.25">
      <c r="A68" s="2" t="s">
        <v>1244</v>
      </c>
      <c r="B68" s="2" t="s">
        <v>24225</v>
      </c>
      <c r="C68" s="4" t="s">
        <v>5677</v>
      </c>
      <c r="E68" s="9">
        <v>43234</v>
      </c>
    </row>
    <row r="69" spans="1:5" x14ac:dyDescent="0.25">
      <c r="A69" s="2" t="s">
        <v>24218</v>
      </c>
      <c r="B69" s="2" t="s">
        <v>24219</v>
      </c>
      <c r="C69" s="4" t="s">
        <v>22321</v>
      </c>
      <c r="E69" s="9">
        <v>43234</v>
      </c>
    </row>
    <row r="70" spans="1:5" x14ac:dyDescent="0.25">
      <c r="A70" s="2" t="s">
        <v>17069</v>
      </c>
      <c r="B70" s="2" t="s">
        <v>24226</v>
      </c>
      <c r="C70" s="4" t="s">
        <v>2031</v>
      </c>
      <c r="E70" s="9">
        <v>43248</v>
      </c>
    </row>
    <row r="71" spans="1:5" x14ac:dyDescent="0.25">
      <c r="A71" s="2" t="s">
        <v>1244</v>
      </c>
      <c r="B71" s="2" t="s">
        <v>24225</v>
      </c>
      <c r="C71" s="4" t="s">
        <v>5679</v>
      </c>
      <c r="E71" s="9">
        <v>43246</v>
      </c>
    </row>
    <row r="72" spans="1:5" x14ac:dyDescent="0.25">
      <c r="A72" s="2" t="s">
        <v>1436</v>
      </c>
      <c r="B72" s="2" t="s">
        <v>3061</v>
      </c>
      <c r="C72" s="4" t="s">
        <v>24227</v>
      </c>
      <c r="E72" s="9">
        <v>43242</v>
      </c>
    </row>
    <row r="73" spans="1:5" x14ac:dyDescent="0.25">
      <c r="A73" s="2" t="s">
        <v>1236</v>
      </c>
      <c r="B73" s="2" t="s">
        <v>24228</v>
      </c>
      <c r="C73" s="4" t="s">
        <v>7045</v>
      </c>
      <c r="E73" s="9">
        <v>43246</v>
      </c>
    </row>
    <row r="74" spans="1:5" x14ac:dyDescent="0.25">
      <c r="A74" s="2" t="s">
        <v>2711</v>
      </c>
      <c r="B74" s="2" t="s">
        <v>10913</v>
      </c>
      <c r="C74" s="4" t="s">
        <v>15509</v>
      </c>
      <c r="E74" s="9">
        <v>43248</v>
      </c>
    </row>
    <row r="75" spans="1:5" x14ac:dyDescent="0.25">
      <c r="A75" s="2" t="s">
        <v>1244</v>
      </c>
      <c r="B75" s="2" t="s">
        <v>24229</v>
      </c>
      <c r="C75" s="4" t="s">
        <v>15509</v>
      </c>
      <c r="E75" s="9">
        <v>43249</v>
      </c>
    </row>
    <row r="76" spans="1:5" x14ac:dyDescent="0.25">
      <c r="A76" s="2" t="s">
        <v>24218</v>
      </c>
      <c r="B76" s="2" t="s">
        <v>24219</v>
      </c>
      <c r="C76" s="4" t="s">
        <v>24230</v>
      </c>
      <c r="D76" s="9">
        <v>43261</v>
      </c>
      <c r="E76" s="9">
        <v>43259</v>
      </c>
    </row>
    <row r="77" spans="1:5" x14ac:dyDescent="0.25">
      <c r="A77" s="2" t="s">
        <v>24231</v>
      </c>
      <c r="B77" s="2" t="s">
        <v>24055</v>
      </c>
      <c r="C77" s="4" t="s">
        <v>24230</v>
      </c>
      <c r="E77" s="9">
        <v>43250</v>
      </c>
    </row>
    <row r="78" spans="1:5" x14ac:dyDescent="0.25">
      <c r="A78" s="2" t="s">
        <v>24232</v>
      </c>
      <c r="B78" s="2" t="s">
        <v>24233</v>
      </c>
      <c r="C78" s="4" t="s">
        <v>24230</v>
      </c>
      <c r="E78" s="9">
        <v>43252</v>
      </c>
    </row>
    <row r="79" spans="1:5" x14ac:dyDescent="0.25">
      <c r="A79" s="2" t="s">
        <v>24234</v>
      </c>
      <c r="B79" s="2" t="s">
        <v>24235</v>
      </c>
      <c r="C79" s="4" t="s">
        <v>7050</v>
      </c>
      <c r="E79" s="9">
        <v>43257</v>
      </c>
    </row>
    <row r="80" spans="1:5" x14ac:dyDescent="0.25">
      <c r="A80" s="2" t="s">
        <v>6762</v>
      </c>
      <c r="B80" s="2" t="s">
        <v>24236</v>
      </c>
      <c r="C80" s="4" t="s">
        <v>24237</v>
      </c>
      <c r="E80" s="9">
        <v>43259</v>
      </c>
    </row>
    <row r="81" spans="1:5" x14ac:dyDescent="0.25">
      <c r="A81" s="2" t="s">
        <v>1436</v>
      </c>
      <c r="B81" s="2" t="s">
        <v>24238</v>
      </c>
      <c r="C81" s="4" t="s">
        <v>18754</v>
      </c>
      <c r="D81" s="9" t="s">
        <v>11</v>
      </c>
      <c r="E81" s="9">
        <v>43273</v>
      </c>
    </row>
    <row r="82" spans="1:5" x14ac:dyDescent="0.25">
      <c r="A82" s="2" t="s">
        <v>1244</v>
      </c>
      <c r="B82" s="2" t="s">
        <v>24239</v>
      </c>
      <c r="C82" s="4" t="s">
        <v>16232</v>
      </c>
      <c r="D82" s="9" t="s">
        <v>11</v>
      </c>
      <c r="E82" s="9">
        <v>43273</v>
      </c>
    </row>
    <row r="83" spans="1:5" x14ac:dyDescent="0.25">
      <c r="A83" s="2" t="s">
        <v>4613</v>
      </c>
      <c r="B83" s="2" t="s">
        <v>24240</v>
      </c>
      <c r="C83" s="4" t="s">
        <v>10159</v>
      </c>
      <c r="D83" s="9" t="s">
        <v>11</v>
      </c>
      <c r="E83" s="9">
        <v>43273</v>
      </c>
    </row>
    <row r="84" spans="1:5" x14ac:dyDescent="0.25">
      <c r="A84" s="2" t="s">
        <v>24241</v>
      </c>
      <c r="B84" s="2" t="s">
        <v>24242</v>
      </c>
      <c r="C84" s="4" t="s">
        <v>24243</v>
      </c>
      <c r="E84" s="9">
        <v>43276</v>
      </c>
    </row>
    <row r="85" spans="1:5" x14ac:dyDescent="0.25">
      <c r="A85" s="2" t="s">
        <v>1436</v>
      </c>
      <c r="B85" s="2" t="s">
        <v>24244</v>
      </c>
      <c r="C85" s="4" t="s">
        <v>24243</v>
      </c>
      <c r="E85" s="9">
        <v>43281</v>
      </c>
    </row>
    <row r="86" spans="1:5" x14ac:dyDescent="0.25">
      <c r="A86" s="2" t="s">
        <v>24245</v>
      </c>
      <c r="B86" s="2" t="s">
        <v>24246</v>
      </c>
      <c r="C86" s="4" t="s">
        <v>24243</v>
      </c>
      <c r="E86" s="9">
        <v>43276</v>
      </c>
    </row>
    <row r="87" spans="1:5" x14ac:dyDescent="0.25">
      <c r="A87" s="2" t="s">
        <v>24247</v>
      </c>
      <c r="B87" s="2" t="s">
        <v>24229</v>
      </c>
      <c r="C87" s="4" t="s">
        <v>24248</v>
      </c>
      <c r="E87" s="9">
        <v>43281</v>
      </c>
    </row>
    <row r="88" spans="1:5" x14ac:dyDescent="0.25">
      <c r="A88" s="2" t="s">
        <v>24249</v>
      </c>
      <c r="B88" s="2" t="s">
        <v>13548</v>
      </c>
      <c r="C88" s="4" t="s">
        <v>24248</v>
      </c>
      <c r="E88" s="9">
        <v>43281</v>
      </c>
    </row>
    <row r="89" spans="1:5" x14ac:dyDescent="0.25">
      <c r="A89" s="2" t="s">
        <v>24250</v>
      </c>
      <c r="B89" s="2" t="s">
        <v>5569</v>
      </c>
      <c r="C89" s="4" t="s">
        <v>24107</v>
      </c>
      <c r="E89" s="9">
        <v>43284</v>
      </c>
    </row>
    <row r="90" spans="1:5" x14ac:dyDescent="0.25">
      <c r="A90" s="2" t="s">
        <v>13055</v>
      </c>
      <c r="B90" s="2" t="s">
        <v>24251</v>
      </c>
      <c r="C90" s="4" t="s">
        <v>24107</v>
      </c>
      <c r="E90" s="9">
        <v>43286</v>
      </c>
    </row>
    <row r="91" spans="1:5" x14ac:dyDescent="0.25">
      <c r="A91" s="2" t="s">
        <v>24252</v>
      </c>
      <c r="B91" s="2" t="s">
        <v>24253</v>
      </c>
      <c r="C91" s="4" t="s">
        <v>10171</v>
      </c>
      <c r="E91" s="9">
        <v>43290</v>
      </c>
    </row>
    <row r="92" spans="1:5" x14ac:dyDescent="0.25">
      <c r="A92" s="2" t="s">
        <v>10028</v>
      </c>
      <c r="B92" s="2" t="s">
        <v>24254</v>
      </c>
      <c r="C92" s="4" t="s">
        <v>24255</v>
      </c>
      <c r="E92" s="9">
        <v>43291</v>
      </c>
    </row>
    <row r="93" spans="1:5" x14ac:dyDescent="0.25">
      <c r="A93" s="2" t="s">
        <v>24256</v>
      </c>
      <c r="B93" s="2" t="s">
        <v>24257</v>
      </c>
      <c r="C93" s="4" t="s">
        <v>24255</v>
      </c>
      <c r="E93" s="9">
        <v>43295</v>
      </c>
    </row>
    <row r="94" spans="1:5" x14ac:dyDescent="0.25">
      <c r="A94" s="2" t="s">
        <v>11449</v>
      </c>
      <c r="B94" s="2" t="s">
        <v>24258</v>
      </c>
      <c r="C94" s="4" t="s">
        <v>15934</v>
      </c>
      <c r="E94" s="9">
        <v>43295</v>
      </c>
    </row>
    <row r="95" spans="1:5" x14ac:dyDescent="0.25">
      <c r="A95" s="2" t="s">
        <v>24259</v>
      </c>
      <c r="B95" s="2" t="s">
        <v>24260</v>
      </c>
      <c r="C95" s="4" t="s">
        <v>18773</v>
      </c>
      <c r="E95" s="9">
        <v>43293</v>
      </c>
    </row>
    <row r="96" spans="1:5" x14ac:dyDescent="0.25">
      <c r="A96" s="2" t="s">
        <v>24261</v>
      </c>
      <c r="B96" s="2" t="s">
        <v>24262</v>
      </c>
      <c r="C96" s="4" t="s">
        <v>14748</v>
      </c>
      <c r="E96" s="9">
        <v>43294</v>
      </c>
    </row>
    <row r="97" spans="1:5" x14ac:dyDescent="0.25">
      <c r="A97" s="2" t="s">
        <v>24250</v>
      </c>
      <c r="B97" s="2" t="s">
        <v>5569</v>
      </c>
      <c r="C97" s="4" t="s">
        <v>24263</v>
      </c>
      <c r="E97" s="9">
        <v>43302</v>
      </c>
    </row>
    <row r="98" spans="1:5" x14ac:dyDescent="0.25">
      <c r="A98" s="2" t="s">
        <v>5583</v>
      </c>
      <c r="B98" s="2" t="s">
        <v>24264</v>
      </c>
      <c r="C98" s="4" t="s">
        <v>13560</v>
      </c>
      <c r="E98" s="9">
        <v>43304</v>
      </c>
    </row>
    <row r="99" spans="1:5" x14ac:dyDescent="0.25">
      <c r="A99" s="2" t="s">
        <v>24265</v>
      </c>
      <c r="B99" s="2" t="s">
        <v>24266</v>
      </c>
      <c r="C99" s="4" t="s">
        <v>2047</v>
      </c>
      <c r="D99" s="9">
        <v>43315</v>
      </c>
      <c r="E99" s="9">
        <v>43314</v>
      </c>
    </row>
    <row r="100" spans="1:5" x14ac:dyDescent="0.25">
      <c r="A100" s="2" t="s">
        <v>24267</v>
      </c>
      <c r="B100" s="2" t="s">
        <v>24268</v>
      </c>
      <c r="C100" s="4" t="s">
        <v>3231</v>
      </c>
      <c r="E100" s="9">
        <v>43309</v>
      </c>
    </row>
    <row r="101" spans="1:5" x14ac:dyDescent="0.25">
      <c r="A101" s="2" t="s">
        <v>12824</v>
      </c>
      <c r="B101" s="2" t="s">
        <v>18988</v>
      </c>
      <c r="C101" s="4" t="s">
        <v>10179</v>
      </c>
      <c r="E101" s="9">
        <v>43307</v>
      </c>
    </row>
    <row r="102" spans="1:5" x14ac:dyDescent="0.25">
      <c r="A102" s="2" t="s">
        <v>6277</v>
      </c>
      <c r="B102" s="2" t="s">
        <v>24269</v>
      </c>
      <c r="C102" s="4" t="s">
        <v>24270</v>
      </c>
      <c r="D102" s="9">
        <v>43323</v>
      </c>
      <c r="E102" s="9">
        <v>43316</v>
      </c>
    </row>
    <row r="103" spans="1:5" x14ac:dyDescent="0.25">
      <c r="A103" s="2" t="s">
        <v>24271</v>
      </c>
      <c r="B103" s="2" t="s">
        <v>24272</v>
      </c>
      <c r="C103" s="4" t="s">
        <v>14759</v>
      </c>
      <c r="E103" s="9">
        <v>43320</v>
      </c>
    </row>
    <row r="104" spans="1:5" x14ac:dyDescent="0.25">
      <c r="A104" s="2" t="s">
        <v>24273</v>
      </c>
      <c r="B104" s="2" t="s">
        <v>24274</v>
      </c>
      <c r="C104" s="4" t="s">
        <v>24275</v>
      </c>
      <c r="D104" s="9">
        <v>43329</v>
      </c>
      <c r="E104" s="9">
        <v>43328</v>
      </c>
    </row>
    <row r="105" spans="1:5" x14ac:dyDescent="0.25">
      <c r="A105" s="2" t="s">
        <v>4071</v>
      </c>
      <c r="B105" s="2" t="s">
        <v>24276</v>
      </c>
      <c r="C105" s="4" t="s">
        <v>13567</v>
      </c>
      <c r="E105" s="9">
        <v>43321</v>
      </c>
    </row>
    <row r="106" spans="1:5" x14ac:dyDescent="0.25">
      <c r="A106" s="2" t="s">
        <v>24277</v>
      </c>
      <c r="B106" s="2" t="s">
        <v>24278</v>
      </c>
      <c r="C106" s="4" t="s">
        <v>6094</v>
      </c>
      <c r="D106" s="9" t="s">
        <v>11</v>
      </c>
      <c r="E106" s="9">
        <v>43341</v>
      </c>
    </row>
    <row r="107" spans="1:5" x14ac:dyDescent="0.25">
      <c r="A107" s="2" t="s">
        <v>4669</v>
      </c>
      <c r="B107" s="2" t="s">
        <v>24148</v>
      </c>
      <c r="C107" s="4" t="s">
        <v>12628</v>
      </c>
      <c r="E107" s="9">
        <v>43326</v>
      </c>
    </row>
    <row r="108" spans="1:5" x14ac:dyDescent="0.25">
      <c r="A108" s="2" t="s">
        <v>24279</v>
      </c>
      <c r="B108" s="2" t="s">
        <v>24280</v>
      </c>
      <c r="C108" s="4" t="s">
        <v>3379</v>
      </c>
      <c r="E108" s="9">
        <v>43343</v>
      </c>
    </row>
    <row r="109" spans="1:5" x14ac:dyDescent="0.25">
      <c r="A109" s="2" t="s">
        <v>1236</v>
      </c>
      <c r="B109" s="2" t="s">
        <v>24228</v>
      </c>
      <c r="C109" s="4" t="s">
        <v>15526</v>
      </c>
      <c r="E109" s="9">
        <v>43341</v>
      </c>
    </row>
    <row r="110" spans="1:5" x14ac:dyDescent="0.25">
      <c r="A110" s="2" t="s">
        <v>10239</v>
      </c>
      <c r="B110" s="2" t="s">
        <v>24281</v>
      </c>
      <c r="C110" s="4" t="s">
        <v>24282</v>
      </c>
      <c r="D110" s="9">
        <v>43348</v>
      </c>
      <c r="E110" s="9">
        <v>43349</v>
      </c>
    </row>
    <row r="111" spans="1:5" x14ac:dyDescent="0.25">
      <c r="A111" s="2" t="s">
        <v>24283</v>
      </c>
      <c r="B111" s="2" t="s">
        <v>7618</v>
      </c>
      <c r="C111" s="4" t="s">
        <v>24284</v>
      </c>
      <c r="E111" s="9">
        <v>43347</v>
      </c>
    </row>
    <row r="112" spans="1:5" x14ac:dyDescent="0.25">
      <c r="A112" s="2" t="s">
        <v>6563</v>
      </c>
      <c r="B112" s="2" t="s">
        <v>24285</v>
      </c>
      <c r="C112" s="4" t="s">
        <v>3385</v>
      </c>
      <c r="E112" s="9">
        <v>43347</v>
      </c>
    </row>
    <row r="113" spans="1:5" x14ac:dyDescent="0.25">
      <c r="A113" s="2" t="s">
        <v>24286</v>
      </c>
      <c r="B113" s="2" t="s">
        <v>24287</v>
      </c>
      <c r="C113" s="4" t="s">
        <v>19750</v>
      </c>
      <c r="E113" s="9">
        <v>43355</v>
      </c>
    </row>
    <row r="114" spans="1:5" x14ac:dyDescent="0.25">
      <c r="A114" s="2" t="s">
        <v>24288</v>
      </c>
      <c r="B114" s="2" t="s">
        <v>24289</v>
      </c>
      <c r="C114" s="4" t="s">
        <v>5739</v>
      </c>
      <c r="E114" s="9">
        <v>43356</v>
      </c>
    </row>
    <row r="115" spans="1:5" x14ac:dyDescent="0.25">
      <c r="A115" s="2" t="s">
        <v>3955</v>
      </c>
      <c r="B115" s="2" t="s">
        <v>24290</v>
      </c>
      <c r="C115" s="4" t="s">
        <v>14766</v>
      </c>
      <c r="E115" s="9">
        <v>43357</v>
      </c>
    </row>
    <row r="116" spans="1:5" x14ac:dyDescent="0.25">
      <c r="A116" s="2" t="s">
        <v>4929</v>
      </c>
      <c r="B116" s="2" t="s">
        <v>24148</v>
      </c>
      <c r="C116" s="4" t="s">
        <v>24291</v>
      </c>
      <c r="E116" s="9">
        <v>43361</v>
      </c>
    </row>
    <row r="117" spans="1:5" x14ac:dyDescent="0.25">
      <c r="A117" s="2" t="s">
        <v>24292</v>
      </c>
      <c r="B117" s="2" t="s">
        <v>24293</v>
      </c>
      <c r="C117" s="4" t="s">
        <v>24294</v>
      </c>
      <c r="E117" s="9">
        <v>43364</v>
      </c>
    </row>
    <row r="118" spans="1:5" x14ac:dyDescent="0.25">
      <c r="A118" s="2" t="s">
        <v>24295</v>
      </c>
      <c r="B118" s="2" t="s">
        <v>24296</v>
      </c>
      <c r="C118" s="4" t="s">
        <v>24294</v>
      </c>
      <c r="E118" s="9">
        <v>43362</v>
      </c>
    </row>
    <row r="119" spans="1:5" x14ac:dyDescent="0.25">
      <c r="A119" s="2" t="s">
        <v>6110</v>
      </c>
      <c r="B119" s="2" t="s">
        <v>24297</v>
      </c>
      <c r="C119" s="4" t="s">
        <v>17203</v>
      </c>
      <c r="E119" s="9">
        <v>43367</v>
      </c>
    </row>
    <row r="120" spans="1:5" x14ac:dyDescent="0.25">
      <c r="A120" s="2" t="s">
        <v>24298</v>
      </c>
      <c r="B120" s="2" t="s">
        <v>24299</v>
      </c>
      <c r="C120" s="4" t="s">
        <v>5744</v>
      </c>
      <c r="E120" s="9">
        <v>43376</v>
      </c>
    </row>
    <row r="121" spans="1:5" x14ac:dyDescent="0.25">
      <c r="A121" s="2" t="s">
        <v>24300</v>
      </c>
      <c r="B121" s="2" t="s">
        <v>1501</v>
      </c>
      <c r="C121" s="4" t="s">
        <v>24301</v>
      </c>
      <c r="E121" s="9">
        <v>43371</v>
      </c>
    </row>
    <row r="122" spans="1:5" x14ac:dyDescent="0.25">
      <c r="A122" s="2" t="s">
        <v>24302</v>
      </c>
      <c r="B122" s="2" t="s">
        <v>24303</v>
      </c>
      <c r="C122" s="4" t="s">
        <v>24304</v>
      </c>
      <c r="E122" s="9">
        <v>43376</v>
      </c>
    </row>
    <row r="123" spans="1:5" x14ac:dyDescent="0.25">
      <c r="A123" s="2" t="s">
        <v>10820</v>
      </c>
      <c r="B123" s="2" t="s">
        <v>24305</v>
      </c>
      <c r="C123" s="4" t="s">
        <v>24306</v>
      </c>
      <c r="E123" s="9">
        <v>43378</v>
      </c>
    </row>
    <row r="124" spans="1:5" x14ac:dyDescent="0.25">
      <c r="A124" s="2" t="s">
        <v>1436</v>
      </c>
      <c r="B124" s="2" t="s">
        <v>24307</v>
      </c>
      <c r="C124" s="4" t="s">
        <v>14607</v>
      </c>
      <c r="E124" s="9">
        <v>43320</v>
      </c>
    </row>
    <row r="125" spans="1:5" x14ac:dyDescent="0.25">
      <c r="A125" s="2" t="s">
        <v>10820</v>
      </c>
      <c r="B125" s="2" t="s">
        <v>24308</v>
      </c>
      <c r="C125" s="4" t="s">
        <v>6119</v>
      </c>
      <c r="E125" s="9">
        <v>43390</v>
      </c>
    </row>
    <row r="126" spans="1:5" x14ac:dyDescent="0.25">
      <c r="A126" s="2" t="s">
        <v>1798</v>
      </c>
      <c r="B126" s="2" t="s">
        <v>24309</v>
      </c>
      <c r="C126" s="4" t="s">
        <v>6119</v>
      </c>
      <c r="E126" s="9">
        <v>43384</v>
      </c>
    </row>
    <row r="127" spans="1:5" x14ac:dyDescent="0.25">
      <c r="A127" s="2" t="s">
        <v>24310</v>
      </c>
      <c r="B127" s="2" t="s">
        <v>24311</v>
      </c>
      <c r="C127" s="4" t="s">
        <v>5753</v>
      </c>
      <c r="E127" s="9">
        <v>43402</v>
      </c>
    </row>
    <row r="128" spans="1:5" x14ac:dyDescent="0.25">
      <c r="A128" s="2" t="s">
        <v>24312</v>
      </c>
      <c r="B128" s="2" t="s">
        <v>24313</v>
      </c>
      <c r="C128" s="4" t="s">
        <v>24314</v>
      </c>
      <c r="E128" s="9">
        <v>43398</v>
      </c>
    </row>
    <row r="129" spans="1:6" x14ac:dyDescent="0.25">
      <c r="A129" s="2" t="s">
        <v>10820</v>
      </c>
      <c r="B129" s="2" t="s">
        <v>24315</v>
      </c>
      <c r="C129" s="4" t="s">
        <v>3396</v>
      </c>
      <c r="E129" s="9">
        <v>43409</v>
      </c>
    </row>
    <row r="130" spans="1:6" x14ac:dyDescent="0.25">
      <c r="A130" s="2" t="s">
        <v>24316</v>
      </c>
      <c r="B130" s="2" t="s">
        <v>24268</v>
      </c>
      <c r="C130" s="4" t="s">
        <v>24317</v>
      </c>
      <c r="E130" s="9">
        <v>43409</v>
      </c>
    </row>
    <row r="131" spans="1:6" x14ac:dyDescent="0.25">
      <c r="A131" s="2" t="s">
        <v>24318</v>
      </c>
      <c r="B131" s="2" t="s">
        <v>24319</v>
      </c>
      <c r="C131" s="4" t="s">
        <v>24320</v>
      </c>
      <c r="E131" s="9">
        <v>43413</v>
      </c>
    </row>
    <row r="132" spans="1:6" x14ac:dyDescent="0.25">
      <c r="A132" s="2" t="s">
        <v>24321</v>
      </c>
      <c r="B132" s="2" t="s">
        <v>24322</v>
      </c>
      <c r="C132" s="4" t="s">
        <v>6130</v>
      </c>
      <c r="D132" s="9">
        <v>43423</v>
      </c>
      <c r="E132" s="9">
        <v>43425</v>
      </c>
    </row>
    <row r="133" spans="1:6" x14ac:dyDescent="0.25">
      <c r="A133" s="2" t="s">
        <v>14599</v>
      </c>
      <c r="B133" s="2" t="s">
        <v>24323</v>
      </c>
      <c r="C133" s="4" t="s">
        <v>22522</v>
      </c>
      <c r="E133" s="9">
        <v>43419</v>
      </c>
    </row>
    <row r="134" spans="1:6" x14ac:dyDescent="0.25">
      <c r="A134" s="2" t="s">
        <v>12938</v>
      </c>
      <c r="B134" s="2" t="s">
        <v>10086</v>
      </c>
      <c r="C134" s="4" t="s">
        <v>11374</v>
      </c>
      <c r="E134" s="9">
        <v>43418</v>
      </c>
    </row>
    <row r="135" spans="1:6" x14ac:dyDescent="0.25">
      <c r="A135" s="2" t="s">
        <v>24324</v>
      </c>
      <c r="B135" s="2" t="s">
        <v>24325</v>
      </c>
      <c r="C135" s="4" t="s">
        <v>17826</v>
      </c>
      <c r="E135" s="9">
        <v>43454</v>
      </c>
    </row>
    <row r="136" spans="1:6" x14ac:dyDescent="0.25">
      <c r="A136" s="2" t="s">
        <v>24326</v>
      </c>
      <c r="B136" s="2" t="s">
        <v>10235</v>
      </c>
      <c r="C136" s="4" t="s">
        <v>10216</v>
      </c>
      <c r="E136" s="9">
        <v>43426</v>
      </c>
    </row>
    <row r="137" spans="1:6" x14ac:dyDescent="0.25">
      <c r="A137" s="2" t="s">
        <v>4929</v>
      </c>
      <c r="B137" s="2" t="s">
        <v>22523</v>
      </c>
      <c r="C137" s="4" t="s">
        <v>24327</v>
      </c>
      <c r="E137" s="9">
        <v>43437</v>
      </c>
    </row>
    <row r="138" spans="1:6" x14ac:dyDescent="0.25">
      <c r="A138" s="2" t="s">
        <v>24328</v>
      </c>
      <c r="B138" s="2" t="s">
        <v>24329</v>
      </c>
      <c r="C138" s="4" t="s">
        <v>16932</v>
      </c>
      <c r="E138" s="9">
        <v>43437</v>
      </c>
    </row>
    <row r="139" spans="1:6" x14ac:dyDescent="0.25">
      <c r="A139" s="2" t="s">
        <v>24330</v>
      </c>
      <c r="B139" s="2" t="s">
        <v>10511</v>
      </c>
      <c r="C139" s="4" t="s">
        <v>6137</v>
      </c>
      <c r="E139" s="9">
        <v>43434</v>
      </c>
    </row>
    <row r="140" spans="1:6" x14ac:dyDescent="0.25">
      <c r="A140" s="2" t="s">
        <v>24331</v>
      </c>
      <c r="B140" s="2" t="s">
        <v>24332</v>
      </c>
      <c r="C140" s="4" t="s">
        <v>15946</v>
      </c>
      <c r="E140" s="9">
        <v>43438</v>
      </c>
    </row>
    <row r="141" spans="1:6" x14ac:dyDescent="0.25">
      <c r="A141" s="2" t="s">
        <v>4455</v>
      </c>
      <c r="B141" s="2" t="s">
        <v>10235</v>
      </c>
      <c r="C141" s="4" t="s">
        <v>15946</v>
      </c>
      <c r="E141" s="9">
        <v>43438</v>
      </c>
    </row>
    <row r="142" spans="1:6" x14ac:dyDescent="0.25">
      <c r="A142" s="25"/>
      <c r="B142" s="25" t="s">
        <v>24333</v>
      </c>
      <c r="C142" s="25"/>
      <c r="D142" s="29"/>
      <c r="E142" s="29"/>
      <c r="F142" s="30"/>
    </row>
    <row r="143" spans="1:6" x14ac:dyDescent="0.25">
      <c r="A143" s="25"/>
      <c r="B143" s="25" t="s">
        <v>24334</v>
      </c>
      <c r="C143" s="25"/>
      <c r="D143" s="29"/>
      <c r="E143" s="29"/>
      <c r="F143" s="30"/>
    </row>
    <row r="144" spans="1:6" x14ac:dyDescent="0.25">
      <c r="A144" s="2" t="s">
        <v>24335</v>
      </c>
      <c r="B144" s="2" t="s">
        <v>24336</v>
      </c>
      <c r="C144" s="4" t="s">
        <v>4763</v>
      </c>
      <c r="D144" s="9">
        <v>43498</v>
      </c>
      <c r="E144" s="9">
        <v>43497</v>
      </c>
    </row>
    <row r="145" spans="1:5" x14ac:dyDescent="0.25">
      <c r="A145" s="2" t="s">
        <v>1236</v>
      </c>
      <c r="B145" s="2" t="s">
        <v>24337</v>
      </c>
      <c r="C145" s="4" t="s">
        <v>24338</v>
      </c>
      <c r="E145" s="9">
        <v>43488</v>
      </c>
    </row>
    <row r="146" spans="1:5" x14ac:dyDescent="0.25">
      <c r="A146" s="2" t="s">
        <v>24339</v>
      </c>
      <c r="B146" s="2" t="s">
        <v>24340</v>
      </c>
      <c r="C146" s="4" t="s">
        <v>24341</v>
      </c>
      <c r="E146" s="9">
        <v>43490</v>
      </c>
    </row>
    <row r="147" spans="1:5" x14ac:dyDescent="0.25">
      <c r="A147" s="2" t="s">
        <v>24342</v>
      </c>
      <c r="B147" s="2" t="s">
        <v>24343</v>
      </c>
      <c r="C147" s="4" t="s">
        <v>24344</v>
      </c>
      <c r="E147" s="9">
        <v>43497</v>
      </c>
    </row>
    <row r="148" spans="1:5" x14ac:dyDescent="0.25">
      <c r="A148" s="2" t="s">
        <v>4546</v>
      </c>
      <c r="B148" s="2" t="s">
        <v>24345</v>
      </c>
      <c r="C148" s="4" t="s">
        <v>24346</v>
      </c>
      <c r="E148" s="9">
        <v>43507</v>
      </c>
    </row>
    <row r="149" spans="1:5" x14ac:dyDescent="0.25">
      <c r="A149" s="2" t="s">
        <v>16408</v>
      </c>
      <c r="B149" s="2" t="s">
        <v>24347</v>
      </c>
      <c r="C149" s="4" t="s">
        <v>10257</v>
      </c>
      <c r="D149" s="9">
        <v>43549</v>
      </c>
      <c r="E149" s="9">
        <v>43544</v>
      </c>
    </row>
    <row r="150" spans="1:5" x14ac:dyDescent="0.25">
      <c r="A150" s="2" t="s">
        <v>8844</v>
      </c>
      <c r="B150" s="2" t="s">
        <v>24348</v>
      </c>
      <c r="C150" s="4" t="s">
        <v>16327</v>
      </c>
      <c r="D150" s="9">
        <v>43551</v>
      </c>
      <c r="E150" s="9">
        <v>43547</v>
      </c>
    </row>
    <row r="151" spans="1:5" x14ac:dyDescent="0.25">
      <c r="A151" s="2" t="s">
        <v>7763</v>
      </c>
      <c r="B151" s="2" t="s">
        <v>24349</v>
      </c>
      <c r="C151" s="4" t="s">
        <v>24350</v>
      </c>
      <c r="E151" s="9">
        <v>43544</v>
      </c>
    </row>
    <row r="152" spans="1:5" x14ac:dyDescent="0.25">
      <c r="A152" s="2" t="s">
        <v>24351</v>
      </c>
      <c r="B152" s="2" t="s">
        <v>24352</v>
      </c>
      <c r="C152" s="4" t="s">
        <v>16331</v>
      </c>
      <c r="E152" s="9">
        <v>43545</v>
      </c>
    </row>
    <row r="153" spans="1:5" x14ac:dyDescent="0.25">
      <c r="A153" s="2" t="s">
        <v>4656</v>
      </c>
      <c r="B153" s="2" t="s">
        <v>24353</v>
      </c>
      <c r="C153" s="4" t="s">
        <v>16331</v>
      </c>
      <c r="E153" s="9">
        <v>43546</v>
      </c>
    </row>
    <row r="154" spans="1:5" x14ac:dyDescent="0.25">
      <c r="A154" s="2" t="s">
        <v>4741</v>
      </c>
      <c r="B154" s="2" t="s">
        <v>24354</v>
      </c>
      <c r="C154" s="4" t="s">
        <v>24355</v>
      </c>
      <c r="E154" s="9">
        <v>43547</v>
      </c>
    </row>
    <row r="155" spans="1:5" x14ac:dyDescent="0.25">
      <c r="A155" s="2" t="s">
        <v>4546</v>
      </c>
      <c r="B155" s="2" t="s">
        <v>24345</v>
      </c>
      <c r="C155" s="4" t="s">
        <v>8962</v>
      </c>
      <c r="E155" s="9">
        <v>43550</v>
      </c>
    </row>
    <row r="156" spans="1:5" x14ac:dyDescent="0.25">
      <c r="A156" s="2" t="s">
        <v>24140</v>
      </c>
      <c r="B156" s="2" t="s">
        <v>24356</v>
      </c>
      <c r="C156" s="4" t="s">
        <v>24357</v>
      </c>
      <c r="E156" s="9">
        <v>43557</v>
      </c>
    </row>
    <row r="157" spans="1:5" x14ac:dyDescent="0.25">
      <c r="A157" s="2" t="s">
        <v>24140</v>
      </c>
      <c r="B157" s="2" t="s">
        <v>24358</v>
      </c>
      <c r="C157" s="4" t="s">
        <v>24357</v>
      </c>
      <c r="E157" s="9">
        <v>43550</v>
      </c>
    </row>
    <row r="158" spans="1:5" x14ac:dyDescent="0.25">
      <c r="A158" s="2" t="s">
        <v>2106</v>
      </c>
      <c r="B158" s="2" t="s">
        <v>24359</v>
      </c>
      <c r="C158" s="4" t="s">
        <v>5785</v>
      </c>
      <c r="E158" s="9">
        <v>43551</v>
      </c>
    </row>
    <row r="159" spans="1:5" x14ac:dyDescent="0.25">
      <c r="A159" s="2" t="s">
        <v>11215</v>
      </c>
      <c r="B159" s="2" t="s">
        <v>24360</v>
      </c>
      <c r="C159" s="4" t="s">
        <v>13811</v>
      </c>
      <c r="E159" s="9">
        <v>43558</v>
      </c>
    </row>
    <row r="160" spans="1:5" x14ac:dyDescent="0.25">
      <c r="A160" s="2" t="s">
        <v>4546</v>
      </c>
      <c r="B160" s="2" t="s">
        <v>24361</v>
      </c>
      <c r="C160" s="4" t="s">
        <v>24362</v>
      </c>
      <c r="E160" s="9">
        <v>43570</v>
      </c>
    </row>
    <row r="161" spans="1:6" x14ac:dyDescent="0.25">
      <c r="A161" s="2" t="s">
        <v>24363</v>
      </c>
      <c r="B161" s="2" t="s">
        <v>24364</v>
      </c>
      <c r="C161" s="4" t="s">
        <v>24365</v>
      </c>
      <c r="E161" s="9">
        <v>43560</v>
      </c>
    </row>
    <row r="162" spans="1:6" x14ac:dyDescent="0.25">
      <c r="A162" s="2" t="s">
        <v>12580</v>
      </c>
      <c r="B162" s="2" t="s">
        <v>24366</v>
      </c>
      <c r="C162" s="4" t="s">
        <v>7095</v>
      </c>
      <c r="E162" s="9">
        <v>43570</v>
      </c>
    </row>
    <row r="163" spans="1:6" x14ac:dyDescent="0.25">
      <c r="A163" s="2" t="s">
        <v>24367</v>
      </c>
      <c r="B163" s="2" t="s">
        <v>13807</v>
      </c>
      <c r="C163" s="4" t="s">
        <v>24368</v>
      </c>
      <c r="E163" s="9">
        <v>43570</v>
      </c>
    </row>
    <row r="164" spans="1:6" x14ac:dyDescent="0.25">
      <c r="A164" s="25"/>
      <c r="B164" s="25" t="s">
        <v>24369</v>
      </c>
      <c r="C164" s="25"/>
      <c r="D164" s="29"/>
      <c r="E164" s="29"/>
      <c r="F164" s="30"/>
    </row>
    <row r="165" spans="1:6" x14ac:dyDescent="0.25">
      <c r="A165" s="2" t="s">
        <v>12839</v>
      </c>
      <c r="B165" s="2" t="s">
        <v>24370</v>
      </c>
      <c r="C165" s="4" t="s">
        <v>24371</v>
      </c>
      <c r="E165" s="9">
        <v>43566</v>
      </c>
    </row>
    <row r="166" spans="1:6" x14ac:dyDescent="0.25">
      <c r="A166" s="2" t="s">
        <v>6184</v>
      </c>
      <c r="B166" s="2" t="s">
        <v>24372</v>
      </c>
      <c r="C166" s="4" t="s">
        <v>24371</v>
      </c>
      <c r="E166" s="9">
        <v>43566</v>
      </c>
    </row>
    <row r="167" spans="1:6" x14ac:dyDescent="0.25">
      <c r="A167" s="25"/>
      <c r="B167" s="25" t="s">
        <v>24373</v>
      </c>
      <c r="C167" s="25"/>
      <c r="D167" s="29"/>
      <c r="E167" s="29"/>
      <c r="F167" s="30"/>
    </row>
    <row r="168" spans="1:6" x14ac:dyDescent="0.25">
      <c r="A168" s="2" t="s">
        <v>24374</v>
      </c>
      <c r="B168" s="2" t="s">
        <v>24375</v>
      </c>
      <c r="C168" s="4" t="s">
        <v>24376</v>
      </c>
      <c r="E168" s="9">
        <v>43628</v>
      </c>
    </row>
    <row r="169" spans="1:6" x14ac:dyDescent="0.25">
      <c r="A169" s="2" t="s">
        <v>4546</v>
      </c>
      <c r="B169" s="2" t="s">
        <v>24377</v>
      </c>
      <c r="C169" s="4" t="s">
        <v>10265</v>
      </c>
      <c r="E169" s="9">
        <v>43645</v>
      </c>
    </row>
    <row r="170" spans="1:6" x14ac:dyDescent="0.25">
      <c r="A170" s="2" t="s">
        <v>24351</v>
      </c>
      <c r="B170" s="2" t="s">
        <v>24378</v>
      </c>
      <c r="C170" s="4" t="s">
        <v>3421</v>
      </c>
      <c r="E170" s="9">
        <v>43645</v>
      </c>
    </row>
    <row r="171" spans="1:6" x14ac:dyDescent="0.25">
      <c r="A171" s="2" t="s">
        <v>24379</v>
      </c>
      <c r="B171" s="2" t="s">
        <v>24380</v>
      </c>
      <c r="C171" s="4" t="s">
        <v>3421</v>
      </c>
      <c r="E171" s="9">
        <v>43645</v>
      </c>
    </row>
    <row r="172" spans="1:6" x14ac:dyDescent="0.25">
      <c r="A172" s="25"/>
      <c r="B172" s="25" t="s">
        <v>24381</v>
      </c>
      <c r="C172" s="25"/>
      <c r="D172" s="29"/>
      <c r="E172" s="29"/>
      <c r="F172" s="30"/>
    </row>
    <row r="173" spans="1:6" x14ac:dyDescent="0.25">
      <c r="A173" s="2" t="s">
        <v>8727</v>
      </c>
      <c r="B173" s="2" t="s">
        <v>24382</v>
      </c>
      <c r="C173" s="4" t="s">
        <v>16676</v>
      </c>
      <c r="D173" s="9">
        <v>44587</v>
      </c>
      <c r="E173" s="9">
        <v>44629</v>
      </c>
    </row>
    <row r="174" spans="1:6" x14ac:dyDescent="0.25">
      <c r="A174" s="25"/>
      <c r="B174" s="25" t="s">
        <v>24383</v>
      </c>
      <c r="C174" s="25"/>
      <c r="D174" s="29"/>
      <c r="E174" s="29"/>
      <c r="F174" s="30"/>
    </row>
  </sheetData>
  <hyperlinks>
    <hyperlink ref="I1" location="'Inicio'!A1" tooltip="Regresa a la tabla del inicio" display="Ir al inicio" xr:uid="{4CF62799-7ADF-4ED6-9108-66FA1A223BFB}"/>
  </hyperlinks>
  <pageMargins left="0.7" right="0.7" top="0.75" bottom="0.75" header="0.3" footer="0.3"/>
  <tableParts count="1">
    <tablePart r:id="rId1"/>
  </tableParts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6C014-3287-4C6F-B659-E1F82AEA33E8}">
  <sheetPr codeName="Hoja306"/>
  <dimension ref="A1:I66"/>
  <sheetViews>
    <sheetView workbookViewId="0">
      <pane ySplit="1" topLeftCell="A38" activePane="bottomLeft" state="frozenSplit"/>
      <selection pane="bottomLeft" activeCell="C58" sqref="C58:D58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822</v>
      </c>
      <c r="H1" s="1" t="s">
        <v>28761</v>
      </c>
      <c r="I1" s="5" t="s">
        <v>14</v>
      </c>
    </row>
    <row r="2" spans="1:9" x14ac:dyDescent="0.25">
      <c r="A2" s="2" t="s">
        <v>3716</v>
      </c>
      <c r="B2" s="2" t="s">
        <v>24384</v>
      </c>
      <c r="C2" s="4" t="s">
        <v>24385</v>
      </c>
      <c r="D2" s="9">
        <v>43171</v>
      </c>
      <c r="E2" s="9">
        <v>43171</v>
      </c>
      <c r="F2" s="3">
        <v>43171</v>
      </c>
    </row>
    <row r="3" spans="1:9" x14ac:dyDescent="0.25">
      <c r="A3" s="2" t="s">
        <v>3716</v>
      </c>
      <c r="B3" s="2" t="s">
        <v>24386</v>
      </c>
      <c r="C3" s="4" t="s">
        <v>3753</v>
      </c>
      <c r="D3" s="9">
        <v>43186</v>
      </c>
      <c r="E3" s="9">
        <v>43183</v>
      </c>
    </row>
    <row r="4" spans="1:9" x14ac:dyDescent="0.25">
      <c r="A4" s="2" t="s">
        <v>999</v>
      </c>
      <c r="B4" s="2" t="s">
        <v>24387</v>
      </c>
      <c r="C4" s="4" t="s">
        <v>3103</v>
      </c>
      <c r="E4" s="9">
        <v>43186</v>
      </c>
    </row>
    <row r="5" spans="1:9" x14ac:dyDescent="0.25">
      <c r="A5" s="2" t="s">
        <v>24388</v>
      </c>
      <c r="B5" s="2" t="s">
        <v>24389</v>
      </c>
      <c r="C5" s="4" t="s">
        <v>24390</v>
      </c>
      <c r="E5" s="9">
        <v>43201</v>
      </c>
    </row>
    <row r="6" spans="1:9" x14ac:dyDescent="0.25">
      <c r="A6" s="2" t="s">
        <v>3846</v>
      </c>
      <c r="B6" s="2" t="s">
        <v>24391</v>
      </c>
      <c r="C6" s="4" t="s">
        <v>4682</v>
      </c>
      <c r="D6" s="9">
        <v>43215</v>
      </c>
      <c r="E6" s="9">
        <v>43215</v>
      </c>
    </row>
    <row r="7" spans="1:9" x14ac:dyDescent="0.25">
      <c r="A7" s="2" t="s">
        <v>24392</v>
      </c>
      <c r="B7" s="2" t="s">
        <v>24393</v>
      </c>
      <c r="C7" s="4" t="s">
        <v>8908</v>
      </c>
      <c r="E7" s="9">
        <v>43344</v>
      </c>
    </row>
    <row r="8" spans="1:9" x14ac:dyDescent="0.25">
      <c r="A8" s="2" t="s">
        <v>24394</v>
      </c>
      <c r="B8" s="2" t="s">
        <v>24395</v>
      </c>
      <c r="C8" s="4" t="s">
        <v>18782</v>
      </c>
      <c r="E8" s="9">
        <v>43351</v>
      </c>
    </row>
    <row r="9" spans="1:9" x14ac:dyDescent="0.25">
      <c r="A9" s="2" t="s">
        <v>24396</v>
      </c>
      <c r="B9" s="2" t="s">
        <v>24397</v>
      </c>
      <c r="C9" s="4" t="s">
        <v>8929</v>
      </c>
      <c r="D9" s="9">
        <v>43428</v>
      </c>
      <c r="E9" s="9">
        <v>43430</v>
      </c>
    </row>
    <row r="10" spans="1:9" x14ac:dyDescent="0.25">
      <c r="A10" s="2" t="s">
        <v>5215</v>
      </c>
      <c r="B10" s="2" t="s">
        <v>24398</v>
      </c>
      <c r="C10" s="4" t="s">
        <v>16932</v>
      </c>
      <c r="E10" s="9">
        <v>43432</v>
      </c>
    </row>
    <row r="11" spans="1:9" x14ac:dyDescent="0.25">
      <c r="A11" s="2" t="s">
        <v>5215</v>
      </c>
      <c r="B11" s="2" t="s">
        <v>24398</v>
      </c>
      <c r="C11" s="4" t="s">
        <v>16935</v>
      </c>
      <c r="E11" s="9">
        <v>43453</v>
      </c>
    </row>
    <row r="12" spans="1:9" x14ac:dyDescent="0.25">
      <c r="A12" s="2" t="s">
        <v>3119</v>
      </c>
      <c r="B12" s="2" t="s">
        <v>24399</v>
      </c>
      <c r="C12" s="4" t="s">
        <v>12657</v>
      </c>
      <c r="D12" s="9">
        <v>43467</v>
      </c>
      <c r="E12" s="9">
        <v>43467</v>
      </c>
    </row>
    <row r="13" spans="1:9" x14ac:dyDescent="0.25">
      <c r="A13" s="2" t="s">
        <v>24400</v>
      </c>
      <c r="B13" s="2" t="s">
        <v>24401</v>
      </c>
      <c r="C13" s="4" t="s">
        <v>2096</v>
      </c>
      <c r="D13" s="9">
        <v>43493</v>
      </c>
      <c r="E13" s="9">
        <v>43493</v>
      </c>
    </row>
    <row r="14" spans="1:9" x14ac:dyDescent="0.25">
      <c r="A14" s="2" t="s">
        <v>24402</v>
      </c>
      <c r="B14" s="2" t="s">
        <v>12945</v>
      </c>
      <c r="C14" s="4" t="s">
        <v>2310</v>
      </c>
      <c r="E14" s="9">
        <v>43501</v>
      </c>
    </row>
    <row r="15" spans="1:9" x14ac:dyDescent="0.25">
      <c r="A15" s="2" t="s">
        <v>24005</v>
      </c>
      <c r="B15" s="2" t="s">
        <v>24403</v>
      </c>
      <c r="C15" s="4" t="s">
        <v>24404</v>
      </c>
      <c r="E15" s="9">
        <v>43502</v>
      </c>
    </row>
    <row r="16" spans="1:9" x14ac:dyDescent="0.25">
      <c r="A16" s="2" t="s">
        <v>24405</v>
      </c>
      <c r="B16" s="2" t="s">
        <v>24406</v>
      </c>
      <c r="C16" s="4" t="s">
        <v>10943</v>
      </c>
      <c r="E16" s="9">
        <v>43570</v>
      </c>
    </row>
    <row r="17" spans="1:6" x14ac:dyDescent="0.25">
      <c r="A17" s="2" t="s">
        <v>24407</v>
      </c>
      <c r="B17" s="2" t="s">
        <v>24408</v>
      </c>
      <c r="C17" s="4" t="s">
        <v>10396</v>
      </c>
      <c r="D17" s="9">
        <v>43584</v>
      </c>
      <c r="E17" s="9">
        <v>43588</v>
      </c>
    </row>
    <row r="18" spans="1:6" x14ac:dyDescent="0.25">
      <c r="A18" s="25"/>
      <c r="B18" s="25" t="s">
        <v>24409</v>
      </c>
      <c r="C18" s="25"/>
      <c r="D18" s="29"/>
      <c r="E18" s="29"/>
      <c r="F18" s="30"/>
    </row>
    <row r="19" spans="1:6" x14ac:dyDescent="0.25">
      <c r="A19" s="2" t="s">
        <v>24410</v>
      </c>
      <c r="B19" s="2" t="s">
        <v>24411</v>
      </c>
      <c r="C19" s="4" t="s">
        <v>24412</v>
      </c>
      <c r="E19" s="9">
        <v>43613</v>
      </c>
    </row>
    <row r="20" spans="1:6" x14ac:dyDescent="0.25">
      <c r="A20" s="2" t="s">
        <v>24413</v>
      </c>
      <c r="B20" s="2" t="s">
        <v>24414</v>
      </c>
      <c r="C20" s="4" t="s">
        <v>1567</v>
      </c>
      <c r="E20" s="9">
        <v>43622</v>
      </c>
    </row>
    <row r="21" spans="1:6" x14ac:dyDescent="0.25">
      <c r="A21" s="2" t="s">
        <v>24415</v>
      </c>
      <c r="B21" s="2" t="s">
        <v>24416</v>
      </c>
      <c r="C21" s="4" t="s">
        <v>14445</v>
      </c>
      <c r="E21" s="9">
        <v>43629</v>
      </c>
    </row>
    <row r="22" spans="1:6" x14ac:dyDescent="0.25">
      <c r="A22" s="2" t="s">
        <v>17580</v>
      </c>
      <c r="B22" s="2" t="s">
        <v>10742</v>
      </c>
      <c r="C22" s="4" t="s">
        <v>21064</v>
      </c>
      <c r="D22" s="9">
        <v>43641</v>
      </c>
      <c r="E22" s="9">
        <v>43642</v>
      </c>
    </row>
    <row r="23" spans="1:6" x14ac:dyDescent="0.25">
      <c r="A23" s="2" t="s">
        <v>24417</v>
      </c>
      <c r="B23" s="2" t="s">
        <v>14824</v>
      </c>
      <c r="C23" s="4" t="s">
        <v>21064</v>
      </c>
      <c r="E23" s="9">
        <v>43634</v>
      </c>
    </row>
    <row r="24" spans="1:6" x14ac:dyDescent="0.25">
      <c r="A24" s="2" t="s">
        <v>24417</v>
      </c>
      <c r="B24" s="2" t="s">
        <v>24418</v>
      </c>
      <c r="C24" s="4" t="s">
        <v>24419</v>
      </c>
      <c r="E24" s="9">
        <v>43642</v>
      </c>
    </row>
    <row r="25" spans="1:6" x14ac:dyDescent="0.25">
      <c r="A25" s="25"/>
      <c r="B25" s="25" t="s">
        <v>24420</v>
      </c>
      <c r="C25" s="25"/>
      <c r="D25" s="29"/>
      <c r="E25" s="29"/>
      <c r="F25" s="30"/>
    </row>
    <row r="26" spans="1:6" x14ac:dyDescent="0.25">
      <c r="A26" s="2" t="s">
        <v>5910</v>
      </c>
      <c r="B26" s="2" t="s">
        <v>24421</v>
      </c>
      <c r="C26" s="4" t="s">
        <v>18856</v>
      </c>
      <c r="E26" s="9">
        <v>43650</v>
      </c>
    </row>
    <row r="27" spans="1:6" x14ac:dyDescent="0.25">
      <c r="A27" s="2" t="s">
        <v>17353</v>
      </c>
      <c r="B27" s="2" t="s">
        <v>5898</v>
      </c>
      <c r="C27" s="4" t="s">
        <v>3426</v>
      </c>
      <c r="D27" s="9">
        <v>43661</v>
      </c>
      <c r="E27" s="9">
        <v>43658</v>
      </c>
    </row>
    <row r="28" spans="1:6" x14ac:dyDescent="0.25">
      <c r="A28" s="2" t="s">
        <v>24396</v>
      </c>
      <c r="B28" s="2" t="s">
        <v>24422</v>
      </c>
      <c r="C28" s="4" t="s">
        <v>24423</v>
      </c>
      <c r="E28" s="9">
        <v>43662</v>
      </c>
    </row>
    <row r="29" spans="1:6" x14ac:dyDescent="0.25">
      <c r="A29" s="2" t="s">
        <v>17353</v>
      </c>
      <c r="B29" s="2" t="s">
        <v>24424</v>
      </c>
      <c r="C29" s="4" t="s">
        <v>21532</v>
      </c>
      <c r="E29" s="9">
        <v>43662</v>
      </c>
    </row>
    <row r="30" spans="1:6" x14ac:dyDescent="0.25">
      <c r="A30" s="2" t="s">
        <v>24396</v>
      </c>
      <c r="B30" s="2" t="s">
        <v>24425</v>
      </c>
      <c r="C30" s="4" t="s">
        <v>4815</v>
      </c>
      <c r="E30" s="9">
        <v>43668</v>
      </c>
    </row>
    <row r="31" spans="1:6" x14ac:dyDescent="0.25">
      <c r="A31" s="2" t="s">
        <v>1304</v>
      </c>
      <c r="B31" s="2" t="s">
        <v>1453</v>
      </c>
      <c r="C31" s="4" t="s">
        <v>21535</v>
      </c>
      <c r="D31" s="9">
        <v>43682</v>
      </c>
      <c r="E31" s="9">
        <v>43682</v>
      </c>
    </row>
    <row r="32" spans="1:6" x14ac:dyDescent="0.25">
      <c r="A32" s="2" t="s">
        <v>3025</v>
      </c>
      <c r="B32" s="2" t="s">
        <v>24426</v>
      </c>
      <c r="C32" s="4" t="s">
        <v>24427</v>
      </c>
      <c r="E32" s="9">
        <v>43682</v>
      </c>
    </row>
    <row r="33" spans="1:6" x14ac:dyDescent="0.25">
      <c r="A33" s="2" t="s">
        <v>24428</v>
      </c>
      <c r="B33" s="2" t="s">
        <v>24429</v>
      </c>
      <c r="C33" s="4" t="s">
        <v>24430</v>
      </c>
      <c r="E33" s="9">
        <v>43684</v>
      </c>
    </row>
    <row r="34" spans="1:6" x14ac:dyDescent="0.25">
      <c r="A34" s="2" t="s">
        <v>2324</v>
      </c>
      <c r="B34" s="2" t="s">
        <v>24431</v>
      </c>
      <c r="C34" s="4" t="s">
        <v>24430</v>
      </c>
      <c r="D34" s="9">
        <v>43696</v>
      </c>
      <c r="E34" s="9">
        <v>43696</v>
      </c>
    </row>
    <row r="35" spans="1:6" x14ac:dyDescent="0.25">
      <c r="A35" s="2" t="s">
        <v>24432</v>
      </c>
      <c r="B35" s="2" t="s">
        <v>24433</v>
      </c>
      <c r="C35" s="4" t="s">
        <v>24434</v>
      </c>
      <c r="D35" s="9">
        <v>43696</v>
      </c>
      <c r="E35" s="9">
        <v>43696</v>
      </c>
    </row>
    <row r="36" spans="1:6" x14ac:dyDescent="0.25">
      <c r="A36" s="2" t="s">
        <v>24435</v>
      </c>
      <c r="B36" s="2" t="s">
        <v>24436</v>
      </c>
      <c r="C36" s="4" t="s">
        <v>12713</v>
      </c>
      <c r="D36" s="9">
        <v>43710</v>
      </c>
      <c r="E36" s="9">
        <v>43708</v>
      </c>
    </row>
    <row r="37" spans="1:6" x14ac:dyDescent="0.25">
      <c r="A37" s="2" t="s">
        <v>24437</v>
      </c>
      <c r="B37" s="2" t="s">
        <v>24438</v>
      </c>
      <c r="C37" s="4" t="s">
        <v>12713</v>
      </c>
      <c r="D37" s="9">
        <v>43710</v>
      </c>
      <c r="E37" s="9">
        <v>43708</v>
      </c>
    </row>
    <row r="38" spans="1:6" x14ac:dyDescent="0.25">
      <c r="A38" s="2" t="s">
        <v>24439</v>
      </c>
      <c r="B38" s="2" t="s">
        <v>24440</v>
      </c>
      <c r="C38" s="4" t="s">
        <v>1212</v>
      </c>
      <c r="D38" s="9">
        <v>43722</v>
      </c>
      <c r="E38" s="9">
        <v>43725</v>
      </c>
      <c r="F38" s="3">
        <v>1</v>
      </c>
    </row>
    <row r="39" spans="1:6" x14ac:dyDescent="0.25">
      <c r="A39" s="2" t="s">
        <v>3925</v>
      </c>
      <c r="B39" s="2" t="s">
        <v>24441</v>
      </c>
      <c r="C39" s="4" t="s">
        <v>1212</v>
      </c>
      <c r="D39" s="9">
        <v>43722</v>
      </c>
      <c r="E39" s="9">
        <v>43725</v>
      </c>
      <c r="F39" s="3">
        <v>1</v>
      </c>
    </row>
    <row r="40" spans="1:6" x14ac:dyDescent="0.25">
      <c r="A40" s="2" t="s">
        <v>10650</v>
      </c>
      <c r="B40" s="2" t="s">
        <v>24442</v>
      </c>
      <c r="C40" s="4" t="s">
        <v>24443</v>
      </c>
      <c r="D40" s="9">
        <v>43742</v>
      </c>
      <c r="E40" s="9">
        <v>43742</v>
      </c>
    </row>
    <row r="41" spans="1:6" x14ac:dyDescent="0.25">
      <c r="A41" s="2" t="s">
        <v>24444</v>
      </c>
      <c r="B41" s="2" t="s">
        <v>24445</v>
      </c>
      <c r="C41" s="4" t="s">
        <v>24443</v>
      </c>
      <c r="D41" s="9">
        <v>43742</v>
      </c>
      <c r="E41" s="9">
        <v>43742</v>
      </c>
    </row>
    <row r="42" spans="1:6" x14ac:dyDescent="0.25">
      <c r="A42" s="2" t="s">
        <v>1593</v>
      </c>
      <c r="B42" s="2" t="s">
        <v>24446</v>
      </c>
      <c r="C42" s="4" t="s">
        <v>4856</v>
      </c>
      <c r="E42" s="9">
        <v>43750</v>
      </c>
      <c r="F42" s="3">
        <v>1</v>
      </c>
    </row>
    <row r="43" spans="1:6" x14ac:dyDescent="0.25">
      <c r="A43" s="2" t="s">
        <v>24447</v>
      </c>
      <c r="B43" s="2" t="s">
        <v>24448</v>
      </c>
      <c r="C43" s="4" t="s">
        <v>24449</v>
      </c>
      <c r="E43" s="9">
        <v>43750</v>
      </c>
    </row>
    <row r="44" spans="1:6" x14ac:dyDescent="0.25">
      <c r="A44" s="2" t="s">
        <v>10344</v>
      </c>
      <c r="B44" s="2" t="s">
        <v>24450</v>
      </c>
      <c r="C44" s="4" t="s">
        <v>4865</v>
      </c>
      <c r="E44" s="9">
        <v>43760</v>
      </c>
    </row>
    <row r="45" spans="1:6" x14ac:dyDescent="0.25">
      <c r="A45" s="2" t="s">
        <v>24451</v>
      </c>
      <c r="B45" s="2" t="s">
        <v>24452</v>
      </c>
      <c r="C45" s="4" t="s">
        <v>4865</v>
      </c>
      <c r="D45" s="9">
        <v>43767</v>
      </c>
      <c r="E45" s="9">
        <v>43766</v>
      </c>
    </row>
    <row r="46" spans="1:6" x14ac:dyDescent="0.25">
      <c r="A46" s="2" t="s">
        <v>24453</v>
      </c>
      <c r="B46" s="2" t="s">
        <v>24454</v>
      </c>
      <c r="C46" s="4" t="s">
        <v>24455</v>
      </c>
      <c r="E46" s="9">
        <v>43785</v>
      </c>
      <c r="F46" s="3">
        <v>12</v>
      </c>
    </row>
    <row r="47" spans="1:6" x14ac:dyDescent="0.25">
      <c r="A47" s="2" t="s">
        <v>17353</v>
      </c>
      <c r="B47" s="2" t="s">
        <v>24456</v>
      </c>
      <c r="C47" s="4" t="s">
        <v>24455</v>
      </c>
      <c r="E47" s="9">
        <v>43785</v>
      </c>
      <c r="F47" s="3">
        <v>12</v>
      </c>
    </row>
    <row r="48" spans="1:6" x14ac:dyDescent="0.25">
      <c r="A48" s="25"/>
      <c r="B48" s="25" t="s">
        <v>24457</v>
      </c>
      <c r="C48" s="25"/>
      <c r="D48" s="29"/>
      <c r="E48" s="29"/>
      <c r="F48" s="30"/>
    </row>
    <row r="49" spans="1:6" x14ac:dyDescent="0.25">
      <c r="A49" s="2" t="s">
        <v>15994</v>
      </c>
      <c r="B49" s="2" t="s">
        <v>24458</v>
      </c>
      <c r="C49" s="4" t="s">
        <v>24459</v>
      </c>
      <c r="D49" s="9">
        <v>43841</v>
      </c>
      <c r="E49" s="9">
        <v>43841</v>
      </c>
    </row>
    <row r="50" spans="1:6" x14ac:dyDescent="0.25">
      <c r="A50" s="2" t="s">
        <v>24460</v>
      </c>
      <c r="B50" s="2" t="s">
        <v>24461</v>
      </c>
      <c r="C50" s="4" t="s">
        <v>24459</v>
      </c>
      <c r="D50" s="9">
        <v>43841</v>
      </c>
      <c r="E50" s="9">
        <v>43841</v>
      </c>
    </row>
    <row r="51" spans="1:6" x14ac:dyDescent="0.25">
      <c r="A51" s="2" t="s">
        <v>24462</v>
      </c>
      <c r="B51" s="2" t="s">
        <v>24463</v>
      </c>
      <c r="C51" s="4" t="s">
        <v>24464</v>
      </c>
      <c r="D51" s="9">
        <v>43855</v>
      </c>
      <c r="E51" s="9">
        <v>43855</v>
      </c>
    </row>
    <row r="52" spans="1:6" x14ac:dyDescent="0.25">
      <c r="A52" s="2" t="s">
        <v>24465</v>
      </c>
      <c r="B52" s="2" t="s">
        <v>24466</v>
      </c>
      <c r="C52" s="4" t="s">
        <v>24464</v>
      </c>
      <c r="D52" s="9">
        <v>43855</v>
      </c>
      <c r="E52" s="9">
        <v>43855</v>
      </c>
    </row>
    <row r="53" spans="1:6" x14ac:dyDescent="0.25">
      <c r="A53" s="2" t="s">
        <v>24467</v>
      </c>
      <c r="B53" s="2" t="s">
        <v>24468</v>
      </c>
      <c r="C53" s="4" t="s">
        <v>1634</v>
      </c>
      <c r="D53" s="9">
        <v>43869</v>
      </c>
      <c r="E53" s="9">
        <v>43869</v>
      </c>
    </row>
    <row r="54" spans="1:6" x14ac:dyDescent="0.25">
      <c r="A54" s="2" t="s">
        <v>24469</v>
      </c>
      <c r="B54" s="2" t="s">
        <v>24470</v>
      </c>
      <c r="C54" s="4" t="s">
        <v>1634</v>
      </c>
      <c r="D54" s="9">
        <v>43869</v>
      </c>
      <c r="E54" s="9">
        <v>43869</v>
      </c>
    </row>
    <row r="55" spans="1:6" x14ac:dyDescent="0.25">
      <c r="A55" s="2" t="s">
        <v>5293</v>
      </c>
      <c r="B55" s="2" t="s">
        <v>24471</v>
      </c>
      <c r="C55" s="4" t="s">
        <v>9075</v>
      </c>
      <c r="E55" s="9">
        <v>43878</v>
      </c>
    </row>
    <row r="56" spans="1:6" x14ac:dyDescent="0.25">
      <c r="A56" s="2" t="s">
        <v>1452</v>
      </c>
      <c r="B56" s="2" t="s">
        <v>1453</v>
      </c>
      <c r="C56" s="4" t="s">
        <v>4904</v>
      </c>
      <c r="E56" s="9">
        <v>43878</v>
      </c>
    </row>
    <row r="57" spans="1:6" x14ac:dyDescent="0.25">
      <c r="A57" s="25"/>
      <c r="B57" s="25" t="s">
        <v>24472</v>
      </c>
      <c r="C57" s="25"/>
      <c r="D57" s="29"/>
      <c r="E57" s="29"/>
      <c r="F57" s="30"/>
    </row>
    <row r="58" spans="1:6" x14ac:dyDescent="0.25">
      <c r="A58" s="2" t="s">
        <v>24473</v>
      </c>
      <c r="B58" s="2" t="s">
        <v>24474</v>
      </c>
      <c r="C58" s="4" t="s">
        <v>2187</v>
      </c>
      <c r="D58" s="9">
        <v>43894</v>
      </c>
      <c r="E58" s="9">
        <v>43897</v>
      </c>
      <c r="F58" s="3">
        <v>3</v>
      </c>
    </row>
    <row r="59" spans="1:6" x14ac:dyDescent="0.25">
      <c r="A59" s="2" t="s">
        <v>16435</v>
      </c>
      <c r="B59" s="2" t="s">
        <v>24475</v>
      </c>
      <c r="C59" s="4" t="s">
        <v>2187</v>
      </c>
      <c r="D59" s="9">
        <v>43894</v>
      </c>
      <c r="E59" s="9">
        <v>43897</v>
      </c>
      <c r="F59" s="3">
        <v>3</v>
      </c>
    </row>
    <row r="60" spans="1:6" x14ac:dyDescent="0.25">
      <c r="A60" s="25"/>
      <c r="B60" s="25" t="s">
        <v>24476</v>
      </c>
      <c r="C60" s="25"/>
      <c r="D60" s="29"/>
      <c r="E60" s="29"/>
      <c r="F60" s="30"/>
    </row>
    <row r="61" spans="1:6" x14ac:dyDescent="0.25">
      <c r="A61" s="2" t="s">
        <v>24477</v>
      </c>
      <c r="B61" s="2" t="s">
        <v>24478</v>
      </c>
      <c r="C61" s="4" t="s">
        <v>24479</v>
      </c>
      <c r="D61" s="9">
        <v>44954</v>
      </c>
      <c r="E61" s="9">
        <v>44954</v>
      </c>
    </row>
    <row r="62" spans="1:6" x14ac:dyDescent="0.25">
      <c r="A62" s="2" t="s">
        <v>24480</v>
      </c>
      <c r="B62" s="2" t="s">
        <v>1673</v>
      </c>
      <c r="C62" s="4" t="s">
        <v>9218</v>
      </c>
      <c r="E62" s="9">
        <v>44972</v>
      </c>
      <c r="F62" s="3">
        <v>11</v>
      </c>
    </row>
    <row r="63" spans="1:6" x14ac:dyDescent="0.25">
      <c r="A63" s="25"/>
      <c r="B63" s="25" t="s">
        <v>24481</v>
      </c>
      <c r="C63" s="25"/>
      <c r="D63" s="29"/>
      <c r="E63" s="29"/>
      <c r="F63" s="30"/>
    </row>
    <row r="64" spans="1:6" x14ac:dyDescent="0.25">
      <c r="A64" s="2" t="s">
        <v>2045</v>
      </c>
      <c r="B64" s="2" t="s">
        <v>24482</v>
      </c>
      <c r="C64" s="4" t="s">
        <v>24483</v>
      </c>
      <c r="D64" s="9">
        <v>44999</v>
      </c>
      <c r="E64" s="9">
        <v>44996</v>
      </c>
    </row>
    <row r="65" spans="1:5" x14ac:dyDescent="0.25">
      <c r="A65" s="2" t="s">
        <v>6277</v>
      </c>
      <c r="B65" s="2" t="s">
        <v>29139</v>
      </c>
      <c r="C65" s="4" t="s">
        <v>29140</v>
      </c>
      <c r="E65" s="9">
        <v>45166</v>
      </c>
    </row>
    <row r="66" spans="1:5" x14ac:dyDescent="0.25">
      <c r="A66" s="2" t="s">
        <v>2324</v>
      </c>
      <c r="B66" s="2" t="s">
        <v>29151</v>
      </c>
      <c r="C66" s="4" t="s">
        <v>29150</v>
      </c>
    </row>
  </sheetData>
  <hyperlinks>
    <hyperlink ref="I1" location="'Inicio'!A1" tooltip="Regresa a la tabla del inicio" display="Ir al inicio" xr:uid="{A708DA77-72BD-404A-8559-545FE85D8E1E}"/>
  </hyperlinks>
  <pageMargins left="0.7" right="0.7" top="0.75" bottom="0.75" header="0.3" footer="0.3"/>
  <tableParts count="1">
    <tablePart r:id="rId1"/>
  </tableParts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30830-9373-40F9-93CB-7AD970A93969}">
  <sheetPr codeName="Hoja307"/>
  <dimension ref="A1:I24"/>
  <sheetViews>
    <sheetView workbookViewId="0">
      <pane ySplit="1" topLeftCell="A2" activePane="bottomLeft" state="frozenSplit"/>
      <selection pane="bottomLeft" activeCell="A33" sqref="A3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28908</v>
      </c>
      <c r="H1" s="1" t="s">
        <v>28982</v>
      </c>
      <c r="I1" s="5" t="s">
        <v>14</v>
      </c>
    </row>
    <row r="2" spans="1:9" x14ac:dyDescent="0.25">
      <c r="A2" s="2" t="s">
        <v>24484</v>
      </c>
      <c r="B2" s="2" t="s">
        <v>24485</v>
      </c>
      <c r="C2" s="4" t="s">
        <v>24486</v>
      </c>
      <c r="E2" s="9">
        <v>44917</v>
      </c>
    </row>
    <row r="3" spans="1:9" x14ac:dyDescent="0.25">
      <c r="A3" s="2" t="s">
        <v>3235</v>
      </c>
      <c r="B3" s="2" t="s">
        <v>24487</v>
      </c>
      <c r="C3" s="4" t="s">
        <v>24488</v>
      </c>
      <c r="E3" s="9">
        <v>44923</v>
      </c>
    </row>
    <row r="4" spans="1:9" x14ac:dyDescent="0.25">
      <c r="A4" s="2" t="s">
        <v>9009</v>
      </c>
      <c r="B4" s="2" t="s">
        <v>24489</v>
      </c>
      <c r="C4" s="4" t="s">
        <v>12951</v>
      </c>
      <c r="E4" s="9">
        <v>44938</v>
      </c>
    </row>
    <row r="5" spans="1:9" x14ac:dyDescent="0.25">
      <c r="A5" s="2" t="s">
        <v>24490</v>
      </c>
      <c r="B5" s="2" t="s">
        <v>3328</v>
      </c>
      <c r="C5" s="4" t="s">
        <v>12951</v>
      </c>
      <c r="E5" s="9">
        <v>44938</v>
      </c>
    </row>
    <row r="6" spans="1:9" x14ac:dyDescent="0.25">
      <c r="A6" s="2" t="s">
        <v>12970</v>
      </c>
      <c r="B6" s="2" t="s">
        <v>24491</v>
      </c>
      <c r="C6" s="4" t="s">
        <v>24492</v>
      </c>
      <c r="E6" s="9">
        <v>44953</v>
      </c>
    </row>
    <row r="7" spans="1:9" x14ac:dyDescent="0.25">
      <c r="A7" s="2" t="s">
        <v>24493</v>
      </c>
      <c r="B7" s="2" t="s">
        <v>24494</v>
      </c>
      <c r="C7" s="4" t="s">
        <v>24495</v>
      </c>
      <c r="E7" s="9">
        <v>44964</v>
      </c>
    </row>
    <row r="8" spans="1:9" x14ac:dyDescent="0.25">
      <c r="A8" s="2" t="s">
        <v>24496</v>
      </c>
      <c r="B8" s="2" t="s">
        <v>24497</v>
      </c>
      <c r="C8" s="4" t="s">
        <v>24495</v>
      </c>
      <c r="E8" s="9">
        <v>44964</v>
      </c>
    </row>
    <row r="9" spans="1:9" x14ac:dyDescent="0.25">
      <c r="A9" s="2" t="s">
        <v>9009</v>
      </c>
      <c r="B9" s="2" t="s">
        <v>24498</v>
      </c>
      <c r="C9" s="4" t="s">
        <v>24499</v>
      </c>
      <c r="E9" s="9">
        <v>44970</v>
      </c>
    </row>
    <row r="10" spans="1:9" x14ac:dyDescent="0.25">
      <c r="A10" s="2" t="s">
        <v>9009</v>
      </c>
      <c r="B10" s="2" t="s">
        <v>24489</v>
      </c>
      <c r="C10" s="4" t="s">
        <v>24500</v>
      </c>
      <c r="D10" s="9" t="s">
        <v>24501</v>
      </c>
      <c r="E10" s="9">
        <v>44984</v>
      </c>
    </row>
    <row r="11" spans="1:9" x14ac:dyDescent="0.25">
      <c r="A11" s="2" t="s">
        <v>16677</v>
      </c>
      <c r="B11" s="2" t="s">
        <v>24502</v>
      </c>
      <c r="C11" s="4" t="s">
        <v>24503</v>
      </c>
      <c r="E11" s="9">
        <v>44984</v>
      </c>
    </row>
    <row r="12" spans="1:9" x14ac:dyDescent="0.25">
      <c r="A12" s="2" t="s">
        <v>8660</v>
      </c>
      <c r="B12" s="2" t="s">
        <v>24504</v>
      </c>
      <c r="C12" s="4" t="s">
        <v>24505</v>
      </c>
      <c r="E12" s="9">
        <v>45096</v>
      </c>
    </row>
    <row r="13" spans="1:9" x14ac:dyDescent="0.25">
      <c r="A13" s="2" t="s">
        <v>24506</v>
      </c>
      <c r="B13" s="2" t="s">
        <v>24507</v>
      </c>
      <c r="C13" s="4" t="s">
        <v>24508</v>
      </c>
      <c r="E13" s="9">
        <v>45100</v>
      </c>
    </row>
    <row r="14" spans="1:9" x14ac:dyDescent="0.25">
      <c r="A14" s="2" t="s">
        <v>20625</v>
      </c>
      <c r="B14" s="2" t="s">
        <v>20626</v>
      </c>
      <c r="C14" s="4" t="s">
        <v>24509</v>
      </c>
      <c r="E14" s="9">
        <v>45106</v>
      </c>
    </row>
    <row r="15" spans="1:9" x14ac:dyDescent="0.25">
      <c r="A15" s="2" t="s">
        <v>24510</v>
      </c>
      <c r="B15" s="2" t="s">
        <v>10589</v>
      </c>
      <c r="C15" s="4" t="s">
        <v>24509</v>
      </c>
      <c r="E15" s="9">
        <v>45106</v>
      </c>
    </row>
    <row r="16" spans="1:9" x14ac:dyDescent="0.25">
      <c r="A16" s="2" t="s">
        <v>4033</v>
      </c>
      <c r="B16" s="2" t="s">
        <v>24511</v>
      </c>
      <c r="C16" s="4" t="s">
        <v>24512</v>
      </c>
      <c r="D16" s="9">
        <v>45120</v>
      </c>
      <c r="E16" s="9">
        <v>45119</v>
      </c>
    </row>
    <row r="17" spans="1:5" x14ac:dyDescent="0.25">
      <c r="A17" s="2" t="s">
        <v>11443</v>
      </c>
      <c r="B17" s="2" t="s">
        <v>24513</v>
      </c>
      <c r="C17" s="4" t="s">
        <v>24512</v>
      </c>
      <c r="E17" s="9">
        <v>45114</v>
      </c>
    </row>
    <row r="18" spans="1:5" x14ac:dyDescent="0.25">
      <c r="A18" s="2" t="s">
        <v>24514</v>
      </c>
      <c r="B18" s="2" t="s">
        <v>24515</v>
      </c>
      <c r="C18" s="4" t="s">
        <v>24516</v>
      </c>
      <c r="E18" s="9">
        <v>45134</v>
      </c>
    </row>
    <row r="19" spans="1:5" x14ac:dyDescent="0.25">
      <c r="A19" s="2" t="s">
        <v>28910</v>
      </c>
      <c r="B19" s="2" t="s">
        <v>28911</v>
      </c>
      <c r="C19" s="4" t="s">
        <v>28912</v>
      </c>
      <c r="D19" s="9">
        <v>45155</v>
      </c>
      <c r="E19" s="9">
        <v>45155</v>
      </c>
    </row>
    <row r="20" spans="1:5" x14ac:dyDescent="0.25">
      <c r="A20" s="2" t="s">
        <v>28913</v>
      </c>
      <c r="B20" s="2" t="s">
        <v>28914</v>
      </c>
      <c r="C20" s="4" t="s">
        <v>28912</v>
      </c>
      <c r="D20" s="9">
        <v>45155</v>
      </c>
      <c r="E20" s="9">
        <v>45155</v>
      </c>
    </row>
    <row r="21" spans="1:5" x14ac:dyDescent="0.25">
      <c r="A21" s="2" t="s">
        <v>28913</v>
      </c>
      <c r="B21" s="2" t="s">
        <v>28914</v>
      </c>
      <c r="C21" s="4" t="s">
        <v>29024</v>
      </c>
      <c r="E21" s="9">
        <v>45162</v>
      </c>
    </row>
    <row r="22" spans="1:5" x14ac:dyDescent="0.25">
      <c r="A22" s="2" t="s">
        <v>29135</v>
      </c>
      <c r="B22" s="2" t="s">
        <v>29136</v>
      </c>
      <c r="C22" s="4" t="s">
        <v>29125</v>
      </c>
      <c r="D22" s="9">
        <v>45176</v>
      </c>
    </row>
    <row r="23" spans="1:5" x14ac:dyDescent="0.25">
      <c r="A23" s="2" t="s">
        <v>29137</v>
      </c>
      <c r="B23" s="2" t="s">
        <v>29138</v>
      </c>
      <c r="C23" s="4" t="s">
        <v>29125</v>
      </c>
      <c r="E23" s="9">
        <v>45169</v>
      </c>
    </row>
    <row r="24" spans="1:5" x14ac:dyDescent="0.25">
      <c r="A24" s="2" t="s">
        <v>24506</v>
      </c>
      <c r="B24" s="2" t="s">
        <v>29165</v>
      </c>
      <c r="C24" s="4" t="s">
        <v>29166</v>
      </c>
    </row>
  </sheetData>
  <hyperlinks>
    <hyperlink ref="I1" location="'Inicio'!A1" tooltip="Regresa a la tabla del inicio" display="Ir al inicio" xr:uid="{2DD0D47D-4AA1-49F6-8A44-38876D64B111}"/>
  </hyperlinks>
  <pageMargins left="0.7" right="0.7" top="0.75" bottom="0.75" header="0.3" footer="0.3"/>
  <tableParts count="1">
    <tablePart r:id="rId1"/>
  </tableParts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326E-14AA-4178-BC97-7779E2CD797C}">
  <sheetPr codeName="Hoja309"/>
  <dimension ref="A1:I16"/>
  <sheetViews>
    <sheetView workbookViewId="0">
      <pane ySplit="1" topLeftCell="A2" activePane="bottomLeft" state="frozenSplit"/>
      <selection pane="bottomLeft" activeCell="E17" sqref="E1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823</v>
      </c>
      <c r="H1" s="1" t="s">
        <v>28761</v>
      </c>
      <c r="I1" s="5" t="s">
        <v>14</v>
      </c>
    </row>
    <row r="2" spans="1:9" x14ac:dyDescent="0.25">
      <c r="A2" s="2" t="s">
        <v>16373</v>
      </c>
      <c r="B2" s="2" t="s">
        <v>24517</v>
      </c>
      <c r="C2" s="4" t="s">
        <v>24346</v>
      </c>
      <c r="D2" s="9">
        <v>43512</v>
      </c>
      <c r="E2" s="9">
        <v>43512</v>
      </c>
    </row>
    <row r="3" spans="1:9" x14ac:dyDescent="0.25">
      <c r="A3" s="2" t="s">
        <v>24518</v>
      </c>
      <c r="B3" s="2" t="s">
        <v>24519</v>
      </c>
      <c r="C3" s="4" t="s">
        <v>21535</v>
      </c>
      <c r="D3" s="9">
        <v>43682</v>
      </c>
      <c r="E3" s="9">
        <v>43682</v>
      </c>
    </row>
    <row r="4" spans="1:9" x14ac:dyDescent="0.25">
      <c r="A4" s="2" t="s">
        <v>24520</v>
      </c>
      <c r="B4" s="2" t="s">
        <v>24521</v>
      </c>
      <c r="C4" s="4" t="s">
        <v>9643</v>
      </c>
      <c r="D4" s="9">
        <v>43714</v>
      </c>
      <c r="E4" s="9">
        <v>43711</v>
      </c>
    </row>
    <row r="5" spans="1:9" x14ac:dyDescent="0.25">
      <c r="A5" s="2" t="s">
        <v>24522</v>
      </c>
      <c r="B5" s="2" t="s">
        <v>24523</v>
      </c>
      <c r="C5" s="4" t="s">
        <v>4878</v>
      </c>
      <c r="D5" s="9">
        <v>43796</v>
      </c>
      <c r="E5" s="9">
        <v>43795</v>
      </c>
    </row>
    <row r="6" spans="1:9" x14ac:dyDescent="0.25">
      <c r="A6" s="2" t="s">
        <v>24524</v>
      </c>
      <c r="B6" s="2" t="s">
        <v>24525</v>
      </c>
      <c r="C6" s="4" t="s">
        <v>20023</v>
      </c>
      <c r="E6" s="9">
        <v>43865</v>
      </c>
    </row>
    <row r="7" spans="1:9" x14ac:dyDescent="0.25">
      <c r="A7" s="2" t="s">
        <v>24526</v>
      </c>
      <c r="B7" s="2" t="s">
        <v>24527</v>
      </c>
      <c r="C7" s="4" t="s">
        <v>4897</v>
      </c>
      <c r="D7" s="9">
        <v>43879</v>
      </c>
      <c r="E7" s="9">
        <v>43879</v>
      </c>
    </row>
    <row r="8" spans="1:9" x14ac:dyDescent="0.25">
      <c r="A8" s="2" t="s">
        <v>4741</v>
      </c>
      <c r="B8" s="2" t="s">
        <v>24528</v>
      </c>
      <c r="C8" s="4" t="s">
        <v>23819</v>
      </c>
      <c r="E8" s="9">
        <v>43883</v>
      </c>
    </row>
    <row r="9" spans="1:9" x14ac:dyDescent="0.25">
      <c r="A9" s="2" t="s">
        <v>4741</v>
      </c>
      <c r="B9" s="2" t="s">
        <v>24529</v>
      </c>
      <c r="C9" s="4" t="s">
        <v>24530</v>
      </c>
      <c r="E9" s="9">
        <v>43887</v>
      </c>
    </row>
    <row r="10" spans="1:9" x14ac:dyDescent="0.25">
      <c r="A10" s="2" t="s">
        <v>4741</v>
      </c>
      <c r="B10" s="2" t="s">
        <v>24531</v>
      </c>
      <c r="C10" s="4" t="s">
        <v>24532</v>
      </c>
      <c r="E10" s="9">
        <v>43890</v>
      </c>
    </row>
    <row r="11" spans="1:9" x14ac:dyDescent="0.25">
      <c r="A11" s="2" t="s">
        <v>4741</v>
      </c>
      <c r="B11" s="2" t="s">
        <v>24533</v>
      </c>
      <c r="C11" s="4" t="s">
        <v>24534</v>
      </c>
      <c r="E11" s="9">
        <v>43894</v>
      </c>
    </row>
    <row r="12" spans="1:9" x14ac:dyDescent="0.25">
      <c r="A12" s="2" t="s">
        <v>4741</v>
      </c>
      <c r="B12" s="2" t="s">
        <v>24535</v>
      </c>
      <c r="C12" s="4" t="s">
        <v>24536</v>
      </c>
      <c r="E12" s="9">
        <v>43896</v>
      </c>
    </row>
    <row r="13" spans="1:9" x14ac:dyDescent="0.25">
      <c r="A13" s="2" t="s">
        <v>4741</v>
      </c>
      <c r="B13" s="2" t="s">
        <v>24537</v>
      </c>
      <c r="C13" s="4" t="s">
        <v>24538</v>
      </c>
      <c r="E13" s="9">
        <v>43900</v>
      </c>
    </row>
    <row r="14" spans="1:9" x14ac:dyDescent="0.25">
      <c r="A14" s="2" t="s">
        <v>13119</v>
      </c>
      <c r="B14" s="2" t="s">
        <v>24539</v>
      </c>
      <c r="C14" s="4" t="s">
        <v>2193</v>
      </c>
      <c r="E14" s="9" t="s">
        <v>2194</v>
      </c>
    </row>
    <row r="15" spans="1:9" x14ac:dyDescent="0.25">
      <c r="A15" s="2" t="s">
        <v>24526</v>
      </c>
      <c r="B15" s="2" t="s">
        <v>24527</v>
      </c>
      <c r="C15" s="4" t="s">
        <v>24540</v>
      </c>
      <c r="E15" s="9">
        <v>44665</v>
      </c>
    </row>
    <row r="16" spans="1:9" x14ac:dyDescent="0.25">
      <c r="A16" s="2" t="s">
        <v>4768</v>
      </c>
      <c r="B16" s="2" t="s">
        <v>24541</v>
      </c>
      <c r="C16" s="4" t="s">
        <v>1132</v>
      </c>
      <c r="E16" s="9">
        <v>44964</v>
      </c>
    </row>
  </sheetData>
  <hyperlinks>
    <hyperlink ref="I1" location="'Inicio'!A1" tooltip="Regresa a la tabla del inicio" display="Ir al inicio" xr:uid="{07F11C39-7487-49FA-8CC7-7414941D4475}"/>
  </hyperlinks>
  <pageMargins left="0.7" right="0.7" top="0.75" bottom="0.75" header="0.3" footer="0.3"/>
  <tableParts count="1">
    <tablePart r:id="rId1"/>
  </tableParts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CD440-2286-4E9B-9CDB-DF4C3832DED6}">
  <sheetPr codeName="Hoja310"/>
  <dimension ref="A1:I113"/>
  <sheetViews>
    <sheetView workbookViewId="0">
      <pane ySplit="1" topLeftCell="A77" activePane="bottomLeft" state="frozenSplit"/>
      <selection pane="bottomLeft" activeCell="E97" sqref="E9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824</v>
      </c>
      <c r="H1" s="1" t="s">
        <v>28761</v>
      </c>
      <c r="I1" s="5" t="s">
        <v>14</v>
      </c>
    </row>
    <row r="2" spans="1:9" x14ac:dyDescent="0.25">
      <c r="A2" s="2" t="s">
        <v>910</v>
      </c>
      <c r="B2" s="2" t="s">
        <v>24542</v>
      </c>
      <c r="C2" s="4" t="s">
        <v>24543</v>
      </c>
      <c r="E2" s="9">
        <v>40163</v>
      </c>
      <c r="F2" s="3">
        <v>15</v>
      </c>
    </row>
    <row r="3" spans="1:9" x14ac:dyDescent="0.25">
      <c r="A3" s="2" t="s">
        <v>13734</v>
      </c>
      <c r="B3" s="2" t="s">
        <v>24544</v>
      </c>
      <c r="C3" s="4" t="s">
        <v>24545</v>
      </c>
      <c r="E3" s="9">
        <v>40378</v>
      </c>
      <c r="F3" s="3">
        <v>2</v>
      </c>
    </row>
    <row r="4" spans="1:9" x14ac:dyDescent="0.25">
      <c r="A4" s="2" t="s">
        <v>1301</v>
      </c>
      <c r="B4" s="2" t="s">
        <v>8010</v>
      </c>
      <c r="C4" s="4" t="s">
        <v>24546</v>
      </c>
      <c r="E4" s="9">
        <v>40385</v>
      </c>
      <c r="F4" s="3" t="s">
        <v>1640</v>
      </c>
    </row>
    <row r="5" spans="1:9" x14ac:dyDescent="0.25">
      <c r="A5" s="2" t="s">
        <v>9408</v>
      </c>
      <c r="B5" s="2" t="s">
        <v>24547</v>
      </c>
      <c r="C5" s="4" t="s">
        <v>24548</v>
      </c>
      <c r="E5" s="9">
        <v>40416</v>
      </c>
      <c r="F5" s="3" t="s">
        <v>1699</v>
      </c>
    </row>
    <row r="6" spans="1:9" x14ac:dyDescent="0.25">
      <c r="A6" s="2" t="s">
        <v>24549</v>
      </c>
      <c r="B6" s="2" t="s">
        <v>24550</v>
      </c>
      <c r="C6" s="4" t="s">
        <v>24551</v>
      </c>
      <c r="E6" s="9" t="s">
        <v>24552</v>
      </c>
      <c r="F6" s="3" t="s">
        <v>1640</v>
      </c>
    </row>
    <row r="7" spans="1:9" x14ac:dyDescent="0.25">
      <c r="A7" s="2" t="s">
        <v>9408</v>
      </c>
      <c r="B7" s="2" t="s">
        <v>24553</v>
      </c>
      <c r="C7" s="4" t="s">
        <v>24551</v>
      </c>
      <c r="E7" s="9" t="s">
        <v>24552</v>
      </c>
      <c r="F7" s="3" t="s">
        <v>1660</v>
      </c>
    </row>
    <row r="8" spans="1:9" x14ac:dyDescent="0.25">
      <c r="A8" s="2" t="s">
        <v>20007</v>
      </c>
      <c r="B8" s="2" t="s">
        <v>24554</v>
      </c>
      <c r="C8" s="4" t="s">
        <v>2549</v>
      </c>
      <c r="E8" s="9">
        <v>40399</v>
      </c>
      <c r="F8" s="3" t="s">
        <v>1699</v>
      </c>
    </row>
    <row r="9" spans="1:9" x14ac:dyDescent="0.25">
      <c r="A9" s="2" t="s">
        <v>9901</v>
      </c>
      <c r="B9" s="2" t="s">
        <v>24555</v>
      </c>
      <c r="C9" s="4" t="s">
        <v>2549</v>
      </c>
      <c r="D9" s="9" t="s">
        <v>24556</v>
      </c>
      <c r="E9" s="9">
        <v>40410</v>
      </c>
      <c r="F9" s="3">
        <v>4</v>
      </c>
    </row>
    <row r="10" spans="1:9" x14ac:dyDescent="0.25">
      <c r="A10" s="2" t="s">
        <v>2552</v>
      </c>
      <c r="B10" s="2" t="s">
        <v>24557</v>
      </c>
      <c r="C10" s="4" t="s">
        <v>19916</v>
      </c>
      <c r="D10" s="9" t="s">
        <v>24558</v>
      </c>
      <c r="E10" s="9">
        <v>40434</v>
      </c>
      <c r="F10" s="3">
        <v>16</v>
      </c>
    </row>
    <row r="11" spans="1:9" x14ac:dyDescent="0.25">
      <c r="A11" s="2" t="s">
        <v>2093</v>
      </c>
      <c r="B11" s="2" t="s">
        <v>24559</v>
      </c>
      <c r="C11" s="4" t="s">
        <v>24560</v>
      </c>
      <c r="E11" s="9">
        <v>40443</v>
      </c>
      <c r="F11" s="3">
        <v>1</v>
      </c>
    </row>
    <row r="12" spans="1:9" x14ac:dyDescent="0.25">
      <c r="A12" s="2" t="s">
        <v>1763</v>
      </c>
      <c r="B12" s="2" t="s">
        <v>24561</v>
      </c>
      <c r="C12" s="4" t="s">
        <v>24560</v>
      </c>
      <c r="E12" s="9">
        <v>40456</v>
      </c>
      <c r="F12" s="3">
        <v>14</v>
      </c>
    </row>
    <row r="13" spans="1:9" x14ac:dyDescent="0.25">
      <c r="A13" s="2" t="s">
        <v>24562</v>
      </c>
      <c r="B13" s="2" t="s">
        <v>24563</v>
      </c>
      <c r="C13" s="4" t="s">
        <v>24564</v>
      </c>
      <c r="E13" s="9">
        <v>40456</v>
      </c>
      <c r="F13" s="3">
        <v>7</v>
      </c>
    </row>
    <row r="14" spans="1:9" x14ac:dyDescent="0.25">
      <c r="A14" s="2" t="s">
        <v>983</v>
      </c>
      <c r="B14" s="2" t="s">
        <v>24565</v>
      </c>
      <c r="C14" s="4" t="s">
        <v>2576</v>
      </c>
      <c r="E14" s="9">
        <v>40467</v>
      </c>
      <c r="F14" s="3">
        <v>4</v>
      </c>
    </row>
    <row r="15" spans="1:9" x14ac:dyDescent="0.25">
      <c r="A15" s="2" t="s">
        <v>22927</v>
      </c>
      <c r="B15" s="2" t="s">
        <v>24566</v>
      </c>
      <c r="C15" s="4" t="s">
        <v>24567</v>
      </c>
      <c r="D15" s="9" t="s">
        <v>24568</v>
      </c>
      <c r="E15" s="9">
        <v>40504</v>
      </c>
      <c r="F15" s="3" t="s">
        <v>1671</v>
      </c>
    </row>
    <row r="16" spans="1:9" x14ac:dyDescent="0.25">
      <c r="A16" s="2" t="s">
        <v>24569</v>
      </c>
      <c r="B16" s="2" t="s">
        <v>24570</v>
      </c>
      <c r="C16" s="4" t="s">
        <v>24571</v>
      </c>
      <c r="E16" s="9">
        <v>40533</v>
      </c>
      <c r="F16" s="3" t="s">
        <v>1671</v>
      </c>
    </row>
    <row r="17" spans="1:6" x14ac:dyDescent="0.25">
      <c r="A17" s="2" t="s">
        <v>7952</v>
      </c>
      <c r="B17" s="2" t="s">
        <v>7953</v>
      </c>
      <c r="C17" s="4" t="s">
        <v>24572</v>
      </c>
      <c r="E17" s="9">
        <v>40515</v>
      </c>
      <c r="F17" s="3">
        <v>4</v>
      </c>
    </row>
    <row r="18" spans="1:6" x14ac:dyDescent="0.25">
      <c r="A18" s="2" t="s">
        <v>24573</v>
      </c>
      <c r="B18" s="2" t="s">
        <v>24574</v>
      </c>
      <c r="C18" s="4" t="s">
        <v>24575</v>
      </c>
      <c r="E18" s="9">
        <v>40554</v>
      </c>
    </row>
    <row r="19" spans="1:6" x14ac:dyDescent="0.25">
      <c r="A19" s="2" t="s">
        <v>24576</v>
      </c>
      <c r="B19" s="2" t="s">
        <v>24577</v>
      </c>
      <c r="C19" s="4" t="s">
        <v>2234</v>
      </c>
      <c r="E19" s="9">
        <v>40585</v>
      </c>
    </row>
    <row r="20" spans="1:6" x14ac:dyDescent="0.25">
      <c r="A20" s="2" t="s">
        <v>24578</v>
      </c>
      <c r="B20" s="2" t="s">
        <v>24579</v>
      </c>
      <c r="C20" s="4" t="s">
        <v>24580</v>
      </c>
      <c r="E20" s="9">
        <v>40599</v>
      </c>
    </row>
    <row r="21" spans="1:6" x14ac:dyDescent="0.25">
      <c r="A21" s="2" t="s">
        <v>15838</v>
      </c>
      <c r="B21" s="2" t="s">
        <v>24581</v>
      </c>
      <c r="C21" s="4" t="s">
        <v>24580</v>
      </c>
      <c r="E21" s="9">
        <v>40599</v>
      </c>
    </row>
    <row r="22" spans="1:6" x14ac:dyDescent="0.25">
      <c r="A22" s="2" t="s">
        <v>24582</v>
      </c>
      <c r="B22" s="2" t="s">
        <v>24583</v>
      </c>
      <c r="C22" s="4" t="s">
        <v>24584</v>
      </c>
      <c r="E22" s="9">
        <v>40618</v>
      </c>
    </row>
    <row r="23" spans="1:6" x14ac:dyDescent="0.25">
      <c r="A23" s="2" t="s">
        <v>24585</v>
      </c>
      <c r="B23" s="2" t="s">
        <v>24586</v>
      </c>
      <c r="C23" s="4" t="s">
        <v>24587</v>
      </c>
      <c r="E23" s="9">
        <v>40618</v>
      </c>
    </row>
    <row r="24" spans="1:6" x14ac:dyDescent="0.25">
      <c r="A24" s="2" t="s">
        <v>20007</v>
      </c>
      <c r="B24" s="2" t="s">
        <v>24588</v>
      </c>
      <c r="C24" s="4" t="s">
        <v>24589</v>
      </c>
      <c r="E24" s="9" t="s">
        <v>956</v>
      </c>
    </row>
    <row r="25" spans="1:6" x14ac:dyDescent="0.25">
      <c r="A25" s="2" t="s">
        <v>20007</v>
      </c>
      <c r="B25" s="2" t="s">
        <v>24579</v>
      </c>
      <c r="C25" s="4" t="s">
        <v>24589</v>
      </c>
      <c r="E25" s="9">
        <v>40697</v>
      </c>
    </row>
    <row r="26" spans="1:6" x14ac:dyDescent="0.25">
      <c r="B26" s="2" t="s">
        <v>24590</v>
      </c>
      <c r="C26" s="4" t="s">
        <v>24591</v>
      </c>
      <c r="D26" s="9" t="s">
        <v>24592</v>
      </c>
      <c r="E26" s="9">
        <v>40826</v>
      </c>
    </row>
    <row r="27" spans="1:6" x14ac:dyDescent="0.25">
      <c r="A27" s="2" t="s">
        <v>2488</v>
      </c>
      <c r="B27" s="2" t="s">
        <v>24593</v>
      </c>
      <c r="C27" s="4" t="s">
        <v>24594</v>
      </c>
      <c r="E27" s="9">
        <v>40863</v>
      </c>
    </row>
    <row r="28" spans="1:6" x14ac:dyDescent="0.25">
      <c r="A28" s="2" t="s">
        <v>13698</v>
      </c>
      <c r="B28" s="2" t="s">
        <v>24595</v>
      </c>
      <c r="C28" s="4" t="s">
        <v>24596</v>
      </c>
      <c r="E28" s="9">
        <v>40924</v>
      </c>
    </row>
    <row r="29" spans="1:6" x14ac:dyDescent="0.25">
      <c r="A29" s="2" t="s">
        <v>24597</v>
      </c>
      <c r="B29" s="2" t="s">
        <v>24598</v>
      </c>
      <c r="C29" s="4" t="s">
        <v>24599</v>
      </c>
      <c r="E29" s="9">
        <v>40933</v>
      </c>
    </row>
    <row r="30" spans="1:6" x14ac:dyDescent="0.25">
      <c r="A30" s="2" t="s">
        <v>24600</v>
      </c>
      <c r="B30" s="2" t="s">
        <v>24601</v>
      </c>
      <c r="C30" s="4" t="s">
        <v>24602</v>
      </c>
      <c r="E30" s="9">
        <v>40971</v>
      </c>
    </row>
    <row r="31" spans="1:6" x14ac:dyDescent="0.25">
      <c r="A31" s="2" t="s">
        <v>2552</v>
      </c>
      <c r="B31" s="2" t="s">
        <v>24603</v>
      </c>
      <c r="C31" s="4" t="s">
        <v>24604</v>
      </c>
      <c r="E31" s="9">
        <v>41100</v>
      </c>
      <c r="F31" s="3" t="s">
        <v>24605</v>
      </c>
    </row>
    <row r="32" spans="1:6" x14ac:dyDescent="0.25">
      <c r="A32" s="2" t="s">
        <v>8345</v>
      </c>
      <c r="B32" s="2" t="s">
        <v>24606</v>
      </c>
      <c r="C32" s="4" t="s">
        <v>24607</v>
      </c>
      <c r="E32" s="9">
        <v>41106</v>
      </c>
    </row>
    <row r="33" spans="1:6" x14ac:dyDescent="0.25">
      <c r="A33" s="2" t="s">
        <v>11480</v>
      </c>
      <c r="B33" s="2" t="s">
        <v>24608</v>
      </c>
      <c r="C33" s="4" t="s">
        <v>1793</v>
      </c>
      <c r="E33" s="9">
        <v>41134</v>
      </c>
      <c r="F33" s="3" t="s">
        <v>24605</v>
      </c>
    </row>
    <row r="34" spans="1:6" x14ac:dyDescent="0.25">
      <c r="A34" s="2" t="s">
        <v>906</v>
      </c>
      <c r="B34" s="2" t="s">
        <v>24609</v>
      </c>
      <c r="C34" s="4" t="s">
        <v>1793</v>
      </c>
      <c r="E34" s="9">
        <v>41134</v>
      </c>
      <c r="F34" s="3" t="s">
        <v>24605</v>
      </c>
    </row>
    <row r="35" spans="1:6" x14ac:dyDescent="0.25">
      <c r="A35" s="2" t="s">
        <v>11480</v>
      </c>
      <c r="B35" s="2" t="s">
        <v>24608</v>
      </c>
      <c r="C35" s="4" t="s">
        <v>8252</v>
      </c>
      <c r="E35" s="9">
        <v>41174</v>
      </c>
      <c r="F35" s="3">
        <v>8</v>
      </c>
    </row>
    <row r="36" spans="1:6" x14ac:dyDescent="0.25">
      <c r="A36" s="2" t="s">
        <v>24610</v>
      </c>
      <c r="B36" s="2" t="s">
        <v>24611</v>
      </c>
      <c r="C36" s="4" t="s">
        <v>24612</v>
      </c>
      <c r="E36" s="9">
        <v>41187</v>
      </c>
      <c r="F36" s="3">
        <v>7</v>
      </c>
    </row>
    <row r="37" spans="1:6" x14ac:dyDescent="0.25">
      <c r="A37" s="2" t="s">
        <v>24613</v>
      </c>
      <c r="B37" s="2" t="s">
        <v>24614</v>
      </c>
      <c r="C37" s="4" t="s">
        <v>2736</v>
      </c>
      <c r="E37" s="9">
        <v>41226</v>
      </c>
      <c r="F37" s="3">
        <v>20</v>
      </c>
    </row>
    <row r="38" spans="1:6" x14ac:dyDescent="0.25">
      <c r="A38" s="2" t="s">
        <v>3721</v>
      </c>
      <c r="B38" s="2" t="s">
        <v>24615</v>
      </c>
      <c r="C38" s="4" t="s">
        <v>3875</v>
      </c>
      <c r="E38" s="9">
        <v>41229</v>
      </c>
    </row>
    <row r="39" spans="1:6" x14ac:dyDescent="0.25">
      <c r="A39" s="2" t="s">
        <v>24616</v>
      </c>
      <c r="B39" s="2" t="s">
        <v>24617</v>
      </c>
      <c r="C39" s="4" t="s">
        <v>24618</v>
      </c>
      <c r="E39" s="9">
        <v>41260</v>
      </c>
      <c r="F39" s="3">
        <v>25</v>
      </c>
    </row>
    <row r="40" spans="1:6" x14ac:dyDescent="0.25">
      <c r="A40" s="2" t="s">
        <v>14326</v>
      </c>
      <c r="B40" s="2" t="s">
        <v>14327</v>
      </c>
      <c r="C40" s="4" t="s">
        <v>24618</v>
      </c>
      <c r="E40" s="9">
        <v>41260</v>
      </c>
      <c r="F40" s="3">
        <v>25</v>
      </c>
    </row>
    <row r="41" spans="1:6" x14ac:dyDescent="0.25">
      <c r="A41" s="2" t="s">
        <v>11598</v>
      </c>
      <c r="B41" s="2" t="s">
        <v>24619</v>
      </c>
      <c r="C41" s="4" t="s">
        <v>24620</v>
      </c>
      <c r="E41" s="9">
        <v>41318</v>
      </c>
      <c r="F41" s="3">
        <v>1</v>
      </c>
    </row>
    <row r="42" spans="1:6" x14ac:dyDescent="0.25">
      <c r="A42" s="2" t="s">
        <v>11598</v>
      </c>
      <c r="B42" s="2" t="s">
        <v>24621</v>
      </c>
      <c r="C42" s="4" t="s">
        <v>5868</v>
      </c>
      <c r="E42" s="9">
        <v>41327</v>
      </c>
      <c r="F42" s="3">
        <v>2</v>
      </c>
    </row>
    <row r="43" spans="1:6" x14ac:dyDescent="0.25">
      <c r="A43" s="2" t="s">
        <v>11598</v>
      </c>
      <c r="B43" s="2" t="s">
        <v>24622</v>
      </c>
      <c r="C43" s="4" t="s">
        <v>24623</v>
      </c>
      <c r="E43" s="9" t="s">
        <v>24624</v>
      </c>
      <c r="F43" s="3">
        <v>7</v>
      </c>
    </row>
    <row r="44" spans="1:6" x14ac:dyDescent="0.25">
      <c r="A44" s="2" t="s">
        <v>11598</v>
      </c>
      <c r="B44" s="2" t="s">
        <v>24625</v>
      </c>
      <c r="C44" s="4" t="s">
        <v>2776</v>
      </c>
      <c r="E44" s="9" t="s">
        <v>23459</v>
      </c>
      <c r="F44" s="3">
        <v>1</v>
      </c>
    </row>
    <row r="45" spans="1:6" x14ac:dyDescent="0.25">
      <c r="A45" s="2" t="s">
        <v>24626</v>
      </c>
      <c r="B45" s="2" t="s">
        <v>24627</v>
      </c>
      <c r="C45" s="4" t="s">
        <v>2776</v>
      </c>
      <c r="E45" s="9" t="s">
        <v>23459</v>
      </c>
      <c r="F45" s="3">
        <v>1</v>
      </c>
    </row>
    <row r="46" spans="1:6" x14ac:dyDescent="0.25">
      <c r="A46" s="2" t="s">
        <v>13421</v>
      </c>
      <c r="B46" s="2" t="s">
        <v>15310</v>
      </c>
      <c r="C46" s="4" t="s">
        <v>10999</v>
      </c>
      <c r="E46" s="9">
        <v>41393</v>
      </c>
      <c r="F46" s="3">
        <v>3</v>
      </c>
    </row>
    <row r="47" spans="1:6" x14ac:dyDescent="0.25">
      <c r="A47" s="2" t="s">
        <v>24628</v>
      </c>
      <c r="B47" s="2" t="s">
        <v>24629</v>
      </c>
      <c r="C47" s="4" t="s">
        <v>10999</v>
      </c>
      <c r="E47" s="9">
        <v>41393</v>
      </c>
      <c r="F47" s="3">
        <v>3</v>
      </c>
    </row>
    <row r="48" spans="1:6" x14ac:dyDescent="0.25">
      <c r="A48" s="2" t="s">
        <v>24630</v>
      </c>
      <c r="B48" s="2" t="s">
        <v>24631</v>
      </c>
      <c r="C48" s="4" t="s">
        <v>3967</v>
      </c>
      <c r="E48" s="9">
        <v>41430</v>
      </c>
      <c r="F48" s="3">
        <v>12</v>
      </c>
    </row>
    <row r="49" spans="1:6" x14ac:dyDescent="0.25">
      <c r="A49" s="2" t="s">
        <v>24630</v>
      </c>
      <c r="B49" s="2" t="s">
        <v>24632</v>
      </c>
      <c r="C49" s="4" t="s">
        <v>3967</v>
      </c>
      <c r="E49" s="9">
        <v>41430</v>
      </c>
      <c r="F49" s="3">
        <v>12</v>
      </c>
    </row>
    <row r="50" spans="1:6" x14ac:dyDescent="0.25">
      <c r="A50" s="25"/>
      <c r="B50" s="25" t="s">
        <v>24633</v>
      </c>
      <c r="C50" s="25"/>
      <c r="D50" s="29"/>
      <c r="E50" s="29"/>
      <c r="F50" s="30"/>
    </row>
    <row r="51" spans="1:6" x14ac:dyDescent="0.25">
      <c r="A51" s="2" t="s">
        <v>1802</v>
      </c>
      <c r="B51" s="2" t="s">
        <v>24634</v>
      </c>
      <c r="C51" s="4" t="s">
        <v>16606</v>
      </c>
      <c r="D51" s="9">
        <v>41543</v>
      </c>
      <c r="E51" s="9">
        <v>41549</v>
      </c>
    </row>
    <row r="52" spans="1:6" x14ac:dyDescent="0.25">
      <c r="A52" s="2" t="s">
        <v>1649</v>
      </c>
      <c r="B52" s="2" t="s">
        <v>24635</v>
      </c>
      <c r="C52" s="4" t="s">
        <v>16606</v>
      </c>
      <c r="E52" s="9">
        <v>41535</v>
      </c>
    </row>
    <row r="53" spans="1:6" x14ac:dyDescent="0.25">
      <c r="A53" s="2" t="s">
        <v>2497</v>
      </c>
      <c r="B53" s="2" t="s">
        <v>24636</v>
      </c>
      <c r="C53" s="4" t="s">
        <v>4044</v>
      </c>
      <c r="D53" s="9">
        <v>41563</v>
      </c>
      <c r="E53" s="9">
        <v>41563</v>
      </c>
    </row>
    <row r="54" spans="1:6" x14ac:dyDescent="0.25">
      <c r="A54" s="2" t="s">
        <v>1669</v>
      </c>
      <c r="B54" s="2" t="s">
        <v>24637</v>
      </c>
      <c r="C54" s="4" t="s">
        <v>4044</v>
      </c>
      <c r="D54" s="9">
        <v>41563</v>
      </c>
      <c r="E54" s="9">
        <v>41563</v>
      </c>
    </row>
    <row r="55" spans="1:6" x14ac:dyDescent="0.25">
      <c r="A55" s="2" t="s">
        <v>24638</v>
      </c>
      <c r="B55" s="2" t="s">
        <v>24639</v>
      </c>
      <c r="C55" s="4" t="s">
        <v>14286</v>
      </c>
      <c r="E55" s="9">
        <v>41659</v>
      </c>
    </row>
    <row r="56" spans="1:6" x14ac:dyDescent="0.25">
      <c r="A56" s="2" t="s">
        <v>24640</v>
      </c>
      <c r="B56" s="2" t="s">
        <v>24641</v>
      </c>
      <c r="C56" s="4" t="s">
        <v>7460</v>
      </c>
      <c r="E56" s="9">
        <v>41666</v>
      </c>
    </row>
    <row r="57" spans="1:6" x14ac:dyDescent="0.25">
      <c r="A57" s="2" t="s">
        <v>24642</v>
      </c>
      <c r="B57" s="2" t="s">
        <v>24643</v>
      </c>
      <c r="C57" s="4" t="s">
        <v>24644</v>
      </c>
      <c r="E57" s="9">
        <v>41674</v>
      </c>
    </row>
    <row r="58" spans="1:6" x14ac:dyDescent="0.25">
      <c r="A58" s="2" t="s">
        <v>24642</v>
      </c>
      <c r="B58" s="2" t="s">
        <v>24645</v>
      </c>
      <c r="C58" s="4" t="s">
        <v>24644</v>
      </c>
      <c r="E58" s="9">
        <v>41674</v>
      </c>
    </row>
    <row r="59" spans="1:6" x14ac:dyDescent="0.25">
      <c r="A59" s="2" t="s">
        <v>24646</v>
      </c>
      <c r="B59" s="2" t="s">
        <v>24647</v>
      </c>
      <c r="C59" s="4" t="s">
        <v>11797</v>
      </c>
      <c r="E59" s="9">
        <v>41680</v>
      </c>
    </row>
    <row r="60" spans="1:6" x14ac:dyDescent="0.25">
      <c r="A60" s="2" t="s">
        <v>24646</v>
      </c>
      <c r="B60" s="2" t="s">
        <v>24648</v>
      </c>
      <c r="C60" s="4" t="s">
        <v>11797</v>
      </c>
      <c r="E60" s="9">
        <v>41680</v>
      </c>
    </row>
    <row r="61" spans="1:6" x14ac:dyDescent="0.25">
      <c r="A61" s="2" t="s">
        <v>1301</v>
      </c>
      <c r="B61" s="2" t="s">
        <v>24649</v>
      </c>
      <c r="C61" s="4" t="s">
        <v>2836</v>
      </c>
      <c r="D61" s="9">
        <v>41694</v>
      </c>
      <c r="E61" s="9">
        <v>41694</v>
      </c>
    </row>
    <row r="62" spans="1:6" x14ac:dyDescent="0.25">
      <c r="A62" s="2" t="s">
        <v>24650</v>
      </c>
      <c r="B62" s="2" t="s">
        <v>24651</v>
      </c>
      <c r="C62" s="4" t="s">
        <v>2836</v>
      </c>
      <c r="D62" s="9">
        <v>41694</v>
      </c>
      <c r="E62" s="9">
        <v>41694</v>
      </c>
    </row>
    <row r="63" spans="1:6" x14ac:dyDescent="0.25">
      <c r="A63" s="2" t="s">
        <v>24652</v>
      </c>
      <c r="B63" s="2" t="s">
        <v>24653</v>
      </c>
      <c r="C63" s="4" t="s">
        <v>5096</v>
      </c>
      <c r="D63" s="9">
        <v>41708</v>
      </c>
      <c r="E63" s="9">
        <v>41708</v>
      </c>
    </row>
    <row r="64" spans="1:6" x14ac:dyDescent="0.25">
      <c r="A64" s="2" t="s">
        <v>24654</v>
      </c>
      <c r="B64" s="2" t="s">
        <v>24655</v>
      </c>
      <c r="C64" s="4" t="s">
        <v>5096</v>
      </c>
      <c r="D64" s="9">
        <v>41708</v>
      </c>
      <c r="E64" s="9">
        <v>41708</v>
      </c>
    </row>
    <row r="65" spans="1:5" x14ac:dyDescent="0.25">
      <c r="A65" s="2" t="s">
        <v>24656</v>
      </c>
      <c r="B65" s="2" t="s">
        <v>24657</v>
      </c>
      <c r="C65" s="4" t="s">
        <v>22221</v>
      </c>
      <c r="D65" s="9">
        <v>41723</v>
      </c>
      <c r="E65" s="9">
        <v>41723</v>
      </c>
    </row>
    <row r="66" spans="1:5" x14ac:dyDescent="0.25">
      <c r="A66" s="2" t="s">
        <v>15919</v>
      </c>
      <c r="B66" s="2" t="s">
        <v>24658</v>
      </c>
      <c r="C66" s="4" t="s">
        <v>4135</v>
      </c>
      <c r="D66" s="9">
        <v>41706</v>
      </c>
      <c r="E66" s="9">
        <v>41736</v>
      </c>
    </row>
    <row r="67" spans="1:5" x14ac:dyDescent="0.25">
      <c r="A67" s="2" t="s">
        <v>3298</v>
      </c>
      <c r="B67" s="2" t="s">
        <v>24659</v>
      </c>
      <c r="C67" s="4" t="s">
        <v>4135</v>
      </c>
      <c r="D67" s="9">
        <v>41706</v>
      </c>
      <c r="E67" s="9">
        <v>41736</v>
      </c>
    </row>
    <row r="68" spans="1:5" x14ac:dyDescent="0.25">
      <c r="A68" s="2" t="s">
        <v>24660</v>
      </c>
      <c r="B68" s="2" t="s">
        <v>24661</v>
      </c>
      <c r="C68" s="4" t="s">
        <v>7544</v>
      </c>
      <c r="E68" s="9">
        <v>41764</v>
      </c>
    </row>
    <row r="69" spans="1:5" x14ac:dyDescent="0.25">
      <c r="A69" s="2" t="s">
        <v>24662</v>
      </c>
      <c r="B69" s="2" t="s">
        <v>24574</v>
      </c>
      <c r="C69" s="4" t="s">
        <v>7544</v>
      </c>
      <c r="E69" s="9">
        <v>41764</v>
      </c>
    </row>
    <row r="70" spans="1:5" x14ac:dyDescent="0.25">
      <c r="A70" s="2" t="s">
        <v>24663</v>
      </c>
      <c r="B70" s="2" t="s">
        <v>24664</v>
      </c>
      <c r="C70" s="4" t="s">
        <v>24665</v>
      </c>
      <c r="D70" s="9">
        <v>41778</v>
      </c>
      <c r="E70" s="9">
        <v>41778</v>
      </c>
    </row>
    <row r="71" spans="1:5" x14ac:dyDescent="0.25">
      <c r="A71" s="2" t="s">
        <v>24666</v>
      </c>
      <c r="B71" s="2" t="s">
        <v>24667</v>
      </c>
      <c r="C71" s="4" t="s">
        <v>24665</v>
      </c>
      <c r="D71" s="9">
        <v>41778</v>
      </c>
      <c r="E71" s="9">
        <v>41778</v>
      </c>
    </row>
    <row r="72" spans="1:5" x14ac:dyDescent="0.25">
      <c r="A72" s="2" t="s">
        <v>4334</v>
      </c>
      <c r="B72" s="2" t="s">
        <v>24668</v>
      </c>
      <c r="C72" s="4" t="s">
        <v>998</v>
      </c>
      <c r="E72" s="9">
        <v>41782</v>
      </c>
    </row>
    <row r="73" spans="1:5" x14ac:dyDescent="0.25">
      <c r="A73" s="2" t="s">
        <v>24669</v>
      </c>
      <c r="B73" s="2" t="s">
        <v>24670</v>
      </c>
      <c r="C73" s="4" t="s">
        <v>998</v>
      </c>
      <c r="E73" s="9">
        <v>41782</v>
      </c>
    </row>
    <row r="74" spans="1:5" x14ac:dyDescent="0.25">
      <c r="A74" s="2" t="s">
        <v>24671</v>
      </c>
      <c r="B74" s="2" t="s">
        <v>24672</v>
      </c>
      <c r="C74" s="4" t="s">
        <v>5156</v>
      </c>
      <c r="D74" s="9" t="s">
        <v>24673</v>
      </c>
      <c r="E74" s="9">
        <v>41801</v>
      </c>
    </row>
    <row r="75" spans="1:5" x14ac:dyDescent="0.25">
      <c r="A75" s="2" t="s">
        <v>21203</v>
      </c>
      <c r="B75" s="2" t="s">
        <v>24674</v>
      </c>
      <c r="C75" s="4" t="s">
        <v>5156</v>
      </c>
      <c r="D75" s="9" t="s">
        <v>24673</v>
      </c>
      <c r="E75" s="9">
        <v>41801</v>
      </c>
    </row>
    <row r="76" spans="1:5" x14ac:dyDescent="0.25">
      <c r="A76" s="2" t="s">
        <v>3998</v>
      </c>
      <c r="B76" s="2" t="s">
        <v>24675</v>
      </c>
      <c r="C76" s="4" t="s">
        <v>5171</v>
      </c>
      <c r="E76" s="9">
        <v>41813</v>
      </c>
    </row>
    <row r="77" spans="1:5" x14ac:dyDescent="0.25">
      <c r="A77" s="2" t="s">
        <v>13453</v>
      </c>
      <c r="B77" s="2" t="s">
        <v>24676</v>
      </c>
      <c r="C77" s="4" t="s">
        <v>5171</v>
      </c>
      <c r="E77" s="9">
        <v>41813</v>
      </c>
    </row>
    <row r="78" spans="1:5" x14ac:dyDescent="0.25">
      <c r="A78" s="2" t="s">
        <v>22684</v>
      </c>
      <c r="B78" s="2" t="s">
        <v>24677</v>
      </c>
      <c r="C78" s="4" t="s">
        <v>24678</v>
      </c>
      <c r="E78" s="9">
        <v>41824</v>
      </c>
    </row>
    <row r="79" spans="1:5" x14ac:dyDescent="0.25">
      <c r="A79" s="2" t="s">
        <v>16616</v>
      </c>
      <c r="B79" s="2" t="s">
        <v>24679</v>
      </c>
      <c r="C79" s="4" t="s">
        <v>24678</v>
      </c>
      <c r="E79" s="9">
        <v>41824</v>
      </c>
    </row>
    <row r="80" spans="1:5" x14ac:dyDescent="0.25">
      <c r="A80" s="2" t="s">
        <v>1910</v>
      </c>
      <c r="B80" s="2" t="s">
        <v>24680</v>
      </c>
      <c r="C80" s="4" t="s">
        <v>2388</v>
      </c>
      <c r="D80" s="9" t="s">
        <v>24681</v>
      </c>
      <c r="E80" s="9">
        <v>41839</v>
      </c>
    </row>
    <row r="81" spans="1:6" x14ac:dyDescent="0.25">
      <c r="A81" s="2" t="s">
        <v>2618</v>
      </c>
      <c r="B81" s="2" t="s">
        <v>24682</v>
      </c>
      <c r="C81" s="4" t="s">
        <v>2388</v>
      </c>
      <c r="D81" s="9" t="s">
        <v>24681</v>
      </c>
      <c r="E81" s="9">
        <v>41839</v>
      </c>
    </row>
    <row r="82" spans="1:6" x14ac:dyDescent="0.25">
      <c r="A82" s="2" t="s">
        <v>24683</v>
      </c>
      <c r="B82" s="2" t="s">
        <v>24684</v>
      </c>
      <c r="C82" s="4" t="s">
        <v>2864</v>
      </c>
      <c r="E82" s="9">
        <v>41859</v>
      </c>
    </row>
    <row r="83" spans="1:6" x14ac:dyDescent="0.25">
      <c r="A83" s="2" t="s">
        <v>24685</v>
      </c>
      <c r="B83" s="2" t="s">
        <v>24686</v>
      </c>
      <c r="C83" s="4" t="s">
        <v>2864</v>
      </c>
      <c r="E83" s="9">
        <v>41859</v>
      </c>
    </row>
    <row r="84" spans="1:6" x14ac:dyDescent="0.25">
      <c r="A84" s="2" t="s">
        <v>1019</v>
      </c>
      <c r="B84" s="2" t="s">
        <v>8540</v>
      </c>
      <c r="C84" s="4" t="s">
        <v>20883</v>
      </c>
      <c r="E84" s="9">
        <v>41887</v>
      </c>
    </row>
    <row r="85" spans="1:6" x14ac:dyDescent="0.25">
      <c r="A85" s="2" t="s">
        <v>24687</v>
      </c>
      <c r="B85" s="2" t="s">
        <v>24688</v>
      </c>
      <c r="C85" s="4" t="s">
        <v>24689</v>
      </c>
      <c r="D85" s="9" t="s">
        <v>24690</v>
      </c>
      <c r="E85" s="9">
        <v>42156</v>
      </c>
    </row>
    <row r="86" spans="1:6" x14ac:dyDescent="0.25">
      <c r="A86" s="2" t="s">
        <v>14525</v>
      </c>
      <c r="B86" s="2" t="s">
        <v>24691</v>
      </c>
      <c r="C86" s="4" t="s">
        <v>24689</v>
      </c>
      <c r="D86" s="9" t="s">
        <v>24690</v>
      </c>
      <c r="E86" s="9">
        <v>42156</v>
      </c>
    </row>
    <row r="87" spans="1:6" x14ac:dyDescent="0.25">
      <c r="A87" s="2" t="s">
        <v>24692</v>
      </c>
      <c r="B87" s="2" t="s">
        <v>24693</v>
      </c>
      <c r="C87" s="4" t="s">
        <v>1253</v>
      </c>
      <c r="E87" s="9">
        <v>42172</v>
      </c>
    </row>
    <row r="88" spans="1:6" x14ac:dyDescent="0.25">
      <c r="A88" s="2" t="s">
        <v>24694</v>
      </c>
      <c r="B88" s="2" t="s">
        <v>24695</v>
      </c>
      <c r="C88" s="4" t="s">
        <v>3207</v>
      </c>
      <c r="E88" s="9">
        <v>42187</v>
      </c>
    </row>
    <row r="89" spans="1:6" x14ac:dyDescent="0.25">
      <c r="A89" s="2" t="s">
        <v>1475</v>
      </c>
      <c r="B89" s="2" t="s">
        <v>24696</v>
      </c>
      <c r="C89" s="4" t="s">
        <v>3729</v>
      </c>
      <c r="E89" s="9">
        <v>42203</v>
      </c>
    </row>
    <row r="90" spans="1:6" x14ac:dyDescent="0.25">
      <c r="A90" s="2" t="s">
        <v>24697</v>
      </c>
      <c r="B90" s="2" t="s">
        <v>24698</v>
      </c>
      <c r="C90" s="4" t="s">
        <v>3729</v>
      </c>
      <c r="E90" s="9">
        <v>42203</v>
      </c>
    </row>
    <row r="91" spans="1:6" x14ac:dyDescent="0.25">
      <c r="A91" s="2" t="s">
        <v>1618</v>
      </c>
      <c r="B91" s="2" t="s">
        <v>24699</v>
      </c>
      <c r="C91" s="4" t="s">
        <v>24700</v>
      </c>
      <c r="E91" s="9">
        <v>42224</v>
      </c>
    </row>
    <row r="92" spans="1:6" x14ac:dyDescent="0.25">
      <c r="A92" s="2" t="s">
        <v>17553</v>
      </c>
      <c r="B92" s="2" t="s">
        <v>24701</v>
      </c>
      <c r="C92" s="4" t="s">
        <v>24702</v>
      </c>
      <c r="D92" s="9" t="s">
        <v>24703</v>
      </c>
      <c r="E92" s="9">
        <v>42238</v>
      </c>
    </row>
    <row r="93" spans="1:6" x14ac:dyDescent="0.25">
      <c r="A93" s="2" t="s">
        <v>4641</v>
      </c>
      <c r="B93" s="2" t="s">
        <v>24704</v>
      </c>
      <c r="C93" s="4" t="s">
        <v>23371</v>
      </c>
      <c r="E93" s="9">
        <v>42248</v>
      </c>
      <c r="F93" s="3">
        <v>3</v>
      </c>
    </row>
    <row r="94" spans="1:6" x14ac:dyDescent="0.25">
      <c r="B94" s="2" t="s">
        <v>24705</v>
      </c>
      <c r="C94" s="4" t="s">
        <v>23371</v>
      </c>
      <c r="E94" s="9">
        <v>42248</v>
      </c>
      <c r="F94" s="3">
        <v>3</v>
      </c>
    </row>
    <row r="95" spans="1:6" x14ac:dyDescent="0.25">
      <c r="A95" s="2" t="s">
        <v>24706</v>
      </c>
      <c r="B95" s="2" t="s">
        <v>24707</v>
      </c>
      <c r="C95" s="4" t="s">
        <v>14360</v>
      </c>
      <c r="E95" s="9">
        <v>42303</v>
      </c>
    </row>
    <row r="96" spans="1:6" x14ac:dyDescent="0.25">
      <c r="A96" s="2" t="s">
        <v>17540</v>
      </c>
      <c r="B96" s="2" t="s">
        <v>24708</v>
      </c>
      <c r="C96" s="4" t="s">
        <v>14360</v>
      </c>
      <c r="E96" s="9">
        <v>42303</v>
      </c>
    </row>
    <row r="97" spans="1:5" x14ac:dyDescent="0.25">
      <c r="A97" s="2" t="s">
        <v>24709</v>
      </c>
      <c r="B97" s="2" t="s">
        <v>24710</v>
      </c>
      <c r="C97" s="4" t="s">
        <v>12066</v>
      </c>
      <c r="E97" s="9">
        <v>42317</v>
      </c>
    </row>
    <row r="98" spans="1:5" x14ac:dyDescent="0.25">
      <c r="A98" s="2" t="s">
        <v>24709</v>
      </c>
      <c r="B98" s="2" t="s">
        <v>19074</v>
      </c>
      <c r="C98" s="4" t="s">
        <v>24711</v>
      </c>
      <c r="E98" s="9">
        <v>42332</v>
      </c>
    </row>
    <row r="99" spans="1:5" x14ac:dyDescent="0.25">
      <c r="A99" s="2" t="s">
        <v>17553</v>
      </c>
      <c r="B99" s="2" t="s">
        <v>24712</v>
      </c>
      <c r="C99" s="4" t="s">
        <v>24711</v>
      </c>
      <c r="E99" s="9">
        <v>42332</v>
      </c>
    </row>
    <row r="100" spans="1:5" x14ac:dyDescent="0.25">
      <c r="A100" s="2" t="s">
        <v>20135</v>
      </c>
      <c r="B100" s="2" t="s">
        <v>24713</v>
      </c>
      <c r="C100" s="4" t="s">
        <v>24714</v>
      </c>
      <c r="D100" s="9" t="s">
        <v>24715</v>
      </c>
      <c r="E100" s="9">
        <v>42495</v>
      </c>
    </row>
    <row r="101" spans="1:5" x14ac:dyDescent="0.25">
      <c r="A101" s="2" t="s">
        <v>1475</v>
      </c>
      <c r="B101" s="2" t="s">
        <v>24716</v>
      </c>
      <c r="C101" s="4" t="s">
        <v>24714</v>
      </c>
      <c r="D101" s="9" t="s">
        <v>24715</v>
      </c>
      <c r="E101" s="9">
        <v>42495</v>
      </c>
    </row>
    <row r="102" spans="1:5" x14ac:dyDescent="0.25">
      <c r="A102" s="2" t="s">
        <v>24717</v>
      </c>
      <c r="B102" s="2" t="s">
        <v>24718</v>
      </c>
      <c r="C102" s="4" t="s">
        <v>5431</v>
      </c>
      <c r="E102" s="9">
        <v>42500</v>
      </c>
    </row>
    <row r="103" spans="1:5" x14ac:dyDescent="0.25">
      <c r="A103" s="2" t="s">
        <v>2267</v>
      </c>
      <c r="B103" s="2" t="s">
        <v>24719</v>
      </c>
      <c r="C103" s="4" t="s">
        <v>7664</v>
      </c>
      <c r="D103" s="9" t="s">
        <v>24720</v>
      </c>
      <c r="E103" s="9">
        <v>42515</v>
      </c>
    </row>
    <row r="104" spans="1:5" x14ac:dyDescent="0.25">
      <c r="A104" s="2" t="s">
        <v>8411</v>
      </c>
      <c r="B104" s="2" t="s">
        <v>24721</v>
      </c>
      <c r="C104" s="4" t="s">
        <v>24722</v>
      </c>
      <c r="E104" s="9">
        <v>42709</v>
      </c>
    </row>
    <row r="105" spans="1:5" x14ac:dyDescent="0.25">
      <c r="A105" s="2" t="s">
        <v>24723</v>
      </c>
      <c r="B105" s="2" t="s">
        <v>24724</v>
      </c>
      <c r="C105" s="4" t="s">
        <v>24722</v>
      </c>
      <c r="E105" s="9">
        <v>42709</v>
      </c>
    </row>
    <row r="106" spans="1:5" x14ac:dyDescent="0.25">
      <c r="A106" s="2" t="s">
        <v>24725</v>
      </c>
      <c r="B106" s="2" t="s">
        <v>24726</v>
      </c>
      <c r="C106" s="4" t="s">
        <v>5548</v>
      </c>
      <c r="E106" s="9">
        <v>42739</v>
      </c>
    </row>
    <row r="107" spans="1:5" x14ac:dyDescent="0.25">
      <c r="A107" s="2" t="s">
        <v>24727</v>
      </c>
      <c r="B107" s="2" t="s">
        <v>24728</v>
      </c>
      <c r="C107" s="4" t="s">
        <v>19278</v>
      </c>
      <c r="D107" s="9" t="s">
        <v>24729</v>
      </c>
      <c r="E107" s="9">
        <v>42790</v>
      </c>
    </row>
    <row r="108" spans="1:5" x14ac:dyDescent="0.25">
      <c r="A108" s="2" t="s">
        <v>24730</v>
      </c>
      <c r="B108" s="2" t="s">
        <v>24731</v>
      </c>
      <c r="C108" s="4" t="s">
        <v>19278</v>
      </c>
      <c r="D108" s="9" t="s">
        <v>24732</v>
      </c>
      <c r="E108" s="9">
        <v>42790</v>
      </c>
    </row>
    <row r="109" spans="1:5" x14ac:dyDescent="0.25">
      <c r="A109" s="2" t="s">
        <v>24733</v>
      </c>
      <c r="B109" s="2" t="s">
        <v>24734</v>
      </c>
      <c r="C109" s="4" t="s">
        <v>15553</v>
      </c>
      <c r="E109" s="9">
        <v>43533</v>
      </c>
    </row>
    <row r="110" spans="1:5" x14ac:dyDescent="0.25">
      <c r="A110" s="2" t="s">
        <v>11088</v>
      </c>
      <c r="B110" s="2" t="s">
        <v>24735</v>
      </c>
      <c r="C110" s="4" t="s">
        <v>24736</v>
      </c>
      <c r="E110" s="9">
        <v>43684</v>
      </c>
    </row>
    <row r="111" spans="1:5" x14ac:dyDescent="0.25">
      <c r="A111" s="2" t="s">
        <v>24737</v>
      </c>
      <c r="B111" s="2" t="s">
        <v>24738</v>
      </c>
      <c r="C111" s="4" t="s">
        <v>24434</v>
      </c>
      <c r="D111" s="9">
        <v>43697</v>
      </c>
      <c r="E111" s="9">
        <v>43697</v>
      </c>
    </row>
    <row r="112" spans="1:5" x14ac:dyDescent="0.25">
      <c r="A112" s="2" t="s">
        <v>24739</v>
      </c>
      <c r="B112" s="2" t="s">
        <v>24740</v>
      </c>
      <c r="C112" s="4" t="s">
        <v>11090</v>
      </c>
      <c r="E112" s="9">
        <v>43735</v>
      </c>
    </row>
    <row r="113" spans="1:5" x14ac:dyDescent="0.25">
      <c r="A113" s="2" t="s">
        <v>24741</v>
      </c>
      <c r="B113" s="2" t="s">
        <v>24742</v>
      </c>
      <c r="C113" s="4" t="s">
        <v>13150</v>
      </c>
      <c r="D113" s="9">
        <v>43717</v>
      </c>
      <c r="E113" s="9">
        <v>43717</v>
      </c>
    </row>
  </sheetData>
  <hyperlinks>
    <hyperlink ref="I1" location="'Inicio'!A1" tooltip="Regresa a la tabla del inicio" display="Ir al inicio" xr:uid="{DC49C3A3-F708-4C34-859B-D842312CFFE4}"/>
  </hyperlinks>
  <pageMargins left="0.7" right="0.7" top="0.75" bottom="0.75" header="0.3" footer="0.3"/>
  <tableParts count="1">
    <tablePart r:id="rId1"/>
  </tableParts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7443-D2E9-4FEA-B353-9D26B3F4AB0A}">
  <sheetPr codeName="Hoja311"/>
  <dimension ref="A1:I26"/>
  <sheetViews>
    <sheetView workbookViewId="0">
      <pane ySplit="1" topLeftCell="A2" activePane="bottomLeft" state="frozenSplit"/>
      <selection pane="bottomLeft" activeCell="E26" sqref="E2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825</v>
      </c>
      <c r="H1" s="1" t="s">
        <v>28761</v>
      </c>
      <c r="I1" s="5" t="s">
        <v>14</v>
      </c>
    </row>
    <row r="2" spans="1:9" x14ac:dyDescent="0.25">
      <c r="A2" s="2" t="s">
        <v>24743</v>
      </c>
      <c r="B2" s="2" t="s">
        <v>24744</v>
      </c>
      <c r="C2" s="4" t="s">
        <v>19002</v>
      </c>
      <c r="E2" s="9">
        <v>42291</v>
      </c>
    </row>
    <row r="3" spans="1:9" x14ac:dyDescent="0.25">
      <c r="A3" s="2" t="s">
        <v>24745</v>
      </c>
      <c r="B3" s="2" t="s">
        <v>24746</v>
      </c>
      <c r="C3" s="4" t="s">
        <v>6574</v>
      </c>
      <c r="D3" s="9">
        <v>42333</v>
      </c>
      <c r="E3" s="9">
        <v>42333</v>
      </c>
    </row>
    <row r="4" spans="1:9" x14ac:dyDescent="0.25">
      <c r="A4" s="2" t="s">
        <v>24747</v>
      </c>
      <c r="B4" s="2" t="s">
        <v>24748</v>
      </c>
      <c r="C4" s="4" t="s">
        <v>1311</v>
      </c>
      <c r="E4" s="9">
        <v>42420</v>
      </c>
    </row>
    <row r="5" spans="1:9" x14ac:dyDescent="0.25">
      <c r="A5" s="2" t="s">
        <v>10344</v>
      </c>
      <c r="B5" s="2" t="s">
        <v>24749</v>
      </c>
      <c r="C5" s="4" t="s">
        <v>24750</v>
      </c>
      <c r="D5" s="9">
        <v>42620</v>
      </c>
      <c r="E5" s="9">
        <v>42620</v>
      </c>
    </row>
    <row r="6" spans="1:9" x14ac:dyDescent="0.25">
      <c r="A6" s="2" t="s">
        <v>1171</v>
      </c>
      <c r="B6" s="2" t="s">
        <v>24751</v>
      </c>
      <c r="C6" s="4" t="s">
        <v>24752</v>
      </c>
      <c r="E6" s="9">
        <v>42621</v>
      </c>
    </row>
    <row r="7" spans="1:9" x14ac:dyDescent="0.25">
      <c r="A7" s="2" t="s">
        <v>1171</v>
      </c>
      <c r="B7" s="2" t="s">
        <v>24753</v>
      </c>
      <c r="C7" s="4" t="s">
        <v>24754</v>
      </c>
      <c r="E7" s="9">
        <v>42799</v>
      </c>
    </row>
    <row r="8" spans="1:9" x14ac:dyDescent="0.25">
      <c r="A8" s="2" t="s">
        <v>24755</v>
      </c>
      <c r="B8" s="2" t="s">
        <v>24756</v>
      </c>
      <c r="C8" s="4" t="s">
        <v>10233</v>
      </c>
      <c r="E8" s="9">
        <v>43122</v>
      </c>
    </row>
    <row r="9" spans="1:9" x14ac:dyDescent="0.25">
      <c r="A9" s="2" t="s">
        <v>24747</v>
      </c>
      <c r="B9" s="2" t="s">
        <v>24748</v>
      </c>
      <c r="C9" s="4" t="s">
        <v>24757</v>
      </c>
      <c r="E9" s="9">
        <v>43122</v>
      </c>
    </row>
    <row r="10" spans="1:9" x14ac:dyDescent="0.25">
      <c r="A10" s="2" t="s">
        <v>24758</v>
      </c>
      <c r="B10" s="2" t="s">
        <v>24759</v>
      </c>
      <c r="C10" s="4" t="s">
        <v>24760</v>
      </c>
      <c r="D10" s="9">
        <v>43136</v>
      </c>
      <c r="E10" s="9">
        <v>43137</v>
      </c>
    </row>
    <row r="11" spans="1:9" x14ac:dyDescent="0.25">
      <c r="A11" s="2" t="s">
        <v>1171</v>
      </c>
      <c r="B11" s="2" t="s">
        <v>24761</v>
      </c>
      <c r="C11" s="4" t="s">
        <v>24762</v>
      </c>
      <c r="E11" s="9">
        <v>43165</v>
      </c>
    </row>
    <row r="12" spans="1:9" x14ac:dyDescent="0.25">
      <c r="A12" s="2" t="s">
        <v>1171</v>
      </c>
      <c r="B12" s="2" t="s">
        <v>24763</v>
      </c>
      <c r="C12" s="4" t="s">
        <v>15492</v>
      </c>
      <c r="E12" s="9">
        <v>43166</v>
      </c>
    </row>
    <row r="13" spans="1:9" x14ac:dyDescent="0.25">
      <c r="A13" s="2" t="s">
        <v>24758</v>
      </c>
      <c r="B13" s="2" t="s">
        <v>24759</v>
      </c>
      <c r="C13" s="4" t="s">
        <v>6224</v>
      </c>
      <c r="E13" s="9">
        <v>43172</v>
      </c>
    </row>
    <row r="14" spans="1:9" x14ac:dyDescent="0.25">
      <c r="A14" s="2" t="s">
        <v>1171</v>
      </c>
      <c r="B14" s="2" t="s">
        <v>24764</v>
      </c>
      <c r="C14" s="4" t="s">
        <v>24765</v>
      </c>
      <c r="E14" s="9">
        <v>43181</v>
      </c>
    </row>
    <row r="15" spans="1:9" x14ac:dyDescent="0.25">
      <c r="A15" s="2" t="s">
        <v>24766</v>
      </c>
      <c r="B15" s="2" t="s">
        <v>18632</v>
      </c>
      <c r="C15" s="4" t="s">
        <v>24767</v>
      </c>
      <c r="E15" s="9">
        <v>43501</v>
      </c>
    </row>
    <row r="16" spans="1:9" x14ac:dyDescent="0.25">
      <c r="A16" s="2" t="s">
        <v>8037</v>
      </c>
      <c r="B16" s="2" t="s">
        <v>24768</v>
      </c>
      <c r="C16" s="4" t="s">
        <v>24767</v>
      </c>
      <c r="E16" s="9">
        <v>43501</v>
      </c>
    </row>
    <row r="17" spans="1:5" x14ac:dyDescent="0.25">
      <c r="A17" s="2" t="s">
        <v>16241</v>
      </c>
      <c r="B17" s="2" t="s">
        <v>24759</v>
      </c>
      <c r="C17" s="4" t="s">
        <v>1085</v>
      </c>
      <c r="D17" s="9">
        <v>43515</v>
      </c>
      <c r="E17" s="9">
        <v>43515</v>
      </c>
    </row>
    <row r="18" spans="1:5" x14ac:dyDescent="0.25">
      <c r="A18" s="2" t="s">
        <v>8037</v>
      </c>
      <c r="B18" s="2" t="s">
        <v>24769</v>
      </c>
      <c r="C18" s="4" t="s">
        <v>24770</v>
      </c>
      <c r="D18" s="9">
        <v>43522</v>
      </c>
      <c r="E18" s="9">
        <v>43522</v>
      </c>
    </row>
    <row r="19" spans="1:5" x14ac:dyDescent="0.25">
      <c r="A19" s="2" t="s">
        <v>16241</v>
      </c>
      <c r="B19" s="2" t="s">
        <v>24771</v>
      </c>
      <c r="C19" s="4" t="s">
        <v>24772</v>
      </c>
      <c r="D19" s="9">
        <v>43536</v>
      </c>
      <c r="E19" s="9">
        <v>43536</v>
      </c>
    </row>
    <row r="20" spans="1:5" x14ac:dyDescent="0.25">
      <c r="A20" s="2" t="s">
        <v>24773</v>
      </c>
      <c r="B20" s="2" t="s">
        <v>24774</v>
      </c>
      <c r="C20" s="4" t="s">
        <v>24772</v>
      </c>
      <c r="D20" s="9">
        <v>43536</v>
      </c>
      <c r="E20" s="9">
        <v>43536</v>
      </c>
    </row>
    <row r="21" spans="1:5" x14ac:dyDescent="0.25">
      <c r="A21" s="2" t="s">
        <v>24775</v>
      </c>
      <c r="B21" s="2" t="s">
        <v>24776</v>
      </c>
      <c r="C21" s="4" t="s">
        <v>24777</v>
      </c>
      <c r="D21" s="9">
        <v>43703</v>
      </c>
      <c r="E21" s="9">
        <v>43703</v>
      </c>
    </row>
    <row r="22" spans="1:5" x14ac:dyDescent="0.25">
      <c r="A22" s="2" t="s">
        <v>24778</v>
      </c>
      <c r="B22" s="2" t="s">
        <v>24779</v>
      </c>
      <c r="C22" s="4" t="s">
        <v>24780</v>
      </c>
      <c r="D22" s="9">
        <v>43703</v>
      </c>
      <c r="E22" s="9">
        <v>43703</v>
      </c>
    </row>
    <row r="23" spans="1:5" x14ac:dyDescent="0.25">
      <c r="A23" s="2" t="s">
        <v>24775</v>
      </c>
      <c r="B23" s="2" t="s">
        <v>24776</v>
      </c>
      <c r="C23" s="4" t="s">
        <v>24781</v>
      </c>
      <c r="D23" s="9">
        <v>43724</v>
      </c>
      <c r="E23" s="9">
        <v>43694</v>
      </c>
    </row>
    <row r="24" spans="1:5" x14ac:dyDescent="0.25">
      <c r="A24" s="2" t="s">
        <v>24778</v>
      </c>
      <c r="B24" s="2" t="s">
        <v>24779</v>
      </c>
      <c r="C24" s="4" t="s">
        <v>24782</v>
      </c>
      <c r="D24" s="9">
        <v>43724</v>
      </c>
      <c r="E24" s="9">
        <v>43694</v>
      </c>
    </row>
    <row r="25" spans="1:5" x14ac:dyDescent="0.25">
      <c r="A25" s="2" t="s">
        <v>24783</v>
      </c>
      <c r="B25" s="2" t="s">
        <v>24784</v>
      </c>
      <c r="C25" s="4" t="s">
        <v>24785</v>
      </c>
      <c r="E25" s="9">
        <v>43780</v>
      </c>
    </row>
    <row r="26" spans="1:5" x14ac:dyDescent="0.25">
      <c r="A26" s="2" t="s">
        <v>24786</v>
      </c>
      <c r="B26" s="2" t="s">
        <v>24769</v>
      </c>
      <c r="C26" s="4" t="s">
        <v>24785</v>
      </c>
      <c r="E26" s="9">
        <v>43780</v>
      </c>
    </row>
  </sheetData>
  <hyperlinks>
    <hyperlink ref="I1" location="'Inicio'!A1" tooltip="Regresa a la tabla del inicio" display="Ir al inicio" xr:uid="{B3A87107-AE6F-4750-AC4D-084229B99955}"/>
  </hyperlinks>
  <pageMargins left="0.7" right="0.7" top="0.75" bottom="0.75" header="0.3" footer="0.3"/>
  <tableParts count="1">
    <tablePart r:id="rId1"/>
  </tableParts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D7428-247B-454C-BE64-B526FA89AD2E}">
  <sheetPr codeName="Hoja313"/>
  <dimension ref="A1:I31"/>
  <sheetViews>
    <sheetView workbookViewId="0">
      <pane ySplit="1" topLeftCell="A2" activePane="bottomLeft" state="frozenSplit"/>
      <selection pane="bottomLeft" activeCell="E5" sqref="E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826</v>
      </c>
      <c r="H1" s="1" t="s">
        <v>28761</v>
      </c>
      <c r="I1" s="5" t="s">
        <v>14</v>
      </c>
    </row>
    <row r="2" spans="1:9" x14ac:dyDescent="0.25">
      <c r="A2" s="2" t="s">
        <v>24787</v>
      </c>
      <c r="B2" s="2" t="s">
        <v>24788</v>
      </c>
      <c r="C2" s="4" t="s">
        <v>24789</v>
      </c>
      <c r="E2" s="9">
        <v>43799</v>
      </c>
    </row>
    <row r="3" spans="1:9" x14ac:dyDescent="0.25">
      <c r="A3" s="2" t="s">
        <v>24790</v>
      </c>
      <c r="B3" s="2" t="s">
        <v>24791</v>
      </c>
      <c r="C3" s="4" t="s">
        <v>9039</v>
      </c>
      <c r="E3" s="9">
        <v>43805</v>
      </c>
    </row>
    <row r="4" spans="1:9" x14ac:dyDescent="0.25">
      <c r="A4" s="2" t="s">
        <v>4828</v>
      </c>
      <c r="B4" s="2" t="s">
        <v>24792</v>
      </c>
      <c r="C4" s="4" t="s">
        <v>21640</v>
      </c>
      <c r="D4" s="9">
        <v>43819</v>
      </c>
      <c r="E4" s="9">
        <v>43820</v>
      </c>
      <c r="F4" s="3">
        <v>1</v>
      </c>
    </row>
    <row r="5" spans="1:9" x14ac:dyDescent="0.25">
      <c r="B5" s="2" t="s">
        <v>24793</v>
      </c>
      <c r="C5" s="4" t="s">
        <v>24794</v>
      </c>
      <c r="E5" s="9" t="s">
        <v>24795</v>
      </c>
    </row>
    <row r="6" spans="1:9" x14ac:dyDescent="0.25">
      <c r="B6" s="2" t="s">
        <v>24796</v>
      </c>
      <c r="C6" s="4" t="s">
        <v>24797</v>
      </c>
      <c r="E6" s="9">
        <v>43838</v>
      </c>
    </row>
    <row r="7" spans="1:9" x14ac:dyDescent="0.25">
      <c r="A7" s="2" t="s">
        <v>4741</v>
      </c>
      <c r="B7" s="2" t="s">
        <v>24798</v>
      </c>
      <c r="C7" s="4" t="s">
        <v>24799</v>
      </c>
      <c r="E7" s="9">
        <v>43843</v>
      </c>
    </row>
    <row r="8" spans="1:9" x14ac:dyDescent="0.25">
      <c r="A8" s="2" t="s">
        <v>4741</v>
      </c>
      <c r="B8" s="2" t="s">
        <v>24800</v>
      </c>
      <c r="C8" s="4" t="s">
        <v>24801</v>
      </c>
      <c r="E8" s="9">
        <v>43847</v>
      </c>
    </row>
    <row r="9" spans="1:9" x14ac:dyDescent="0.25">
      <c r="A9" s="2" t="s">
        <v>4741</v>
      </c>
      <c r="B9" s="2" t="s">
        <v>24802</v>
      </c>
      <c r="C9" s="4" t="s">
        <v>24803</v>
      </c>
      <c r="E9" s="9">
        <v>43851</v>
      </c>
    </row>
    <row r="10" spans="1:9" x14ac:dyDescent="0.25">
      <c r="A10" s="2" t="s">
        <v>24804</v>
      </c>
      <c r="B10" s="2" t="s">
        <v>24805</v>
      </c>
      <c r="C10" s="4" t="s">
        <v>13282</v>
      </c>
      <c r="D10" s="9">
        <v>43865</v>
      </c>
      <c r="E10" s="9">
        <v>43865</v>
      </c>
    </row>
    <row r="11" spans="1:9" x14ac:dyDescent="0.25">
      <c r="A11" s="2" t="s">
        <v>4741</v>
      </c>
      <c r="B11" s="2" t="s">
        <v>24806</v>
      </c>
      <c r="C11" s="4" t="s">
        <v>24807</v>
      </c>
      <c r="E11" s="9">
        <v>43854</v>
      </c>
    </row>
    <row r="12" spans="1:9" x14ac:dyDescent="0.25">
      <c r="A12" s="2" t="s">
        <v>4741</v>
      </c>
      <c r="B12" s="2" t="s">
        <v>24808</v>
      </c>
      <c r="C12" s="4" t="s">
        <v>24809</v>
      </c>
      <c r="E12" s="9">
        <v>43859</v>
      </c>
    </row>
    <row r="13" spans="1:9" x14ac:dyDescent="0.25">
      <c r="A13" s="2" t="s">
        <v>4741</v>
      </c>
      <c r="B13" s="2" t="s">
        <v>24810</v>
      </c>
      <c r="C13" s="4" t="s">
        <v>24811</v>
      </c>
      <c r="E13" s="9">
        <v>43861</v>
      </c>
    </row>
    <row r="14" spans="1:9" x14ac:dyDescent="0.25">
      <c r="A14" s="2" t="s">
        <v>4741</v>
      </c>
      <c r="B14" s="2" t="s">
        <v>24812</v>
      </c>
      <c r="C14" s="4" t="s">
        <v>24813</v>
      </c>
      <c r="E14" s="9">
        <v>43865</v>
      </c>
    </row>
    <row r="15" spans="1:9" x14ac:dyDescent="0.25">
      <c r="A15" s="2" t="s">
        <v>4741</v>
      </c>
      <c r="B15" s="2" t="s">
        <v>24814</v>
      </c>
      <c r="C15" s="4" t="s">
        <v>23779</v>
      </c>
      <c r="E15" s="9">
        <v>43868</v>
      </c>
    </row>
    <row r="16" spans="1:9" x14ac:dyDescent="0.25">
      <c r="A16" s="2" t="s">
        <v>4741</v>
      </c>
      <c r="B16" s="2" t="s">
        <v>24815</v>
      </c>
      <c r="C16" s="4" t="s">
        <v>24816</v>
      </c>
      <c r="E16" s="9">
        <v>43873</v>
      </c>
    </row>
    <row r="17" spans="1:5" x14ac:dyDescent="0.25">
      <c r="A17" s="2" t="s">
        <v>24817</v>
      </c>
      <c r="B17" s="2" t="s">
        <v>24818</v>
      </c>
      <c r="C17" s="4" t="s">
        <v>9075</v>
      </c>
      <c r="E17" s="9">
        <v>43873</v>
      </c>
    </row>
    <row r="18" spans="1:5" x14ac:dyDescent="0.25">
      <c r="A18" s="2" t="s">
        <v>4741</v>
      </c>
      <c r="B18" s="2" t="s">
        <v>24819</v>
      </c>
      <c r="C18" s="4" t="s">
        <v>24820</v>
      </c>
      <c r="E18" s="9">
        <v>43875</v>
      </c>
    </row>
    <row r="19" spans="1:5" x14ac:dyDescent="0.25">
      <c r="A19" s="2" t="s">
        <v>24821</v>
      </c>
      <c r="B19" s="2" t="s">
        <v>24822</v>
      </c>
      <c r="C19" s="4" t="s">
        <v>22597</v>
      </c>
      <c r="D19" s="9">
        <v>43887</v>
      </c>
      <c r="E19" s="9">
        <v>43887</v>
      </c>
    </row>
    <row r="20" spans="1:5" x14ac:dyDescent="0.25">
      <c r="A20" s="2" t="s">
        <v>4741</v>
      </c>
      <c r="B20" s="2" t="s">
        <v>24823</v>
      </c>
      <c r="C20" s="4" t="s">
        <v>24824</v>
      </c>
      <c r="E20" s="9">
        <v>43879</v>
      </c>
    </row>
    <row r="21" spans="1:5" x14ac:dyDescent="0.25">
      <c r="A21" s="2" t="s">
        <v>4741</v>
      </c>
      <c r="B21" s="2" t="s">
        <v>24825</v>
      </c>
      <c r="C21" s="4" t="s">
        <v>23819</v>
      </c>
      <c r="E21" s="9">
        <v>43880</v>
      </c>
    </row>
    <row r="22" spans="1:5" x14ac:dyDescent="0.25">
      <c r="A22" s="2" t="s">
        <v>4741</v>
      </c>
      <c r="B22" s="2" t="s">
        <v>24826</v>
      </c>
      <c r="C22" s="4" t="s">
        <v>24827</v>
      </c>
      <c r="E22" s="9">
        <v>43883</v>
      </c>
    </row>
    <row r="23" spans="1:5" x14ac:dyDescent="0.25">
      <c r="A23" s="2" t="s">
        <v>4741</v>
      </c>
      <c r="B23" s="2" t="s">
        <v>24828</v>
      </c>
      <c r="C23" s="4" t="s">
        <v>24530</v>
      </c>
      <c r="E23" s="9">
        <v>43887</v>
      </c>
    </row>
    <row r="24" spans="1:5" x14ac:dyDescent="0.25">
      <c r="A24" s="2" t="s">
        <v>24817</v>
      </c>
      <c r="B24" s="2" t="s">
        <v>24818</v>
      </c>
      <c r="C24" s="4" t="s">
        <v>5813</v>
      </c>
      <c r="E24" s="9">
        <v>43893</v>
      </c>
    </row>
    <row r="25" spans="1:5" x14ac:dyDescent="0.25">
      <c r="A25" s="2" t="s">
        <v>4741</v>
      </c>
      <c r="B25" s="2" t="s">
        <v>24829</v>
      </c>
      <c r="C25" s="4" t="s">
        <v>24830</v>
      </c>
      <c r="E25" s="9">
        <v>43889</v>
      </c>
    </row>
    <row r="26" spans="1:5" x14ac:dyDescent="0.25">
      <c r="A26" s="2" t="s">
        <v>4741</v>
      </c>
      <c r="B26" s="2" t="s">
        <v>24831</v>
      </c>
      <c r="C26" s="4" t="s">
        <v>24832</v>
      </c>
      <c r="E26" s="9">
        <v>43893</v>
      </c>
    </row>
    <row r="27" spans="1:5" x14ac:dyDescent="0.25">
      <c r="A27" s="2" t="s">
        <v>9272</v>
      </c>
      <c r="B27" s="2" t="s">
        <v>24833</v>
      </c>
      <c r="C27" s="4" t="s">
        <v>4920</v>
      </c>
      <c r="D27" s="9">
        <v>43907</v>
      </c>
      <c r="E27" s="9">
        <v>43904</v>
      </c>
    </row>
    <row r="28" spans="1:5" x14ac:dyDescent="0.25">
      <c r="A28" s="2" t="s">
        <v>4741</v>
      </c>
      <c r="B28" s="2" t="s">
        <v>24834</v>
      </c>
      <c r="C28" s="4" t="s">
        <v>24835</v>
      </c>
      <c r="E28" s="9">
        <v>43896</v>
      </c>
    </row>
    <row r="29" spans="1:5" x14ac:dyDescent="0.25">
      <c r="A29" s="2" t="s">
        <v>4741</v>
      </c>
      <c r="B29" s="2" t="s">
        <v>24836</v>
      </c>
      <c r="C29" s="4" t="s">
        <v>24538</v>
      </c>
      <c r="E29" s="9">
        <v>43900</v>
      </c>
    </row>
    <row r="30" spans="1:5" x14ac:dyDescent="0.25">
      <c r="A30" s="2" t="s">
        <v>9272</v>
      </c>
      <c r="B30" s="2" t="s">
        <v>24837</v>
      </c>
      <c r="C30" s="4" t="s">
        <v>2193</v>
      </c>
      <c r="E30" s="9">
        <v>43908</v>
      </c>
    </row>
    <row r="31" spans="1:5" x14ac:dyDescent="0.25">
      <c r="A31" s="2" t="s">
        <v>4741</v>
      </c>
      <c r="B31" s="2" t="s">
        <v>24838</v>
      </c>
      <c r="C31" s="4" t="s">
        <v>24839</v>
      </c>
      <c r="E31" s="9">
        <v>43908</v>
      </c>
    </row>
  </sheetData>
  <hyperlinks>
    <hyperlink ref="I1" location="'Inicio'!A1" tooltip="Regresa a la tabla del inicio" display="Ir al inicio" xr:uid="{F5D3860C-321A-45B7-B8A4-E569E4BC1B73}"/>
  </hyperlinks>
  <pageMargins left="0.7" right="0.7" top="0.75" bottom="0.75" header="0.3" footer="0.3"/>
  <tableParts count="1">
    <tablePart r:id="rId1"/>
  </tableParts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FF86F-C7F4-4564-BD1B-3A4FF32FC377}">
  <sheetPr codeName="Hoja314"/>
  <dimension ref="A1:I13"/>
  <sheetViews>
    <sheetView workbookViewId="0">
      <pane ySplit="1" topLeftCell="A2" activePane="bottomLeft" state="frozenSplit"/>
      <selection pane="bottomLeft" activeCell="E12" sqref="E1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827</v>
      </c>
      <c r="H1" s="1" t="s">
        <v>28761</v>
      </c>
      <c r="I1" s="5" t="s">
        <v>14</v>
      </c>
    </row>
    <row r="2" spans="1:9" x14ac:dyDescent="0.25">
      <c r="A2" s="2" t="s">
        <v>1171</v>
      </c>
      <c r="B2" s="2" t="s">
        <v>24840</v>
      </c>
      <c r="C2" s="4" t="s">
        <v>24841</v>
      </c>
      <c r="E2" s="9">
        <v>42716</v>
      </c>
    </row>
    <row r="3" spans="1:9" x14ac:dyDescent="0.25">
      <c r="A3" s="2" t="s">
        <v>2899</v>
      </c>
      <c r="B3" s="2" t="s">
        <v>24842</v>
      </c>
      <c r="C3" s="4" t="s">
        <v>24843</v>
      </c>
      <c r="E3" s="9">
        <v>42797</v>
      </c>
    </row>
    <row r="4" spans="1:9" x14ac:dyDescent="0.25">
      <c r="A4" s="2" t="s">
        <v>24844</v>
      </c>
      <c r="B4" s="2" t="s">
        <v>24845</v>
      </c>
      <c r="C4" s="4" t="s">
        <v>10472</v>
      </c>
      <c r="E4" s="9">
        <v>42983</v>
      </c>
    </row>
    <row r="5" spans="1:9" x14ac:dyDescent="0.25">
      <c r="A5" s="2" t="s">
        <v>2240</v>
      </c>
      <c r="B5" s="2" t="s">
        <v>24846</v>
      </c>
      <c r="C5" s="4" t="s">
        <v>4627</v>
      </c>
      <c r="E5" s="9">
        <v>42990</v>
      </c>
    </row>
    <row r="6" spans="1:9" x14ac:dyDescent="0.25">
      <c r="A6" s="2" t="s">
        <v>24847</v>
      </c>
      <c r="B6" s="2" t="s">
        <v>24848</v>
      </c>
      <c r="C6" s="4" t="s">
        <v>24849</v>
      </c>
      <c r="E6" s="9">
        <v>42997</v>
      </c>
    </row>
    <row r="7" spans="1:9" x14ac:dyDescent="0.25">
      <c r="A7" s="2" t="s">
        <v>2240</v>
      </c>
      <c r="B7" s="2" t="s">
        <v>24850</v>
      </c>
      <c r="C7" s="4" t="s">
        <v>12606</v>
      </c>
      <c r="E7" s="9">
        <v>43014</v>
      </c>
    </row>
    <row r="8" spans="1:9" x14ac:dyDescent="0.25">
      <c r="A8" s="2" t="s">
        <v>1236</v>
      </c>
      <c r="B8" s="2" t="s">
        <v>24851</v>
      </c>
      <c r="C8" s="4" t="s">
        <v>24852</v>
      </c>
      <c r="D8" s="9">
        <v>43028</v>
      </c>
      <c r="E8" s="9">
        <v>43031</v>
      </c>
    </row>
    <row r="9" spans="1:9" x14ac:dyDescent="0.25">
      <c r="A9" s="2" t="s">
        <v>24853</v>
      </c>
      <c r="B9" s="2" t="s">
        <v>24854</v>
      </c>
      <c r="C9" s="4" t="s">
        <v>24855</v>
      </c>
      <c r="E9" s="9">
        <v>43021</v>
      </c>
    </row>
    <row r="10" spans="1:9" x14ac:dyDescent="0.25">
      <c r="A10" s="2" t="s">
        <v>3201</v>
      </c>
      <c r="B10" s="2" t="s">
        <v>24856</v>
      </c>
      <c r="C10" s="4" t="s">
        <v>10061</v>
      </c>
      <c r="E10" s="9">
        <v>43038</v>
      </c>
    </row>
    <row r="11" spans="1:9" x14ac:dyDescent="0.25">
      <c r="A11" s="2" t="s">
        <v>24857</v>
      </c>
      <c r="B11" s="2" t="s">
        <v>24858</v>
      </c>
      <c r="C11" s="4" t="s">
        <v>10078</v>
      </c>
      <c r="E11" s="9">
        <v>43069</v>
      </c>
    </row>
    <row r="12" spans="1:9" x14ac:dyDescent="0.25">
      <c r="A12" s="2" t="s">
        <v>24859</v>
      </c>
      <c r="B12" s="2" t="s">
        <v>24860</v>
      </c>
      <c r="C12" s="4" t="s">
        <v>24861</v>
      </c>
    </row>
    <row r="13" spans="1:9" x14ac:dyDescent="0.25">
      <c r="A13" s="2" t="s">
        <v>24862</v>
      </c>
      <c r="B13" s="2" t="s">
        <v>24863</v>
      </c>
      <c r="C13" s="4" t="s">
        <v>24861</v>
      </c>
    </row>
  </sheetData>
  <hyperlinks>
    <hyperlink ref="I1" location="'Inicio'!A1" tooltip="Regresa a la tabla del inicio" display="Ir al inicio" xr:uid="{A3006D6D-158A-410C-804F-CD8A36E35928}"/>
  </hyperlinks>
  <pageMargins left="0.7" right="0.7" top="0.75" bottom="0.75" header="0.3" footer="0.3"/>
  <tableParts count="1">
    <tablePart r:id="rId1"/>
  </tableParts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0077F-1CDF-4A46-BC83-1E211DBCF987}">
  <sheetPr codeName="Hoja316"/>
  <dimension ref="A1:I9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828</v>
      </c>
      <c r="H1" s="1" t="s">
        <v>28791</v>
      </c>
      <c r="I1" s="5" t="s">
        <v>14</v>
      </c>
    </row>
    <row r="2" spans="1:9" x14ac:dyDescent="0.25">
      <c r="A2" s="2" t="s">
        <v>24864</v>
      </c>
      <c r="B2" s="2" t="s">
        <v>24865</v>
      </c>
      <c r="C2" s="4" t="s">
        <v>24866</v>
      </c>
      <c r="E2" s="9">
        <v>44954</v>
      </c>
      <c r="F2" s="3">
        <v>1</v>
      </c>
    </row>
    <row r="3" spans="1:9" x14ac:dyDescent="0.25">
      <c r="A3" s="2" t="s">
        <v>24867</v>
      </c>
      <c r="B3" s="2" t="s">
        <v>24868</v>
      </c>
      <c r="C3" s="4" t="s">
        <v>24869</v>
      </c>
      <c r="D3" s="9">
        <v>44988</v>
      </c>
      <c r="E3" s="9">
        <v>44988</v>
      </c>
    </row>
    <row r="4" spans="1:9" x14ac:dyDescent="0.25">
      <c r="A4" s="2" t="s">
        <v>24870</v>
      </c>
      <c r="B4" s="2" t="s">
        <v>24871</v>
      </c>
      <c r="C4" s="4" t="s">
        <v>24872</v>
      </c>
      <c r="D4" s="9">
        <v>45028</v>
      </c>
      <c r="E4" s="9">
        <v>45022</v>
      </c>
    </row>
    <row r="5" spans="1:9" x14ac:dyDescent="0.25">
      <c r="A5" s="2" t="s">
        <v>24873</v>
      </c>
      <c r="B5" s="2" t="s">
        <v>24874</v>
      </c>
      <c r="C5" s="4" t="s">
        <v>24875</v>
      </c>
      <c r="D5" s="9">
        <v>45036</v>
      </c>
      <c r="E5" s="9">
        <v>45037</v>
      </c>
      <c r="F5" s="3">
        <v>1</v>
      </c>
    </row>
    <row r="6" spans="1:9" x14ac:dyDescent="0.25">
      <c r="A6" s="25"/>
      <c r="B6" s="25" t="s">
        <v>24876</v>
      </c>
      <c r="C6" s="25"/>
      <c r="D6" s="29"/>
      <c r="E6" s="29"/>
      <c r="F6" s="30"/>
    </row>
    <row r="7" spans="1:9" x14ac:dyDescent="0.25">
      <c r="A7" s="2" t="s">
        <v>24877</v>
      </c>
      <c r="B7" s="2" t="s">
        <v>24878</v>
      </c>
      <c r="C7" s="4" t="s">
        <v>5053</v>
      </c>
      <c r="E7" s="9">
        <v>45077</v>
      </c>
    </row>
    <row r="8" spans="1:9" x14ac:dyDescent="0.25">
      <c r="A8" s="2" t="s">
        <v>14784</v>
      </c>
      <c r="B8" s="2" t="s">
        <v>28964</v>
      </c>
      <c r="C8" s="4" t="s">
        <v>28965</v>
      </c>
      <c r="E8" s="9">
        <v>45157</v>
      </c>
      <c r="F8" s="3">
        <v>3</v>
      </c>
    </row>
    <row r="9" spans="1:9" x14ac:dyDescent="0.25">
      <c r="A9" s="25"/>
      <c r="B9" s="25" t="s">
        <v>29090</v>
      </c>
      <c r="C9" s="25"/>
      <c r="D9" s="29"/>
      <c r="E9" s="29"/>
      <c r="F9" s="30"/>
    </row>
  </sheetData>
  <hyperlinks>
    <hyperlink ref="I1" location="'Inicio'!A1" tooltip="Regresa a la tabla del inicio" display="Ir al inicio" xr:uid="{7331912D-FB97-4AF0-9FB7-2D18EDDC86F0}"/>
  </hyperlinks>
  <pageMargins left="0.7" right="0.7" top="0.75" bottom="0.75" header="0.3" footer="0.3"/>
  <tableParts count="1">
    <tablePart r:id="rId1"/>
  </tableParts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A7A6-DB33-41BA-B9AC-5FDB20B5258B}">
  <sheetPr codeName="Hoja317"/>
  <dimension ref="A1:I54"/>
  <sheetViews>
    <sheetView workbookViewId="0">
      <pane ySplit="1" topLeftCell="A29" activePane="bottomLeft" state="frozenSplit"/>
      <selection pane="bottomLeft" activeCell="E55" sqref="E5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829</v>
      </c>
      <c r="H1" s="1" t="s">
        <v>28790</v>
      </c>
      <c r="I1" s="5" t="s">
        <v>14</v>
      </c>
    </row>
    <row r="2" spans="1:9" x14ac:dyDescent="0.25">
      <c r="A2" s="2" t="s">
        <v>4167</v>
      </c>
      <c r="B2" s="2" t="s">
        <v>24879</v>
      </c>
      <c r="C2" s="4" t="s">
        <v>2426</v>
      </c>
      <c r="E2" s="9">
        <v>40147</v>
      </c>
      <c r="F2" s="3" t="s">
        <v>1699</v>
      </c>
    </row>
    <row r="3" spans="1:9" x14ac:dyDescent="0.25">
      <c r="A3" s="2" t="s">
        <v>2339</v>
      </c>
      <c r="B3" s="2" t="s">
        <v>24880</v>
      </c>
      <c r="C3" s="4" t="s">
        <v>5822</v>
      </c>
      <c r="E3" s="9">
        <v>40164</v>
      </c>
      <c r="F3" s="3" t="s">
        <v>1664</v>
      </c>
    </row>
    <row r="4" spans="1:9" x14ac:dyDescent="0.25">
      <c r="A4" s="2" t="s">
        <v>1614</v>
      </c>
      <c r="B4" s="2" t="s">
        <v>24881</v>
      </c>
      <c r="C4" s="4" t="s">
        <v>7805</v>
      </c>
      <c r="E4" s="9">
        <v>40259</v>
      </c>
      <c r="F4" s="3" t="s">
        <v>880</v>
      </c>
    </row>
    <row r="5" spans="1:9" x14ac:dyDescent="0.25">
      <c r="A5" s="2" t="s">
        <v>13904</v>
      </c>
      <c r="B5" s="2" t="s">
        <v>24882</v>
      </c>
      <c r="C5" s="4" t="s">
        <v>874</v>
      </c>
      <c r="E5" s="9">
        <v>40266</v>
      </c>
      <c r="F5" s="3" t="s">
        <v>1660</v>
      </c>
    </row>
    <row r="6" spans="1:9" x14ac:dyDescent="0.25">
      <c r="A6" s="2" t="s">
        <v>24883</v>
      </c>
      <c r="B6" s="2" t="s">
        <v>24884</v>
      </c>
      <c r="C6" s="4" t="s">
        <v>24885</v>
      </c>
      <c r="E6" s="9">
        <v>40273</v>
      </c>
      <c r="F6" s="3" t="s">
        <v>1699</v>
      </c>
    </row>
    <row r="7" spans="1:9" x14ac:dyDescent="0.25">
      <c r="A7" s="2" t="s">
        <v>7465</v>
      </c>
      <c r="B7" s="2" t="s">
        <v>24886</v>
      </c>
      <c r="C7" s="4" t="s">
        <v>24887</v>
      </c>
      <c r="E7" s="9">
        <v>40303</v>
      </c>
      <c r="F7" s="3" t="s">
        <v>926</v>
      </c>
    </row>
    <row r="8" spans="1:9" x14ac:dyDescent="0.25">
      <c r="A8" s="2" t="s">
        <v>2339</v>
      </c>
      <c r="B8" s="2" t="s">
        <v>24888</v>
      </c>
      <c r="C8" s="4" t="s">
        <v>24889</v>
      </c>
      <c r="E8" s="9">
        <v>40361</v>
      </c>
      <c r="F8" s="3" t="s">
        <v>880</v>
      </c>
    </row>
    <row r="9" spans="1:9" x14ac:dyDescent="0.25">
      <c r="A9" s="2" t="s">
        <v>24890</v>
      </c>
      <c r="B9" s="2" t="s">
        <v>24891</v>
      </c>
      <c r="C9" s="4" t="s">
        <v>24892</v>
      </c>
      <c r="E9" s="9">
        <v>40575</v>
      </c>
      <c r="F9" s="3" t="s">
        <v>926</v>
      </c>
    </row>
    <row r="10" spans="1:9" x14ac:dyDescent="0.25">
      <c r="A10" s="2" t="s">
        <v>24893</v>
      </c>
      <c r="B10" s="2" t="s">
        <v>24894</v>
      </c>
      <c r="C10" s="4" t="s">
        <v>24895</v>
      </c>
      <c r="E10" s="9">
        <v>40582</v>
      </c>
      <c r="F10" s="3" t="s">
        <v>1664</v>
      </c>
    </row>
    <row r="11" spans="1:9" x14ac:dyDescent="0.25">
      <c r="A11" s="2" t="s">
        <v>2438</v>
      </c>
      <c r="B11" s="2" t="s">
        <v>14765</v>
      </c>
      <c r="C11" s="4" t="s">
        <v>11756</v>
      </c>
      <c r="E11" s="9">
        <v>40869</v>
      </c>
      <c r="F11" s="3" t="s">
        <v>7186</v>
      </c>
    </row>
    <row r="12" spans="1:9" x14ac:dyDescent="0.25">
      <c r="A12" s="2" t="s">
        <v>2150</v>
      </c>
      <c r="B12" s="2" t="s">
        <v>24896</v>
      </c>
      <c r="C12" s="4" t="s">
        <v>24897</v>
      </c>
      <c r="E12" s="9" t="s">
        <v>956</v>
      </c>
    </row>
    <row r="13" spans="1:9" x14ac:dyDescent="0.25">
      <c r="A13" s="2" t="s">
        <v>8358</v>
      </c>
      <c r="B13" s="2" t="s">
        <v>24898</v>
      </c>
      <c r="C13" s="4" t="s">
        <v>24899</v>
      </c>
      <c r="E13" s="9" t="s">
        <v>956</v>
      </c>
    </row>
    <row r="14" spans="1:9" x14ac:dyDescent="0.25">
      <c r="A14" s="2" t="s">
        <v>18320</v>
      </c>
      <c r="B14" s="2" t="s">
        <v>24900</v>
      </c>
      <c r="C14" s="4" t="s">
        <v>24901</v>
      </c>
      <c r="E14" s="9" t="s">
        <v>956</v>
      </c>
    </row>
    <row r="15" spans="1:9" x14ac:dyDescent="0.25">
      <c r="A15" s="2" t="s">
        <v>2798</v>
      </c>
      <c r="B15" s="2" t="s">
        <v>24902</v>
      </c>
      <c r="C15" s="4" t="s">
        <v>24903</v>
      </c>
      <c r="E15" s="9">
        <v>41174</v>
      </c>
    </row>
    <row r="16" spans="1:9" x14ac:dyDescent="0.25">
      <c r="A16" s="2" t="s">
        <v>24904</v>
      </c>
      <c r="B16" s="2" t="s">
        <v>24905</v>
      </c>
      <c r="C16" s="4" t="s">
        <v>24906</v>
      </c>
      <c r="E16" s="9">
        <v>41597</v>
      </c>
    </row>
    <row r="17" spans="1:5" x14ac:dyDescent="0.25">
      <c r="A17" s="2" t="s">
        <v>24907</v>
      </c>
      <c r="B17" s="2" t="s">
        <v>24908</v>
      </c>
      <c r="C17" s="4" t="s">
        <v>24906</v>
      </c>
      <c r="E17" s="9">
        <v>41597</v>
      </c>
    </row>
    <row r="18" spans="1:5" x14ac:dyDescent="0.25">
      <c r="A18" s="2" t="s">
        <v>24893</v>
      </c>
      <c r="B18" s="2" t="s">
        <v>24909</v>
      </c>
      <c r="C18" s="4" t="s">
        <v>24910</v>
      </c>
      <c r="E18" s="9">
        <v>41649</v>
      </c>
    </row>
    <row r="19" spans="1:5" x14ac:dyDescent="0.25">
      <c r="A19" s="2" t="s">
        <v>5077</v>
      </c>
      <c r="B19" s="2" t="s">
        <v>24911</v>
      </c>
      <c r="C19" s="4" t="s">
        <v>14286</v>
      </c>
      <c r="E19" s="9">
        <v>41654</v>
      </c>
    </row>
    <row r="20" spans="1:5" x14ac:dyDescent="0.25">
      <c r="A20" s="2" t="s">
        <v>11021</v>
      </c>
      <c r="B20" s="2" t="s">
        <v>24912</v>
      </c>
      <c r="C20" s="4" t="s">
        <v>15865</v>
      </c>
      <c r="D20" s="9" t="s">
        <v>24913</v>
      </c>
      <c r="E20" s="9">
        <v>41668</v>
      </c>
    </row>
    <row r="21" spans="1:5" x14ac:dyDescent="0.25">
      <c r="A21" s="2" t="s">
        <v>24893</v>
      </c>
      <c r="B21" s="2" t="s">
        <v>24914</v>
      </c>
      <c r="C21" s="4" t="s">
        <v>9463</v>
      </c>
      <c r="E21" s="9">
        <v>41675</v>
      </c>
    </row>
    <row r="22" spans="1:5" x14ac:dyDescent="0.25">
      <c r="A22" s="2" t="s">
        <v>24915</v>
      </c>
      <c r="B22" s="2" t="s">
        <v>24916</v>
      </c>
      <c r="C22" s="4" t="s">
        <v>4110</v>
      </c>
      <c r="E22" s="9">
        <v>41698</v>
      </c>
    </row>
    <row r="23" spans="1:5" x14ac:dyDescent="0.25">
      <c r="A23" s="2" t="s">
        <v>2235</v>
      </c>
      <c r="B23" s="2" t="s">
        <v>6293</v>
      </c>
      <c r="C23" s="4" t="s">
        <v>7584</v>
      </c>
      <c r="D23" s="9" t="s">
        <v>24917</v>
      </c>
      <c r="E23" s="9">
        <v>41846</v>
      </c>
    </row>
    <row r="24" spans="1:5" x14ac:dyDescent="0.25">
      <c r="A24" s="2" t="s">
        <v>24328</v>
      </c>
      <c r="B24" s="2" t="s">
        <v>24918</v>
      </c>
      <c r="C24" s="4" t="s">
        <v>11885</v>
      </c>
      <c r="E24" s="9">
        <v>41853</v>
      </c>
    </row>
    <row r="25" spans="1:5" x14ac:dyDescent="0.25">
      <c r="A25" s="2" t="s">
        <v>2214</v>
      </c>
      <c r="B25" s="2" t="s">
        <v>24919</v>
      </c>
      <c r="C25" s="4" t="s">
        <v>24920</v>
      </c>
      <c r="E25" s="9">
        <v>41644</v>
      </c>
    </row>
    <row r="26" spans="1:5" x14ac:dyDescent="0.25">
      <c r="B26" s="2" t="s">
        <v>24921</v>
      </c>
      <c r="C26" s="4" t="s">
        <v>24922</v>
      </c>
      <c r="E26" s="9">
        <v>41718</v>
      </c>
    </row>
    <row r="27" spans="1:5" x14ac:dyDescent="0.25">
      <c r="A27" s="2" t="s">
        <v>7465</v>
      </c>
      <c r="B27" s="2" t="s">
        <v>24923</v>
      </c>
      <c r="C27" s="4" t="s">
        <v>12908</v>
      </c>
      <c r="E27" s="9">
        <v>42118</v>
      </c>
    </row>
    <row r="28" spans="1:5" x14ac:dyDescent="0.25">
      <c r="A28" s="2" t="s">
        <v>7509</v>
      </c>
      <c r="B28" s="2" t="s">
        <v>24924</v>
      </c>
      <c r="C28" s="4" t="s">
        <v>24925</v>
      </c>
      <c r="D28" s="9">
        <v>42296</v>
      </c>
      <c r="E28" s="9">
        <v>42296</v>
      </c>
    </row>
    <row r="29" spans="1:5" x14ac:dyDescent="0.25">
      <c r="A29" s="2" t="s">
        <v>24926</v>
      </c>
      <c r="B29" s="2" t="s">
        <v>24927</v>
      </c>
      <c r="C29" s="4" t="s">
        <v>14363</v>
      </c>
      <c r="E29" s="9">
        <v>42303</v>
      </c>
    </row>
    <row r="30" spans="1:5" x14ac:dyDescent="0.25">
      <c r="A30" s="2" t="s">
        <v>6745</v>
      </c>
      <c r="B30" s="2" t="s">
        <v>24928</v>
      </c>
      <c r="C30" s="4" t="s">
        <v>24929</v>
      </c>
      <c r="E30" s="9">
        <v>42630</v>
      </c>
    </row>
    <row r="31" spans="1:5" x14ac:dyDescent="0.25">
      <c r="A31" s="2" t="s">
        <v>24930</v>
      </c>
      <c r="B31" s="2" t="s">
        <v>24931</v>
      </c>
      <c r="C31" s="4" t="s">
        <v>24932</v>
      </c>
      <c r="E31" s="9">
        <v>42957</v>
      </c>
    </row>
    <row r="32" spans="1:5" x14ac:dyDescent="0.25">
      <c r="A32" s="2" t="s">
        <v>24933</v>
      </c>
      <c r="B32" s="2" t="s">
        <v>24934</v>
      </c>
      <c r="C32" s="4" t="s">
        <v>24932</v>
      </c>
      <c r="E32" s="9">
        <v>42957</v>
      </c>
    </row>
    <row r="33" spans="1:6" x14ac:dyDescent="0.25">
      <c r="A33" s="2" t="s">
        <v>3998</v>
      </c>
      <c r="B33" s="2" t="s">
        <v>24935</v>
      </c>
      <c r="C33" s="4" t="s">
        <v>4668</v>
      </c>
      <c r="E33" s="9">
        <v>43150</v>
      </c>
    </row>
    <row r="34" spans="1:6" x14ac:dyDescent="0.25">
      <c r="A34" s="2" t="s">
        <v>14147</v>
      </c>
      <c r="B34" s="2" t="s">
        <v>24936</v>
      </c>
      <c r="C34" s="4" t="s">
        <v>15499</v>
      </c>
      <c r="D34" s="9">
        <v>43218</v>
      </c>
      <c r="E34" s="9">
        <v>43217</v>
      </c>
    </row>
    <row r="35" spans="1:6" x14ac:dyDescent="0.25">
      <c r="A35" s="2" t="s">
        <v>24937</v>
      </c>
      <c r="B35" s="2" t="s">
        <v>24938</v>
      </c>
      <c r="C35" s="4" t="s">
        <v>24939</v>
      </c>
      <c r="E35" s="9">
        <v>43802</v>
      </c>
    </row>
    <row r="36" spans="1:6" x14ac:dyDescent="0.25">
      <c r="A36" s="2" t="s">
        <v>24940</v>
      </c>
      <c r="B36" s="2" t="s">
        <v>24941</v>
      </c>
      <c r="C36" s="4" t="s">
        <v>24942</v>
      </c>
      <c r="D36" s="9">
        <v>43816</v>
      </c>
      <c r="E36" s="9">
        <v>43816</v>
      </c>
    </row>
    <row r="37" spans="1:6" x14ac:dyDescent="0.25">
      <c r="A37" s="2" t="s">
        <v>1142</v>
      </c>
      <c r="B37" s="2" t="s">
        <v>24943</v>
      </c>
      <c r="C37" s="4" t="s">
        <v>1623</v>
      </c>
      <c r="E37" s="9">
        <v>43840</v>
      </c>
    </row>
    <row r="38" spans="1:6" x14ac:dyDescent="0.25">
      <c r="A38" s="2" t="s">
        <v>1142</v>
      </c>
      <c r="B38" s="2" t="s">
        <v>24944</v>
      </c>
      <c r="C38" s="4" t="s">
        <v>5817</v>
      </c>
      <c r="E38" s="9">
        <v>43897</v>
      </c>
    </row>
    <row r="39" spans="1:6" x14ac:dyDescent="0.25">
      <c r="A39" s="2" t="s">
        <v>24945</v>
      </c>
      <c r="B39" s="2" t="s">
        <v>24946</v>
      </c>
      <c r="C39" s="4" t="s">
        <v>24947</v>
      </c>
      <c r="D39" s="9">
        <v>44527</v>
      </c>
      <c r="E39" s="9">
        <v>44527</v>
      </c>
    </row>
    <row r="40" spans="1:6" x14ac:dyDescent="0.25">
      <c r="A40" s="2" t="s">
        <v>5436</v>
      </c>
      <c r="B40" s="2" t="s">
        <v>24948</v>
      </c>
      <c r="C40" s="4" t="s">
        <v>24949</v>
      </c>
      <c r="E40" s="9">
        <v>44657</v>
      </c>
    </row>
    <row r="41" spans="1:6" x14ac:dyDescent="0.25">
      <c r="A41" s="2" t="s">
        <v>24950</v>
      </c>
      <c r="B41" s="2" t="s">
        <v>24951</v>
      </c>
      <c r="C41" s="4" t="s">
        <v>24057</v>
      </c>
      <c r="E41" s="9">
        <v>44662</v>
      </c>
    </row>
    <row r="42" spans="1:6" x14ac:dyDescent="0.25">
      <c r="A42" s="2" t="s">
        <v>24952</v>
      </c>
      <c r="B42" s="2" t="s">
        <v>24953</v>
      </c>
      <c r="C42" s="4" t="s">
        <v>9105</v>
      </c>
      <c r="E42" s="9">
        <v>44713</v>
      </c>
      <c r="F42" s="3">
        <v>1</v>
      </c>
    </row>
    <row r="43" spans="1:6" x14ac:dyDescent="0.25">
      <c r="A43" s="2" t="s">
        <v>24241</v>
      </c>
      <c r="B43" s="2" t="s">
        <v>24954</v>
      </c>
      <c r="C43" s="4" t="s">
        <v>13130</v>
      </c>
      <c r="E43" s="9">
        <v>44721</v>
      </c>
    </row>
    <row r="44" spans="1:6" x14ac:dyDescent="0.25">
      <c r="A44" s="2" t="s">
        <v>24955</v>
      </c>
      <c r="B44" s="2" t="s">
        <v>24956</v>
      </c>
      <c r="C44" s="4" t="s">
        <v>9146</v>
      </c>
      <c r="E44" s="9">
        <v>44789</v>
      </c>
    </row>
    <row r="45" spans="1:6" x14ac:dyDescent="0.25">
      <c r="A45" s="2" t="s">
        <v>24957</v>
      </c>
      <c r="B45" s="2" t="s">
        <v>24958</v>
      </c>
      <c r="C45" s="4" t="s">
        <v>24959</v>
      </c>
      <c r="E45" s="9">
        <v>44789</v>
      </c>
    </row>
    <row r="46" spans="1:6" x14ac:dyDescent="0.25">
      <c r="A46" s="2" t="s">
        <v>14147</v>
      </c>
      <c r="B46" s="2" t="s">
        <v>24960</v>
      </c>
      <c r="C46" s="4" t="s">
        <v>12808</v>
      </c>
      <c r="E46" s="9">
        <v>44880</v>
      </c>
    </row>
    <row r="47" spans="1:6" x14ac:dyDescent="0.25">
      <c r="A47" s="2" t="s">
        <v>24961</v>
      </c>
      <c r="B47" s="2" t="s">
        <v>24962</v>
      </c>
      <c r="C47" s="4" t="s">
        <v>24963</v>
      </c>
      <c r="E47" s="9">
        <v>45020</v>
      </c>
    </row>
    <row r="48" spans="1:6" x14ac:dyDescent="0.25">
      <c r="A48" s="2" t="s">
        <v>24964</v>
      </c>
      <c r="B48" s="2" t="s">
        <v>24965</v>
      </c>
      <c r="C48" s="4" t="s">
        <v>24966</v>
      </c>
      <c r="E48" s="9">
        <v>45061</v>
      </c>
    </row>
    <row r="49" spans="1:5" x14ac:dyDescent="0.25">
      <c r="A49" s="2" t="s">
        <v>24967</v>
      </c>
      <c r="B49" s="2" t="s">
        <v>24968</v>
      </c>
      <c r="C49" s="4" t="s">
        <v>24966</v>
      </c>
      <c r="E49" s="9">
        <v>45061</v>
      </c>
    </row>
    <row r="50" spans="1:5" x14ac:dyDescent="0.25">
      <c r="A50" s="2" t="s">
        <v>24969</v>
      </c>
      <c r="B50" s="2" t="s">
        <v>24970</v>
      </c>
      <c r="C50" s="4" t="s">
        <v>24971</v>
      </c>
      <c r="D50" s="9">
        <v>45136</v>
      </c>
      <c r="E50" s="9">
        <v>45136</v>
      </c>
    </row>
    <row r="51" spans="1:5" x14ac:dyDescent="0.25">
      <c r="A51" s="2" t="s">
        <v>3242</v>
      </c>
      <c r="B51" s="2" t="s">
        <v>24972</v>
      </c>
      <c r="C51" s="4" t="s">
        <v>24971</v>
      </c>
      <c r="D51" s="9">
        <v>45136</v>
      </c>
      <c r="E51" s="9">
        <v>45136</v>
      </c>
    </row>
    <row r="52" spans="1:5" x14ac:dyDescent="0.25">
      <c r="A52" s="2" t="s">
        <v>28988</v>
      </c>
      <c r="B52" s="2" t="s">
        <v>28989</v>
      </c>
      <c r="C52" s="4" t="s">
        <v>28990</v>
      </c>
      <c r="D52" s="9">
        <v>45150</v>
      </c>
      <c r="E52" s="9">
        <v>45150</v>
      </c>
    </row>
    <row r="53" spans="1:5" x14ac:dyDescent="0.25">
      <c r="A53" s="2" t="s">
        <v>28988</v>
      </c>
      <c r="B53" s="2" t="s">
        <v>29033</v>
      </c>
      <c r="C53" s="4" t="s">
        <v>29027</v>
      </c>
      <c r="E53" s="9">
        <v>45162</v>
      </c>
    </row>
    <row r="54" spans="1:5" x14ac:dyDescent="0.25">
      <c r="A54" s="2" t="s">
        <v>28988</v>
      </c>
      <c r="B54" s="2" t="s">
        <v>29034</v>
      </c>
      <c r="C54" s="4" t="s">
        <v>29027</v>
      </c>
      <c r="E54" s="9">
        <v>45162</v>
      </c>
    </row>
  </sheetData>
  <hyperlinks>
    <hyperlink ref="I1" location="'Inicio'!A1" tooltip="Regresa a la tabla del inicio" display="Ir al inicio" xr:uid="{DD36B48C-55C9-42FC-906F-D1876F7E246F}"/>
  </hyperlinks>
  <pageMargins left="0.7" right="0.7" top="0.75" bottom="0.75" header="0.3" footer="0.3"/>
  <tableParts count="1">
    <tablePart r:id="rId1"/>
  </tableParts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3200-94F1-4F78-8590-D1C2A2A5AA03}">
  <sheetPr codeName="Hoja320"/>
  <dimension ref="A1:I193"/>
  <sheetViews>
    <sheetView workbookViewId="0">
      <pane ySplit="1" topLeftCell="A167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830</v>
      </c>
      <c r="H1" s="1" t="s">
        <v>28761</v>
      </c>
      <c r="I1" s="5" t="s">
        <v>14</v>
      </c>
    </row>
    <row r="2" spans="1:9" x14ac:dyDescent="0.25">
      <c r="A2" s="2" t="s">
        <v>2782</v>
      </c>
      <c r="B2" s="2" t="s">
        <v>24973</v>
      </c>
      <c r="C2" s="4" t="s">
        <v>24974</v>
      </c>
      <c r="E2" s="9">
        <v>40138</v>
      </c>
    </row>
    <row r="3" spans="1:9" x14ac:dyDescent="0.25">
      <c r="A3" s="2" t="s">
        <v>1354</v>
      </c>
      <c r="B3" s="2" t="s">
        <v>24975</v>
      </c>
      <c r="C3" s="4" t="s">
        <v>24974</v>
      </c>
      <c r="E3" s="9">
        <v>40138</v>
      </c>
    </row>
    <row r="4" spans="1:9" x14ac:dyDescent="0.25">
      <c r="A4" s="2" t="s">
        <v>24976</v>
      </c>
      <c r="B4" s="2" t="s">
        <v>24977</v>
      </c>
      <c r="C4" s="4" t="s">
        <v>24978</v>
      </c>
      <c r="E4" s="9" t="s">
        <v>24979</v>
      </c>
      <c r="F4" s="3" t="s">
        <v>24980</v>
      </c>
    </row>
    <row r="5" spans="1:9" x14ac:dyDescent="0.25">
      <c r="A5" s="2" t="s">
        <v>2705</v>
      </c>
      <c r="B5" s="2" t="s">
        <v>24981</v>
      </c>
      <c r="C5" s="4" t="s">
        <v>24982</v>
      </c>
      <c r="E5" s="9">
        <v>40162</v>
      </c>
    </row>
    <row r="6" spans="1:9" x14ac:dyDescent="0.25">
      <c r="A6" s="2" t="s">
        <v>19490</v>
      </c>
      <c r="B6" s="2" t="s">
        <v>24983</v>
      </c>
      <c r="C6" s="4" t="s">
        <v>7780</v>
      </c>
      <c r="E6" s="9">
        <v>40152</v>
      </c>
    </row>
    <row r="7" spans="1:9" x14ac:dyDescent="0.25">
      <c r="A7" s="2" t="s">
        <v>24984</v>
      </c>
      <c r="B7" s="2" t="s">
        <v>24985</v>
      </c>
      <c r="C7" s="4" t="s">
        <v>2432</v>
      </c>
      <c r="E7" s="9">
        <v>40152</v>
      </c>
    </row>
    <row r="8" spans="1:9" x14ac:dyDescent="0.25">
      <c r="A8" s="2" t="s">
        <v>2705</v>
      </c>
      <c r="B8" s="2" t="s">
        <v>24986</v>
      </c>
      <c r="C8" s="4" t="s">
        <v>11482</v>
      </c>
      <c r="E8" s="9">
        <v>40159</v>
      </c>
    </row>
    <row r="9" spans="1:9" x14ac:dyDescent="0.25">
      <c r="A9" s="2" t="s">
        <v>2705</v>
      </c>
      <c r="B9" s="2" t="s">
        <v>24987</v>
      </c>
      <c r="C9" s="4" t="s">
        <v>24988</v>
      </c>
      <c r="E9" s="9">
        <v>40187</v>
      </c>
    </row>
    <row r="10" spans="1:9" x14ac:dyDescent="0.25">
      <c r="A10" s="2" t="s">
        <v>24989</v>
      </c>
      <c r="B10" s="2" t="s">
        <v>24990</v>
      </c>
      <c r="C10" s="4" t="s">
        <v>2437</v>
      </c>
      <c r="E10" s="9">
        <v>40166</v>
      </c>
    </row>
    <row r="11" spans="1:9" x14ac:dyDescent="0.25">
      <c r="A11" s="2" t="s">
        <v>2443</v>
      </c>
      <c r="B11" s="2" t="s">
        <v>24991</v>
      </c>
      <c r="C11" s="4" t="s">
        <v>2437</v>
      </c>
      <c r="E11" s="9">
        <v>40162</v>
      </c>
    </row>
    <row r="12" spans="1:9" x14ac:dyDescent="0.25">
      <c r="A12" s="2" t="s">
        <v>24992</v>
      </c>
      <c r="B12" s="2" t="s">
        <v>1638</v>
      </c>
      <c r="C12" s="4" t="s">
        <v>2437</v>
      </c>
      <c r="E12" s="9">
        <v>40166</v>
      </c>
    </row>
    <row r="13" spans="1:9" x14ac:dyDescent="0.25">
      <c r="A13" s="2" t="s">
        <v>1726</v>
      </c>
      <c r="B13" s="2" t="s">
        <v>11620</v>
      </c>
      <c r="C13" s="4" t="s">
        <v>24993</v>
      </c>
      <c r="E13" s="9">
        <v>40198</v>
      </c>
    </row>
    <row r="14" spans="1:9" x14ac:dyDescent="0.25">
      <c r="A14" s="2" t="s">
        <v>24994</v>
      </c>
      <c r="B14" s="2" t="s">
        <v>24995</v>
      </c>
      <c r="C14" s="4" t="s">
        <v>24996</v>
      </c>
      <c r="E14" s="9">
        <v>40184</v>
      </c>
    </row>
    <row r="15" spans="1:9" x14ac:dyDescent="0.25">
      <c r="A15" s="2" t="s">
        <v>14573</v>
      </c>
      <c r="B15" s="2" t="s">
        <v>24997</v>
      </c>
      <c r="C15" s="4" t="s">
        <v>24998</v>
      </c>
      <c r="E15" s="9">
        <v>40192</v>
      </c>
    </row>
    <row r="16" spans="1:9" x14ac:dyDescent="0.25">
      <c r="A16" s="2" t="s">
        <v>24999</v>
      </c>
      <c r="B16" s="2" t="s">
        <v>25000</v>
      </c>
      <c r="C16" s="4" t="s">
        <v>24998</v>
      </c>
      <c r="E16" s="9">
        <v>40187</v>
      </c>
    </row>
    <row r="17" spans="1:6" x14ac:dyDescent="0.25">
      <c r="A17" s="2" t="s">
        <v>14573</v>
      </c>
      <c r="B17" s="2" t="s">
        <v>25001</v>
      </c>
      <c r="C17" s="4" t="s">
        <v>24998</v>
      </c>
      <c r="E17" s="9">
        <v>40192</v>
      </c>
    </row>
    <row r="18" spans="1:6" x14ac:dyDescent="0.25">
      <c r="A18" s="2" t="s">
        <v>25002</v>
      </c>
      <c r="B18" s="2" t="s">
        <v>2544</v>
      </c>
      <c r="C18" s="4" t="s">
        <v>1654</v>
      </c>
      <c r="E18" s="9">
        <v>40193</v>
      </c>
    </row>
    <row r="19" spans="1:6" x14ac:dyDescent="0.25">
      <c r="A19" s="2" t="s">
        <v>2488</v>
      </c>
      <c r="B19" s="2" t="s">
        <v>25003</v>
      </c>
      <c r="C19" s="4" t="s">
        <v>7796</v>
      </c>
      <c r="E19" s="9">
        <v>40196</v>
      </c>
    </row>
    <row r="20" spans="1:6" x14ac:dyDescent="0.25">
      <c r="A20" s="2" t="s">
        <v>2488</v>
      </c>
      <c r="B20" s="2" t="s">
        <v>25004</v>
      </c>
      <c r="C20" s="4" t="s">
        <v>25005</v>
      </c>
      <c r="E20" s="9">
        <v>40197</v>
      </c>
    </row>
    <row r="21" spans="1:6" x14ac:dyDescent="0.25">
      <c r="A21" s="2" t="s">
        <v>1614</v>
      </c>
      <c r="B21" s="2" t="s">
        <v>25006</v>
      </c>
      <c r="C21" s="4" t="s">
        <v>19903</v>
      </c>
      <c r="E21" s="9">
        <v>40198</v>
      </c>
    </row>
    <row r="22" spans="1:6" x14ac:dyDescent="0.25">
      <c r="A22" s="2" t="s">
        <v>1726</v>
      </c>
      <c r="B22" s="2" t="s">
        <v>2466</v>
      </c>
      <c r="C22" s="4" t="s">
        <v>2469</v>
      </c>
      <c r="E22" s="9">
        <v>40198</v>
      </c>
    </row>
    <row r="23" spans="1:6" x14ac:dyDescent="0.25">
      <c r="A23" s="2" t="s">
        <v>3386</v>
      </c>
      <c r="B23" s="2" t="s">
        <v>25007</v>
      </c>
      <c r="C23" s="4" t="s">
        <v>7799</v>
      </c>
      <c r="E23" s="9">
        <v>40204</v>
      </c>
    </row>
    <row r="24" spans="1:6" x14ac:dyDescent="0.25">
      <c r="A24" s="2" t="s">
        <v>2197</v>
      </c>
      <c r="B24" s="2" t="s">
        <v>2481</v>
      </c>
      <c r="C24" s="4" t="s">
        <v>11523</v>
      </c>
      <c r="E24" s="9">
        <v>40231</v>
      </c>
      <c r="F24" s="3">
        <v>10</v>
      </c>
    </row>
    <row r="25" spans="1:6" x14ac:dyDescent="0.25">
      <c r="A25" s="2" t="s">
        <v>884</v>
      </c>
      <c r="B25" s="2" t="s">
        <v>25008</v>
      </c>
      <c r="C25" s="4" t="s">
        <v>11523</v>
      </c>
      <c r="E25" s="9">
        <v>40250</v>
      </c>
      <c r="F25" s="3" t="s">
        <v>25009</v>
      </c>
    </row>
    <row r="26" spans="1:6" x14ac:dyDescent="0.25">
      <c r="B26" s="2" t="s">
        <v>25010</v>
      </c>
      <c r="C26" s="4" t="s">
        <v>25011</v>
      </c>
      <c r="D26" s="9" t="s">
        <v>3833</v>
      </c>
      <c r="E26" s="9">
        <v>40231</v>
      </c>
      <c r="F26" s="3">
        <v>10</v>
      </c>
    </row>
    <row r="27" spans="1:6" x14ac:dyDescent="0.25">
      <c r="A27" s="2" t="s">
        <v>3645</v>
      </c>
      <c r="B27" s="2" t="s">
        <v>25012</v>
      </c>
      <c r="C27" s="4" t="s">
        <v>25013</v>
      </c>
      <c r="E27" s="9">
        <v>40250</v>
      </c>
    </row>
    <row r="28" spans="1:6" x14ac:dyDescent="0.25">
      <c r="A28" s="2" t="s">
        <v>25014</v>
      </c>
      <c r="B28" s="2" t="s">
        <v>25015</v>
      </c>
      <c r="C28" s="4">
        <v>40250</v>
      </c>
      <c r="E28" s="9">
        <v>40250</v>
      </c>
    </row>
    <row r="29" spans="1:6" x14ac:dyDescent="0.25">
      <c r="A29" s="2" t="s">
        <v>4613</v>
      </c>
      <c r="B29" s="2" t="s">
        <v>25016</v>
      </c>
      <c r="C29" s="4">
        <v>40255</v>
      </c>
      <c r="E29" s="9">
        <v>40256</v>
      </c>
    </row>
    <row r="30" spans="1:6" x14ac:dyDescent="0.25">
      <c r="A30" s="2" t="s">
        <v>11209</v>
      </c>
      <c r="B30" s="2" t="s">
        <v>25017</v>
      </c>
      <c r="C30" s="4">
        <v>40256</v>
      </c>
      <c r="E30" s="9">
        <v>40289</v>
      </c>
      <c r="F30" s="3">
        <v>27</v>
      </c>
    </row>
    <row r="31" spans="1:6" x14ac:dyDescent="0.25">
      <c r="A31" s="2" t="s">
        <v>25018</v>
      </c>
      <c r="B31" s="2" t="s">
        <v>25019</v>
      </c>
      <c r="C31" s="4" t="s">
        <v>25020</v>
      </c>
      <c r="E31" s="9">
        <v>40280</v>
      </c>
    </row>
    <row r="32" spans="1:6" x14ac:dyDescent="0.25">
      <c r="A32" s="2" t="s">
        <v>19373</v>
      </c>
      <c r="B32" s="2" t="s">
        <v>25021</v>
      </c>
      <c r="C32" s="4" t="s">
        <v>11556</v>
      </c>
      <c r="E32" s="9">
        <v>40289</v>
      </c>
      <c r="F32" s="3">
        <v>3</v>
      </c>
    </row>
    <row r="33" spans="1:6" x14ac:dyDescent="0.25">
      <c r="A33" s="2" t="s">
        <v>2443</v>
      </c>
      <c r="B33" s="2" t="s">
        <v>25022</v>
      </c>
      <c r="C33" s="4" t="s">
        <v>16691</v>
      </c>
      <c r="E33" s="9">
        <v>40289</v>
      </c>
    </row>
    <row r="34" spans="1:6" x14ac:dyDescent="0.25">
      <c r="A34" s="2" t="s">
        <v>13334</v>
      </c>
      <c r="B34" s="2" t="s">
        <v>25023</v>
      </c>
      <c r="C34" s="4" t="s">
        <v>11560</v>
      </c>
      <c r="E34" s="9">
        <v>40308</v>
      </c>
      <c r="F34" s="3">
        <v>12</v>
      </c>
    </row>
    <row r="35" spans="1:6" x14ac:dyDescent="0.25">
      <c r="A35" s="2" t="s">
        <v>2599</v>
      </c>
      <c r="B35" s="2" t="s">
        <v>25024</v>
      </c>
      <c r="C35" s="4" t="s">
        <v>25025</v>
      </c>
      <c r="E35" s="9">
        <v>40308</v>
      </c>
    </row>
    <row r="36" spans="1:6" x14ac:dyDescent="0.25">
      <c r="A36" s="2" t="s">
        <v>25026</v>
      </c>
      <c r="B36" s="2" t="s">
        <v>25019</v>
      </c>
      <c r="C36" s="4" t="s">
        <v>25025</v>
      </c>
      <c r="E36" s="9">
        <v>40308</v>
      </c>
    </row>
    <row r="37" spans="1:6" x14ac:dyDescent="0.25">
      <c r="A37" s="2" t="s">
        <v>6765</v>
      </c>
      <c r="B37" s="2" t="s">
        <v>25027</v>
      </c>
      <c r="C37" s="4" t="s">
        <v>25028</v>
      </c>
      <c r="E37" s="9">
        <v>40319</v>
      </c>
    </row>
    <row r="38" spans="1:6" x14ac:dyDescent="0.25">
      <c r="A38" s="2" t="s">
        <v>2782</v>
      </c>
      <c r="B38" s="2" t="s">
        <v>25029</v>
      </c>
      <c r="C38" s="4" t="s">
        <v>1683</v>
      </c>
      <c r="E38" s="9">
        <v>40340</v>
      </c>
    </row>
    <row r="39" spans="1:6" x14ac:dyDescent="0.25">
      <c r="A39" s="2" t="s">
        <v>25030</v>
      </c>
      <c r="B39" s="2" t="s">
        <v>25031</v>
      </c>
      <c r="C39" s="4" t="s">
        <v>25032</v>
      </c>
      <c r="E39" s="9">
        <v>40348</v>
      </c>
      <c r="F39" s="3">
        <v>1</v>
      </c>
    </row>
    <row r="40" spans="1:6" x14ac:dyDescent="0.25">
      <c r="A40" s="2" t="s">
        <v>2419</v>
      </c>
      <c r="B40" s="2" t="s">
        <v>25033</v>
      </c>
      <c r="C40" s="4" t="s">
        <v>16698</v>
      </c>
      <c r="E40" s="9">
        <v>40351</v>
      </c>
    </row>
    <row r="41" spans="1:6" x14ac:dyDescent="0.25">
      <c r="A41" s="2" t="s">
        <v>7771</v>
      </c>
      <c r="B41" s="2" t="s">
        <v>25034</v>
      </c>
      <c r="C41" s="4" t="s">
        <v>16698</v>
      </c>
      <c r="E41" s="9">
        <v>40375</v>
      </c>
      <c r="F41" s="3">
        <v>25</v>
      </c>
    </row>
    <row r="42" spans="1:6" x14ac:dyDescent="0.25">
      <c r="A42" s="2" t="s">
        <v>25035</v>
      </c>
      <c r="B42" s="2" t="s">
        <v>25036</v>
      </c>
      <c r="C42" s="4" t="s">
        <v>25037</v>
      </c>
      <c r="E42" s="9">
        <v>40351</v>
      </c>
    </row>
    <row r="43" spans="1:6" x14ac:dyDescent="0.25">
      <c r="A43" s="2" t="s">
        <v>13334</v>
      </c>
      <c r="B43" s="2" t="s">
        <v>25038</v>
      </c>
      <c r="C43" s="4" t="s">
        <v>25039</v>
      </c>
      <c r="E43" s="9">
        <v>40373</v>
      </c>
      <c r="F43" s="3">
        <v>13</v>
      </c>
    </row>
    <row r="44" spans="1:6" x14ac:dyDescent="0.25">
      <c r="A44" s="2" t="s">
        <v>6765</v>
      </c>
      <c r="B44" s="2" t="s">
        <v>25040</v>
      </c>
      <c r="C44" s="4" t="s">
        <v>25041</v>
      </c>
      <c r="E44" s="9">
        <v>40365</v>
      </c>
    </row>
    <row r="45" spans="1:6" x14ac:dyDescent="0.25">
      <c r="A45" s="2" t="s">
        <v>25042</v>
      </c>
      <c r="B45" s="2" t="s">
        <v>25043</v>
      </c>
      <c r="E45" s="9">
        <v>40375</v>
      </c>
      <c r="F45" s="3">
        <v>7</v>
      </c>
    </row>
    <row r="46" spans="1:6" x14ac:dyDescent="0.25">
      <c r="A46" s="2" t="s">
        <v>25044</v>
      </c>
      <c r="B46" s="2" t="s">
        <v>25045</v>
      </c>
      <c r="E46" s="9">
        <v>40443</v>
      </c>
    </row>
    <row r="47" spans="1:6" x14ac:dyDescent="0.25">
      <c r="A47" s="2" t="s">
        <v>2705</v>
      </c>
      <c r="B47" s="2" t="s">
        <v>25046</v>
      </c>
      <c r="C47" s="4" t="s">
        <v>25047</v>
      </c>
      <c r="E47" s="9">
        <v>40456</v>
      </c>
    </row>
    <row r="48" spans="1:6" x14ac:dyDescent="0.25">
      <c r="A48" s="2" t="s">
        <v>25048</v>
      </c>
      <c r="B48" s="2" t="s">
        <v>25049</v>
      </c>
      <c r="C48" s="4" t="s">
        <v>1695</v>
      </c>
      <c r="E48" s="9">
        <v>40381</v>
      </c>
    </row>
    <row r="49" spans="1:6" x14ac:dyDescent="0.25">
      <c r="A49" s="2" t="s">
        <v>25050</v>
      </c>
      <c r="B49" s="2" t="s">
        <v>25051</v>
      </c>
      <c r="C49" s="4" t="s">
        <v>7868</v>
      </c>
      <c r="E49" s="9">
        <v>40387</v>
      </c>
    </row>
    <row r="50" spans="1:6" x14ac:dyDescent="0.25">
      <c r="A50" s="2" t="s">
        <v>25050</v>
      </c>
      <c r="B50" s="2" t="s">
        <v>25052</v>
      </c>
      <c r="C50" s="4" t="s">
        <v>25053</v>
      </c>
      <c r="E50" s="9">
        <v>40388</v>
      </c>
    </row>
    <row r="51" spans="1:6" x14ac:dyDescent="0.25">
      <c r="A51" s="2" t="s">
        <v>25050</v>
      </c>
      <c r="B51" s="2" t="s">
        <v>15834</v>
      </c>
      <c r="C51" s="4" t="s">
        <v>11622</v>
      </c>
      <c r="E51" s="9" t="s">
        <v>25054</v>
      </c>
    </row>
    <row r="52" spans="1:6" x14ac:dyDescent="0.25">
      <c r="A52" s="2" t="s">
        <v>2960</v>
      </c>
      <c r="B52" s="2" t="s">
        <v>25055</v>
      </c>
      <c r="C52" s="4" t="s">
        <v>2549</v>
      </c>
      <c r="E52" s="9" t="s">
        <v>25056</v>
      </c>
      <c r="F52" s="3">
        <v>16</v>
      </c>
    </row>
    <row r="53" spans="1:6" x14ac:dyDescent="0.25">
      <c r="A53" s="2" t="s">
        <v>25057</v>
      </c>
      <c r="B53" s="2" t="s">
        <v>25058</v>
      </c>
      <c r="C53" s="4" t="s">
        <v>25059</v>
      </c>
      <c r="E53" s="9" t="s">
        <v>25056</v>
      </c>
      <c r="F53" s="3">
        <v>14</v>
      </c>
    </row>
    <row r="54" spans="1:6" x14ac:dyDescent="0.25">
      <c r="A54" s="2" t="s">
        <v>7932</v>
      </c>
      <c r="B54" s="2" t="s">
        <v>25060</v>
      </c>
      <c r="C54" s="4" t="s">
        <v>25061</v>
      </c>
      <c r="E54" s="9">
        <v>40473</v>
      </c>
    </row>
    <row r="55" spans="1:6" x14ac:dyDescent="0.25">
      <c r="A55" s="2" t="s">
        <v>2217</v>
      </c>
      <c r="B55" s="2" t="s">
        <v>25062</v>
      </c>
      <c r="C55" s="4" t="s">
        <v>2554</v>
      </c>
      <c r="E55" s="9" t="s">
        <v>25056</v>
      </c>
      <c r="F55" s="3">
        <v>4</v>
      </c>
    </row>
    <row r="56" spans="1:6" x14ac:dyDescent="0.25">
      <c r="A56" s="2" t="s">
        <v>7932</v>
      </c>
      <c r="B56" s="2" t="s">
        <v>25063</v>
      </c>
      <c r="C56" s="4" t="s">
        <v>2558</v>
      </c>
      <c r="E56" s="9" t="s">
        <v>2559</v>
      </c>
      <c r="F56" s="3">
        <v>1</v>
      </c>
    </row>
    <row r="57" spans="1:6" x14ac:dyDescent="0.25">
      <c r="A57" s="2" t="s">
        <v>7932</v>
      </c>
      <c r="B57" s="2" t="s">
        <v>25064</v>
      </c>
      <c r="C57" s="4" t="s">
        <v>2558</v>
      </c>
      <c r="E57" s="9" t="s">
        <v>7887</v>
      </c>
      <c r="F57" s="3">
        <v>2</v>
      </c>
    </row>
    <row r="58" spans="1:6" x14ac:dyDescent="0.25">
      <c r="A58" s="2" t="s">
        <v>13334</v>
      </c>
      <c r="B58" s="2" t="s">
        <v>25065</v>
      </c>
      <c r="C58" s="4" t="s">
        <v>25066</v>
      </c>
      <c r="E58" s="9" t="s">
        <v>2559</v>
      </c>
    </row>
    <row r="59" spans="1:6" x14ac:dyDescent="0.25">
      <c r="A59" s="2" t="s">
        <v>7932</v>
      </c>
      <c r="B59" s="2" t="s">
        <v>25067</v>
      </c>
      <c r="C59" s="4" t="s">
        <v>25068</v>
      </c>
      <c r="E59" s="9" t="s">
        <v>25069</v>
      </c>
    </row>
    <row r="60" spans="1:6" x14ac:dyDescent="0.25">
      <c r="A60" s="2" t="s">
        <v>25070</v>
      </c>
      <c r="B60" s="2" t="s">
        <v>25071</v>
      </c>
      <c r="C60" s="4" t="s">
        <v>25068</v>
      </c>
      <c r="E60" s="9">
        <v>40473</v>
      </c>
    </row>
    <row r="61" spans="1:6" x14ac:dyDescent="0.25">
      <c r="A61" s="2" t="s">
        <v>2197</v>
      </c>
      <c r="B61" s="2" t="s">
        <v>12980</v>
      </c>
      <c r="C61" s="4" t="s">
        <v>11639</v>
      </c>
      <c r="E61" s="9">
        <v>40473</v>
      </c>
    </row>
    <row r="62" spans="1:6" x14ac:dyDescent="0.25">
      <c r="A62" s="2" t="s">
        <v>25072</v>
      </c>
      <c r="B62" s="2" t="s">
        <v>25073</v>
      </c>
      <c r="C62" s="4" t="s">
        <v>25074</v>
      </c>
      <c r="E62" s="9">
        <v>40473</v>
      </c>
    </row>
    <row r="63" spans="1:6" x14ac:dyDescent="0.25">
      <c r="A63" s="2" t="s">
        <v>2695</v>
      </c>
      <c r="B63" s="2" t="s">
        <v>25075</v>
      </c>
      <c r="C63" s="4" t="s">
        <v>13614</v>
      </c>
      <c r="E63" s="9">
        <v>40473</v>
      </c>
    </row>
    <row r="64" spans="1:6" x14ac:dyDescent="0.25">
      <c r="A64" s="2" t="s">
        <v>2488</v>
      </c>
      <c r="B64" s="2" t="s">
        <v>11207</v>
      </c>
      <c r="C64" s="4" t="s">
        <v>11663</v>
      </c>
      <c r="E64" s="9">
        <v>40480</v>
      </c>
    </row>
    <row r="65" spans="1:6" x14ac:dyDescent="0.25">
      <c r="A65" s="2" t="s">
        <v>2461</v>
      </c>
      <c r="B65" s="2" t="s">
        <v>2462</v>
      </c>
      <c r="C65" s="4" t="s">
        <v>25076</v>
      </c>
      <c r="E65" s="9">
        <v>40520</v>
      </c>
      <c r="F65" s="3" t="s">
        <v>25077</v>
      </c>
    </row>
    <row r="66" spans="1:6" x14ac:dyDescent="0.25">
      <c r="A66" s="2" t="s">
        <v>1726</v>
      </c>
      <c r="B66" s="2" t="s">
        <v>2466</v>
      </c>
      <c r="C66" s="4" t="s">
        <v>25076</v>
      </c>
      <c r="E66" s="9">
        <v>40584</v>
      </c>
    </row>
    <row r="67" spans="1:6" x14ac:dyDescent="0.25">
      <c r="A67" s="2" t="s">
        <v>25078</v>
      </c>
      <c r="B67" s="2" t="s">
        <v>25079</v>
      </c>
      <c r="C67" s="4" t="s">
        <v>11690</v>
      </c>
      <c r="E67" s="9">
        <v>41132</v>
      </c>
    </row>
    <row r="68" spans="1:6" x14ac:dyDescent="0.25">
      <c r="A68" s="2" t="s">
        <v>7932</v>
      </c>
      <c r="B68" s="2" t="s">
        <v>25080</v>
      </c>
      <c r="C68" s="4" t="s">
        <v>25081</v>
      </c>
      <c r="E68" s="9">
        <v>40584</v>
      </c>
    </row>
    <row r="69" spans="1:6" x14ac:dyDescent="0.25">
      <c r="A69" s="2" t="s">
        <v>7781</v>
      </c>
      <c r="B69" s="2" t="s">
        <v>25082</v>
      </c>
      <c r="C69" s="4" t="s">
        <v>25081</v>
      </c>
      <c r="E69" s="9">
        <v>40605</v>
      </c>
    </row>
    <row r="70" spans="1:6" x14ac:dyDescent="0.25">
      <c r="A70" s="2" t="s">
        <v>2782</v>
      </c>
      <c r="B70" s="2" t="s">
        <v>25083</v>
      </c>
      <c r="C70" s="4" t="s">
        <v>25084</v>
      </c>
      <c r="E70" s="9">
        <v>40585</v>
      </c>
    </row>
    <row r="71" spans="1:6" x14ac:dyDescent="0.25">
      <c r="A71" s="2" t="s">
        <v>25085</v>
      </c>
      <c r="B71" s="2" t="s">
        <v>25086</v>
      </c>
      <c r="C71" s="4" t="s">
        <v>7978</v>
      </c>
      <c r="E71" s="9">
        <v>40605</v>
      </c>
    </row>
    <row r="72" spans="1:6" x14ac:dyDescent="0.25">
      <c r="A72" s="2" t="s">
        <v>2484</v>
      </c>
      <c r="B72" s="2" t="s">
        <v>25087</v>
      </c>
      <c r="C72" s="4" t="s">
        <v>11721</v>
      </c>
      <c r="E72" s="9">
        <v>40743</v>
      </c>
    </row>
    <row r="73" spans="1:6" x14ac:dyDescent="0.25">
      <c r="A73" s="2" t="s">
        <v>25088</v>
      </c>
      <c r="B73" s="2" t="s">
        <v>25089</v>
      </c>
      <c r="C73" s="4" t="s">
        <v>25090</v>
      </c>
      <c r="E73" s="9">
        <v>40669</v>
      </c>
    </row>
    <row r="74" spans="1:6" x14ac:dyDescent="0.25">
      <c r="A74" s="2" t="s">
        <v>13334</v>
      </c>
      <c r="B74" s="2" t="s">
        <v>25091</v>
      </c>
      <c r="C74" s="4" t="s">
        <v>7195</v>
      </c>
      <c r="E74" s="9">
        <v>40743</v>
      </c>
    </row>
    <row r="75" spans="1:6" x14ac:dyDescent="0.25">
      <c r="A75" s="2" t="s">
        <v>17399</v>
      </c>
      <c r="B75" s="2" t="s">
        <v>25092</v>
      </c>
      <c r="C75" s="4" t="s">
        <v>25093</v>
      </c>
      <c r="E75" s="9" t="s">
        <v>956</v>
      </c>
    </row>
    <row r="76" spans="1:6" x14ac:dyDescent="0.25">
      <c r="A76" s="2" t="s">
        <v>2514</v>
      </c>
      <c r="B76" s="2" t="s">
        <v>25094</v>
      </c>
      <c r="C76" s="4" t="s">
        <v>25095</v>
      </c>
      <c r="E76" s="9">
        <v>40743</v>
      </c>
    </row>
    <row r="77" spans="1:6" x14ac:dyDescent="0.25">
      <c r="A77" s="2" t="s">
        <v>25096</v>
      </c>
      <c r="B77" s="2" t="s">
        <v>25097</v>
      </c>
      <c r="C77" s="4" t="s">
        <v>25098</v>
      </c>
      <c r="E77" s="9" t="s">
        <v>956</v>
      </c>
    </row>
    <row r="78" spans="1:6" x14ac:dyDescent="0.25">
      <c r="A78" s="2" t="s">
        <v>18668</v>
      </c>
      <c r="B78" s="2" t="s">
        <v>25099</v>
      </c>
      <c r="C78" s="4" t="s">
        <v>25100</v>
      </c>
      <c r="E78" s="9" t="s">
        <v>956</v>
      </c>
    </row>
    <row r="79" spans="1:6" x14ac:dyDescent="0.25">
      <c r="A79" s="2" t="s">
        <v>25101</v>
      </c>
      <c r="B79" s="2" t="s">
        <v>25102</v>
      </c>
      <c r="C79" s="4" t="s">
        <v>25103</v>
      </c>
      <c r="E79" s="9">
        <v>41327</v>
      </c>
    </row>
    <row r="80" spans="1:6" x14ac:dyDescent="0.25">
      <c r="A80" s="2" t="s">
        <v>3265</v>
      </c>
      <c r="B80" s="2" t="s">
        <v>25104</v>
      </c>
      <c r="C80" s="4" t="s">
        <v>25105</v>
      </c>
      <c r="E80" s="9">
        <v>40864</v>
      </c>
    </row>
    <row r="81" spans="1:6" x14ac:dyDescent="0.25">
      <c r="A81" s="2" t="s">
        <v>25106</v>
      </c>
      <c r="B81" s="2" t="s">
        <v>25107</v>
      </c>
      <c r="C81" s="4" t="s">
        <v>2655</v>
      </c>
      <c r="E81" s="9" t="s">
        <v>956</v>
      </c>
    </row>
    <row r="82" spans="1:6" x14ac:dyDescent="0.25">
      <c r="A82" s="2" t="s">
        <v>25108</v>
      </c>
      <c r="B82" s="2" t="s">
        <v>25109</v>
      </c>
      <c r="C82" s="4" t="s">
        <v>25110</v>
      </c>
      <c r="E82" s="9">
        <v>40845</v>
      </c>
    </row>
    <row r="83" spans="1:6" x14ac:dyDescent="0.25">
      <c r="A83" s="2" t="s">
        <v>1354</v>
      </c>
      <c r="B83" s="2" t="s">
        <v>25111</v>
      </c>
      <c r="C83" s="4" t="s">
        <v>25112</v>
      </c>
      <c r="E83" s="9">
        <v>40845</v>
      </c>
    </row>
    <row r="84" spans="1:6" x14ac:dyDescent="0.25">
      <c r="A84" s="2" t="s">
        <v>25113</v>
      </c>
      <c r="B84" s="2" t="s">
        <v>25114</v>
      </c>
      <c r="C84" s="4" t="s">
        <v>25115</v>
      </c>
      <c r="E84" s="9">
        <v>40845</v>
      </c>
    </row>
    <row r="85" spans="1:6" x14ac:dyDescent="0.25">
      <c r="A85" s="2" t="s">
        <v>25113</v>
      </c>
      <c r="B85" s="2" t="s">
        <v>25114</v>
      </c>
      <c r="C85" s="4" t="s">
        <v>25116</v>
      </c>
      <c r="E85" s="9">
        <v>40889</v>
      </c>
    </row>
    <row r="86" spans="1:6" x14ac:dyDescent="0.25">
      <c r="A86" s="2" t="s">
        <v>24984</v>
      </c>
      <c r="B86" s="2" t="s">
        <v>25117</v>
      </c>
      <c r="C86" s="4" t="s">
        <v>25118</v>
      </c>
      <c r="E86" s="9">
        <v>40889</v>
      </c>
    </row>
    <row r="87" spans="1:6" x14ac:dyDescent="0.25">
      <c r="A87" s="2" t="s">
        <v>14941</v>
      </c>
      <c r="B87" s="2" t="s">
        <v>25119</v>
      </c>
      <c r="C87" s="4" t="s">
        <v>25120</v>
      </c>
      <c r="E87" s="9">
        <v>40862</v>
      </c>
    </row>
    <row r="88" spans="1:6" x14ac:dyDescent="0.25">
      <c r="A88" s="2" t="s">
        <v>25113</v>
      </c>
      <c r="B88" s="2" t="s">
        <v>25114</v>
      </c>
      <c r="C88" s="4" t="s">
        <v>25120</v>
      </c>
      <c r="E88" s="9">
        <v>40889</v>
      </c>
    </row>
    <row r="89" spans="1:6" x14ac:dyDescent="0.25">
      <c r="A89" s="2" t="s">
        <v>4613</v>
      </c>
      <c r="B89" s="2" t="s">
        <v>24187</v>
      </c>
      <c r="C89" s="4" t="s">
        <v>22650</v>
      </c>
      <c r="E89" s="9" t="s">
        <v>956</v>
      </c>
    </row>
    <row r="90" spans="1:6" x14ac:dyDescent="0.25">
      <c r="A90" s="2" t="s">
        <v>4613</v>
      </c>
      <c r="B90" s="2" t="s">
        <v>25121</v>
      </c>
      <c r="C90" s="4" t="s">
        <v>22650</v>
      </c>
      <c r="E90" s="9">
        <v>41097</v>
      </c>
    </row>
    <row r="91" spans="1:6" x14ac:dyDescent="0.25">
      <c r="A91" s="2" t="s">
        <v>2599</v>
      </c>
      <c r="B91" s="2" t="s">
        <v>25122</v>
      </c>
      <c r="C91" s="4" t="s">
        <v>25123</v>
      </c>
      <c r="E91" s="9" t="s">
        <v>956</v>
      </c>
    </row>
    <row r="92" spans="1:6" x14ac:dyDescent="0.25">
      <c r="A92" s="2" t="s">
        <v>25050</v>
      </c>
      <c r="B92" s="2" t="s">
        <v>25052</v>
      </c>
      <c r="C92" s="4" t="s">
        <v>25123</v>
      </c>
      <c r="E92" s="9">
        <v>41132</v>
      </c>
    </row>
    <row r="93" spans="1:6" x14ac:dyDescent="0.25">
      <c r="A93" s="2" t="s">
        <v>25124</v>
      </c>
      <c r="B93" s="2" t="s">
        <v>25125</v>
      </c>
      <c r="C93" s="4" t="s">
        <v>5946</v>
      </c>
      <c r="E93" s="9">
        <v>41097</v>
      </c>
    </row>
    <row r="94" spans="1:6" x14ac:dyDescent="0.25">
      <c r="A94" s="2" t="s">
        <v>25126</v>
      </c>
      <c r="B94" s="2" t="s">
        <v>25127</v>
      </c>
      <c r="C94" s="4" t="s">
        <v>23251</v>
      </c>
      <c r="E94" s="9" t="s">
        <v>956</v>
      </c>
    </row>
    <row r="95" spans="1:6" x14ac:dyDescent="0.25">
      <c r="A95" s="2" t="s">
        <v>4828</v>
      </c>
      <c r="B95" s="2" t="s">
        <v>25128</v>
      </c>
      <c r="C95" s="4">
        <v>41207</v>
      </c>
      <c r="E95" s="9" t="s">
        <v>956</v>
      </c>
    </row>
    <row r="96" spans="1:6" x14ac:dyDescent="0.25">
      <c r="A96" s="2" t="s">
        <v>25129</v>
      </c>
      <c r="B96" s="2" t="s">
        <v>25130</v>
      </c>
      <c r="C96" s="4" t="s">
        <v>25131</v>
      </c>
      <c r="E96" s="9">
        <v>41209</v>
      </c>
      <c r="F96" s="3" t="s">
        <v>25132</v>
      </c>
    </row>
    <row r="97" spans="1:6" x14ac:dyDescent="0.25">
      <c r="B97" s="2" t="s">
        <v>25133</v>
      </c>
      <c r="C97" s="4" t="s">
        <v>25131</v>
      </c>
      <c r="E97" s="9">
        <v>41209</v>
      </c>
    </row>
    <row r="98" spans="1:6" x14ac:dyDescent="0.25">
      <c r="A98" s="2" t="s">
        <v>4123</v>
      </c>
      <c r="B98" s="2" t="s">
        <v>25134</v>
      </c>
      <c r="C98" s="4" t="s">
        <v>17405</v>
      </c>
      <c r="E98" s="9" t="s">
        <v>25135</v>
      </c>
      <c r="F98" s="3">
        <v>38</v>
      </c>
    </row>
    <row r="99" spans="1:6" x14ac:dyDescent="0.25">
      <c r="A99" s="2" t="s">
        <v>25136</v>
      </c>
      <c r="B99" s="2" t="s">
        <v>25137</v>
      </c>
      <c r="C99" s="4" t="s">
        <v>17405</v>
      </c>
      <c r="E99" s="9" t="s">
        <v>25135</v>
      </c>
      <c r="F99" s="3">
        <v>38</v>
      </c>
    </row>
    <row r="100" spans="1:6" x14ac:dyDescent="0.25">
      <c r="A100" s="2" t="s">
        <v>25138</v>
      </c>
      <c r="B100" s="2" t="s">
        <v>20235</v>
      </c>
      <c r="C100" s="4" t="s">
        <v>25139</v>
      </c>
      <c r="E100" s="9">
        <v>41423</v>
      </c>
    </row>
    <row r="101" spans="1:6" x14ac:dyDescent="0.25">
      <c r="A101" s="2" t="s">
        <v>9853</v>
      </c>
      <c r="B101" s="2" t="s">
        <v>25140</v>
      </c>
      <c r="C101" s="4" t="s">
        <v>2797</v>
      </c>
      <c r="E101" s="9">
        <v>41450</v>
      </c>
    </row>
    <row r="102" spans="1:6" x14ac:dyDescent="0.25">
      <c r="A102" s="2" t="s">
        <v>6765</v>
      </c>
      <c r="B102" s="2" t="s">
        <v>25141</v>
      </c>
      <c r="C102" s="4" t="s">
        <v>25142</v>
      </c>
      <c r="E102" s="9">
        <v>41675</v>
      </c>
    </row>
    <row r="103" spans="1:6" x14ac:dyDescent="0.25">
      <c r="A103" s="2" t="s">
        <v>4071</v>
      </c>
      <c r="B103" s="2" t="s">
        <v>25143</v>
      </c>
      <c r="C103" s="4" t="s">
        <v>8348</v>
      </c>
      <c r="E103" s="9">
        <v>41522</v>
      </c>
      <c r="F103" s="3" t="s">
        <v>25144</v>
      </c>
    </row>
    <row r="104" spans="1:6" x14ac:dyDescent="0.25">
      <c r="A104" s="2" t="s">
        <v>4071</v>
      </c>
      <c r="B104" s="2" t="s">
        <v>25145</v>
      </c>
      <c r="C104" s="4" t="s">
        <v>8348</v>
      </c>
      <c r="E104" s="9">
        <v>41522</v>
      </c>
    </row>
    <row r="105" spans="1:6" x14ac:dyDescent="0.25">
      <c r="A105" s="2" t="s">
        <v>4071</v>
      </c>
      <c r="B105" s="2" t="s">
        <v>25146</v>
      </c>
      <c r="C105" s="4" t="s">
        <v>8348</v>
      </c>
      <c r="E105" s="9">
        <v>41522</v>
      </c>
    </row>
    <row r="106" spans="1:6" x14ac:dyDescent="0.25">
      <c r="A106" s="2" t="s">
        <v>25147</v>
      </c>
      <c r="B106" s="2" t="s">
        <v>13397</v>
      </c>
      <c r="C106" s="4" t="s">
        <v>25148</v>
      </c>
      <c r="E106" s="9">
        <v>42151</v>
      </c>
    </row>
    <row r="107" spans="1:6" x14ac:dyDescent="0.25">
      <c r="A107" s="2" t="s">
        <v>2240</v>
      </c>
      <c r="B107" s="2" t="s">
        <v>2805</v>
      </c>
      <c r="C107" s="4" t="s">
        <v>16839</v>
      </c>
      <c r="E107" s="9">
        <v>42245</v>
      </c>
    </row>
    <row r="108" spans="1:6" x14ac:dyDescent="0.25">
      <c r="A108" s="2" t="s">
        <v>2960</v>
      </c>
      <c r="B108" s="2" t="s">
        <v>8580</v>
      </c>
      <c r="C108" s="4" t="s">
        <v>16839</v>
      </c>
      <c r="E108" s="9">
        <v>42245</v>
      </c>
    </row>
    <row r="109" spans="1:6" x14ac:dyDescent="0.25">
      <c r="A109" s="2" t="s">
        <v>25149</v>
      </c>
      <c r="B109" s="2" t="s">
        <v>25150</v>
      </c>
      <c r="C109" s="4" t="s">
        <v>1277</v>
      </c>
      <c r="E109" s="9" t="s">
        <v>10196</v>
      </c>
    </row>
    <row r="110" spans="1:6" x14ac:dyDescent="0.25">
      <c r="A110" s="2" t="s">
        <v>25151</v>
      </c>
      <c r="B110" s="2" t="s">
        <v>25152</v>
      </c>
      <c r="C110" s="4" t="s">
        <v>1277</v>
      </c>
      <c r="E110" s="9">
        <v>42262</v>
      </c>
    </row>
    <row r="111" spans="1:6" x14ac:dyDescent="0.25">
      <c r="A111" s="2" t="s">
        <v>25153</v>
      </c>
      <c r="B111" s="2" t="s">
        <v>25154</v>
      </c>
      <c r="C111" s="4" t="s">
        <v>1277</v>
      </c>
      <c r="E111" s="9">
        <v>42262</v>
      </c>
    </row>
    <row r="112" spans="1:6" x14ac:dyDescent="0.25">
      <c r="A112" s="2" t="s">
        <v>4331</v>
      </c>
      <c r="B112" s="2" t="s">
        <v>25155</v>
      </c>
      <c r="C112" s="4" t="s">
        <v>3212</v>
      </c>
      <c r="E112" s="9">
        <v>42276</v>
      </c>
    </row>
    <row r="113" spans="1:6" x14ac:dyDescent="0.25">
      <c r="A113" s="2" t="s">
        <v>25156</v>
      </c>
      <c r="B113" s="2" t="s">
        <v>25157</v>
      </c>
      <c r="C113" s="4" t="s">
        <v>3212</v>
      </c>
      <c r="E113" s="9">
        <v>42283</v>
      </c>
    </row>
    <row r="114" spans="1:6" x14ac:dyDescent="0.25">
      <c r="B114" s="2" t="s">
        <v>25062</v>
      </c>
      <c r="C114" s="4" t="s">
        <v>5320</v>
      </c>
      <c r="E114" s="9">
        <v>42278</v>
      </c>
    </row>
    <row r="115" spans="1:6" x14ac:dyDescent="0.25">
      <c r="A115" s="2" t="s">
        <v>25158</v>
      </c>
      <c r="B115" s="2" t="s">
        <v>25159</v>
      </c>
      <c r="C115" s="4" t="s">
        <v>25160</v>
      </c>
      <c r="E115" s="9">
        <v>42283</v>
      </c>
    </row>
    <row r="116" spans="1:6" x14ac:dyDescent="0.25">
      <c r="A116" s="2" t="s">
        <v>4669</v>
      </c>
      <c r="B116" s="2" t="s">
        <v>25161</v>
      </c>
      <c r="C116" s="4" t="s">
        <v>25160</v>
      </c>
      <c r="E116" s="9">
        <v>42283</v>
      </c>
    </row>
    <row r="117" spans="1:6" x14ac:dyDescent="0.25">
      <c r="A117" s="2" t="s">
        <v>25162</v>
      </c>
      <c r="B117" s="2" t="s">
        <v>25163</v>
      </c>
      <c r="C117" s="4" t="s">
        <v>1169</v>
      </c>
      <c r="E117" s="9">
        <v>42383</v>
      </c>
      <c r="F117" s="3" t="s">
        <v>25164</v>
      </c>
    </row>
    <row r="118" spans="1:6" x14ac:dyDescent="0.25">
      <c r="A118" s="2" t="s">
        <v>25165</v>
      </c>
      <c r="B118" s="2" t="s">
        <v>25166</v>
      </c>
      <c r="C118" s="4" t="s">
        <v>25167</v>
      </c>
      <c r="E118" s="9">
        <v>42494</v>
      </c>
      <c r="F118" s="3" t="s">
        <v>25168</v>
      </c>
    </row>
    <row r="119" spans="1:6" x14ac:dyDescent="0.25">
      <c r="A119" s="2" t="s">
        <v>25169</v>
      </c>
      <c r="B119" s="2" t="s">
        <v>25170</v>
      </c>
      <c r="C119" s="4" t="s">
        <v>25167</v>
      </c>
      <c r="E119" s="9">
        <v>42475</v>
      </c>
      <c r="F119" s="3" t="s">
        <v>25168</v>
      </c>
    </row>
    <row r="120" spans="1:6" x14ac:dyDescent="0.25">
      <c r="A120" s="2" t="s">
        <v>25171</v>
      </c>
      <c r="B120" s="2" t="s">
        <v>25172</v>
      </c>
      <c r="C120" s="4" t="s">
        <v>25173</v>
      </c>
      <c r="E120" s="9">
        <v>42419</v>
      </c>
    </row>
    <row r="121" spans="1:6" x14ac:dyDescent="0.25">
      <c r="A121" s="2" t="s">
        <v>25174</v>
      </c>
      <c r="B121" s="2" t="s">
        <v>25175</v>
      </c>
      <c r="C121" s="4" t="s">
        <v>4382</v>
      </c>
      <c r="E121" s="9">
        <v>42433</v>
      </c>
    </row>
    <row r="122" spans="1:6" x14ac:dyDescent="0.25">
      <c r="A122" s="2" t="s">
        <v>25176</v>
      </c>
      <c r="B122" s="2" t="s">
        <v>25177</v>
      </c>
      <c r="C122" s="4" t="s">
        <v>6341</v>
      </c>
      <c r="E122" s="9">
        <v>42447</v>
      </c>
    </row>
    <row r="123" spans="1:6" x14ac:dyDescent="0.25">
      <c r="A123" s="2" t="s">
        <v>25178</v>
      </c>
      <c r="B123" s="2" t="s">
        <v>25179</v>
      </c>
      <c r="C123" s="4" t="s">
        <v>19095</v>
      </c>
      <c r="E123" s="9">
        <v>42475</v>
      </c>
    </row>
    <row r="124" spans="1:6" x14ac:dyDescent="0.25">
      <c r="A124" s="2" t="s">
        <v>25180</v>
      </c>
      <c r="B124" s="2" t="s">
        <v>25181</v>
      </c>
      <c r="C124" s="4" t="s">
        <v>1958</v>
      </c>
      <c r="E124" s="9">
        <v>42503</v>
      </c>
    </row>
    <row r="125" spans="1:6" x14ac:dyDescent="0.25">
      <c r="A125" s="2" t="s">
        <v>2443</v>
      </c>
      <c r="B125" s="2" t="s">
        <v>25182</v>
      </c>
      <c r="C125" s="4" t="s">
        <v>1958</v>
      </c>
      <c r="D125" s="9">
        <v>42508</v>
      </c>
      <c r="E125" s="9">
        <v>42511</v>
      </c>
    </row>
    <row r="126" spans="1:6" x14ac:dyDescent="0.25">
      <c r="A126" s="2" t="s">
        <v>11778</v>
      </c>
      <c r="B126" s="2" t="s">
        <v>25183</v>
      </c>
      <c r="C126" s="4" t="s">
        <v>10828</v>
      </c>
      <c r="E126" s="9">
        <v>42503</v>
      </c>
    </row>
    <row r="127" spans="1:6" x14ac:dyDescent="0.25">
      <c r="A127" s="2" t="s">
        <v>25184</v>
      </c>
      <c r="B127" s="2" t="s">
        <v>25185</v>
      </c>
      <c r="C127" s="4" t="s">
        <v>12125</v>
      </c>
      <c r="E127" s="9">
        <v>42511</v>
      </c>
    </row>
    <row r="128" spans="1:6" x14ac:dyDescent="0.25">
      <c r="A128" s="2" t="s">
        <v>1417</v>
      </c>
      <c r="B128" s="2" t="s">
        <v>25186</v>
      </c>
      <c r="C128" s="4" t="s">
        <v>1352</v>
      </c>
      <c r="E128" s="9">
        <v>42524</v>
      </c>
    </row>
    <row r="129" spans="1:5" x14ac:dyDescent="0.25">
      <c r="A129" s="2" t="s">
        <v>23010</v>
      </c>
      <c r="B129" s="2" t="s">
        <v>2681</v>
      </c>
      <c r="C129" s="4" t="s">
        <v>1352</v>
      </c>
      <c r="E129" s="9">
        <v>42524</v>
      </c>
    </row>
    <row r="130" spans="1:5" x14ac:dyDescent="0.25">
      <c r="A130" s="2" t="s">
        <v>25187</v>
      </c>
      <c r="B130" s="2" t="s">
        <v>25188</v>
      </c>
      <c r="C130" s="4">
        <v>42587</v>
      </c>
    </row>
    <row r="131" spans="1:5" x14ac:dyDescent="0.25">
      <c r="A131" s="2" t="s">
        <v>4669</v>
      </c>
      <c r="B131" s="2" t="s">
        <v>25189</v>
      </c>
      <c r="C131" s="4" t="s">
        <v>10360</v>
      </c>
      <c r="E131" s="9">
        <v>42616</v>
      </c>
    </row>
    <row r="132" spans="1:5" x14ac:dyDescent="0.25">
      <c r="A132" s="2" t="s">
        <v>25190</v>
      </c>
      <c r="B132" s="2" t="s">
        <v>25191</v>
      </c>
      <c r="C132" s="4" t="s">
        <v>24929</v>
      </c>
      <c r="E132" s="9">
        <v>42636</v>
      </c>
    </row>
    <row r="133" spans="1:5" x14ac:dyDescent="0.25">
      <c r="A133" s="2" t="s">
        <v>5074</v>
      </c>
      <c r="B133" s="2" t="s">
        <v>25192</v>
      </c>
      <c r="C133" s="4" t="s">
        <v>24929</v>
      </c>
      <c r="E133" s="9">
        <v>42636</v>
      </c>
    </row>
    <row r="134" spans="1:5" x14ac:dyDescent="0.25">
      <c r="A134" s="2" t="s">
        <v>25193</v>
      </c>
      <c r="B134" s="2" t="s">
        <v>25194</v>
      </c>
      <c r="C134" s="4" t="s">
        <v>1390</v>
      </c>
      <c r="E134" s="9">
        <v>42653</v>
      </c>
    </row>
    <row r="135" spans="1:5" x14ac:dyDescent="0.25">
      <c r="A135" s="2" t="s">
        <v>25193</v>
      </c>
      <c r="B135" s="2" t="s">
        <v>25195</v>
      </c>
      <c r="C135" s="4" t="s">
        <v>1390</v>
      </c>
      <c r="E135" s="9">
        <v>42653</v>
      </c>
    </row>
    <row r="136" spans="1:5" x14ac:dyDescent="0.25">
      <c r="A136" s="2" t="s">
        <v>1171</v>
      </c>
      <c r="B136" s="2" t="s">
        <v>25196</v>
      </c>
      <c r="C136" s="4" t="s">
        <v>25197</v>
      </c>
      <c r="E136" s="9">
        <v>42644</v>
      </c>
    </row>
    <row r="137" spans="1:5" x14ac:dyDescent="0.25">
      <c r="A137" s="2" t="s">
        <v>25198</v>
      </c>
      <c r="B137" s="2" t="s">
        <v>10155</v>
      </c>
      <c r="C137" s="4" t="s">
        <v>19608</v>
      </c>
      <c r="D137" s="9">
        <v>42663</v>
      </c>
      <c r="E137" s="9">
        <v>42663</v>
      </c>
    </row>
    <row r="138" spans="1:5" x14ac:dyDescent="0.25">
      <c r="A138" s="2" t="s">
        <v>1171</v>
      </c>
      <c r="B138" s="2" t="s">
        <v>25199</v>
      </c>
      <c r="C138" s="4" t="s">
        <v>25200</v>
      </c>
      <c r="E138" s="9">
        <v>42653</v>
      </c>
    </row>
    <row r="139" spans="1:5" x14ac:dyDescent="0.25">
      <c r="A139" s="2" t="s">
        <v>1171</v>
      </c>
      <c r="B139" s="2" t="s">
        <v>25201</v>
      </c>
      <c r="E139" s="9">
        <v>42658</v>
      </c>
    </row>
    <row r="140" spans="1:5" x14ac:dyDescent="0.25">
      <c r="A140" s="2" t="s">
        <v>25202</v>
      </c>
      <c r="B140" s="2" t="s">
        <v>25203</v>
      </c>
      <c r="C140" s="4" t="s">
        <v>25204</v>
      </c>
      <c r="E140" s="9">
        <v>42674</v>
      </c>
    </row>
    <row r="141" spans="1:5" x14ac:dyDescent="0.25">
      <c r="A141" s="2" t="s">
        <v>1171</v>
      </c>
      <c r="B141" s="2" t="s">
        <v>25205</v>
      </c>
      <c r="C141" s="4" t="s">
        <v>25206</v>
      </c>
      <c r="E141" s="9">
        <v>42665</v>
      </c>
    </row>
    <row r="142" spans="1:5" x14ac:dyDescent="0.25">
      <c r="A142" s="2" t="s">
        <v>1171</v>
      </c>
      <c r="B142" s="2" t="s">
        <v>25207</v>
      </c>
      <c r="C142" s="4" t="s">
        <v>25206</v>
      </c>
      <c r="E142" s="9">
        <v>42672</v>
      </c>
    </row>
    <row r="143" spans="1:5" x14ac:dyDescent="0.25">
      <c r="A143" s="2" t="s">
        <v>1171</v>
      </c>
      <c r="B143" s="2" t="s">
        <v>25208</v>
      </c>
      <c r="C143" s="4" t="s">
        <v>8752</v>
      </c>
      <c r="E143" s="9">
        <v>42672</v>
      </c>
    </row>
    <row r="144" spans="1:5" x14ac:dyDescent="0.25">
      <c r="A144" s="2" t="s">
        <v>1171</v>
      </c>
      <c r="B144" s="2" t="s">
        <v>25209</v>
      </c>
      <c r="C144" s="4" t="s">
        <v>8752</v>
      </c>
      <c r="E144" s="9">
        <v>42672</v>
      </c>
    </row>
    <row r="145" spans="1:5" x14ac:dyDescent="0.25">
      <c r="A145" s="2" t="s">
        <v>10082</v>
      </c>
      <c r="B145" s="2" t="s">
        <v>25210</v>
      </c>
      <c r="C145" s="4" t="s">
        <v>8757</v>
      </c>
      <c r="E145" s="9">
        <v>42674</v>
      </c>
    </row>
    <row r="146" spans="1:5" x14ac:dyDescent="0.25">
      <c r="A146" s="2" t="s">
        <v>25211</v>
      </c>
      <c r="B146" s="2" t="s">
        <v>25212</v>
      </c>
      <c r="C146" s="4" t="s">
        <v>4488</v>
      </c>
      <c r="E146" s="9">
        <v>42699</v>
      </c>
    </row>
    <row r="147" spans="1:5" x14ac:dyDescent="0.25">
      <c r="A147" s="2" t="s">
        <v>25213</v>
      </c>
      <c r="B147" s="2" t="s">
        <v>25214</v>
      </c>
      <c r="C147" s="4" t="s">
        <v>5530</v>
      </c>
      <c r="E147" s="9">
        <v>42699</v>
      </c>
    </row>
    <row r="148" spans="1:5" x14ac:dyDescent="0.25">
      <c r="A148" s="2" t="s">
        <v>8821</v>
      </c>
      <c r="B148" s="2" t="s">
        <v>8822</v>
      </c>
      <c r="C148" s="4" t="s">
        <v>5530</v>
      </c>
      <c r="E148" s="9">
        <v>42689</v>
      </c>
    </row>
    <row r="149" spans="1:5" x14ac:dyDescent="0.25">
      <c r="A149" s="2" t="s">
        <v>8821</v>
      </c>
      <c r="B149" s="2" t="s">
        <v>25215</v>
      </c>
      <c r="C149" s="4" t="s">
        <v>5533</v>
      </c>
      <c r="E149" s="9">
        <v>42699</v>
      </c>
    </row>
    <row r="150" spans="1:5" x14ac:dyDescent="0.25">
      <c r="A150" s="2" t="s">
        <v>1171</v>
      </c>
      <c r="B150" s="2" t="s">
        <v>25208</v>
      </c>
      <c r="C150" s="4" t="s">
        <v>25216</v>
      </c>
      <c r="E150" s="9">
        <v>42745</v>
      </c>
    </row>
    <row r="151" spans="1:5" x14ac:dyDescent="0.25">
      <c r="A151" s="2" t="s">
        <v>2626</v>
      </c>
      <c r="B151" s="2" t="s">
        <v>25217</v>
      </c>
      <c r="C151" s="4" t="s">
        <v>1978</v>
      </c>
      <c r="E151" s="9">
        <v>42751</v>
      </c>
    </row>
    <row r="152" spans="1:5" x14ac:dyDescent="0.25">
      <c r="A152" s="2" t="s">
        <v>4669</v>
      </c>
      <c r="B152" s="2" t="s">
        <v>25218</v>
      </c>
      <c r="C152" s="4" t="s">
        <v>12170</v>
      </c>
      <c r="E152" s="9">
        <v>42786</v>
      </c>
    </row>
    <row r="153" spans="1:5" x14ac:dyDescent="0.25">
      <c r="A153" s="2" t="s">
        <v>25219</v>
      </c>
      <c r="B153" s="2" t="s">
        <v>25220</v>
      </c>
      <c r="C153" s="4" t="s">
        <v>25221</v>
      </c>
      <c r="E153" s="9">
        <v>42786</v>
      </c>
    </row>
    <row r="154" spans="1:5" x14ac:dyDescent="0.25">
      <c r="A154" s="2" t="s">
        <v>22813</v>
      </c>
      <c r="B154" s="2" t="s">
        <v>25222</v>
      </c>
      <c r="C154" s="4" t="s">
        <v>6706</v>
      </c>
      <c r="E154" s="9">
        <v>42865</v>
      </c>
    </row>
    <row r="155" spans="1:5" x14ac:dyDescent="0.25">
      <c r="A155" s="2" t="s">
        <v>4828</v>
      </c>
      <c r="B155" s="2" t="s">
        <v>25223</v>
      </c>
      <c r="C155" s="4" t="s">
        <v>23403</v>
      </c>
      <c r="E155" s="9">
        <v>42823</v>
      </c>
    </row>
    <row r="156" spans="1:5" x14ac:dyDescent="0.25">
      <c r="A156" s="2" t="s">
        <v>7932</v>
      </c>
      <c r="B156" s="2" t="s">
        <v>25067</v>
      </c>
      <c r="C156" s="4" t="s">
        <v>25224</v>
      </c>
      <c r="E156" s="9">
        <v>42846</v>
      </c>
    </row>
    <row r="157" spans="1:5" x14ac:dyDescent="0.25">
      <c r="A157" s="2" t="s">
        <v>25225</v>
      </c>
      <c r="B157" s="2" t="s">
        <v>25226</v>
      </c>
      <c r="C157" s="4" t="s">
        <v>25227</v>
      </c>
      <c r="E157" s="9">
        <v>42846</v>
      </c>
    </row>
    <row r="158" spans="1:5" x14ac:dyDescent="0.25">
      <c r="A158" s="2" t="s">
        <v>1475</v>
      </c>
      <c r="B158" s="2" t="s">
        <v>25228</v>
      </c>
      <c r="C158" s="4" t="s">
        <v>25229</v>
      </c>
      <c r="E158" s="9">
        <v>42865</v>
      </c>
    </row>
    <row r="159" spans="1:5" x14ac:dyDescent="0.25">
      <c r="A159" s="2" t="s">
        <v>17811</v>
      </c>
      <c r="B159" s="2" t="s">
        <v>25230</v>
      </c>
      <c r="C159" s="4" t="s">
        <v>13504</v>
      </c>
      <c r="E159" s="9">
        <v>42865</v>
      </c>
    </row>
    <row r="160" spans="1:5" x14ac:dyDescent="0.25">
      <c r="A160" s="2" t="s">
        <v>25231</v>
      </c>
      <c r="B160" s="2" t="s">
        <v>25232</v>
      </c>
      <c r="C160" s="4" t="s">
        <v>16029</v>
      </c>
      <c r="E160" s="9">
        <v>42913</v>
      </c>
    </row>
    <row r="161" spans="1:5" x14ac:dyDescent="0.25">
      <c r="A161" s="2" t="s">
        <v>24984</v>
      </c>
      <c r="B161" s="2" t="s">
        <v>25233</v>
      </c>
      <c r="C161" s="4" t="s">
        <v>25234</v>
      </c>
      <c r="E161" s="9">
        <v>43019</v>
      </c>
    </row>
    <row r="162" spans="1:5" x14ac:dyDescent="0.25">
      <c r="A162" s="2" t="s">
        <v>24984</v>
      </c>
      <c r="B162" s="2" t="s">
        <v>25235</v>
      </c>
      <c r="C162" s="4" t="s">
        <v>25234</v>
      </c>
      <c r="E162" s="9">
        <v>42935</v>
      </c>
    </row>
    <row r="163" spans="1:5" x14ac:dyDescent="0.25">
      <c r="A163" s="2" t="s">
        <v>25236</v>
      </c>
      <c r="B163" s="2" t="s">
        <v>25237</v>
      </c>
      <c r="C163" s="4" t="s">
        <v>25238</v>
      </c>
      <c r="E163" s="9">
        <v>42921</v>
      </c>
    </row>
    <row r="164" spans="1:5" x14ac:dyDescent="0.25">
      <c r="A164" s="2" t="s">
        <v>25158</v>
      </c>
      <c r="B164" s="2" t="s">
        <v>25239</v>
      </c>
      <c r="C164" s="4" t="s">
        <v>25240</v>
      </c>
      <c r="E164" s="9">
        <v>42928</v>
      </c>
    </row>
    <row r="165" spans="1:5" x14ac:dyDescent="0.25">
      <c r="A165" s="2" t="s">
        <v>25241</v>
      </c>
      <c r="B165" s="2" t="s">
        <v>25242</v>
      </c>
      <c r="C165" s="4" t="s">
        <v>25243</v>
      </c>
      <c r="E165" s="9">
        <v>42935</v>
      </c>
    </row>
    <row r="166" spans="1:5" x14ac:dyDescent="0.25">
      <c r="A166" s="2" t="s">
        <v>25244</v>
      </c>
      <c r="B166" s="2" t="s">
        <v>25245</v>
      </c>
      <c r="C166" s="4" t="s">
        <v>5620</v>
      </c>
      <c r="E166" s="9">
        <v>42942</v>
      </c>
    </row>
    <row r="167" spans="1:5" x14ac:dyDescent="0.25">
      <c r="A167" s="2" t="s">
        <v>25096</v>
      </c>
      <c r="B167" s="2" t="s">
        <v>25246</v>
      </c>
      <c r="C167" s="4" t="s">
        <v>16020</v>
      </c>
      <c r="E167" s="9">
        <v>42945</v>
      </c>
    </row>
    <row r="168" spans="1:5" x14ac:dyDescent="0.25">
      <c r="A168" s="2" t="s">
        <v>25247</v>
      </c>
      <c r="B168" s="2" t="s">
        <v>25248</v>
      </c>
      <c r="C168" s="4" t="s">
        <v>5626</v>
      </c>
      <c r="E168" s="9">
        <v>42956</v>
      </c>
    </row>
    <row r="169" spans="1:5" x14ac:dyDescent="0.25">
      <c r="A169" s="2" t="s">
        <v>4329</v>
      </c>
      <c r="B169" s="2" t="s">
        <v>25249</v>
      </c>
      <c r="C169" s="4" t="s">
        <v>18663</v>
      </c>
      <c r="E169" s="9">
        <v>42977</v>
      </c>
    </row>
    <row r="170" spans="1:5" x14ac:dyDescent="0.25">
      <c r="A170" s="2" t="s">
        <v>25250</v>
      </c>
      <c r="B170" s="2" t="s">
        <v>25251</v>
      </c>
      <c r="C170" s="4" t="s">
        <v>10500</v>
      </c>
      <c r="E170" s="9">
        <v>43095</v>
      </c>
    </row>
    <row r="171" spans="1:5" x14ac:dyDescent="0.25">
      <c r="A171" s="2" t="s">
        <v>25252</v>
      </c>
      <c r="B171" s="2" t="s">
        <v>25253</v>
      </c>
      <c r="C171" s="4" t="s">
        <v>10931</v>
      </c>
      <c r="E171" s="9">
        <v>43095</v>
      </c>
    </row>
    <row r="172" spans="1:5" x14ac:dyDescent="0.25">
      <c r="A172" s="2" t="s">
        <v>25254</v>
      </c>
      <c r="B172" s="2" t="s">
        <v>25255</v>
      </c>
      <c r="C172" s="4" t="s">
        <v>25256</v>
      </c>
      <c r="E172" s="9">
        <v>43124</v>
      </c>
    </row>
    <row r="173" spans="1:5" x14ac:dyDescent="0.25">
      <c r="A173" s="2" t="s">
        <v>13334</v>
      </c>
      <c r="B173" s="2" t="s">
        <v>25257</v>
      </c>
      <c r="C173" s="4" t="s">
        <v>10109</v>
      </c>
      <c r="E173" s="9">
        <v>43183</v>
      </c>
    </row>
    <row r="174" spans="1:5" x14ac:dyDescent="0.25">
      <c r="A174" s="2" t="s">
        <v>2264</v>
      </c>
      <c r="B174" s="2" t="s">
        <v>25258</v>
      </c>
      <c r="C174" s="4">
        <v>43152</v>
      </c>
      <c r="D174" s="9" t="s">
        <v>25259</v>
      </c>
      <c r="E174" s="9">
        <v>43154</v>
      </c>
    </row>
    <row r="175" spans="1:5" x14ac:dyDescent="0.25">
      <c r="A175" s="2" t="s">
        <v>25260</v>
      </c>
      <c r="B175" s="2" t="s">
        <v>25261</v>
      </c>
      <c r="C175" s="4">
        <v>43152</v>
      </c>
      <c r="D175" s="9" t="s">
        <v>25259</v>
      </c>
      <c r="E175" s="9">
        <v>43154</v>
      </c>
    </row>
    <row r="176" spans="1:5" x14ac:dyDescent="0.25">
      <c r="B176" s="2" t="s">
        <v>25262</v>
      </c>
      <c r="C176" s="4">
        <v>43152</v>
      </c>
      <c r="D176" s="9" t="s">
        <v>25259</v>
      </c>
      <c r="E176" s="9">
        <v>43154</v>
      </c>
    </row>
    <row r="177" spans="1:6" x14ac:dyDescent="0.25">
      <c r="A177" s="2" t="s">
        <v>25263</v>
      </c>
      <c r="B177" s="2" t="s">
        <v>25264</v>
      </c>
      <c r="C177" s="4" t="s">
        <v>25265</v>
      </c>
      <c r="E177" s="9">
        <v>43181</v>
      </c>
    </row>
    <row r="178" spans="1:6" x14ac:dyDescent="0.25">
      <c r="A178" s="2" t="s">
        <v>2217</v>
      </c>
      <c r="B178" s="2" t="s">
        <v>25266</v>
      </c>
      <c r="C178" s="4" t="s">
        <v>3103</v>
      </c>
      <c r="E178" s="9">
        <v>43165</v>
      </c>
    </row>
    <row r="179" spans="1:6" x14ac:dyDescent="0.25">
      <c r="A179" s="2" t="s">
        <v>2488</v>
      </c>
      <c r="B179" s="2" t="s">
        <v>25267</v>
      </c>
      <c r="C179" s="4" t="s">
        <v>10514</v>
      </c>
      <c r="E179" s="9">
        <v>43222</v>
      </c>
    </row>
    <row r="180" spans="1:6" x14ac:dyDescent="0.25">
      <c r="A180" s="2" t="s">
        <v>2292</v>
      </c>
      <c r="B180" s="2" t="s">
        <v>25268</v>
      </c>
      <c r="C180" s="4" t="s">
        <v>10514</v>
      </c>
      <c r="E180" s="9">
        <v>43222</v>
      </c>
      <c r="F180" s="3">
        <v>18</v>
      </c>
    </row>
    <row r="181" spans="1:6" x14ac:dyDescent="0.25">
      <c r="A181" s="2" t="s">
        <v>25050</v>
      </c>
      <c r="B181" s="2" t="s">
        <v>25269</v>
      </c>
      <c r="C181" s="4" t="s">
        <v>4695</v>
      </c>
      <c r="D181" s="9">
        <v>43236</v>
      </c>
      <c r="E181" s="9">
        <v>43334</v>
      </c>
      <c r="F181" s="3" t="s">
        <v>25270</v>
      </c>
    </row>
    <row r="182" spans="1:6" x14ac:dyDescent="0.25">
      <c r="A182" s="2" t="s">
        <v>19091</v>
      </c>
      <c r="B182" s="2" t="s">
        <v>25271</v>
      </c>
      <c r="C182" s="4" t="s">
        <v>4695</v>
      </c>
      <c r="E182" s="9">
        <v>43232</v>
      </c>
    </row>
    <row r="183" spans="1:6" x14ac:dyDescent="0.25">
      <c r="A183" s="2" t="s">
        <v>25231</v>
      </c>
      <c r="B183" s="2" t="s">
        <v>25272</v>
      </c>
      <c r="C183" s="4" t="s">
        <v>18847</v>
      </c>
      <c r="E183" s="9">
        <v>43599</v>
      </c>
    </row>
    <row r="184" spans="1:6" x14ac:dyDescent="0.25">
      <c r="A184" s="2" t="s">
        <v>20587</v>
      </c>
      <c r="B184" s="2" t="s">
        <v>25273</v>
      </c>
      <c r="C184" s="4" t="s">
        <v>14450</v>
      </c>
      <c r="D184" s="9">
        <v>43701</v>
      </c>
      <c r="E184" s="9">
        <v>43703</v>
      </c>
    </row>
    <row r="185" spans="1:6" x14ac:dyDescent="0.25">
      <c r="A185" s="2" t="s">
        <v>20587</v>
      </c>
      <c r="B185" s="2" t="s">
        <v>25274</v>
      </c>
      <c r="C185" s="4" t="s">
        <v>25275</v>
      </c>
      <c r="D185" s="9">
        <v>43719</v>
      </c>
      <c r="E185" s="9">
        <v>43719</v>
      </c>
    </row>
    <row r="186" spans="1:6" x14ac:dyDescent="0.25">
      <c r="A186" s="2" t="s">
        <v>20587</v>
      </c>
      <c r="B186" s="2" t="s">
        <v>25276</v>
      </c>
      <c r="C186" s="4" t="s">
        <v>25275</v>
      </c>
      <c r="D186" s="9">
        <v>43719</v>
      </c>
      <c r="E186" s="9">
        <v>43719</v>
      </c>
    </row>
    <row r="187" spans="1:6" x14ac:dyDescent="0.25">
      <c r="A187" s="2" t="s">
        <v>2535</v>
      </c>
      <c r="B187" s="2" t="s">
        <v>25277</v>
      </c>
      <c r="C187" s="4" t="s">
        <v>11430</v>
      </c>
      <c r="E187" s="9">
        <v>43731</v>
      </c>
      <c r="F187" s="3">
        <v>1</v>
      </c>
    </row>
    <row r="188" spans="1:6" x14ac:dyDescent="0.25">
      <c r="A188" s="2" t="s">
        <v>2292</v>
      </c>
      <c r="B188" s="2" t="s">
        <v>25278</v>
      </c>
      <c r="C188" s="4" t="s">
        <v>24449</v>
      </c>
      <c r="D188" s="9" t="s">
        <v>1597</v>
      </c>
      <c r="E188" s="9">
        <v>43756</v>
      </c>
    </row>
    <row r="189" spans="1:6" x14ac:dyDescent="0.25">
      <c r="A189" s="2" t="s">
        <v>23017</v>
      </c>
      <c r="B189" s="2" t="s">
        <v>25279</v>
      </c>
      <c r="C189" s="4" t="s">
        <v>24449</v>
      </c>
      <c r="E189" s="9">
        <v>43749</v>
      </c>
    </row>
    <row r="190" spans="1:6" x14ac:dyDescent="0.25">
      <c r="A190" s="2" t="s">
        <v>25280</v>
      </c>
      <c r="B190" s="2" t="s">
        <v>25281</v>
      </c>
      <c r="C190" s="4" t="s">
        <v>21549</v>
      </c>
      <c r="E190" s="9">
        <v>43768</v>
      </c>
      <c r="F190" s="3">
        <v>6</v>
      </c>
    </row>
    <row r="191" spans="1:6" x14ac:dyDescent="0.25">
      <c r="A191" s="2" t="s">
        <v>3164</v>
      </c>
      <c r="B191" s="2" t="s">
        <v>1619</v>
      </c>
      <c r="C191" s="4" t="s">
        <v>21630</v>
      </c>
      <c r="E191" s="9">
        <v>43768</v>
      </c>
      <c r="F191" s="3">
        <v>5</v>
      </c>
    </row>
    <row r="192" spans="1:6" x14ac:dyDescent="0.25">
      <c r="A192" s="25"/>
      <c r="B192" s="25" t="s">
        <v>25282</v>
      </c>
      <c r="C192" s="25"/>
      <c r="D192" s="29"/>
      <c r="E192" s="29"/>
      <c r="F192" s="30"/>
    </row>
    <row r="193" spans="1:5" x14ac:dyDescent="0.25">
      <c r="A193" s="2" t="s">
        <v>10394</v>
      </c>
      <c r="B193" s="2" t="s">
        <v>25283</v>
      </c>
      <c r="C193" s="4" t="s">
        <v>25284</v>
      </c>
      <c r="E193" s="9">
        <v>43810</v>
      </c>
    </row>
  </sheetData>
  <hyperlinks>
    <hyperlink ref="I1" location="'Inicio'!A1" tooltip="Regresa a la tabla del inicio" display="Ir al inicio" xr:uid="{A306AF90-6557-44CF-A4C4-133F78B162BF}"/>
  </hyperlinks>
  <pageMargins left="0.7" right="0.7" top="0.75" bottom="0.75" header="0.3" footer="0.3"/>
  <tableParts count="1">
    <tablePart r:id="rId1"/>
  </tableParts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3002-C5F1-4310-BF1F-CCA534B1ACA3}">
  <sheetPr codeName="Hoja323"/>
  <dimension ref="A1:I66"/>
  <sheetViews>
    <sheetView workbookViewId="0">
      <pane ySplit="1" topLeftCell="A41" activePane="bottomLeft" state="frozenSplit"/>
      <selection pane="bottomLeft" activeCell="C56" sqref="C5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831</v>
      </c>
      <c r="H1" s="1" t="s">
        <v>28761</v>
      </c>
      <c r="I1" s="5" t="s">
        <v>14</v>
      </c>
    </row>
    <row r="2" spans="1:9" x14ac:dyDescent="0.25">
      <c r="A2" s="2" t="s">
        <v>5117</v>
      </c>
      <c r="B2" s="2" t="s">
        <v>25285</v>
      </c>
      <c r="C2" s="4" t="s">
        <v>25286</v>
      </c>
      <c r="D2" s="9" t="s">
        <v>25287</v>
      </c>
      <c r="E2" s="9">
        <v>40145</v>
      </c>
      <c r="F2" s="3">
        <v>1</v>
      </c>
    </row>
    <row r="3" spans="1:9" x14ac:dyDescent="0.25">
      <c r="A3" s="2" t="s">
        <v>2422</v>
      </c>
      <c r="B3" s="2" t="s">
        <v>25288</v>
      </c>
      <c r="C3" s="4" t="s">
        <v>7777</v>
      </c>
      <c r="D3" s="9" t="s">
        <v>25289</v>
      </c>
      <c r="E3" s="9">
        <v>40168</v>
      </c>
      <c r="F3" s="3">
        <v>9</v>
      </c>
    </row>
    <row r="4" spans="1:9" x14ac:dyDescent="0.25">
      <c r="A4" s="2" t="s">
        <v>884</v>
      </c>
      <c r="B4" s="2" t="s">
        <v>25290</v>
      </c>
      <c r="C4" s="4" t="s">
        <v>25291</v>
      </c>
      <c r="E4" s="9">
        <v>40168</v>
      </c>
      <c r="F4" s="3">
        <v>1</v>
      </c>
    </row>
    <row r="5" spans="1:9" x14ac:dyDescent="0.25">
      <c r="A5" s="2" t="s">
        <v>25292</v>
      </c>
      <c r="B5" s="2" t="s">
        <v>11533</v>
      </c>
      <c r="C5" s="4" t="s">
        <v>2447</v>
      </c>
      <c r="D5" s="9" t="s">
        <v>25293</v>
      </c>
      <c r="E5" s="9">
        <v>40185</v>
      </c>
      <c r="F5" s="3" t="s">
        <v>1680</v>
      </c>
    </row>
    <row r="6" spans="1:9" x14ac:dyDescent="0.25">
      <c r="A6" s="2" t="s">
        <v>1672</v>
      </c>
      <c r="B6" s="2" t="s">
        <v>25294</v>
      </c>
      <c r="C6" s="4" t="s">
        <v>25295</v>
      </c>
      <c r="D6" s="9" t="s">
        <v>25296</v>
      </c>
      <c r="E6" s="9">
        <v>40211</v>
      </c>
      <c r="F6" s="3">
        <v>7</v>
      </c>
    </row>
    <row r="7" spans="1:9" x14ac:dyDescent="0.25">
      <c r="A7" s="2" t="s">
        <v>1678</v>
      </c>
      <c r="B7" s="2" t="s">
        <v>25297</v>
      </c>
      <c r="C7" s="4" t="s">
        <v>24998</v>
      </c>
      <c r="E7" s="9">
        <v>40196</v>
      </c>
      <c r="F7" s="3">
        <v>4</v>
      </c>
    </row>
    <row r="8" spans="1:9" x14ac:dyDescent="0.25">
      <c r="A8" s="2" t="s">
        <v>11598</v>
      </c>
      <c r="B8" s="2" t="s">
        <v>25298</v>
      </c>
      <c r="C8" s="4" t="s">
        <v>1667</v>
      </c>
      <c r="D8" s="9" t="s">
        <v>25299</v>
      </c>
      <c r="E8" s="9">
        <v>40234</v>
      </c>
      <c r="F8" s="3">
        <v>1</v>
      </c>
    </row>
    <row r="9" spans="1:9" x14ac:dyDescent="0.25">
      <c r="A9" s="2" t="s">
        <v>8667</v>
      </c>
      <c r="B9" s="2" t="s">
        <v>25300</v>
      </c>
      <c r="C9" s="4" t="s">
        <v>22187</v>
      </c>
      <c r="E9" s="9">
        <v>40268</v>
      </c>
      <c r="F9" s="3">
        <v>1</v>
      </c>
    </row>
    <row r="10" spans="1:9" x14ac:dyDescent="0.25">
      <c r="A10" s="2" t="s">
        <v>1241</v>
      </c>
      <c r="B10" s="2" t="s">
        <v>14178</v>
      </c>
      <c r="C10" s="4" t="s">
        <v>25301</v>
      </c>
      <c r="E10" s="9">
        <v>40283</v>
      </c>
      <c r="F10" s="3">
        <v>8</v>
      </c>
    </row>
    <row r="11" spans="1:9" x14ac:dyDescent="0.25">
      <c r="A11" s="2" t="s">
        <v>25302</v>
      </c>
      <c r="B11" s="2" t="s">
        <v>2495</v>
      </c>
      <c r="C11" s="4" t="s">
        <v>25303</v>
      </c>
      <c r="E11" s="9">
        <v>40287</v>
      </c>
      <c r="F11" s="3" t="s">
        <v>1640</v>
      </c>
    </row>
    <row r="12" spans="1:9" x14ac:dyDescent="0.25">
      <c r="A12" s="2" t="s">
        <v>25026</v>
      </c>
      <c r="B12" s="2" t="s">
        <v>25304</v>
      </c>
      <c r="C12" s="4" t="s">
        <v>25305</v>
      </c>
      <c r="E12" s="9">
        <v>40289</v>
      </c>
      <c r="F12" s="3" t="s">
        <v>880</v>
      </c>
    </row>
    <row r="13" spans="1:9" x14ac:dyDescent="0.25">
      <c r="A13" s="2" t="s">
        <v>1366</v>
      </c>
      <c r="B13" s="2" t="s">
        <v>25306</v>
      </c>
      <c r="C13" s="4" t="s">
        <v>2493</v>
      </c>
      <c r="E13" s="9">
        <v>40289</v>
      </c>
      <c r="F13" s="3" t="s">
        <v>1699</v>
      </c>
    </row>
    <row r="14" spans="1:9" x14ac:dyDescent="0.25">
      <c r="A14" s="2" t="s">
        <v>10775</v>
      </c>
      <c r="B14" s="2" t="s">
        <v>25307</v>
      </c>
      <c r="C14" s="4" t="s">
        <v>11560</v>
      </c>
      <c r="E14" s="9">
        <v>40301</v>
      </c>
      <c r="F14" s="3">
        <v>5</v>
      </c>
    </row>
    <row r="15" spans="1:9" x14ac:dyDescent="0.25">
      <c r="A15" s="2" t="s">
        <v>2491</v>
      </c>
      <c r="B15" s="2" t="s">
        <v>25308</v>
      </c>
      <c r="C15" s="4" t="s">
        <v>7824</v>
      </c>
      <c r="E15" s="9">
        <v>40305</v>
      </c>
      <c r="F15" s="3" t="s">
        <v>1640</v>
      </c>
    </row>
    <row r="16" spans="1:9" x14ac:dyDescent="0.25">
      <c r="A16" s="2" t="s">
        <v>8980</v>
      </c>
      <c r="B16" s="2" t="s">
        <v>25309</v>
      </c>
      <c r="C16" s="4" t="s">
        <v>25310</v>
      </c>
      <c r="E16" s="9">
        <v>40306</v>
      </c>
      <c r="F16" s="3" t="s">
        <v>1640</v>
      </c>
    </row>
    <row r="17" spans="1:6" x14ac:dyDescent="0.25">
      <c r="A17" s="2" t="s">
        <v>2705</v>
      </c>
      <c r="B17" s="2" t="s">
        <v>25311</v>
      </c>
      <c r="C17" s="4" t="s">
        <v>7827</v>
      </c>
      <c r="D17" s="9" t="s">
        <v>25312</v>
      </c>
      <c r="E17" s="9">
        <v>40341</v>
      </c>
      <c r="F17" s="3">
        <v>15</v>
      </c>
    </row>
    <row r="18" spans="1:6" x14ac:dyDescent="0.25">
      <c r="A18" s="2" t="s">
        <v>13226</v>
      </c>
      <c r="B18" s="2" t="s">
        <v>25313</v>
      </c>
      <c r="C18" s="4" t="s">
        <v>25314</v>
      </c>
      <c r="E18" s="9">
        <v>40326</v>
      </c>
      <c r="F18" s="3" t="s">
        <v>1699</v>
      </c>
    </row>
    <row r="19" spans="1:6" x14ac:dyDescent="0.25">
      <c r="A19" s="2" t="s">
        <v>25315</v>
      </c>
      <c r="B19" s="2" t="s">
        <v>25316</v>
      </c>
      <c r="C19" s="4" t="s">
        <v>25317</v>
      </c>
      <c r="D19" s="9" t="s">
        <v>25318</v>
      </c>
      <c r="E19" s="9">
        <v>40341</v>
      </c>
      <c r="F19" s="3">
        <v>2</v>
      </c>
    </row>
    <row r="20" spans="1:6" x14ac:dyDescent="0.25">
      <c r="A20" s="2" t="s">
        <v>4053</v>
      </c>
      <c r="B20" s="2" t="s">
        <v>25319</v>
      </c>
      <c r="C20" s="4" t="s">
        <v>13333</v>
      </c>
      <c r="E20" s="9">
        <v>40347</v>
      </c>
      <c r="F20" s="3" t="s">
        <v>880</v>
      </c>
    </row>
    <row r="21" spans="1:6" x14ac:dyDescent="0.25">
      <c r="A21" s="2" t="s">
        <v>884</v>
      </c>
      <c r="B21" s="2" t="s">
        <v>2453</v>
      </c>
      <c r="C21" s="4" t="s">
        <v>13333</v>
      </c>
      <c r="D21" s="9" t="s">
        <v>25320</v>
      </c>
      <c r="E21" s="9">
        <v>40332</v>
      </c>
      <c r="F21" s="3" t="s">
        <v>1640</v>
      </c>
    </row>
    <row r="22" spans="1:6" x14ac:dyDescent="0.25">
      <c r="A22" s="2" t="s">
        <v>4053</v>
      </c>
      <c r="B22" s="2" t="s">
        <v>25321</v>
      </c>
      <c r="C22" s="4" t="s">
        <v>11589</v>
      </c>
      <c r="D22" s="9" t="s">
        <v>25322</v>
      </c>
      <c r="E22" s="9">
        <v>40386</v>
      </c>
    </row>
    <row r="23" spans="1:6" x14ac:dyDescent="0.25">
      <c r="A23" s="2" t="s">
        <v>884</v>
      </c>
      <c r="B23" s="2" t="s">
        <v>25323</v>
      </c>
      <c r="C23" s="4" t="s">
        <v>25324</v>
      </c>
      <c r="E23" s="9">
        <v>40432</v>
      </c>
      <c r="F23" s="3">
        <v>36</v>
      </c>
    </row>
    <row r="24" spans="1:6" x14ac:dyDescent="0.25">
      <c r="A24" s="2" t="s">
        <v>4053</v>
      </c>
      <c r="B24" s="2" t="s">
        <v>25325</v>
      </c>
      <c r="C24" s="4" t="s">
        <v>12243</v>
      </c>
      <c r="E24" s="9">
        <v>40401</v>
      </c>
      <c r="F24" s="3">
        <v>7</v>
      </c>
    </row>
    <row r="25" spans="1:6" x14ac:dyDescent="0.25">
      <c r="A25" s="2" t="s">
        <v>1371</v>
      </c>
      <c r="B25" s="2" t="s">
        <v>25326</v>
      </c>
      <c r="C25" s="4" t="s">
        <v>11625</v>
      </c>
      <c r="E25" s="9">
        <v>40410</v>
      </c>
      <c r="F25" s="3">
        <v>2</v>
      </c>
    </row>
    <row r="26" spans="1:6" x14ac:dyDescent="0.25">
      <c r="B26" s="2" t="s">
        <v>25327</v>
      </c>
      <c r="C26" s="4" t="s">
        <v>2564</v>
      </c>
      <c r="E26" s="9">
        <v>40432</v>
      </c>
      <c r="F26" s="3">
        <v>15</v>
      </c>
    </row>
    <row r="27" spans="1:6" x14ac:dyDescent="0.25">
      <c r="A27" s="2" t="s">
        <v>25328</v>
      </c>
      <c r="B27" s="2" t="s">
        <v>25329</v>
      </c>
      <c r="C27" s="4" t="s">
        <v>13348</v>
      </c>
      <c r="E27" s="9">
        <v>40449</v>
      </c>
      <c r="F27" s="3">
        <v>10</v>
      </c>
    </row>
    <row r="28" spans="1:6" x14ac:dyDescent="0.25">
      <c r="A28" s="2" t="s">
        <v>1028</v>
      </c>
      <c r="B28" s="2" t="s">
        <v>25330</v>
      </c>
      <c r="C28" s="4" t="s">
        <v>25331</v>
      </c>
      <c r="E28" s="9">
        <v>40465</v>
      </c>
      <c r="F28" s="3">
        <v>9</v>
      </c>
    </row>
    <row r="29" spans="1:6" x14ac:dyDescent="0.25">
      <c r="A29" s="2" t="s">
        <v>1031</v>
      </c>
      <c r="B29" s="2" t="s">
        <v>25332</v>
      </c>
      <c r="C29" s="4" t="s">
        <v>25333</v>
      </c>
      <c r="E29" s="9">
        <v>40495</v>
      </c>
      <c r="F29" s="3">
        <v>23</v>
      </c>
    </row>
    <row r="30" spans="1:6" x14ac:dyDescent="0.25">
      <c r="A30" s="2" t="s">
        <v>25334</v>
      </c>
      <c r="B30" s="2" t="s">
        <v>19531</v>
      </c>
      <c r="C30" s="4" t="s">
        <v>25333</v>
      </c>
      <c r="E30" s="9">
        <v>40495</v>
      </c>
      <c r="F30" s="3">
        <v>23</v>
      </c>
    </row>
    <row r="31" spans="1:6" x14ac:dyDescent="0.25">
      <c r="A31" s="2" t="s">
        <v>25334</v>
      </c>
      <c r="B31" s="2" t="s">
        <v>25335</v>
      </c>
      <c r="C31" s="4" t="s">
        <v>25336</v>
      </c>
      <c r="E31" s="9">
        <v>40557</v>
      </c>
    </row>
    <row r="32" spans="1:6" x14ac:dyDescent="0.25">
      <c r="A32" s="2" t="s">
        <v>25337</v>
      </c>
      <c r="B32" s="2" t="s">
        <v>25338</v>
      </c>
      <c r="C32" s="4" t="s">
        <v>25336</v>
      </c>
      <c r="E32" s="9">
        <v>40557</v>
      </c>
    </row>
    <row r="33" spans="1:6" x14ac:dyDescent="0.25">
      <c r="A33" s="2" t="s">
        <v>24597</v>
      </c>
      <c r="B33" s="2" t="s">
        <v>25339</v>
      </c>
      <c r="C33" s="4" t="s">
        <v>25340</v>
      </c>
      <c r="E33" s="9">
        <v>40564</v>
      </c>
    </row>
    <row r="34" spans="1:6" x14ac:dyDescent="0.25">
      <c r="A34" s="2" t="s">
        <v>25341</v>
      </c>
      <c r="B34" s="2" t="s">
        <v>25342</v>
      </c>
      <c r="C34" s="4" t="s">
        <v>25340</v>
      </c>
      <c r="E34" s="9">
        <v>40564</v>
      </c>
    </row>
    <row r="35" spans="1:6" x14ac:dyDescent="0.25">
      <c r="A35" s="2" t="s">
        <v>25343</v>
      </c>
      <c r="B35" s="2" t="s">
        <v>25344</v>
      </c>
      <c r="C35" s="4" t="s">
        <v>25345</v>
      </c>
      <c r="E35" s="9">
        <v>40659</v>
      </c>
    </row>
    <row r="36" spans="1:6" x14ac:dyDescent="0.25">
      <c r="A36" s="2" t="s">
        <v>25343</v>
      </c>
      <c r="B36" s="2" t="s">
        <v>25346</v>
      </c>
      <c r="C36" s="4" t="s">
        <v>1725</v>
      </c>
      <c r="E36" s="9">
        <v>40663</v>
      </c>
    </row>
    <row r="37" spans="1:6" x14ac:dyDescent="0.25">
      <c r="A37" s="2" t="s">
        <v>25343</v>
      </c>
      <c r="B37" s="2" t="s">
        <v>25347</v>
      </c>
      <c r="C37" s="4" t="s">
        <v>17304</v>
      </c>
      <c r="E37" s="9">
        <v>40686</v>
      </c>
    </row>
    <row r="38" spans="1:6" x14ac:dyDescent="0.25">
      <c r="A38" s="2" t="s">
        <v>25088</v>
      </c>
      <c r="B38" s="2" t="s">
        <v>25348</v>
      </c>
      <c r="C38" s="4" t="s">
        <v>25349</v>
      </c>
      <c r="E38" s="9">
        <v>40711</v>
      </c>
      <c r="F38" s="3">
        <v>17</v>
      </c>
    </row>
    <row r="39" spans="1:6" x14ac:dyDescent="0.25">
      <c r="A39" s="2" t="s">
        <v>5133</v>
      </c>
      <c r="B39" s="2" t="s">
        <v>25350</v>
      </c>
      <c r="C39" s="4" t="s">
        <v>25351</v>
      </c>
      <c r="E39" s="9">
        <v>40897</v>
      </c>
    </row>
    <row r="40" spans="1:6" x14ac:dyDescent="0.25">
      <c r="A40" s="2" t="s">
        <v>9454</v>
      </c>
      <c r="B40" s="2" t="s">
        <v>25352</v>
      </c>
      <c r="C40" s="4" t="s">
        <v>7258</v>
      </c>
      <c r="E40" s="9">
        <v>40903</v>
      </c>
    </row>
    <row r="41" spans="1:6" x14ac:dyDescent="0.25">
      <c r="A41" s="2" t="s">
        <v>12051</v>
      </c>
      <c r="B41" s="2" t="s">
        <v>25353</v>
      </c>
      <c r="C41" s="4" t="s">
        <v>25354</v>
      </c>
      <c r="E41" s="9">
        <v>41095</v>
      </c>
      <c r="F41" s="3">
        <v>176</v>
      </c>
    </row>
    <row r="42" spans="1:6" x14ac:dyDescent="0.25">
      <c r="A42" s="2" t="s">
        <v>11598</v>
      </c>
      <c r="B42" s="2" t="s">
        <v>25298</v>
      </c>
      <c r="C42" s="4" t="s">
        <v>23448</v>
      </c>
      <c r="E42" s="9">
        <v>41314</v>
      </c>
      <c r="F42" s="3">
        <v>120</v>
      </c>
    </row>
    <row r="43" spans="1:6" x14ac:dyDescent="0.25">
      <c r="A43" s="25"/>
      <c r="B43" s="25" t="s">
        <v>25355</v>
      </c>
      <c r="C43" s="25"/>
      <c r="D43" s="29"/>
      <c r="E43" s="29"/>
      <c r="F43" s="30"/>
    </row>
    <row r="44" spans="1:6" x14ac:dyDescent="0.25">
      <c r="A44" s="2" t="s">
        <v>25356</v>
      </c>
      <c r="B44" s="2" t="s">
        <v>25357</v>
      </c>
      <c r="C44" s="4" t="s">
        <v>14122</v>
      </c>
      <c r="E44" s="9">
        <v>41508</v>
      </c>
    </row>
    <row r="45" spans="1:6" x14ac:dyDescent="0.25">
      <c r="A45" s="2" t="s">
        <v>2488</v>
      </c>
      <c r="B45" s="2" t="s">
        <v>25358</v>
      </c>
      <c r="C45" s="4" t="s">
        <v>25359</v>
      </c>
      <c r="E45" s="9">
        <v>41619</v>
      </c>
    </row>
    <row r="46" spans="1:6" x14ac:dyDescent="0.25">
      <c r="A46" s="2" t="s">
        <v>1439</v>
      </c>
      <c r="B46" s="2" t="s">
        <v>25360</v>
      </c>
      <c r="C46" s="4" t="s">
        <v>25361</v>
      </c>
    </row>
    <row r="47" spans="1:6" x14ac:dyDescent="0.25">
      <c r="A47" s="2" t="s">
        <v>996</v>
      </c>
      <c r="B47" s="2" t="s">
        <v>25362</v>
      </c>
      <c r="C47" s="4" t="s">
        <v>6015</v>
      </c>
      <c r="E47" s="9">
        <v>41678</v>
      </c>
    </row>
    <row r="48" spans="1:6" x14ac:dyDescent="0.25">
      <c r="A48" s="2" t="s">
        <v>996</v>
      </c>
      <c r="B48" s="2" t="s">
        <v>25363</v>
      </c>
      <c r="C48" s="4" t="s">
        <v>2288</v>
      </c>
      <c r="E48" s="9">
        <v>41710</v>
      </c>
      <c r="F48" s="3">
        <v>4</v>
      </c>
    </row>
    <row r="49" spans="1:6" x14ac:dyDescent="0.25">
      <c r="A49" s="2" t="s">
        <v>4153</v>
      </c>
      <c r="B49" s="2" t="s">
        <v>25364</v>
      </c>
      <c r="C49" s="4" t="s">
        <v>25365</v>
      </c>
      <c r="E49" s="9">
        <v>41928</v>
      </c>
    </row>
    <row r="50" spans="1:6" x14ac:dyDescent="0.25">
      <c r="A50" s="25"/>
      <c r="B50" s="25" t="s">
        <v>25366</v>
      </c>
      <c r="C50" s="25"/>
      <c r="D50" s="29"/>
      <c r="E50" s="29"/>
      <c r="F50" s="30"/>
    </row>
    <row r="51" spans="1:6" x14ac:dyDescent="0.25">
      <c r="A51" s="2" t="s">
        <v>25367</v>
      </c>
      <c r="B51" s="2" t="s">
        <v>25368</v>
      </c>
      <c r="C51" s="4" t="s">
        <v>5753</v>
      </c>
      <c r="D51" s="9">
        <v>43395</v>
      </c>
      <c r="E51" s="9">
        <v>43395</v>
      </c>
    </row>
    <row r="52" spans="1:6" x14ac:dyDescent="0.25">
      <c r="A52" s="2" t="s">
        <v>25369</v>
      </c>
      <c r="B52" s="2" t="s">
        <v>25370</v>
      </c>
      <c r="C52" s="4" t="s">
        <v>10206</v>
      </c>
      <c r="D52" s="9">
        <v>43409</v>
      </c>
      <c r="E52" s="9">
        <v>43411</v>
      </c>
    </row>
    <row r="53" spans="1:6" x14ac:dyDescent="0.25">
      <c r="A53" s="2" t="s">
        <v>8952</v>
      </c>
      <c r="B53" s="2" t="s">
        <v>17843</v>
      </c>
      <c r="C53" s="4" t="s">
        <v>25371</v>
      </c>
      <c r="E53" s="9">
        <v>43468</v>
      </c>
    </row>
    <row r="54" spans="1:6" x14ac:dyDescent="0.25">
      <c r="A54" s="25"/>
      <c r="B54" s="25" t="s">
        <v>25372</v>
      </c>
      <c r="C54" s="25"/>
      <c r="D54" s="29"/>
      <c r="E54" s="29"/>
      <c r="F54" s="30"/>
    </row>
    <row r="55" spans="1:6" x14ac:dyDescent="0.25">
      <c r="A55" s="2" t="s">
        <v>25373</v>
      </c>
      <c r="B55" s="2" t="s">
        <v>25374</v>
      </c>
      <c r="C55" s="4" t="s">
        <v>24338</v>
      </c>
      <c r="E55" s="9">
        <v>43504</v>
      </c>
    </row>
    <row r="56" spans="1:6" x14ac:dyDescent="0.25">
      <c r="A56" s="2" t="s">
        <v>3427</v>
      </c>
      <c r="B56" s="2" t="s">
        <v>25375</v>
      </c>
      <c r="C56" s="4" t="s">
        <v>16941</v>
      </c>
      <c r="E56" s="9">
        <v>43518</v>
      </c>
    </row>
    <row r="57" spans="1:6" x14ac:dyDescent="0.25">
      <c r="A57" s="2" t="s">
        <v>25376</v>
      </c>
      <c r="B57" s="2" t="s">
        <v>25377</v>
      </c>
      <c r="C57" s="4" t="s">
        <v>25378</v>
      </c>
      <c r="E57" s="9">
        <v>43531</v>
      </c>
    </row>
    <row r="58" spans="1:6" x14ac:dyDescent="0.25">
      <c r="A58" s="25"/>
      <c r="B58" s="25" t="s">
        <v>25379</v>
      </c>
      <c r="C58" s="25"/>
      <c r="D58" s="29"/>
      <c r="E58" s="29"/>
      <c r="F58" s="30"/>
    </row>
    <row r="59" spans="1:6" x14ac:dyDescent="0.25">
      <c r="A59" s="2" t="s">
        <v>3284</v>
      </c>
      <c r="B59" s="2" t="s">
        <v>25380</v>
      </c>
      <c r="C59" s="4" t="s">
        <v>11312</v>
      </c>
      <c r="D59" s="9">
        <v>43606</v>
      </c>
      <c r="E59" s="9">
        <v>43606</v>
      </c>
    </row>
    <row r="60" spans="1:6" x14ac:dyDescent="0.25">
      <c r="A60" s="2" t="s">
        <v>10482</v>
      </c>
      <c r="B60" s="2" t="s">
        <v>25381</v>
      </c>
      <c r="C60" s="4" t="s">
        <v>1570</v>
      </c>
      <c r="E60" s="9">
        <v>43637</v>
      </c>
    </row>
    <row r="61" spans="1:6" x14ac:dyDescent="0.25">
      <c r="A61" s="25"/>
      <c r="B61" s="25" t="s">
        <v>25382</v>
      </c>
      <c r="C61" s="25"/>
      <c r="D61" s="29"/>
      <c r="E61" s="29"/>
      <c r="F61" s="30"/>
    </row>
    <row r="62" spans="1:6" x14ac:dyDescent="0.25">
      <c r="A62" s="2" t="s">
        <v>11449</v>
      </c>
      <c r="B62" s="2" t="s">
        <v>25383</v>
      </c>
      <c r="C62" s="4" t="s">
        <v>14450</v>
      </c>
      <c r="E62" s="9">
        <v>43707</v>
      </c>
    </row>
    <row r="63" spans="1:6" x14ac:dyDescent="0.25">
      <c r="A63" s="25"/>
      <c r="B63" s="25" t="s">
        <v>25384</v>
      </c>
      <c r="C63" s="25"/>
      <c r="D63" s="29"/>
      <c r="E63" s="29"/>
      <c r="F63" s="30"/>
    </row>
    <row r="64" spans="1:6" x14ac:dyDescent="0.25">
      <c r="A64" s="2" t="s">
        <v>10988</v>
      </c>
      <c r="B64" s="2" t="s">
        <v>25385</v>
      </c>
      <c r="C64" s="4" t="s">
        <v>13268</v>
      </c>
      <c r="D64" s="9">
        <v>43773</v>
      </c>
      <c r="E64" s="9">
        <v>43780</v>
      </c>
    </row>
    <row r="65" spans="1:6" x14ac:dyDescent="0.25">
      <c r="A65" s="25"/>
      <c r="B65" s="25" t="s">
        <v>25386</v>
      </c>
      <c r="C65" s="25"/>
      <c r="D65" s="29"/>
      <c r="E65" s="29"/>
      <c r="F65" s="30"/>
    </row>
    <row r="66" spans="1:6" x14ac:dyDescent="0.25">
      <c r="A66" s="2" t="s">
        <v>4768</v>
      </c>
      <c r="B66" s="2" t="s">
        <v>25387</v>
      </c>
      <c r="C66" s="4" t="s">
        <v>25388</v>
      </c>
      <c r="E66" s="9">
        <v>43897</v>
      </c>
    </row>
  </sheetData>
  <hyperlinks>
    <hyperlink ref="I1" location="'Inicio'!A1" tooltip="Regresa a la tabla del inicio" display="Ir al inicio" xr:uid="{7B5E3D46-18B1-4C09-87D7-CE0355FEAFD3}"/>
  </hyperlinks>
  <pageMargins left="0.7" right="0.7" top="0.75" bottom="0.75" header="0.3" footer="0.3"/>
  <tableParts count="1">
    <tablePart r:id="rId1"/>
  </tableParts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D15BB-F8BB-4E91-8943-B69D47F0E24C}">
  <sheetPr codeName="Hoja324"/>
  <dimension ref="A1:I169"/>
  <sheetViews>
    <sheetView workbookViewId="0">
      <pane ySplit="1" topLeftCell="A146" activePane="bottomLeft" state="frozenSplit"/>
      <selection pane="bottomLeft" activeCell="D170" sqref="D17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832</v>
      </c>
      <c r="H1" s="1" t="s">
        <v>28785</v>
      </c>
      <c r="I1" s="5" t="s">
        <v>14</v>
      </c>
    </row>
    <row r="2" spans="1:9" x14ac:dyDescent="0.25">
      <c r="A2" s="2" t="s">
        <v>13990</v>
      </c>
      <c r="B2" s="2" t="s">
        <v>25389</v>
      </c>
      <c r="C2" s="4" t="s">
        <v>25390</v>
      </c>
      <c r="E2" s="9">
        <v>42592</v>
      </c>
    </row>
    <row r="3" spans="1:9" x14ac:dyDescent="0.25">
      <c r="A3" s="2" t="s">
        <v>1350</v>
      </c>
      <c r="B3" s="2" t="s">
        <v>25391</v>
      </c>
      <c r="C3" s="4" t="s">
        <v>25392</v>
      </c>
      <c r="E3" s="9">
        <v>42600</v>
      </c>
    </row>
    <row r="4" spans="1:9" x14ac:dyDescent="0.25">
      <c r="A4" s="2" t="s">
        <v>25393</v>
      </c>
      <c r="B4" s="2" t="s">
        <v>25394</v>
      </c>
      <c r="C4" s="4" t="s">
        <v>25395</v>
      </c>
      <c r="E4" s="9">
        <v>42605</v>
      </c>
    </row>
    <row r="5" spans="1:9" x14ac:dyDescent="0.25">
      <c r="A5" s="2" t="s">
        <v>11116</v>
      </c>
      <c r="B5" s="2" t="s">
        <v>25396</v>
      </c>
      <c r="C5" s="4" t="s">
        <v>5486</v>
      </c>
      <c r="E5" s="9">
        <v>42608</v>
      </c>
    </row>
    <row r="6" spans="1:9" x14ac:dyDescent="0.25">
      <c r="A6" s="2" t="s">
        <v>1171</v>
      </c>
      <c r="B6" s="2" t="s">
        <v>25397</v>
      </c>
      <c r="C6" s="4" t="s">
        <v>25398</v>
      </c>
      <c r="E6" s="9">
        <v>42619</v>
      </c>
    </row>
    <row r="7" spans="1:9" x14ac:dyDescent="0.25">
      <c r="A7" s="2" t="s">
        <v>3312</v>
      </c>
      <c r="B7" s="2" t="s">
        <v>13452</v>
      </c>
      <c r="C7" s="4" t="s">
        <v>23038</v>
      </c>
      <c r="E7" s="9">
        <v>42623</v>
      </c>
    </row>
    <row r="8" spans="1:9" x14ac:dyDescent="0.25">
      <c r="A8" s="2" t="s">
        <v>8358</v>
      </c>
      <c r="B8" s="2" t="s">
        <v>25399</v>
      </c>
      <c r="C8" s="4" t="s">
        <v>9849</v>
      </c>
      <c r="D8" s="9">
        <v>42637</v>
      </c>
      <c r="E8" s="9">
        <v>42637</v>
      </c>
    </row>
    <row r="9" spans="1:9" x14ac:dyDescent="0.25">
      <c r="A9" s="2" t="s">
        <v>1171</v>
      </c>
      <c r="B9" s="2" t="s">
        <v>13427</v>
      </c>
      <c r="C9" s="4" t="s">
        <v>13451</v>
      </c>
      <c r="E9" s="9">
        <v>42630</v>
      </c>
    </row>
    <row r="10" spans="1:9" x14ac:dyDescent="0.25">
      <c r="A10" s="2" t="s">
        <v>1171</v>
      </c>
      <c r="B10" s="2" t="s">
        <v>25400</v>
      </c>
      <c r="C10" s="4" t="s">
        <v>25401</v>
      </c>
      <c r="E10" s="9">
        <v>42643</v>
      </c>
    </row>
    <row r="11" spans="1:9" x14ac:dyDescent="0.25">
      <c r="A11" s="2" t="s">
        <v>25402</v>
      </c>
      <c r="B11" s="2" t="s">
        <v>25403</v>
      </c>
      <c r="C11" s="4" t="s">
        <v>25404</v>
      </c>
      <c r="E11" s="9">
        <v>42643</v>
      </c>
    </row>
    <row r="12" spans="1:9" x14ac:dyDescent="0.25">
      <c r="A12" s="2" t="s">
        <v>8109</v>
      </c>
      <c r="B12" s="2" t="s">
        <v>25405</v>
      </c>
      <c r="C12" s="4" t="s">
        <v>5507</v>
      </c>
      <c r="E12" s="9">
        <v>42655</v>
      </c>
    </row>
    <row r="13" spans="1:9" x14ac:dyDescent="0.25">
      <c r="A13" s="2" t="s">
        <v>1171</v>
      </c>
      <c r="B13" s="2" t="s">
        <v>25406</v>
      </c>
      <c r="C13" s="4" t="s">
        <v>25407</v>
      </c>
      <c r="E13" s="9">
        <v>42655</v>
      </c>
    </row>
    <row r="14" spans="1:9" x14ac:dyDescent="0.25">
      <c r="A14" s="2" t="s">
        <v>25408</v>
      </c>
      <c r="B14" s="2" t="s">
        <v>25409</v>
      </c>
      <c r="C14" s="4" t="s">
        <v>25204</v>
      </c>
      <c r="E14" s="9">
        <v>42663</v>
      </c>
    </row>
    <row r="15" spans="1:9" x14ac:dyDescent="0.25">
      <c r="A15" s="2" t="s">
        <v>1171</v>
      </c>
      <c r="B15" s="2" t="s">
        <v>25410</v>
      </c>
      <c r="C15" s="4" t="s">
        <v>25411</v>
      </c>
      <c r="E15" s="9">
        <v>42679</v>
      </c>
    </row>
    <row r="16" spans="1:9" x14ac:dyDescent="0.25">
      <c r="A16" s="2" t="s">
        <v>25412</v>
      </c>
      <c r="B16" s="2" t="s">
        <v>25413</v>
      </c>
      <c r="C16" s="4" t="s">
        <v>3322</v>
      </c>
      <c r="E16" s="9">
        <v>42679</v>
      </c>
    </row>
    <row r="17" spans="1:5" x14ac:dyDescent="0.25">
      <c r="A17" s="2" t="s">
        <v>1171</v>
      </c>
      <c r="B17" s="2" t="s">
        <v>25414</v>
      </c>
      <c r="C17" s="4" t="s">
        <v>25415</v>
      </c>
      <c r="E17" s="9">
        <v>42681</v>
      </c>
    </row>
    <row r="18" spans="1:5" x14ac:dyDescent="0.25">
      <c r="A18" s="2" t="s">
        <v>11702</v>
      </c>
      <c r="B18" s="2" t="s">
        <v>25416</v>
      </c>
      <c r="C18" s="4" t="s">
        <v>25417</v>
      </c>
      <c r="E18" s="9">
        <v>42702</v>
      </c>
    </row>
    <row r="19" spans="1:5" x14ac:dyDescent="0.25">
      <c r="A19" s="2" t="s">
        <v>1171</v>
      </c>
      <c r="B19" s="2" t="s">
        <v>25418</v>
      </c>
      <c r="C19" s="4" t="s">
        <v>23876</v>
      </c>
      <c r="E19" s="9">
        <v>42696</v>
      </c>
    </row>
    <row r="20" spans="1:5" x14ac:dyDescent="0.25">
      <c r="A20" s="2" t="s">
        <v>1171</v>
      </c>
      <c r="B20" s="2" t="s">
        <v>25419</v>
      </c>
      <c r="C20" s="4" t="s">
        <v>25420</v>
      </c>
      <c r="E20" s="9">
        <v>42702</v>
      </c>
    </row>
    <row r="21" spans="1:5" x14ac:dyDescent="0.25">
      <c r="A21" s="2" t="s">
        <v>1171</v>
      </c>
      <c r="B21" s="2" t="s">
        <v>25421</v>
      </c>
      <c r="C21" s="4" t="s">
        <v>23890</v>
      </c>
      <c r="E21" s="9">
        <v>42718</v>
      </c>
    </row>
    <row r="22" spans="1:5" x14ac:dyDescent="0.25">
      <c r="A22" s="2" t="s">
        <v>2264</v>
      </c>
      <c r="B22" s="2" t="s">
        <v>25422</v>
      </c>
      <c r="C22" s="4" t="s">
        <v>6681</v>
      </c>
      <c r="E22" s="9">
        <v>42719</v>
      </c>
    </row>
    <row r="23" spans="1:5" x14ac:dyDescent="0.25">
      <c r="A23" s="2" t="s">
        <v>1171</v>
      </c>
      <c r="B23" s="2" t="s">
        <v>25423</v>
      </c>
      <c r="C23" s="4" t="s">
        <v>25424</v>
      </c>
      <c r="E23" s="9">
        <v>42730</v>
      </c>
    </row>
    <row r="24" spans="1:5" x14ac:dyDescent="0.25">
      <c r="A24" s="2" t="s">
        <v>18932</v>
      </c>
      <c r="B24" s="2" t="s">
        <v>25425</v>
      </c>
      <c r="C24" s="4" t="s">
        <v>1182</v>
      </c>
      <c r="D24" s="9">
        <v>42739</v>
      </c>
      <c r="E24" s="9">
        <v>42741</v>
      </c>
    </row>
    <row r="25" spans="1:5" x14ac:dyDescent="0.25">
      <c r="A25" s="2" t="s">
        <v>25426</v>
      </c>
      <c r="B25" s="2" t="s">
        <v>25427</v>
      </c>
      <c r="C25" s="4" t="s">
        <v>1182</v>
      </c>
      <c r="E25" s="9">
        <v>42732</v>
      </c>
    </row>
    <row r="26" spans="1:5" x14ac:dyDescent="0.25">
      <c r="A26" s="2" t="s">
        <v>6927</v>
      </c>
      <c r="B26" s="2" t="s">
        <v>6928</v>
      </c>
      <c r="C26" s="4" t="s">
        <v>1182</v>
      </c>
      <c r="D26" s="9">
        <v>42739</v>
      </c>
      <c r="E26" s="9">
        <v>42741</v>
      </c>
    </row>
    <row r="27" spans="1:5" x14ac:dyDescent="0.25">
      <c r="A27" s="2" t="s">
        <v>25428</v>
      </c>
      <c r="B27" s="2" t="s">
        <v>25429</v>
      </c>
      <c r="C27" s="4" t="s">
        <v>1184</v>
      </c>
      <c r="E27" s="9">
        <v>42756</v>
      </c>
    </row>
    <row r="28" spans="1:5" x14ac:dyDescent="0.25">
      <c r="A28" s="2" t="s">
        <v>20908</v>
      </c>
      <c r="B28" s="2" t="s">
        <v>25430</v>
      </c>
      <c r="C28" s="4" t="s">
        <v>1184</v>
      </c>
      <c r="D28" s="9">
        <v>42763</v>
      </c>
      <c r="E28" s="9">
        <v>42770</v>
      </c>
    </row>
    <row r="29" spans="1:5" x14ac:dyDescent="0.25">
      <c r="A29" s="2" t="s">
        <v>25431</v>
      </c>
      <c r="B29" s="2" t="s">
        <v>25432</v>
      </c>
      <c r="C29" s="4" t="s">
        <v>25221</v>
      </c>
      <c r="E29" s="9">
        <v>42770</v>
      </c>
    </row>
    <row r="30" spans="1:5" x14ac:dyDescent="0.25">
      <c r="A30" s="2" t="s">
        <v>1171</v>
      </c>
      <c r="B30" s="2" t="s">
        <v>24814</v>
      </c>
      <c r="C30" s="4" t="s">
        <v>13483</v>
      </c>
      <c r="E30" s="9">
        <v>42783</v>
      </c>
    </row>
    <row r="31" spans="1:5" x14ac:dyDescent="0.25">
      <c r="A31" s="2" t="s">
        <v>2488</v>
      </c>
      <c r="B31" s="2" t="s">
        <v>25433</v>
      </c>
      <c r="C31" s="4" t="s">
        <v>22588</v>
      </c>
      <c r="D31" s="9">
        <v>42802</v>
      </c>
      <c r="E31" s="9">
        <v>42801</v>
      </c>
    </row>
    <row r="32" spans="1:5" x14ac:dyDescent="0.25">
      <c r="A32" s="2" t="s">
        <v>25434</v>
      </c>
      <c r="B32" s="2" t="s">
        <v>25435</v>
      </c>
      <c r="C32" s="4" t="s">
        <v>25436</v>
      </c>
      <c r="E32" s="9">
        <v>42802</v>
      </c>
    </row>
    <row r="33" spans="1:5" x14ac:dyDescent="0.25">
      <c r="A33" s="2" t="s">
        <v>21213</v>
      </c>
      <c r="B33" s="2" t="s">
        <v>25437</v>
      </c>
      <c r="C33" s="4" t="s">
        <v>25436</v>
      </c>
      <c r="E33" s="9">
        <v>42819</v>
      </c>
    </row>
    <row r="34" spans="1:5" x14ac:dyDescent="0.25">
      <c r="A34" s="2" t="s">
        <v>1171</v>
      </c>
      <c r="B34" s="2" t="s">
        <v>25438</v>
      </c>
      <c r="C34" s="4" t="s">
        <v>19299</v>
      </c>
      <c r="E34" s="9">
        <v>42800</v>
      </c>
    </row>
    <row r="35" spans="1:5" x14ac:dyDescent="0.25">
      <c r="A35" s="2" t="s">
        <v>3205</v>
      </c>
      <c r="B35" s="2" t="s">
        <v>25439</v>
      </c>
      <c r="C35" s="4" t="s">
        <v>25440</v>
      </c>
      <c r="E35" s="9">
        <v>42829</v>
      </c>
    </row>
    <row r="36" spans="1:5" x14ac:dyDescent="0.25">
      <c r="A36" s="2" t="s">
        <v>25441</v>
      </c>
      <c r="B36" s="2" t="s">
        <v>25442</v>
      </c>
      <c r="C36" s="4" t="s">
        <v>25440</v>
      </c>
      <c r="E36" s="9">
        <v>42828</v>
      </c>
    </row>
    <row r="37" spans="1:5" x14ac:dyDescent="0.25">
      <c r="A37" s="2" t="s">
        <v>25443</v>
      </c>
      <c r="B37" s="2" t="s">
        <v>3530</v>
      </c>
      <c r="C37" s="4" t="s">
        <v>25440</v>
      </c>
      <c r="E37" s="9">
        <v>42829</v>
      </c>
    </row>
    <row r="38" spans="1:5" x14ac:dyDescent="0.25">
      <c r="A38" s="2" t="s">
        <v>25444</v>
      </c>
      <c r="B38" s="2" t="s">
        <v>25445</v>
      </c>
      <c r="C38" s="4" t="s">
        <v>12174</v>
      </c>
      <c r="E38" s="9">
        <v>42836</v>
      </c>
    </row>
    <row r="39" spans="1:5" x14ac:dyDescent="0.25">
      <c r="A39" s="2" t="s">
        <v>25446</v>
      </c>
      <c r="B39" s="2" t="s">
        <v>25447</v>
      </c>
      <c r="C39" s="4" t="s">
        <v>12174</v>
      </c>
      <c r="E39" s="9">
        <v>42836</v>
      </c>
    </row>
    <row r="40" spans="1:5" x14ac:dyDescent="0.25">
      <c r="A40" s="2" t="s">
        <v>1433</v>
      </c>
      <c r="B40" s="2" t="s">
        <v>25448</v>
      </c>
      <c r="C40" s="4" t="s">
        <v>25449</v>
      </c>
      <c r="E40" s="9">
        <v>42842</v>
      </c>
    </row>
    <row r="41" spans="1:5" x14ac:dyDescent="0.25">
      <c r="A41" s="2" t="s">
        <v>1433</v>
      </c>
      <c r="B41" s="2" t="s">
        <v>25450</v>
      </c>
      <c r="C41" s="4" t="s">
        <v>25449</v>
      </c>
      <c r="E41" s="9">
        <v>42842</v>
      </c>
    </row>
    <row r="42" spans="1:5" x14ac:dyDescent="0.25">
      <c r="A42" s="2" t="s">
        <v>25451</v>
      </c>
      <c r="B42" s="2" t="s">
        <v>25452</v>
      </c>
      <c r="C42" s="4" t="s">
        <v>25453</v>
      </c>
      <c r="E42" s="9">
        <v>42857</v>
      </c>
    </row>
    <row r="43" spans="1:5" x14ac:dyDescent="0.25">
      <c r="A43" s="2" t="s">
        <v>25454</v>
      </c>
      <c r="B43" s="2" t="s">
        <v>25455</v>
      </c>
      <c r="C43" s="4" t="s">
        <v>6461</v>
      </c>
      <c r="E43" s="9">
        <v>42857</v>
      </c>
    </row>
    <row r="44" spans="1:5" x14ac:dyDescent="0.25">
      <c r="A44" s="2" t="s">
        <v>25456</v>
      </c>
      <c r="B44" s="2" t="s">
        <v>25457</v>
      </c>
      <c r="C44" s="4" t="s">
        <v>6461</v>
      </c>
      <c r="E44" s="9">
        <v>42864</v>
      </c>
    </row>
    <row r="45" spans="1:5" x14ac:dyDescent="0.25">
      <c r="A45" s="2" t="s">
        <v>25458</v>
      </c>
      <c r="B45" s="2" t="s">
        <v>25459</v>
      </c>
      <c r="C45" s="4" t="s">
        <v>8828</v>
      </c>
      <c r="E45" s="9">
        <v>42872</v>
      </c>
    </row>
    <row r="46" spans="1:5" x14ac:dyDescent="0.25">
      <c r="A46" s="2" t="s">
        <v>25460</v>
      </c>
      <c r="B46" s="2" t="s">
        <v>25461</v>
      </c>
      <c r="C46" s="4" t="s">
        <v>4594</v>
      </c>
      <c r="E46" s="9">
        <v>42892</v>
      </c>
    </row>
    <row r="47" spans="1:5" x14ac:dyDescent="0.25">
      <c r="A47" s="2" t="s">
        <v>1428</v>
      </c>
      <c r="B47" s="2" t="s">
        <v>25462</v>
      </c>
      <c r="C47" s="4" t="s">
        <v>3438</v>
      </c>
      <c r="E47" s="9">
        <v>42881</v>
      </c>
    </row>
    <row r="48" spans="1:5" x14ac:dyDescent="0.25">
      <c r="A48" s="2" t="s">
        <v>1171</v>
      </c>
      <c r="B48" s="2" t="s">
        <v>25463</v>
      </c>
      <c r="C48" s="4" t="s">
        <v>25464</v>
      </c>
      <c r="E48" s="9">
        <v>42884</v>
      </c>
    </row>
    <row r="49" spans="1:5" x14ac:dyDescent="0.25">
      <c r="A49" s="2" t="s">
        <v>25465</v>
      </c>
      <c r="B49" s="2" t="s">
        <v>25466</v>
      </c>
      <c r="C49" s="4" t="s">
        <v>25467</v>
      </c>
      <c r="E49" s="9">
        <v>42892</v>
      </c>
    </row>
    <row r="50" spans="1:5" x14ac:dyDescent="0.25">
      <c r="A50" s="2" t="s">
        <v>1171</v>
      </c>
      <c r="B50" s="2" t="s">
        <v>25468</v>
      </c>
      <c r="C50" s="4" t="s">
        <v>25469</v>
      </c>
      <c r="D50" s="9">
        <v>42907</v>
      </c>
      <c r="E50" s="9">
        <v>42907</v>
      </c>
    </row>
    <row r="51" spans="1:5" x14ac:dyDescent="0.25">
      <c r="A51" s="2" t="s">
        <v>2782</v>
      </c>
      <c r="B51" s="2" t="s">
        <v>25470</v>
      </c>
      <c r="C51" s="4" t="s">
        <v>25471</v>
      </c>
      <c r="E51" s="9">
        <v>42912</v>
      </c>
    </row>
    <row r="52" spans="1:5" x14ac:dyDescent="0.25">
      <c r="A52" s="2" t="s">
        <v>25472</v>
      </c>
      <c r="B52" s="2" t="s">
        <v>25430</v>
      </c>
      <c r="C52" s="4" t="s">
        <v>25471</v>
      </c>
      <c r="D52" s="9">
        <v>42920</v>
      </c>
      <c r="E52" s="9">
        <v>42919</v>
      </c>
    </row>
    <row r="53" spans="1:5" x14ac:dyDescent="0.25">
      <c r="A53" s="2" t="s">
        <v>25473</v>
      </c>
      <c r="B53" s="2" t="s">
        <v>25474</v>
      </c>
      <c r="C53" s="4" t="s">
        <v>25475</v>
      </c>
      <c r="E53" s="9">
        <v>42934</v>
      </c>
    </row>
    <row r="54" spans="1:5" x14ac:dyDescent="0.25">
      <c r="A54" s="2" t="s">
        <v>1171</v>
      </c>
      <c r="B54" s="2" t="s">
        <v>25476</v>
      </c>
      <c r="E54" s="9">
        <v>42962</v>
      </c>
    </row>
    <row r="55" spans="1:5" x14ac:dyDescent="0.25">
      <c r="A55" s="2" t="s">
        <v>5856</v>
      </c>
      <c r="B55" s="2" t="s">
        <v>25477</v>
      </c>
      <c r="C55" s="4" t="s">
        <v>25478</v>
      </c>
      <c r="E55" s="9">
        <v>42965</v>
      </c>
    </row>
    <row r="56" spans="1:5" x14ac:dyDescent="0.25">
      <c r="A56" s="2" t="s">
        <v>7911</v>
      </c>
      <c r="B56" s="2" t="s">
        <v>25479</v>
      </c>
      <c r="C56" s="4" t="s">
        <v>15211</v>
      </c>
    </row>
    <row r="57" spans="1:5" x14ac:dyDescent="0.25">
      <c r="A57" s="2" t="s">
        <v>1171</v>
      </c>
      <c r="B57" s="2" t="s">
        <v>24829</v>
      </c>
      <c r="C57" s="4" t="s">
        <v>25480</v>
      </c>
      <c r="E57" s="9">
        <v>42971</v>
      </c>
    </row>
    <row r="58" spans="1:5" x14ac:dyDescent="0.25">
      <c r="A58" s="2" t="s">
        <v>25481</v>
      </c>
      <c r="B58" s="2" t="s">
        <v>25482</v>
      </c>
      <c r="C58" s="4" t="s">
        <v>25483</v>
      </c>
      <c r="E58" s="9">
        <v>42971</v>
      </c>
    </row>
    <row r="59" spans="1:5" x14ac:dyDescent="0.25">
      <c r="A59" s="2" t="s">
        <v>13036</v>
      </c>
      <c r="B59" s="2" t="s">
        <v>25484</v>
      </c>
      <c r="C59" s="4" t="s">
        <v>25485</v>
      </c>
      <c r="E59" s="9">
        <v>42982</v>
      </c>
    </row>
    <row r="60" spans="1:5" x14ac:dyDescent="0.25">
      <c r="A60" s="2" t="s">
        <v>1466</v>
      </c>
      <c r="B60" s="2" t="s">
        <v>25486</v>
      </c>
      <c r="C60" s="4" t="s">
        <v>25487</v>
      </c>
      <c r="E60" s="9">
        <v>42982</v>
      </c>
    </row>
    <row r="61" spans="1:5" x14ac:dyDescent="0.25">
      <c r="A61" s="2" t="s">
        <v>2264</v>
      </c>
      <c r="B61" s="2" t="s">
        <v>25488</v>
      </c>
      <c r="C61" s="4" t="s">
        <v>25489</v>
      </c>
      <c r="E61" s="9">
        <v>42982</v>
      </c>
    </row>
    <row r="62" spans="1:5" x14ac:dyDescent="0.25">
      <c r="A62" s="2" t="s">
        <v>25490</v>
      </c>
      <c r="B62" s="2" t="s">
        <v>25491</v>
      </c>
      <c r="C62" s="4" t="s">
        <v>25492</v>
      </c>
      <c r="E62" s="9">
        <v>42987</v>
      </c>
    </row>
    <row r="63" spans="1:5" x14ac:dyDescent="0.25">
      <c r="A63" s="2" t="s">
        <v>1433</v>
      </c>
      <c r="B63" s="2" t="s">
        <v>25493</v>
      </c>
      <c r="C63" s="4" t="s">
        <v>4627</v>
      </c>
      <c r="E63" s="9">
        <v>43007</v>
      </c>
    </row>
    <row r="64" spans="1:5" x14ac:dyDescent="0.25">
      <c r="A64" s="2" t="s">
        <v>19712</v>
      </c>
      <c r="B64" s="2" t="s">
        <v>25494</v>
      </c>
      <c r="C64" s="4" t="s">
        <v>4627</v>
      </c>
      <c r="E64" s="9">
        <v>43007</v>
      </c>
    </row>
    <row r="65" spans="1:6" x14ac:dyDescent="0.25">
      <c r="A65" s="2" t="s">
        <v>1466</v>
      </c>
      <c r="B65" s="2" t="s">
        <v>25495</v>
      </c>
      <c r="C65" s="4" t="s">
        <v>25496</v>
      </c>
      <c r="E65" s="9">
        <v>42987</v>
      </c>
    </row>
    <row r="66" spans="1:6" x14ac:dyDescent="0.25">
      <c r="A66" s="2" t="s">
        <v>1466</v>
      </c>
      <c r="B66" s="2" t="s">
        <v>7024</v>
      </c>
      <c r="C66" s="4" t="s">
        <v>25497</v>
      </c>
      <c r="E66" s="9">
        <v>43011</v>
      </c>
    </row>
    <row r="67" spans="1:6" x14ac:dyDescent="0.25">
      <c r="A67" s="2" t="s">
        <v>4625</v>
      </c>
      <c r="B67" s="2" t="s">
        <v>4626</v>
      </c>
      <c r="C67" s="4" t="s">
        <v>19656</v>
      </c>
      <c r="E67" s="9">
        <v>43012</v>
      </c>
    </row>
    <row r="68" spans="1:6" x14ac:dyDescent="0.25">
      <c r="A68" s="2" t="s">
        <v>4625</v>
      </c>
      <c r="B68" s="2" t="s">
        <v>13532</v>
      </c>
      <c r="C68" s="4" t="s">
        <v>10052</v>
      </c>
      <c r="E68" s="9">
        <v>43018</v>
      </c>
    </row>
    <row r="69" spans="1:6" x14ac:dyDescent="0.25">
      <c r="A69" s="2" t="s">
        <v>18932</v>
      </c>
      <c r="B69" s="2" t="s">
        <v>25498</v>
      </c>
      <c r="C69" s="4" t="s">
        <v>10052</v>
      </c>
      <c r="E69" s="9">
        <v>43018</v>
      </c>
    </row>
    <row r="70" spans="1:6" x14ac:dyDescent="0.25">
      <c r="A70" s="2" t="s">
        <v>25499</v>
      </c>
      <c r="B70" s="2" t="s">
        <v>19689</v>
      </c>
      <c r="C70" s="4" t="s">
        <v>24155</v>
      </c>
      <c r="E70" s="9">
        <v>43035</v>
      </c>
    </row>
    <row r="71" spans="1:6" x14ac:dyDescent="0.25">
      <c r="A71" s="2" t="s">
        <v>25500</v>
      </c>
      <c r="B71" s="2" t="s">
        <v>25501</v>
      </c>
      <c r="C71" s="4" t="s">
        <v>24155</v>
      </c>
      <c r="E71" s="9">
        <v>43026</v>
      </c>
    </row>
    <row r="72" spans="1:6" x14ac:dyDescent="0.25">
      <c r="A72" s="2" t="s">
        <v>23910</v>
      </c>
      <c r="B72" s="2" t="s">
        <v>24814</v>
      </c>
      <c r="C72" s="4" t="s">
        <v>25502</v>
      </c>
      <c r="E72" s="9">
        <v>43042</v>
      </c>
    </row>
    <row r="73" spans="1:6" x14ac:dyDescent="0.25">
      <c r="A73" s="2" t="s">
        <v>20253</v>
      </c>
      <c r="B73" s="2" t="s">
        <v>25503</v>
      </c>
      <c r="C73" s="4" t="s">
        <v>25502</v>
      </c>
      <c r="E73" s="9">
        <v>43042</v>
      </c>
    </row>
    <row r="74" spans="1:6" x14ac:dyDescent="0.25">
      <c r="A74" s="2" t="s">
        <v>13011</v>
      </c>
      <c r="B74" s="2" t="s">
        <v>9638</v>
      </c>
      <c r="C74" s="4" t="s">
        <v>12199</v>
      </c>
      <c r="E74" s="9">
        <v>43049</v>
      </c>
    </row>
    <row r="75" spans="1:6" x14ac:dyDescent="0.25">
      <c r="A75" s="2" t="s">
        <v>4167</v>
      </c>
      <c r="B75" s="2" t="s">
        <v>25504</v>
      </c>
      <c r="C75" s="4" t="s">
        <v>6725</v>
      </c>
      <c r="E75" s="9">
        <v>43053</v>
      </c>
    </row>
    <row r="76" spans="1:6" x14ac:dyDescent="0.25">
      <c r="A76" s="2" t="s">
        <v>23789</v>
      </c>
      <c r="B76" s="2" t="s">
        <v>25505</v>
      </c>
      <c r="C76" s="4" t="s">
        <v>24170</v>
      </c>
      <c r="D76" s="9">
        <v>43076</v>
      </c>
      <c r="E76" s="9">
        <v>43088</v>
      </c>
    </row>
    <row r="77" spans="1:6" x14ac:dyDescent="0.25">
      <c r="A77" s="2" t="s">
        <v>4167</v>
      </c>
      <c r="B77" s="2" t="s">
        <v>25504</v>
      </c>
      <c r="C77" s="4" t="s">
        <v>10084</v>
      </c>
      <c r="E77" s="9">
        <v>43069</v>
      </c>
    </row>
    <row r="78" spans="1:6" x14ac:dyDescent="0.25">
      <c r="A78" s="2" t="s">
        <v>5247</v>
      </c>
      <c r="B78" s="2" t="s">
        <v>25506</v>
      </c>
      <c r="C78" s="4" t="s">
        <v>17782</v>
      </c>
      <c r="E78" s="9">
        <v>43088</v>
      </c>
    </row>
    <row r="79" spans="1:6" x14ac:dyDescent="0.25">
      <c r="A79" s="25"/>
      <c r="B79" s="25" t="s">
        <v>25507</v>
      </c>
      <c r="C79" s="25"/>
      <c r="D79" s="29"/>
      <c r="E79" s="29"/>
      <c r="F79" s="30"/>
    </row>
    <row r="80" spans="1:6" x14ac:dyDescent="0.25">
      <c r="A80" s="2" t="s">
        <v>1171</v>
      </c>
      <c r="B80" s="2" t="s">
        <v>25508</v>
      </c>
      <c r="C80" s="4" t="s">
        <v>25509</v>
      </c>
      <c r="E80" s="9">
        <v>43102</v>
      </c>
    </row>
    <row r="81" spans="1:5" x14ac:dyDescent="0.25">
      <c r="A81" s="2" t="s">
        <v>1171</v>
      </c>
      <c r="B81" s="2" t="s">
        <v>25510</v>
      </c>
      <c r="C81" s="4" t="s">
        <v>25509</v>
      </c>
      <c r="E81" s="9">
        <v>43102</v>
      </c>
    </row>
    <row r="82" spans="1:5" x14ac:dyDescent="0.25">
      <c r="A82" s="2" t="s">
        <v>1171</v>
      </c>
      <c r="B82" s="2" t="s">
        <v>25511</v>
      </c>
      <c r="C82" s="4">
        <v>43112</v>
      </c>
      <c r="E82" s="9">
        <v>43116</v>
      </c>
    </row>
    <row r="83" spans="1:5" x14ac:dyDescent="0.25">
      <c r="A83" s="2" t="s">
        <v>1171</v>
      </c>
      <c r="B83" s="2" t="s">
        <v>25512</v>
      </c>
      <c r="C83" s="4">
        <v>43112</v>
      </c>
      <c r="E83" s="9">
        <v>43116</v>
      </c>
    </row>
    <row r="84" spans="1:5" x14ac:dyDescent="0.25">
      <c r="A84" s="2" t="s">
        <v>1466</v>
      </c>
      <c r="B84" s="2" t="s">
        <v>25486</v>
      </c>
      <c r="C84" s="4" t="s">
        <v>25513</v>
      </c>
      <c r="E84" s="9">
        <v>43118</v>
      </c>
    </row>
    <row r="85" spans="1:5" x14ac:dyDescent="0.25">
      <c r="A85" s="2" t="s">
        <v>1466</v>
      </c>
      <c r="B85" s="2" t="s">
        <v>25514</v>
      </c>
      <c r="C85" s="4" t="s">
        <v>25515</v>
      </c>
      <c r="E85" s="9">
        <v>43127</v>
      </c>
    </row>
    <row r="86" spans="1:5" x14ac:dyDescent="0.25">
      <c r="A86" s="2" t="s">
        <v>1466</v>
      </c>
      <c r="B86" s="2" t="s">
        <v>1484</v>
      </c>
      <c r="C86" s="4" t="s">
        <v>25515</v>
      </c>
      <c r="E86" s="9">
        <v>43127</v>
      </c>
    </row>
    <row r="87" spans="1:5" x14ac:dyDescent="0.25">
      <c r="A87" s="2" t="s">
        <v>25516</v>
      </c>
      <c r="B87" s="2" t="s">
        <v>25517</v>
      </c>
      <c r="C87" s="4" t="s">
        <v>6212</v>
      </c>
      <c r="E87" s="9">
        <v>43127</v>
      </c>
    </row>
    <row r="88" spans="1:5" x14ac:dyDescent="0.25">
      <c r="A88" s="2" t="s">
        <v>25518</v>
      </c>
      <c r="B88" s="2" t="s">
        <v>25519</v>
      </c>
      <c r="C88" s="4" t="s">
        <v>6212</v>
      </c>
      <c r="E88" s="9">
        <v>43143</v>
      </c>
    </row>
    <row r="89" spans="1:5" x14ac:dyDescent="0.25">
      <c r="A89" s="2" t="s">
        <v>1466</v>
      </c>
      <c r="B89" s="2" t="s">
        <v>25520</v>
      </c>
      <c r="C89" s="4" t="s">
        <v>25521</v>
      </c>
      <c r="E89" s="9">
        <v>43137</v>
      </c>
    </row>
    <row r="90" spans="1:5" x14ac:dyDescent="0.25">
      <c r="A90" s="2" t="s">
        <v>1466</v>
      </c>
      <c r="B90" s="2" t="s">
        <v>25397</v>
      </c>
      <c r="C90" s="4" t="s">
        <v>25521</v>
      </c>
      <c r="E90" s="9">
        <v>43137</v>
      </c>
    </row>
    <row r="91" spans="1:5" x14ac:dyDescent="0.25">
      <c r="A91" s="2" t="s">
        <v>1669</v>
      </c>
      <c r="B91" s="2" t="s">
        <v>20623</v>
      </c>
      <c r="C91" s="4" t="s">
        <v>21433</v>
      </c>
      <c r="E91" s="9">
        <v>43143</v>
      </c>
    </row>
    <row r="92" spans="1:5" x14ac:dyDescent="0.25">
      <c r="A92" s="2" t="s">
        <v>1171</v>
      </c>
      <c r="B92" s="2" t="s">
        <v>1484</v>
      </c>
      <c r="C92" s="4" t="s">
        <v>25522</v>
      </c>
      <c r="E92" s="9">
        <v>43154</v>
      </c>
    </row>
    <row r="93" spans="1:5" x14ac:dyDescent="0.25">
      <c r="A93" s="2" t="s">
        <v>15457</v>
      </c>
      <c r="B93" s="2" t="s">
        <v>25523</v>
      </c>
      <c r="C93" s="4" t="s">
        <v>3183</v>
      </c>
      <c r="E93" s="9">
        <v>43185</v>
      </c>
    </row>
    <row r="94" spans="1:5" x14ac:dyDescent="0.25">
      <c r="A94" s="2" t="s">
        <v>1466</v>
      </c>
      <c r="B94" s="2" t="s">
        <v>25524</v>
      </c>
      <c r="C94" s="4" t="s">
        <v>25525</v>
      </c>
      <c r="E94" s="9">
        <v>43196</v>
      </c>
    </row>
    <row r="95" spans="1:5" x14ac:dyDescent="0.25">
      <c r="A95" s="2" t="s">
        <v>1466</v>
      </c>
      <c r="B95" s="2" t="s">
        <v>25526</v>
      </c>
      <c r="C95" s="4" t="s">
        <v>25527</v>
      </c>
      <c r="E95" s="9">
        <v>43199</v>
      </c>
    </row>
    <row r="96" spans="1:5" x14ac:dyDescent="0.25">
      <c r="A96" s="2" t="s">
        <v>1466</v>
      </c>
      <c r="B96" s="2" t="s">
        <v>6993</v>
      </c>
      <c r="C96" s="4" t="s">
        <v>25527</v>
      </c>
      <c r="E96" s="9">
        <v>43199</v>
      </c>
    </row>
    <row r="97" spans="1:5" x14ac:dyDescent="0.25">
      <c r="A97" s="2" t="s">
        <v>25528</v>
      </c>
      <c r="B97" s="2" t="s">
        <v>25529</v>
      </c>
      <c r="C97" s="4" t="s">
        <v>25530</v>
      </c>
      <c r="D97" s="9" t="s">
        <v>10894</v>
      </c>
      <c r="E97" s="9">
        <v>43202</v>
      </c>
    </row>
    <row r="98" spans="1:5" x14ac:dyDescent="0.25">
      <c r="A98" s="2" t="s">
        <v>25531</v>
      </c>
      <c r="B98" s="2" t="s">
        <v>25532</v>
      </c>
      <c r="C98" s="4" t="s">
        <v>10136</v>
      </c>
      <c r="E98" s="9">
        <v>43206</v>
      </c>
    </row>
    <row r="99" spans="1:5" x14ac:dyDescent="0.25">
      <c r="A99" s="2" t="s">
        <v>1466</v>
      </c>
      <c r="B99" s="2" t="s">
        <v>25533</v>
      </c>
      <c r="C99" s="4" t="s">
        <v>25534</v>
      </c>
      <c r="E99" s="9">
        <v>43222</v>
      </c>
    </row>
    <row r="100" spans="1:5" x14ac:dyDescent="0.25">
      <c r="A100" s="2" t="s">
        <v>12312</v>
      </c>
      <c r="B100" s="2" t="s">
        <v>25535</v>
      </c>
      <c r="C100" s="4" t="s">
        <v>5677</v>
      </c>
      <c r="E100" s="9">
        <v>43222</v>
      </c>
    </row>
    <row r="101" spans="1:5" x14ac:dyDescent="0.25">
      <c r="A101" s="2" t="s">
        <v>1466</v>
      </c>
      <c r="B101" s="2" t="s">
        <v>24814</v>
      </c>
      <c r="C101" s="4" t="s">
        <v>6063</v>
      </c>
      <c r="E101" s="9">
        <v>43246</v>
      </c>
    </row>
    <row r="102" spans="1:5" x14ac:dyDescent="0.25">
      <c r="A102" s="2" t="s">
        <v>1466</v>
      </c>
      <c r="B102" s="2" t="s">
        <v>25536</v>
      </c>
      <c r="C102" s="4" t="s">
        <v>25537</v>
      </c>
      <c r="E102" s="9">
        <v>43255</v>
      </c>
    </row>
    <row r="103" spans="1:5" x14ac:dyDescent="0.25">
      <c r="A103" s="2" t="s">
        <v>9126</v>
      </c>
      <c r="B103" s="2" t="s">
        <v>25538</v>
      </c>
      <c r="C103" s="4" t="s">
        <v>25539</v>
      </c>
      <c r="E103" s="9">
        <v>43264</v>
      </c>
    </row>
    <row r="104" spans="1:5" x14ac:dyDescent="0.25">
      <c r="A104" s="2" t="s">
        <v>1171</v>
      </c>
      <c r="B104" s="2" t="s">
        <v>10165</v>
      </c>
      <c r="C104" s="4" t="s">
        <v>10166</v>
      </c>
      <c r="E104" s="9">
        <v>43278</v>
      </c>
    </row>
    <row r="105" spans="1:5" x14ac:dyDescent="0.25">
      <c r="A105" s="2" t="s">
        <v>8358</v>
      </c>
      <c r="B105" s="2" t="s">
        <v>25540</v>
      </c>
      <c r="C105" s="4" t="s">
        <v>25541</v>
      </c>
      <c r="E105" s="9">
        <v>43278</v>
      </c>
    </row>
    <row r="106" spans="1:5" x14ac:dyDescent="0.25">
      <c r="A106" s="2" t="s">
        <v>4741</v>
      </c>
      <c r="B106" s="2" t="s">
        <v>1484</v>
      </c>
      <c r="C106" s="4" t="s">
        <v>25542</v>
      </c>
      <c r="E106" s="9">
        <v>43281</v>
      </c>
    </row>
    <row r="107" spans="1:5" x14ac:dyDescent="0.25">
      <c r="A107" s="2" t="s">
        <v>4741</v>
      </c>
      <c r="B107" s="2" t="s">
        <v>25543</v>
      </c>
      <c r="C107" s="4" t="s">
        <v>25544</v>
      </c>
      <c r="E107" s="9">
        <v>43254</v>
      </c>
    </row>
    <row r="108" spans="1:5" x14ac:dyDescent="0.25">
      <c r="A108" s="2" t="s">
        <v>18756</v>
      </c>
      <c r="B108" s="2" t="s">
        <v>25545</v>
      </c>
      <c r="C108" s="4" t="s">
        <v>4723</v>
      </c>
      <c r="E108" s="9">
        <v>43293</v>
      </c>
    </row>
    <row r="109" spans="1:5" x14ac:dyDescent="0.25">
      <c r="A109" s="2" t="s">
        <v>4741</v>
      </c>
      <c r="B109" s="2" t="s">
        <v>25546</v>
      </c>
      <c r="C109" s="4" t="s">
        <v>25547</v>
      </c>
      <c r="E109" s="9">
        <v>43293</v>
      </c>
    </row>
    <row r="110" spans="1:5" x14ac:dyDescent="0.25">
      <c r="A110" s="2" t="s">
        <v>4741</v>
      </c>
      <c r="B110" s="2" t="s">
        <v>25548</v>
      </c>
      <c r="C110" s="4" t="s">
        <v>25549</v>
      </c>
      <c r="E110" s="9">
        <v>43269</v>
      </c>
    </row>
    <row r="111" spans="1:5" x14ac:dyDescent="0.25">
      <c r="A111" s="2" t="s">
        <v>25550</v>
      </c>
      <c r="B111" s="2" t="s">
        <v>25551</v>
      </c>
      <c r="C111" s="4" t="s">
        <v>7063</v>
      </c>
      <c r="E111" s="9" t="s">
        <v>25552</v>
      </c>
    </row>
    <row r="112" spans="1:5" x14ac:dyDescent="0.25">
      <c r="A112" s="2" t="s">
        <v>22570</v>
      </c>
      <c r="B112" s="2" t="s">
        <v>22571</v>
      </c>
      <c r="C112" s="4" t="s">
        <v>25553</v>
      </c>
      <c r="E112" s="9">
        <v>43326</v>
      </c>
    </row>
    <row r="113" spans="1:5" x14ac:dyDescent="0.25">
      <c r="A113" s="2" t="s">
        <v>4741</v>
      </c>
      <c r="B113" s="2" t="s">
        <v>25554</v>
      </c>
      <c r="C113" s="4" t="s">
        <v>15233</v>
      </c>
      <c r="E113" s="9">
        <v>43354</v>
      </c>
    </row>
    <row r="114" spans="1:5" x14ac:dyDescent="0.25">
      <c r="A114" s="2" t="s">
        <v>25555</v>
      </c>
      <c r="B114" s="2" t="s">
        <v>25556</v>
      </c>
      <c r="C114" s="4" t="s">
        <v>25557</v>
      </c>
      <c r="D114" s="9">
        <v>43369</v>
      </c>
      <c r="E114" s="9" t="s">
        <v>25558</v>
      </c>
    </row>
    <row r="115" spans="1:5" x14ac:dyDescent="0.25">
      <c r="A115" s="2" t="s">
        <v>4741</v>
      </c>
      <c r="B115" s="2" t="s">
        <v>25559</v>
      </c>
      <c r="C115" s="4" t="s">
        <v>1074</v>
      </c>
      <c r="E115" s="9">
        <v>43367</v>
      </c>
    </row>
    <row r="116" spans="1:5" x14ac:dyDescent="0.25">
      <c r="A116" s="2" t="s">
        <v>25560</v>
      </c>
      <c r="B116" s="2" t="s">
        <v>25561</v>
      </c>
      <c r="C116" s="4" t="s">
        <v>8918</v>
      </c>
      <c r="E116" s="9">
        <v>43367</v>
      </c>
    </row>
    <row r="117" spans="1:5" x14ac:dyDescent="0.25">
      <c r="A117" s="2" t="s">
        <v>4741</v>
      </c>
      <c r="B117" s="2" t="s">
        <v>25562</v>
      </c>
      <c r="C117" s="4" t="s">
        <v>7746</v>
      </c>
      <c r="E117" s="9">
        <v>43374</v>
      </c>
    </row>
    <row r="118" spans="1:5" x14ac:dyDescent="0.25">
      <c r="A118" s="2" t="s">
        <v>4741</v>
      </c>
      <c r="B118" s="2" t="s">
        <v>25563</v>
      </c>
      <c r="C118" s="4" t="s">
        <v>7746</v>
      </c>
      <c r="E118" s="9">
        <v>43374</v>
      </c>
    </row>
    <row r="119" spans="1:5" x14ac:dyDescent="0.25">
      <c r="A119" s="2" t="s">
        <v>4741</v>
      </c>
      <c r="B119" s="2" t="s">
        <v>25564</v>
      </c>
      <c r="C119" s="4" t="s">
        <v>25565</v>
      </c>
      <c r="E119" s="9">
        <v>43381</v>
      </c>
    </row>
    <row r="120" spans="1:5" x14ac:dyDescent="0.25">
      <c r="A120" s="2" t="s">
        <v>4741</v>
      </c>
      <c r="B120" s="2" t="s">
        <v>25566</v>
      </c>
      <c r="C120" s="4" t="s">
        <v>7077</v>
      </c>
      <c r="E120" s="9">
        <v>43381</v>
      </c>
    </row>
    <row r="121" spans="1:5" x14ac:dyDescent="0.25">
      <c r="A121" s="2" t="s">
        <v>4741</v>
      </c>
      <c r="B121" s="2" t="s">
        <v>25567</v>
      </c>
      <c r="C121" s="4" t="s">
        <v>25568</v>
      </c>
      <c r="E121" s="9">
        <v>43390</v>
      </c>
    </row>
    <row r="122" spans="1:5" x14ac:dyDescent="0.25">
      <c r="A122" s="2" t="s">
        <v>25569</v>
      </c>
      <c r="B122" s="2" t="s">
        <v>25570</v>
      </c>
      <c r="C122" s="4" t="s">
        <v>7749</v>
      </c>
      <c r="D122" s="9">
        <v>43413</v>
      </c>
      <c r="E122" s="9">
        <v>43414</v>
      </c>
    </row>
    <row r="123" spans="1:5" x14ac:dyDescent="0.25">
      <c r="A123" s="2" t="s">
        <v>25571</v>
      </c>
      <c r="B123" s="2" t="s">
        <v>25572</v>
      </c>
      <c r="C123" s="4" t="s">
        <v>22522</v>
      </c>
      <c r="E123" s="9">
        <v>43417</v>
      </c>
    </row>
    <row r="124" spans="1:5" x14ac:dyDescent="0.25">
      <c r="A124" s="2" t="s">
        <v>4741</v>
      </c>
      <c r="B124" s="2" t="s">
        <v>25573</v>
      </c>
      <c r="C124" s="4" t="s">
        <v>11374</v>
      </c>
      <c r="E124" s="9">
        <v>43416</v>
      </c>
    </row>
    <row r="125" spans="1:5" x14ac:dyDescent="0.25">
      <c r="A125" s="2" t="s">
        <v>25569</v>
      </c>
      <c r="B125" s="2" t="s">
        <v>25574</v>
      </c>
      <c r="C125" s="4" t="s">
        <v>11379</v>
      </c>
      <c r="E125" s="9">
        <v>43437</v>
      </c>
    </row>
    <row r="126" spans="1:5" x14ac:dyDescent="0.25">
      <c r="A126" s="2" t="s">
        <v>25575</v>
      </c>
      <c r="B126" s="2" t="s">
        <v>25576</v>
      </c>
      <c r="C126" s="4" t="s">
        <v>7083</v>
      </c>
      <c r="E126" s="9">
        <v>43437</v>
      </c>
    </row>
    <row r="127" spans="1:5" x14ac:dyDescent="0.25">
      <c r="A127" s="2" t="s">
        <v>18932</v>
      </c>
      <c r="B127" s="2" t="s">
        <v>25577</v>
      </c>
      <c r="C127" s="4" t="s">
        <v>6137</v>
      </c>
      <c r="E127" s="9">
        <v>43437</v>
      </c>
    </row>
    <row r="128" spans="1:5" x14ac:dyDescent="0.25">
      <c r="A128" s="2" t="s">
        <v>14670</v>
      </c>
      <c r="B128" s="2" t="s">
        <v>25578</v>
      </c>
      <c r="C128" s="4" t="s">
        <v>25579</v>
      </c>
      <c r="E128" s="9">
        <v>43470</v>
      </c>
    </row>
    <row r="129" spans="1:6" x14ac:dyDescent="0.25">
      <c r="A129" s="2" t="s">
        <v>14670</v>
      </c>
      <c r="B129" s="2" t="s">
        <v>15490</v>
      </c>
      <c r="C129" s="4" t="s">
        <v>25580</v>
      </c>
      <c r="E129" s="9">
        <v>43472</v>
      </c>
    </row>
    <row r="130" spans="1:6" x14ac:dyDescent="0.25">
      <c r="A130" s="2" t="s">
        <v>1013</v>
      </c>
      <c r="B130" s="2" t="s">
        <v>25581</v>
      </c>
      <c r="C130" s="4" t="s">
        <v>2306</v>
      </c>
      <c r="E130" s="9">
        <v>43480</v>
      </c>
    </row>
    <row r="131" spans="1:6" x14ac:dyDescent="0.25">
      <c r="A131" s="2" t="s">
        <v>6459</v>
      </c>
      <c r="B131" s="2" t="s">
        <v>24742</v>
      </c>
      <c r="C131" s="4" t="s">
        <v>5777</v>
      </c>
      <c r="E131" s="9">
        <v>43523</v>
      </c>
      <c r="F131" s="3">
        <v>26</v>
      </c>
    </row>
    <row r="132" spans="1:6" x14ac:dyDescent="0.25">
      <c r="A132" s="2" t="s">
        <v>25582</v>
      </c>
      <c r="B132" s="2" t="s">
        <v>10535</v>
      </c>
      <c r="C132" s="4" t="s">
        <v>14434</v>
      </c>
      <c r="E132" s="9">
        <v>43503</v>
      </c>
    </row>
    <row r="133" spans="1:6" x14ac:dyDescent="0.25">
      <c r="A133" s="2" t="s">
        <v>25583</v>
      </c>
      <c r="B133" s="2" t="s">
        <v>25584</v>
      </c>
      <c r="C133" s="4" t="s">
        <v>25585</v>
      </c>
      <c r="E133" s="9">
        <v>43509</v>
      </c>
    </row>
    <row r="134" spans="1:6" x14ac:dyDescent="0.25">
      <c r="A134" s="25"/>
      <c r="B134" s="25" t="s">
        <v>25586</v>
      </c>
      <c r="C134" s="25"/>
      <c r="D134" s="29"/>
      <c r="E134" s="29"/>
      <c r="F134" s="30"/>
    </row>
    <row r="135" spans="1:6" x14ac:dyDescent="0.25">
      <c r="A135" s="2" t="s">
        <v>4791</v>
      </c>
      <c r="B135" s="2" t="s">
        <v>25587</v>
      </c>
      <c r="C135" s="4" t="s">
        <v>3132</v>
      </c>
      <c r="E135" s="9">
        <v>43596</v>
      </c>
      <c r="F135" s="3" t="s">
        <v>25588</v>
      </c>
    </row>
    <row r="136" spans="1:6" x14ac:dyDescent="0.25">
      <c r="A136" s="2" t="s">
        <v>25589</v>
      </c>
      <c r="B136" s="2" t="s">
        <v>25590</v>
      </c>
      <c r="C136" s="4" t="s">
        <v>3132</v>
      </c>
      <c r="E136" s="9">
        <v>43585</v>
      </c>
      <c r="F136" s="3" t="s">
        <v>25588</v>
      </c>
    </row>
    <row r="137" spans="1:6" x14ac:dyDescent="0.25">
      <c r="A137" s="2" t="s">
        <v>25591</v>
      </c>
      <c r="B137" s="2" t="s">
        <v>25592</v>
      </c>
      <c r="C137" s="4" t="s">
        <v>20566</v>
      </c>
      <c r="E137" s="9">
        <v>43608</v>
      </c>
    </row>
    <row r="138" spans="1:6" x14ac:dyDescent="0.25">
      <c r="A138" s="2" t="s">
        <v>25593</v>
      </c>
      <c r="B138" s="2" t="s">
        <v>25594</v>
      </c>
      <c r="C138" s="4" t="s">
        <v>8984</v>
      </c>
      <c r="E138" s="9">
        <v>43640</v>
      </c>
    </row>
    <row r="139" spans="1:6" x14ac:dyDescent="0.25">
      <c r="A139" s="2" t="s">
        <v>25595</v>
      </c>
      <c r="B139" s="2" t="s">
        <v>25596</v>
      </c>
      <c r="C139" s="4" t="s">
        <v>8984</v>
      </c>
      <c r="E139" s="9">
        <v>43657</v>
      </c>
    </row>
    <row r="140" spans="1:6" x14ac:dyDescent="0.25">
      <c r="A140" s="2" t="s">
        <v>25597</v>
      </c>
      <c r="B140" s="2" t="s">
        <v>25598</v>
      </c>
      <c r="C140" s="4">
        <v>43640</v>
      </c>
      <c r="E140" s="9">
        <v>43644</v>
      </c>
    </row>
    <row r="141" spans="1:6" x14ac:dyDescent="0.25">
      <c r="A141" s="2" t="s">
        <v>3157</v>
      </c>
      <c r="B141" s="2" t="s">
        <v>25599</v>
      </c>
      <c r="C141" s="4">
        <v>43640</v>
      </c>
      <c r="E141" s="9">
        <v>43640</v>
      </c>
    </row>
    <row r="142" spans="1:6" x14ac:dyDescent="0.25">
      <c r="A142" s="2" t="s">
        <v>25600</v>
      </c>
      <c r="B142" s="2" t="s">
        <v>25601</v>
      </c>
      <c r="C142" s="4">
        <v>43644</v>
      </c>
      <c r="E142" s="9">
        <v>43279</v>
      </c>
    </row>
    <row r="143" spans="1:6" x14ac:dyDescent="0.25">
      <c r="A143" s="2" t="s">
        <v>25602</v>
      </c>
      <c r="B143" s="2" t="s">
        <v>25603</v>
      </c>
      <c r="C143" s="4">
        <v>43644</v>
      </c>
      <c r="E143" s="9">
        <v>43279</v>
      </c>
    </row>
    <row r="144" spans="1:6" x14ac:dyDescent="0.25">
      <c r="A144" s="2" t="s">
        <v>25604</v>
      </c>
      <c r="B144" s="2" t="s">
        <v>25605</v>
      </c>
      <c r="C144" s="4">
        <v>43654</v>
      </c>
      <c r="E144" s="9">
        <v>43663</v>
      </c>
    </row>
    <row r="145" spans="1:5" x14ac:dyDescent="0.25">
      <c r="A145" s="2" t="s">
        <v>3186</v>
      </c>
      <c r="B145" s="2" t="s">
        <v>4931</v>
      </c>
      <c r="C145" s="4" t="s">
        <v>4932</v>
      </c>
      <c r="D145" s="9">
        <v>44401</v>
      </c>
      <c r="E145" s="9">
        <v>44401</v>
      </c>
    </row>
    <row r="146" spans="1:5" x14ac:dyDescent="0.25">
      <c r="A146" s="2" t="s">
        <v>4933</v>
      </c>
      <c r="B146" s="2" t="s">
        <v>4864</v>
      </c>
      <c r="C146" s="4" t="s">
        <v>4932</v>
      </c>
      <c r="D146" s="9">
        <v>44401</v>
      </c>
      <c r="E146" s="9">
        <v>44401</v>
      </c>
    </row>
    <row r="147" spans="1:5" x14ac:dyDescent="0.25">
      <c r="A147" s="2" t="s">
        <v>4929</v>
      </c>
      <c r="B147" s="2" t="s">
        <v>4934</v>
      </c>
      <c r="C147" s="4" t="s">
        <v>4935</v>
      </c>
      <c r="D147" s="9">
        <v>44436</v>
      </c>
      <c r="E147" s="9">
        <v>44434</v>
      </c>
    </row>
    <row r="148" spans="1:5" x14ac:dyDescent="0.25">
      <c r="A148" s="2" t="s">
        <v>4936</v>
      </c>
      <c r="B148" s="2" t="s">
        <v>4937</v>
      </c>
      <c r="C148" s="4" t="s">
        <v>4938</v>
      </c>
      <c r="D148" s="9">
        <v>44534</v>
      </c>
      <c r="E148" s="9">
        <v>44534</v>
      </c>
    </row>
    <row r="149" spans="1:5" x14ac:dyDescent="0.25">
      <c r="A149" s="2" t="s">
        <v>4033</v>
      </c>
      <c r="B149" s="2" t="s">
        <v>4939</v>
      </c>
      <c r="C149" s="4" t="s">
        <v>4940</v>
      </c>
      <c r="D149" s="9">
        <v>44552</v>
      </c>
      <c r="E149" s="9">
        <v>44552</v>
      </c>
    </row>
    <row r="150" spans="1:5" x14ac:dyDescent="0.25">
      <c r="A150" s="2" t="s">
        <v>4715</v>
      </c>
      <c r="B150" s="2" t="s">
        <v>4941</v>
      </c>
      <c r="C150" s="4" t="s">
        <v>849</v>
      </c>
      <c r="E150" s="9">
        <v>44558</v>
      </c>
    </row>
    <row r="151" spans="1:5" x14ac:dyDescent="0.25">
      <c r="A151" s="2" t="s">
        <v>4942</v>
      </c>
      <c r="B151" s="2" t="s">
        <v>4943</v>
      </c>
      <c r="C151" s="4" t="s">
        <v>4944</v>
      </c>
      <c r="D151" s="9" t="s">
        <v>4945</v>
      </c>
      <c r="E151" s="9">
        <v>44579</v>
      </c>
    </row>
    <row r="152" spans="1:5" x14ac:dyDescent="0.25">
      <c r="A152" s="2" t="s">
        <v>4768</v>
      </c>
      <c r="B152" s="2" t="s">
        <v>4946</v>
      </c>
      <c r="C152" s="4" t="s">
        <v>4944</v>
      </c>
      <c r="E152" s="9">
        <v>44574</v>
      </c>
    </row>
    <row r="153" spans="1:5" x14ac:dyDescent="0.25">
      <c r="A153" s="2" t="s">
        <v>4942</v>
      </c>
      <c r="B153" s="2" t="s">
        <v>4947</v>
      </c>
      <c r="C153" s="4" t="s">
        <v>4945</v>
      </c>
      <c r="E153" s="9">
        <v>44581</v>
      </c>
    </row>
    <row r="154" spans="1:5" x14ac:dyDescent="0.25">
      <c r="A154" s="2" t="s">
        <v>3889</v>
      </c>
      <c r="B154" s="2" t="s">
        <v>4948</v>
      </c>
      <c r="C154" s="4" t="s">
        <v>4949</v>
      </c>
      <c r="E154" s="9">
        <v>44581</v>
      </c>
    </row>
    <row r="155" spans="1:5" x14ac:dyDescent="0.25">
      <c r="A155" s="2" t="s">
        <v>4950</v>
      </c>
      <c r="B155" s="2" t="s">
        <v>4951</v>
      </c>
      <c r="C155" s="4" t="s">
        <v>4952</v>
      </c>
    </row>
    <row r="156" spans="1:5" x14ac:dyDescent="0.25">
      <c r="A156" s="2" t="s">
        <v>4953</v>
      </c>
      <c r="B156" s="2" t="s">
        <v>4954</v>
      </c>
      <c r="C156" s="4" t="s">
        <v>4955</v>
      </c>
      <c r="E156" s="9">
        <v>44627</v>
      </c>
    </row>
    <row r="157" spans="1:5" x14ac:dyDescent="0.25">
      <c r="A157" s="2" t="s">
        <v>4956</v>
      </c>
      <c r="B157" s="2" t="s">
        <v>4957</v>
      </c>
      <c r="C157" s="4" t="s">
        <v>4958</v>
      </c>
      <c r="D157" s="9" t="s">
        <v>4959</v>
      </c>
      <c r="E157" s="9">
        <v>44639</v>
      </c>
    </row>
    <row r="158" spans="1:5" x14ac:dyDescent="0.25">
      <c r="A158" s="2" t="s">
        <v>4960</v>
      </c>
      <c r="B158" s="2" t="s">
        <v>4961</v>
      </c>
      <c r="C158" s="4" t="s">
        <v>4962</v>
      </c>
      <c r="D158" s="9" t="s">
        <v>4963</v>
      </c>
      <c r="E158" s="9">
        <v>44653</v>
      </c>
    </row>
    <row r="159" spans="1:5" x14ac:dyDescent="0.25">
      <c r="A159" s="2" t="s">
        <v>3242</v>
      </c>
      <c r="B159" s="2" t="s">
        <v>4964</v>
      </c>
      <c r="C159" s="4" t="s">
        <v>4965</v>
      </c>
      <c r="D159" s="9" t="s">
        <v>4963</v>
      </c>
      <c r="E159" s="9">
        <v>44653</v>
      </c>
    </row>
    <row r="160" spans="1:5" x14ac:dyDescent="0.25">
      <c r="A160" s="2" t="s">
        <v>4966</v>
      </c>
      <c r="B160" s="2" t="s">
        <v>4967</v>
      </c>
      <c r="C160" s="4" t="s">
        <v>4968</v>
      </c>
      <c r="E160" s="9">
        <v>44691</v>
      </c>
    </row>
    <row r="161" spans="1:5" x14ac:dyDescent="0.25">
      <c r="A161" s="2" t="s">
        <v>4969</v>
      </c>
      <c r="B161" s="2" t="s">
        <v>4970</v>
      </c>
      <c r="C161" s="4" t="s">
        <v>4968</v>
      </c>
      <c r="D161" s="9" t="s">
        <v>4971</v>
      </c>
      <c r="E161" s="9">
        <v>44698</v>
      </c>
    </row>
    <row r="162" spans="1:5" x14ac:dyDescent="0.25">
      <c r="A162" s="2" t="s">
        <v>4972</v>
      </c>
      <c r="B162" s="2" t="s">
        <v>4973</v>
      </c>
      <c r="C162" s="4" t="s">
        <v>4971</v>
      </c>
      <c r="D162" s="9" t="s">
        <v>4974</v>
      </c>
      <c r="E162" s="9">
        <v>44704</v>
      </c>
    </row>
    <row r="163" spans="1:5" x14ac:dyDescent="0.25">
      <c r="A163" s="2" t="s">
        <v>25606</v>
      </c>
      <c r="B163" s="2" t="s">
        <v>25607</v>
      </c>
      <c r="C163" s="4" t="s">
        <v>25608</v>
      </c>
      <c r="E163" s="9">
        <v>45072</v>
      </c>
    </row>
    <row r="164" spans="1:5" x14ac:dyDescent="0.25">
      <c r="A164" s="2" t="s">
        <v>25606</v>
      </c>
      <c r="B164" s="2" t="s">
        <v>25609</v>
      </c>
      <c r="C164" s="4" t="s">
        <v>25608</v>
      </c>
      <c r="E164" s="9">
        <v>45072</v>
      </c>
    </row>
    <row r="165" spans="1:5" x14ac:dyDescent="0.25">
      <c r="A165" s="2" t="s">
        <v>25610</v>
      </c>
      <c r="B165" s="2" t="s">
        <v>25611</v>
      </c>
      <c r="C165" s="4" t="s">
        <v>3531</v>
      </c>
      <c r="E165" s="9">
        <v>45094</v>
      </c>
    </row>
    <row r="166" spans="1:5" x14ac:dyDescent="0.25">
      <c r="A166" s="2" t="s">
        <v>25610</v>
      </c>
      <c r="B166" s="2" t="s">
        <v>25611</v>
      </c>
      <c r="C166" s="4" t="s">
        <v>25612</v>
      </c>
      <c r="E166" s="9">
        <v>45110</v>
      </c>
    </row>
    <row r="167" spans="1:5" x14ac:dyDescent="0.25">
      <c r="A167" s="2" t="s">
        <v>13107</v>
      </c>
      <c r="B167" s="2" t="s">
        <v>25613</v>
      </c>
      <c r="C167" s="4" t="s">
        <v>25614</v>
      </c>
      <c r="D167" s="9">
        <v>45140</v>
      </c>
      <c r="E167" s="9">
        <v>45140</v>
      </c>
    </row>
    <row r="168" spans="1:5" x14ac:dyDescent="0.25">
      <c r="A168" s="2" t="s">
        <v>28939</v>
      </c>
      <c r="B168" s="2" t="s">
        <v>28940</v>
      </c>
      <c r="C168" s="4" t="s">
        <v>28941</v>
      </c>
      <c r="D168" s="9">
        <v>45152</v>
      </c>
      <c r="E168" s="9">
        <v>45152</v>
      </c>
    </row>
    <row r="169" spans="1:5" x14ac:dyDescent="0.25">
      <c r="A169" s="2" t="s">
        <v>14810</v>
      </c>
      <c r="B169" s="2" t="s">
        <v>29152</v>
      </c>
      <c r="C169" s="4" t="s">
        <v>29150</v>
      </c>
    </row>
  </sheetData>
  <hyperlinks>
    <hyperlink ref="I1" location="'Inicio'!A1" tooltip="Regresa a la tabla del inicio" display="Ir al inicio" xr:uid="{DBE68745-5135-4300-882F-26E6110124B3}"/>
  </hyperlinks>
  <pageMargins left="0.7" right="0.7" top="0.75" bottom="0.75" header="0.3" footer="0.3"/>
  <tableParts count="1">
    <tablePart r:id="rId1"/>
  </tableParts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97BFF-86CF-4A23-8E99-C7692A88003F}">
  <sheetPr codeName="Hoja325"/>
  <dimension ref="A1:I310"/>
  <sheetViews>
    <sheetView workbookViewId="0">
      <pane ySplit="1" topLeftCell="A293" activePane="bottomLeft" state="frozenSplit"/>
      <selection pane="bottomLeft" activeCell="A310" sqref="A310:F31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833</v>
      </c>
      <c r="H1" s="1" t="s">
        <v>28782</v>
      </c>
      <c r="I1" s="5" t="s">
        <v>14</v>
      </c>
    </row>
    <row r="2" spans="1:9" x14ac:dyDescent="0.25">
      <c r="A2" s="2" t="s">
        <v>13367</v>
      </c>
      <c r="B2" s="2" t="s">
        <v>25615</v>
      </c>
      <c r="C2" s="4" t="s">
        <v>25616</v>
      </c>
      <c r="E2" s="9">
        <v>40712</v>
      </c>
    </row>
    <row r="3" spans="1:9" x14ac:dyDescent="0.25">
      <c r="A3" s="2" t="s">
        <v>25106</v>
      </c>
      <c r="B3" s="2" t="s">
        <v>25617</v>
      </c>
      <c r="C3" s="4" t="s">
        <v>25618</v>
      </c>
      <c r="E3" s="9">
        <v>40729</v>
      </c>
    </row>
    <row r="4" spans="1:9" x14ac:dyDescent="0.25">
      <c r="A4" s="2" t="s">
        <v>884</v>
      </c>
      <c r="B4" s="2" t="s">
        <v>25619</v>
      </c>
      <c r="C4" s="4" t="s">
        <v>12303</v>
      </c>
      <c r="E4" s="9">
        <v>40730</v>
      </c>
    </row>
    <row r="5" spans="1:9" x14ac:dyDescent="0.25">
      <c r="A5" s="2" t="s">
        <v>20088</v>
      </c>
      <c r="B5" s="2" t="s">
        <v>25620</v>
      </c>
      <c r="C5" s="4" t="s">
        <v>25621</v>
      </c>
      <c r="E5" s="9">
        <v>40954</v>
      </c>
    </row>
    <row r="6" spans="1:9" x14ac:dyDescent="0.25">
      <c r="A6" s="2" t="s">
        <v>18689</v>
      </c>
      <c r="B6" s="2" t="s">
        <v>25622</v>
      </c>
      <c r="C6" s="4" t="s">
        <v>25623</v>
      </c>
      <c r="E6" s="9">
        <v>40954</v>
      </c>
    </row>
    <row r="7" spans="1:9" x14ac:dyDescent="0.25">
      <c r="A7" s="2" t="s">
        <v>15279</v>
      </c>
      <c r="B7" s="2" t="s">
        <v>25624</v>
      </c>
      <c r="C7" s="4" t="s">
        <v>25625</v>
      </c>
      <c r="E7" s="9">
        <v>42710</v>
      </c>
    </row>
    <row r="8" spans="1:9" x14ac:dyDescent="0.25">
      <c r="A8" s="2" t="s">
        <v>25626</v>
      </c>
      <c r="B8" s="2" t="s">
        <v>25627</v>
      </c>
      <c r="C8" s="4" t="s">
        <v>25625</v>
      </c>
      <c r="E8" s="9">
        <v>42710</v>
      </c>
    </row>
    <row r="9" spans="1:9" x14ac:dyDescent="0.25">
      <c r="A9" s="2" t="s">
        <v>2488</v>
      </c>
      <c r="B9" s="2" t="s">
        <v>25628</v>
      </c>
      <c r="C9" s="4" t="s">
        <v>9875</v>
      </c>
      <c r="E9" s="9">
        <v>42719</v>
      </c>
    </row>
    <row r="10" spans="1:9" x14ac:dyDescent="0.25">
      <c r="A10" s="2" t="s">
        <v>25629</v>
      </c>
      <c r="B10" s="2" t="s">
        <v>25630</v>
      </c>
      <c r="C10" s="4" t="s">
        <v>25631</v>
      </c>
      <c r="E10" s="9">
        <v>42719</v>
      </c>
    </row>
    <row r="11" spans="1:9" x14ac:dyDescent="0.25">
      <c r="A11" s="2" t="s">
        <v>2713</v>
      </c>
      <c r="B11" s="2" t="s">
        <v>25632</v>
      </c>
      <c r="C11" s="4" t="s">
        <v>1397</v>
      </c>
      <c r="E11" s="9">
        <v>42716</v>
      </c>
    </row>
    <row r="12" spans="1:9" x14ac:dyDescent="0.25">
      <c r="A12" s="2" t="s">
        <v>25633</v>
      </c>
      <c r="B12" s="2" t="s">
        <v>25634</v>
      </c>
      <c r="C12" s="4" t="s">
        <v>25635</v>
      </c>
      <c r="E12" s="9">
        <v>42723</v>
      </c>
    </row>
    <row r="13" spans="1:9" x14ac:dyDescent="0.25">
      <c r="A13" s="2" t="s">
        <v>1054</v>
      </c>
      <c r="B13" s="2" t="s">
        <v>5534</v>
      </c>
      <c r="C13" s="4" t="s">
        <v>19260</v>
      </c>
      <c r="E13" s="9">
        <v>42724</v>
      </c>
    </row>
    <row r="14" spans="1:9" x14ac:dyDescent="0.25">
      <c r="A14" s="2" t="s">
        <v>1171</v>
      </c>
      <c r="B14" s="2" t="s">
        <v>25636</v>
      </c>
      <c r="C14" s="4" t="s">
        <v>25637</v>
      </c>
      <c r="E14" s="9">
        <v>42723</v>
      </c>
    </row>
    <row r="15" spans="1:9" x14ac:dyDescent="0.25">
      <c r="A15" s="2" t="s">
        <v>1295</v>
      </c>
      <c r="B15" s="2" t="s">
        <v>25638</v>
      </c>
      <c r="C15" s="4" t="s">
        <v>25639</v>
      </c>
      <c r="E15" s="9">
        <v>42730</v>
      </c>
    </row>
    <row r="16" spans="1:9" x14ac:dyDescent="0.25">
      <c r="A16" s="2" t="s">
        <v>25640</v>
      </c>
      <c r="B16" s="2" t="s">
        <v>25641</v>
      </c>
      <c r="C16" s="4" t="s">
        <v>25642</v>
      </c>
      <c r="E16" s="9">
        <v>42748</v>
      </c>
    </row>
    <row r="17" spans="1:5" x14ac:dyDescent="0.25">
      <c r="A17" s="2" t="s">
        <v>13781</v>
      </c>
      <c r="B17" s="2" t="s">
        <v>25643</v>
      </c>
      <c r="C17" s="4" t="s">
        <v>25642</v>
      </c>
      <c r="E17" s="9">
        <v>42748</v>
      </c>
    </row>
    <row r="18" spans="1:5" x14ac:dyDescent="0.25">
      <c r="A18" s="2" t="s">
        <v>1171</v>
      </c>
      <c r="B18" s="2" t="s">
        <v>25644</v>
      </c>
      <c r="C18" s="4" t="s">
        <v>25645</v>
      </c>
      <c r="E18" s="9">
        <v>42732</v>
      </c>
    </row>
    <row r="19" spans="1:5" x14ac:dyDescent="0.25">
      <c r="A19" s="2" t="s">
        <v>1171</v>
      </c>
      <c r="B19" s="2" t="s">
        <v>25646</v>
      </c>
      <c r="C19" s="4" t="s">
        <v>25647</v>
      </c>
      <c r="E19" s="9">
        <v>42737</v>
      </c>
    </row>
    <row r="20" spans="1:5" x14ac:dyDescent="0.25">
      <c r="A20" s="2" t="s">
        <v>25648</v>
      </c>
      <c r="B20" s="2" t="s">
        <v>25649</v>
      </c>
      <c r="C20" s="4" t="s">
        <v>15438</v>
      </c>
      <c r="E20" s="9">
        <v>42748</v>
      </c>
    </row>
    <row r="21" spans="1:5" x14ac:dyDescent="0.25">
      <c r="A21" s="2" t="s">
        <v>7498</v>
      </c>
      <c r="B21" s="2" t="s">
        <v>17183</v>
      </c>
      <c r="C21" s="4" t="s">
        <v>1978</v>
      </c>
      <c r="E21" s="9">
        <v>42751</v>
      </c>
    </row>
    <row r="22" spans="1:5" x14ac:dyDescent="0.25">
      <c r="A22" s="2" t="s">
        <v>2599</v>
      </c>
      <c r="B22" s="2" t="s">
        <v>25650</v>
      </c>
      <c r="C22" s="4" t="s">
        <v>18572</v>
      </c>
      <c r="E22" s="9">
        <v>42748</v>
      </c>
    </row>
    <row r="23" spans="1:5" x14ac:dyDescent="0.25">
      <c r="A23" s="2" t="s">
        <v>2599</v>
      </c>
      <c r="B23" s="2" t="s">
        <v>25651</v>
      </c>
      <c r="C23" s="4" t="s">
        <v>13477</v>
      </c>
      <c r="E23" s="9">
        <v>42754</v>
      </c>
    </row>
    <row r="24" spans="1:5" x14ac:dyDescent="0.25">
      <c r="A24" s="2" t="s">
        <v>25652</v>
      </c>
      <c r="B24" s="2" t="s">
        <v>25653</v>
      </c>
      <c r="C24" s="4" t="s">
        <v>13477</v>
      </c>
      <c r="E24" s="9">
        <v>42759</v>
      </c>
    </row>
    <row r="25" spans="1:5" x14ac:dyDescent="0.25">
      <c r="A25" s="2" t="s">
        <v>2461</v>
      </c>
      <c r="B25" s="2" t="s">
        <v>2462</v>
      </c>
      <c r="C25" s="4" t="s">
        <v>12551</v>
      </c>
      <c r="E25" s="9">
        <v>42759</v>
      </c>
    </row>
    <row r="26" spans="1:5" x14ac:dyDescent="0.25">
      <c r="A26" s="2" t="s">
        <v>17069</v>
      </c>
      <c r="B26" s="2" t="s">
        <v>25654</v>
      </c>
      <c r="C26" s="4" t="s">
        <v>12551</v>
      </c>
      <c r="E26" s="9">
        <v>42765</v>
      </c>
    </row>
    <row r="27" spans="1:5" x14ac:dyDescent="0.25">
      <c r="A27" s="2" t="s">
        <v>12099</v>
      </c>
      <c r="B27" s="2" t="s">
        <v>12100</v>
      </c>
      <c r="C27" s="4" t="s">
        <v>4541</v>
      </c>
      <c r="E27" s="9">
        <v>42770</v>
      </c>
    </row>
    <row r="28" spans="1:5" x14ac:dyDescent="0.25">
      <c r="A28" s="2" t="s">
        <v>4669</v>
      </c>
      <c r="B28" s="2" t="s">
        <v>25655</v>
      </c>
      <c r="C28" s="4" t="s">
        <v>5559</v>
      </c>
      <c r="E28" s="9">
        <v>42770</v>
      </c>
    </row>
    <row r="29" spans="1:5" x14ac:dyDescent="0.25">
      <c r="A29" s="2" t="s">
        <v>2615</v>
      </c>
      <c r="B29" s="2" t="s">
        <v>22423</v>
      </c>
      <c r="C29" s="4" t="s">
        <v>6696</v>
      </c>
      <c r="E29" s="9">
        <v>42773</v>
      </c>
    </row>
    <row r="30" spans="1:5" x14ac:dyDescent="0.25">
      <c r="A30" s="2" t="s">
        <v>25656</v>
      </c>
      <c r="B30" s="2" t="s">
        <v>25657</v>
      </c>
      <c r="C30" s="4" t="s">
        <v>17652</v>
      </c>
      <c r="E30" s="9">
        <v>42782</v>
      </c>
    </row>
    <row r="31" spans="1:5" x14ac:dyDescent="0.25">
      <c r="A31" s="2" t="s">
        <v>3812</v>
      </c>
      <c r="B31" s="2" t="s">
        <v>25658</v>
      </c>
      <c r="C31" s="4" t="s">
        <v>10595</v>
      </c>
      <c r="E31" s="9">
        <v>42783</v>
      </c>
    </row>
    <row r="32" spans="1:5" x14ac:dyDescent="0.25">
      <c r="A32" s="2" t="s">
        <v>5101</v>
      </c>
      <c r="B32" s="2" t="s">
        <v>25659</v>
      </c>
      <c r="C32" s="4" t="s">
        <v>25660</v>
      </c>
      <c r="E32" s="9">
        <v>42786</v>
      </c>
    </row>
    <row r="33" spans="1:5" x14ac:dyDescent="0.25">
      <c r="A33" s="2" t="s">
        <v>25661</v>
      </c>
      <c r="B33" s="2" t="s">
        <v>25662</v>
      </c>
      <c r="C33" s="4" t="s">
        <v>25663</v>
      </c>
      <c r="D33" s="9">
        <v>42801</v>
      </c>
      <c r="E33" s="9">
        <v>42795</v>
      </c>
    </row>
    <row r="34" spans="1:5" x14ac:dyDescent="0.25">
      <c r="A34" s="2" t="s">
        <v>1433</v>
      </c>
      <c r="B34" s="2" t="s">
        <v>25664</v>
      </c>
      <c r="C34" s="4" t="s">
        <v>14997</v>
      </c>
      <c r="E34" s="9">
        <v>42795</v>
      </c>
    </row>
    <row r="35" spans="1:5" x14ac:dyDescent="0.25">
      <c r="A35" s="2" t="s">
        <v>2711</v>
      </c>
      <c r="B35" s="2" t="s">
        <v>25665</v>
      </c>
      <c r="C35" s="4" t="s">
        <v>25666</v>
      </c>
      <c r="E35" s="9">
        <v>42802</v>
      </c>
    </row>
    <row r="36" spans="1:5" x14ac:dyDescent="0.25">
      <c r="A36" s="2" t="s">
        <v>25667</v>
      </c>
      <c r="B36" s="2" t="s">
        <v>25668</v>
      </c>
      <c r="C36" s="4" t="s">
        <v>25666</v>
      </c>
      <c r="E36" s="9">
        <v>42801</v>
      </c>
    </row>
    <row r="37" spans="1:5" x14ac:dyDescent="0.25">
      <c r="A37" s="2" t="s">
        <v>1171</v>
      </c>
      <c r="B37" s="2" t="s">
        <v>25669</v>
      </c>
      <c r="C37" s="4" t="s">
        <v>25670</v>
      </c>
      <c r="E37" s="9">
        <v>42798</v>
      </c>
    </row>
    <row r="38" spans="1:5" x14ac:dyDescent="0.25">
      <c r="A38" s="2" t="s">
        <v>884</v>
      </c>
      <c r="B38" s="2" t="s">
        <v>25671</v>
      </c>
      <c r="C38" s="4" t="s">
        <v>1983</v>
      </c>
      <c r="E38" s="9">
        <v>42804</v>
      </c>
    </row>
    <row r="39" spans="1:5" x14ac:dyDescent="0.25">
      <c r="A39" s="2" t="s">
        <v>1726</v>
      </c>
      <c r="B39" s="2" t="s">
        <v>25672</v>
      </c>
      <c r="C39" s="4" t="s">
        <v>25673</v>
      </c>
      <c r="E39" s="9">
        <v>42804</v>
      </c>
    </row>
    <row r="40" spans="1:5" x14ac:dyDescent="0.25">
      <c r="A40" s="2" t="s">
        <v>1171</v>
      </c>
      <c r="B40" s="2" t="s">
        <v>25438</v>
      </c>
      <c r="C40" s="4" t="s">
        <v>19301</v>
      </c>
      <c r="E40" s="9">
        <v>42805</v>
      </c>
    </row>
    <row r="41" spans="1:5" x14ac:dyDescent="0.25">
      <c r="A41" s="2" t="s">
        <v>884</v>
      </c>
      <c r="B41" s="2" t="s">
        <v>25674</v>
      </c>
      <c r="C41" s="4" t="s">
        <v>23398</v>
      </c>
      <c r="E41" s="9">
        <v>42808</v>
      </c>
    </row>
    <row r="42" spans="1:5" x14ac:dyDescent="0.25">
      <c r="A42" s="2" t="s">
        <v>1703</v>
      </c>
      <c r="B42" s="2" t="s">
        <v>25675</v>
      </c>
      <c r="C42" s="4" t="s">
        <v>23398</v>
      </c>
      <c r="E42" s="9">
        <v>42807</v>
      </c>
    </row>
    <row r="43" spans="1:5" x14ac:dyDescent="0.25">
      <c r="A43" s="2" t="s">
        <v>3713</v>
      </c>
      <c r="B43" s="2" t="s">
        <v>19302</v>
      </c>
      <c r="C43" s="4" t="s">
        <v>3647</v>
      </c>
      <c r="E43" s="9">
        <v>42809</v>
      </c>
    </row>
    <row r="44" spans="1:5" x14ac:dyDescent="0.25">
      <c r="A44" s="2" t="s">
        <v>884</v>
      </c>
      <c r="B44" s="2" t="s">
        <v>25676</v>
      </c>
      <c r="C44" s="4" t="s">
        <v>25677</v>
      </c>
      <c r="E44" s="9">
        <v>42815</v>
      </c>
    </row>
    <row r="45" spans="1:5" x14ac:dyDescent="0.25">
      <c r="A45" s="2" t="s">
        <v>1433</v>
      </c>
      <c r="B45" s="2" t="s">
        <v>25678</v>
      </c>
      <c r="C45" s="4" t="s">
        <v>25679</v>
      </c>
      <c r="E45" s="9">
        <v>42815</v>
      </c>
    </row>
    <row r="46" spans="1:5" x14ac:dyDescent="0.25">
      <c r="A46" s="2" t="s">
        <v>25252</v>
      </c>
      <c r="B46" s="2" t="s">
        <v>25680</v>
      </c>
      <c r="C46" s="4" t="s">
        <v>3652</v>
      </c>
      <c r="D46" s="9">
        <v>42826</v>
      </c>
      <c r="E46" s="9">
        <v>42826</v>
      </c>
    </row>
    <row r="47" spans="1:5" x14ac:dyDescent="0.25">
      <c r="A47" s="2" t="s">
        <v>25681</v>
      </c>
      <c r="B47" s="2" t="s">
        <v>25682</v>
      </c>
      <c r="C47" s="4" t="s">
        <v>5574</v>
      </c>
      <c r="D47" s="9">
        <v>42829</v>
      </c>
      <c r="E47" s="9">
        <v>42819</v>
      </c>
    </row>
    <row r="48" spans="1:5" x14ac:dyDescent="0.25">
      <c r="A48" s="2" t="s">
        <v>884</v>
      </c>
      <c r="B48" s="2" t="s">
        <v>25683</v>
      </c>
      <c r="C48" s="4" t="s">
        <v>4569</v>
      </c>
      <c r="D48" s="9">
        <v>42833</v>
      </c>
      <c r="E48" s="9">
        <v>42822</v>
      </c>
    </row>
    <row r="49" spans="1:5" x14ac:dyDescent="0.25">
      <c r="A49" s="2" t="s">
        <v>3862</v>
      </c>
      <c r="B49" s="2" t="s">
        <v>25684</v>
      </c>
      <c r="C49" s="4" t="s">
        <v>25685</v>
      </c>
      <c r="E49" s="9">
        <v>42823</v>
      </c>
    </row>
    <row r="50" spans="1:5" x14ac:dyDescent="0.25">
      <c r="A50" s="2" t="s">
        <v>884</v>
      </c>
      <c r="B50" s="2" t="s">
        <v>25686</v>
      </c>
      <c r="C50" s="4" t="s">
        <v>25687</v>
      </c>
      <c r="D50" s="9">
        <v>42836</v>
      </c>
      <c r="E50" s="9">
        <v>42831</v>
      </c>
    </row>
    <row r="51" spans="1:5" x14ac:dyDescent="0.25">
      <c r="A51" s="2" t="s">
        <v>884</v>
      </c>
      <c r="B51" s="2" t="s">
        <v>25688</v>
      </c>
      <c r="C51" s="4" t="s">
        <v>25689</v>
      </c>
      <c r="E51" s="9">
        <v>42824</v>
      </c>
    </row>
    <row r="52" spans="1:5" x14ac:dyDescent="0.25">
      <c r="A52" s="2" t="s">
        <v>11603</v>
      </c>
      <c r="B52" s="2" t="s">
        <v>16201</v>
      </c>
      <c r="C52" s="4" t="s">
        <v>25690</v>
      </c>
      <c r="E52" s="9">
        <v>42825</v>
      </c>
    </row>
    <row r="53" spans="1:5" x14ac:dyDescent="0.25">
      <c r="A53" s="2" t="s">
        <v>11603</v>
      </c>
      <c r="B53" s="2" t="s">
        <v>16203</v>
      </c>
      <c r="C53" s="4" t="s">
        <v>25691</v>
      </c>
      <c r="E53" s="9">
        <v>42826</v>
      </c>
    </row>
    <row r="54" spans="1:5" x14ac:dyDescent="0.25">
      <c r="A54" s="2" t="s">
        <v>11603</v>
      </c>
      <c r="B54" s="2" t="s">
        <v>16205</v>
      </c>
      <c r="C54" s="4" t="s">
        <v>13492</v>
      </c>
      <c r="E54" s="9">
        <v>42828</v>
      </c>
    </row>
    <row r="55" spans="1:5" x14ac:dyDescent="0.25">
      <c r="A55" s="2" t="s">
        <v>11603</v>
      </c>
      <c r="B55" s="2" t="s">
        <v>25692</v>
      </c>
      <c r="C55" s="4" t="s">
        <v>25693</v>
      </c>
      <c r="E55" s="9">
        <v>42829</v>
      </c>
    </row>
    <row r="56" spans="1:5" x14ac:dyDescent="0.25">
      <c r="A56" s="2" t="s">
        <v>25694</v>
      </c>
      <c r="B56" s="2" t="s">
        <v>25695</v>
      </c>
      <c r="C56" s="4" t="s">
        <v>25696</v>
      </c>
      <c r="E56" s="9">
        <v>42831</v>
      </c>
    </row>
    <row r="57" spans="1:5" x14ac:dyDescent="0.25">
      <c r="A57" s="2" t="s">
        <v>1244</v>
      </c>
      <c r="B57" s="2" t="s">
        <v>25697</v>
      </c>
      <c r="C57" s="4" t="s">
        <v>25696</v>
      </c>
      <c r="E57" s="9">
        <v>42835</v>
      </c>
    </row>
    <row r="58" spans="1:5" x14ac:dyDescent="0.25">
      <c r="A58" s="2" t="s">
        <v>25698</v>
      </c>
      <c r="B58" s="2" t="s">
        <v>25699</v>
      </c>
      <c r="C58" s="4" t="s">
        <v>12174</v>
      </c>
      <c r="E58" s="9">
        <v>42835</v>
      </c>
    </row>
    <row r="59" spans="1:5" x14ac:dyDescent="0.25">
      <c r="A59" s="2" t="s">
        <v>25700</v>
      </c>
      <c r="B59" s="2" t="s">
        <v>25701</v>
      </c>
      <c r="C59" s="4" t="s">
        <v>6713</v>
      </c>
      <c r="E59" s="9">
        <v>42842</v>
      </c>
    </row>
    <row r="60" spans="1:5" x14ac:dyDescent="0.25">
      <c r="A60" s="2" t="s">
        <v>1171</v>
      </c>
      <c r="B60" s="2" t="s">
        <v>25702</v>
      </c>
      <c r="C60" s="4" t="s">
        <v>25703</v>
      </c>
      <c r="E60" s="9">
        <v>42838</v>
      </c>
    </row>
    <row r="61" spans="1:5" x14ac:dyDescent="0.25">
      <c r="A61" s="2" t="s">
        <v>25704</v>
      </c>
      <c r="B61" s="2" t="s">
        <v>25705</v>
      </c>
      <c r="C61" s="4" t="s">
        <v>25449</v>
      </c>
      <c r="E61" s="9">
        <v>42838</v>
      </c>
    </row>
    <row r="62" spans="1:5" x14ac:dyDescent="0.25">
      <c r="A62" s="2" t="s">
        <v>14013</v>
      </c>
      <c r="B62" s="2" t="s">
        <v>25706</v>
      </c>
      <c r="C62" s="4" t="s">
        <v>25707</v>
      </c>
      <c r="E62" s="9">
        <v>42843</v>
      </c>
    </row>
    <row r="63" spans="1:5" x14ac:dyDescent="0.25">
      <c r="A63" s="2" t="s">
        <v>15758</v>
      </c>
      <c r="B63" s="2" t="s">
        <v>25708</v>
      </c>
      <c r="C63" s="4" t="s">
        <v>25707</v>
      </c>
      <c r="E63" s="9">
        <v>42842</v>
      </c>
    </row>
    <row r="64" spans="1:5" x14ac:dyDescent="0.25">
      <c r="A64" s="2" t="s">
        <v>25709</v>
      </c>
      <c r="B64" s="2" t="s">
        <v>25710</v>
      </c>
      <c r="C64" s="4" t="s">
        <v>25711</v>
      </c>
      <c r="E64" s="9">
        <v>42843</v>
      </c>
    </row>
    <row r="65" spans="1:5" x14ac:dyDescent="0.25">
      <c r="A65" s="2" t="s">
        <v>2666</v>
      </c>
      <c r="B65" s="2" t="s">
        <v>25712</v>
      </c>
      <c r="C65" s="4" t="s">
        <v>25713</v>
      </c>
      <c r="E65" s="9">
        <v>42847</v>
      </c>
    </row>
    <row r="66" spans="1:5" x14ac:dyDescent="0.25">
      <c r="A66" s="2" t="s">
        <v>25714</v>
      </c>
      <c r="B66" s="2" t="s">
        <v>25715</v>
      </c>
      <c r="C66" s="4" t="s">
        <v>25716</v>
      </c>
      <c r="E66" s="9">
        <v>42851</v>
      </c>
    </row>
    <row r="67" spans="1:5" x14ac:dyDescent="0.25">
      <c r="A67" s="2" t="s">
        <v>11832</v>
      </c>
      <c r="B67" s="2" t="s">
        <v>25717</v>
      </c>
      <c r="C67" s="4" t="s">
        <v>13499</v>
      </c>
      <c r="D67" s="9">
        <v>42861</v>
      </c>
      <c r="E67" s="9">
        <v>42857</v>
      </c>
    </row>
    <row r="68" spans="1:5" x14ac:dyDescent="0.25">
      <c r="A68" s="2" t="s">
        <v>25718</v>
      </c>
      <c r="B68" s="2" t="s">
        <v>25719</v>
      </c>
      <c r="C68" s="4" t="s">
        <v>13504</v>
      </c>
      <c r="E68" s="9">
        <v>42852</v>
      </c>
    </row>
    <row r="69" spans="1:5" x14ac:dyDescent="0.25">
      <c r="A69" s="2" t="s">
        <v>1233</v>
      </c>
      <c r="B69" s="2" t="s">
        <v>25720</v>
      </c>
      <c r="C69" s="4" t="s">
        <v>25721</v>
      </c>
      <c r="E69" s="9">
        <v>42858</v>
      </c>
    </row>
    <row r="70" spans="1:5" x14ac:dyDescent="0.25">
      <c r="A70" s="2" t="s">
        <v>12244</v>
      </c>
      <c r="B70" s="2" t="s">
        <v>25722</v>
      </c>
      <c r="C70" s="4" t="s">
        <v>25723</v>
      </c>
      <c r="E70" s="9">
        <v>42860</v>
      </c>
    </row>
    <row r="71" spans="1:5" x14ac:dyDescent="0.25">
      <c r="A71" s="2" t="s">
        <v>8201</v>
      </c>
      <c r="B71" s="2" t="s">
        <v>25724</v>
      </c>
      <c r="C71" s="4" t="s">
        <v>25725</v>
      </c>
      <c r="E71" s="9">
        <v>42863</v>
      </c>
    </row>
    <row r="72" spans="1:5" x14ac:dyDescent="0.25">
      <c r="A72" s="2" t="s">
        <v>12244</v>
      </c>
      <c r="B72" s="2" t="s">
        <v>25726</v>
      </c>
      <c r="C72" s="4" t="s">
        <v>25727</v>
      </c>
      <c r="D72" s="9">
        <v>42875</v>
      </c>
      <c r="E72" s="9">
        <v>42870</v>
      </c>
    </row>
    <row r="73" spans="1:5" x14ac:dyDescent="0.25">
      <c r="A73" s="2" t="s">
        <v>13824</v>
      </c>
      <c r="B73" s="2" t="s">
        <v>25728</v>
      </c>
      <c r="C73" s="4" t="s">
        <v>6716</v>
      </c>
      <c r="E73" s="9">
        <v>42865</v>
      </c>
    </row>
    <row r="74" spans="1:5" x14ac:dyDescent="0.25">
      <c r="A74" s="2" t="s">
        <v>884</v>
      </c>
      <c r="B74" s="2" t="s">
        <v>25729</v>
      </c>
      <c r="C74" s="4" t="s">
        <v>13511</v>
      </c>
      <c r="D74" s="9">
        <v>42879</v>
      </c>
      <c r="E74" s="9">
        <v>42874</v>
      </c>
    </row>
    <row r="75" spans="1:5" x14ac:dyDescent="0.25">
      <c r="A75" s="2" t="s">
        <v>25730</v>
      </c>
      <c r="B75" s="2" t="s">
        <v>25731</v>
      </c>
      <c r="C75" s="4" t="s">
        <v>25732</v>
      </c>
      <c r="E75" s="9">
        <v>42870</v>
      </c>
    </row>
    <row r="76" spans="1:5" x14ac:dyDescent="0.25">
      <c r="A76" s="2" t="s">
        <v>23249</v>
      </c>
      <c r="B76" s="2" t="s">
        <v>25733</v>
      </c>
      <c r="C76" s="4" t="s">
        <v>9946</v>
      </c>
      <c r="E76" s="9">
        <v>42878</v>
      </c>
    </row>
    <row r="77" spans="1:5" x14ac:dyDescent="0.25">
      <c r="A77" s="2" t="s">
        <v>2115</v>
      </c>
      <c r="B77" s="2" t="s">
        <v>25734</v>
      </c>
      <c r="C77" s="4" t="s">
        <v>1441</v>
      </c>
      <c r="E77" s="9">
        <v>42878</v>
      </c>
    </row>
    <row r="78" spans="1:5" x14ac:dyDescent="0.25">
      <c r="A78" s="2" t="s">
        <v>1171</v>
      </c>
      <c r="B78" s="2" t="s">
        <v>25735</v>
      </c>
      <c r="C78" s="4" t="s">
        <v>25736</v>
      </c>
      <c r="E78" s="9">
        <v>42880</v>
      </c>
    </row>
    <row r="79" spans="1:5" x14ac:dyDescent="0.25">
      <c r="A79" s="2" t="s">
        <v>25737</v>
      </c>
      <c r="B79" s="2" t="s">
        <v>25738</v>
      </c>
      <c r="C79" s="4" t="s">
        <v>18633</v>
      </c>
      <c r="E79" s="9">
        <v>42884</v>
      </c>
    </row>
    <row r="80" spans="1:5" x14ac:dyDescent="0.25">
      <c r="A80" s="2" t="s">
        <v>7465</v>
      </c>
      <c r="B80" s="2" t="s">
        <v>25739</v>
      </c>
      <c r="C80" s="4" t="s">
        <v>5598</v>
      </c>
      <c r="E80" s="9">
        <v>42886</v>
      </c>
    </row>
    <row r="81" spans="1:5" x14ac:dyDescent="0.25">
      <c r="A81" s="2" t="s">
        <v>1171</v>
      </c>
      <c r="B81" s="2" t="s">
        <v>9949</v>
      </c>
      <c r="C81" s="4" t="s">
        <v>25740</v>
      </c>
      <c r="D81" s="9">
        <v>42892</v>
      </c>
      <c r="E81" s="9">
        <v>42891</v>
      </c>
    </row>
    <row r="82" spans="1:5" x14ac:dyDescent="0.25">
      <c r="A82" s="2" t="s">
        <v>2365</v>
      </c>
      <c r="B82" s="2" t="s">
        <v>25741</v>
      </c>
      <c r="C82" s="4" t="s">
        <v>25742</v>
      </c>
      <c r="E82" s="9">
        <v>42887</v>
      </c>
    </row>
    <row r="83" spans="1:5" x14ac:dyDescent="0.25">
      <c r="A83" s="2" t="s">
        <v>11275</v>
      </c>
      <c r="B83" s="2" t="s">
        <v>25743</v>
      </c>
      <c r="C83" s="4" t="s">
        <v>25744</v>
      </c>
      <c r="E83" s="9">
        <v>42889</v>
      </c>
    </row>
    <row r="84" spans="1:5" x14ac:dyDescent="0.25">
      <c r="A84" s="2" t="s">
        <v>25745</v>
      </c>
      <c r="B84" s="2" t="s">
        <v>25746</v>
      </c>
      <c r="C84" s="4" t="s">
        <v>1445</v>
      </c>
      <c r="D84" s="9">
        <v>42903</v>
      </c>
      <c r="E84" s="9">
        <v>42903</v>
      </c>
    </row>
    <row r="85" spans="1:5" x14ac:dyDescent="0.25">
      <c r="A85" s="2" t="s">
        <v>25747</v>
      </c>
      <c r="B85" s="2" t="s">
        <v>25748</v>
      </c>
      <c r="C85" s="4" t="s">
        <v>25749</v>
      </c>
      <c r="E85" s="9">
        <v>42898</v>
      </c>
    </row>
    <row r="86" spans="1:5" x14ac:dyDescent="0.25">
      <c r="A86" s="2" t="s">
        <v>1171</v>
      </c>
      <c r="B86" s="2" t="s">
        <v>9949</v>
      </c>
      <c r="C86" s="4" t="s">
        <v>25750</v>
      </c>
      <c r="E86" s="9">
        <v>42899</v>
      </c>
    </row>
    <row r="87" spans="1:5" x14ac:dyDescent="0.25">
      <c r="A87" s="2" t="s">
        <v>3716</v>
      </c>
      <c r="B87" s="2" t="s">
        <v>25751</v>
      </c>
      <c r="C87" s="4" t="s">
        <v>25752</v>
      </c>
      <c r="E87" s="9">
        <v>42899</v>
      </c>
    </row>
    <row r="88" spans="1:5" x14ac:dyDescent="0.25">
      <c r="A88" s="2" t="s">
        <v>8451</v>
      </c>
      <c r="B88" s="2" t="s">
        <v>25753</v>
      </c>
      <c r="C88" s="4" t="s">
        <v>7138</v>
      </c>
      <c r="E88" s="9">
        <v>42903</v>
      </c>
    </row>
    <row r="89" spans="1:5" x14ac:dyDescent="0.25">
      <c r="A89" s="2" t="s">
        <v>2438</v>
      </c>
      <c r="B89" s="2" t="s">
        <v>25754</v>
      </c>
      <c r="C89" s="4" t="s">
        <v>25755</v>
      </c>
      <c r="E89" s="9">
        <v>42907</v>
      </c>
    </row>
    <row r="90" spans="1:5" x14ac:dyDescent="0.25">
      <c r="A90" s="2" t="s">
        <v>25756</v>
      </c>
      <c r="B90" s="2" t="s">
        <v>25757</v>
      </c>
      <c r="C90" s="4" t="s">
        <v>16037</v>
      </c>
      <c r="D90" s="9">
        <v>42917</v>
      </c>
      <c r="E90" s="9">
        <v>42916</v>
      </c>
    </row>
    <row r="91" spans="1:5" x14ac:dyDescent="0.25">
      <c r="A91" s="2" t="s">
        <v>13739</v>
      </c>
      <c r="B91" s="2" t="s">
        <v>25758</v>
      </c>
      <c r="C91" s="4" t="s">
        <v>25759</v>
      </c>
      <c r="E91" s="9">
        <v>42912</v>
      </c>
    </row>
    <row r="92" spans="1:5" x14ac:dyDescent="0.25">
      <c r="A92" s="2" t="s">
        <v>25760</v>
      </c>
      <c r="B92" s="2" t="s">
        <v>25761</v>
      </c>
      <c r="C92" s="4" t="s">
        <v>3032</v>
      </c>
      <c r="E92" s="9">
        <v>42912</v>
      </c>
    </row>
    <row r="93" spans="1:5" x14ac:dyDescent="0.25">
      <c r="A93" s="2" t="s">
        <v>25762</v>
      </c>
      <c r="B93" s="2" t="s">
        <v>25763</v>
      </c>
      <c r="C93" s="4" t="s">
        <v>25764</v>
      </c>
      <c r="E93" s="9">
        <v>42916</v>
      </c>
    </row>
    <row r="94" spans="1:5" x14ac:dyDescent="0.25">
      <c r="A94" s="2" t="s">
        <v>9968</v>
      </c>
      <c r="B94" s="2" t="s">
        <v>9969</v>
      </c>
      <c r="C94" s="4" t="s">
        <v>17752</v>
      </c>
      <c r="E94" s="9">
        <v>42916</v>
      </c>
    </row>
    <row r="95" spans="1:5" x14ac:dyDescent="0.25">
      <c r="A95" s="2" t="s">
        <v>1171</v>
      </c>
      <c r="B95" s="2" t="s">
        <v>25765</v>
      </c>
      <c r="C95" s="4" t="s">
        <v>25766</v>
      </c>
      <c r="E95" s="9">
        <v>42919</v>
      </c>
    </row>
    <row r="96" spans="1:5" x14ac:dyDescent="0.25">
      <c r="A96" s="2" t="s">
        <v>25767</v>
      </c>
      <c r="B96" s="2" t="s">
        <v>25768</v>
      </c>
      <c r="C96" s="4" t="s">
        <v>25769</v>
      </c>
      <c r="E96" s="9">
        <v>42919</v>
      </c>
    </row>
    <row r="97" spans="1:5" x14ac:dyDescent="0.25">
      <c r="A97" s="2" t="s">
        <v>25770</v>
      </c>
      <c r="B97" s="2" t="s">
        <v>25771</v>
      </c>
      <c r="C97" s="4" t="s">
        <v>25769</v>
      </c>
      <c r="E97" s="9">
        <v>42921</v>
      </c>
    </row>
    <row r="98" spans="1:5" x14ac:dyDescent="0.25">
      <c r="A98" s="2" t="s">
        <v>25772</v>
      </c>
      <c r="B98" s="2" t="s">
        <v>25773</v>
      </c>
      <c r="C98" s="4" t="s">
        <v>25774</v>
      </c>
      <c r="E98" s="9">
        <v>42922</v>
      </c>
    </row>
    <row r="99" spans="1:5" x14ac:dyDescent="0.25">
      <c r="A99" s="2" t="s">
        <v>11945</v>
      </c>
      <c r="B99" s="2" t="s">
        <v>25775</v>
      </c>
      <c r="C99" s="4" t="s">
        <v>25774</v>
      </c>
      <c r="D99" s="9">
        <v>42935</v>
      </c>
      <c r="E99" s="9">
        <v>42934</v>
      </c>
    </row>
    <row r="100" spans="1:5" x14ac:dyDescent="0.25">
      <c r="A100" s="2" t="s">
        <v>4033</v>
      </c>
      <c r="B100" s="2" t="s">
        <v>25776</v>
      </c>
      <c r="C100" s="4" t="s">
        <v>25777</v>
      </c>
      <c r="E100" s="9">
        <v>42924</v>
      </c>
    </row>
    <row r="101" spans="1:5" x14ac:dyDescent="0.25">
      <c r="A101" s="2" t="s">
        <v>4432</v>
      </c>
      <c r="B101" s="2" t="s">
        <v>25778</v>
      </c>
      <c r="C101" s="4" t="s">
        <v>25779</v>
      </c>
      <c r="D101" s="9">
        <v>43667</v>
      </c>
      <c r="E101" s="9">
        <v>42934</v>
      </c>
    </row>
    <row r="102" spans="1:5" x14ac:dyDescent="0.25">
      <c r="A102" s="2" t="s">
        <v>25780</v>
      </c>
      <c r="B102" s="2" t="s">
        <v>25781</v>
      </c>
      <c r="C102" s="4">
        <v>42924</v>
      </c>
      <c r="E102" s="9">
        <v>42928</v>
      </c>
    </row>
    <row r="103" spans="1:5" x14ac:dyDescent="0.25">
      <c r="A103" s="2" t="s">
        <v>2711</v>
      </c>
      <c r="B103" s="2" t="s">
        <v>25782</v>
      </c>
      <c r="C103" s="4" t="s">
        <v>10461</v>
      </c>
      <c r="D103" s="9" t="s">
        <v>25783</v>
      </c>
      <c r="E103" s="9">
        <v>42941</v>
      </c>
    </row>
    <row r="104" spans="1:5" x14ac:dyDescent="0.25">
      <c r="A104" s="2" t="s">
        <v>25784</v>
      </c>
      <c r="B104" s="2" t="s">
        <v>25785</v>
      </c>
      <c r="C104" s="4" t="s">
        <v>10861</v>
      </c>
      <c r="E104" s="9">
        <v>42941</v>
      </c>
    </row>
    <row r="105" spans="1:5" x14ac:dyDescent="0.25">
      <c r="A105" s="2" t="s">
        <v>25106</v>
      </c>
      <c r="B105" s="2" t="s">
        <v>25786</v>
      </c>
      <c r="C105" s="4" t="s">
        <v>20953</v>
      </c>
      <c r="E105" s="9">
        <v>42942</v>
      </c>
    </row>
    <row r="106" spans="1:5" x14ac:dyDescent="0.25">
      <c r="A106" s="2" t="s">
        <v>1784</v>
      </c>
      <c r="B106" s="2" t="s">
        <v>25787</v>
      </c>
      <c r="C106" s="4" t="s">
        <v>5620</v>
      </c>
      <c r="D106" s="9">
        <v>42954</v>
      </c>
      <c r="E106" s="9">
        <v>42950</v>
      </c>
    </row>
    <row r="107" spans="1:5" x14ac:dyDescent="0.25">
      <c r="A107" s="2" t="s">
        <v>25788</v>
      </c>
      <c r="B107" s="2" t="s">
        <v>25789</v>
      </c>
      <c r="C107" s="4" t="s">
        <v>5620</v>
      </c>
      <c r="E107" s="9">
        <v>42945</v>
      </c>
    </row>
    <row r="108" spans="1:5" x14ac:dyDescent="0.25">
      <c r="A108" s="2" t="s">
        <v>25790</v>
      </c>
      <c r="B108" s="2" t="s">
        <v>25791</v>
      </c>
      <c r="C108" s="4" t="s">
        <v>15206</v>
      </c>
      <c r="E108" s="9">
        <v>42945</v>
      </c>
    </row>
    <row r="109" spans="1:5" x14ac:dyDescent="0.25">
      <c r="A109" s="2" t="s">
        <v>2475</v>
      </c>
      <c r="B109" s="2" t="s">
        <v>25792</v>
      </c>
      <c r="C109" s="4" t="s">
        <v>15459</v>
      </c>
      <c r="D109" s="9">
        <v>42958</v>
      </c>
      <c r="E109" s="9">
        <v>42957</v>
      </c>
    </row>
    <row r="110" spans="1:5" x14ac:dyDescent="0.25">
      <c r="A110" s="2" t="s">
        <v>1466</v>
      </c>
      <c r="B110" s="2" t="s">
        <v>25793</v>
      </c>
      <c r="C110" s="4" t="s">
        <v>25794</v>
      </c>
      <c r="E110" s="9">
        <v>42949</v>
      </c>
    </row>
    <row r="111" spans="1:5" x14ac:dyDescent="0.25">
      <c r="A111" s="2" t="s">
        <v>2488</v>
      </c>
      <c r="B111" s="2" t="s">
        <v>25628</v>
      </c>
      <c r="C111" s="4" t="s">
        <v>25795</v>
      </c>
      <c r="E111" s="9">
        <v>42954</v>
      </c>
    </row>
    <row r="112" spans="1:5" x14ac:dyDescent="0.25">
      <c r="A112" s="2" t="s">
        <v>11530</v>
      </c>
      <c r="B112" s="2" t="s">
        <v>25796</v>
      </c>
      <c r="C112" s="4" t="s">
        <v>25797</v>
      </c>
      <c r="E112" s="9">
        <v>42954</v>
      </c>
    </row>
    <row r="113" spans="1:5" x14ac:dyDescent="0.25">
      <c r="A113" s="2" t="s">
        <v>3837</v>
      </c>
      <c r="B113" s="2" t="s">
        <v>25798</v>
      </c>
      <c r="C113" s="4" t="s">
        <v>5626</v>
      </c>
      <c r="D113" s="9">
        <v>42968</v>
      </c>
      <c r="E113" s="9">
        <v>42965</v>
      </c>
    </row>
    <row r="114" spans="1:5" x14ac:dyDescent="0.25">
      <c r="A114" s="2" t="s">
        <v>25799</v>
      </c>
      <c r="B114" s="2" t="s">
        <v>25800</v>
      </c>
      <c r="C114" s="4" t="s">
        <v>25801</v>
      </c>
      <c r="E114" s="9">
        <v>42957</v>
      </c>
    </row>
    <row r="115" spans="1:5" x14ac:dyDescent="0.25">
      <c r="A115" s="2" t="s">
        <v>25802</v>
      </c>
      <c r="B115" s="2" t="s">
        <v>25803</v>
      </c>
      <c r="C115" s="4" t="s">
        <v>10014</v>
      </c>
      <c r="E115" s="9">
        <v>42962</v>
      </c>
    </row>
    <row r="116" spans="1:5" x14ac:dyDescent="0.25">
      <c r="A116" s="2" t="s">
        <v>4625</v>
      </c>
      <c r="B116" s="2" t="s">
        <v>25804</v>
      </c>
      <c r="C116" s="4" t="s">
        <v>10014</v>
      </c>
      <c r="E116" s="9">
        <v>42962</v>
      </c>
    </row>
    <row r="117" spans="1:5" x14ac:dyDescent="0.25">
      <c r="A117" s="2" t="s">
        <v>18331</v>
      </c>
      <c r="B117" s="2" t="s">
        <v>17910</v>
      </c>
      <c r="C117" s="4" t="s">
        <v>25805</v>
      </c>
      <c r="E117" s="9">
        <v>42959</v>
      </c>
    </row>
    <row r="118" spans="1:5" x14ac:dyDescent="0.25">
      <c r="A118" s="2" t="s">
        <v>2264</v>
      </c>
      <c r="B118" s="2" t="s">
        <v>25806</v>
      </c>
      <c r="C118" s="4" t="s">
        <v>5629</v>
      </c>
      <c r="E118" s="9">
        <v>42962</v>
      </c>
    </row>
    <row r="119" spans="1:5" x14ac:dyDescent="0.25">
      <c r="A119" s="2" t="s">
        <v>2264</v>
      </c>
      <c r="B119" s="2" t="s">
        <v>20017</v>
      </c>
      <c r="C119" s="4" t="s">
        <v>8872</v>
      </c>
      <c r="E119" s="9">
        <v>42970</v>
      </c>
    </row>
    <row r="120" spans="1:5" x14ac:dyDescent="0.25">
      <c r="A120" s="2" t="s">
        <v>14191</v>
      </c>
      <c r="B120" s="2" t="s">
        <v>25807</v>
      </c>
      <c r="C120" s="4" t="s">
        <v>8872</v>
      </c>
      <c r="E120" s="9">
        <v>42966</v>
      </c>
    </row>
    <row r="121" spans="1:5" x14ac:dyDescent="0.25">
      <c r="A121" s="2" t="s">
        <v>25808</v>
      </c>
      <c r="B121" s="2" t="s">
        <v>25809</v>
      </c>
      <c r="C121" s="4" t="s">
        <v>6903</v>
      </c>
      <c r="E121" s="9">
        <v>42972</v>
      </c>
    </row>
    <row r="122" spans="1:5" x14ac:dyDescent="0.25">
      <c r="A122" s="2" t="s">
        <v>25106</v>
      </c>
      <c r="B122" s="2" t="s">
        <v>25810</v>
      </c>
      <c r="C122" s="4" t="s">
        <v>6903</v>
      </c>
      <c r="E122" s="9">
        <v>42968</v>
      </c>
    </row>
    <row r="123" spans="1:5" x14ac:dyDescent="0.25">
      <c r="A123" s="2" t="s">
        <v>1466</v>
      </c>
      <c r="B123" s="2" t="s">
        <v>25811</v>
      </c>
      <c r="C123" s="4" t="s">
        <v>25812</v>
      </c>
      <c r="E123" s="9">
        <v>42968</v>
      </c>
    </row>
    <row r="124" spans="1:5" x14ac:dyDescent="0.25">
      <c r="A124" s="2" t="s">
        <v>2217</v>
      </c>
      <c r="B124" s="2" t="s">
        <v>25813</v>
      </c>
      <c r="C124" s="4" t="s">
        <v>12185</v>
      </c>
      <c r="E124" s="9">
        <v>42972</v>
      </c>
    </row>
    <row r="125" spans="1:5" x14ac:dyDescent="0.25">
      <c r="A125" s="2" t="s">
        <v>884</v>
      </c>
      <c r="B125" s="2" t="s">
        <v>25814</v>
      </c>
      <c r="C125" s="4" t="s">
        <v>10027</v>
      </c>
      <c r="E125" s="9">
        <v>42973</v>
      </c>
    </row>
    <row r="126" spans="1:5" x14ac:dyDescent="0.25">
      <c r="A126" s="2" t="s">
        <v>14191</v>
      </c>
      <c r="B126" s="2" t="s">
        <v>25815</v>
      </c>
      <c r="C126" s="4" t="s">
        <v>10034</v>
      </c>
      <c r="E126" s="9">
        <v>42975</v>
      </c>
    </row>
    <row r="127" spans="1:5" x14ac:dyDescent="0.25">
      <c r="A127" s="2" t="s">
        <v>4309</v>
      </c>
      <c r="B127" s="2" t="s">
        <v>25816</v>
      </c>
      <c r="C127" s="4" t="s">
        <v>10034</v>
      </c>
      <c r="E127" s="9">
        <v>42948</v>
      </c>
    </row>
    <row r="128" spans="1:5" x14ac:dyDescent="0.25">
      <c r="A128" s="2" t="s">
        <v>884</v>
      </c>
      <c r="B128" s="2" t="s">
        <v>25817</v>
      </c>
      <c r="C128" s="4" t="s">
        <v>10034</v>
      </c>
      <c r="E128" s="9">
        <v>42975</v>
      </c>
    </row>
    <row r="129" spans="1:5" x14ac:dyDescent="0.25">
      <c r="A129" s="2" t="s">
        <v>14191</v>
      </c>
      <c r="B129" s="2" t="s">
        <v>25818</v>
      </c>
      <c r="C129" s="4" t="s">
        <v>18663</v>
      </c>
      <c r="E129" s="9">
        <v>42978</v>
      </c>
    </row>
    <row r="130" spans="1:5" x14ac:dyDescent="0.25">
      <c r="A130" s="2" t="s">
        <v>2488</v>
      </c>
      <c r="B130" s="2" t="s">
        <v>6934</v>
      </c>
      <c r="C130" s="4" t="s">
        <v>12186</v>
      </c>
      <c r="E130" s="9">
        <v>42980</v>
      </c>
    </row>
    <row r="131" spans="1:5" x14ac:dyDescent="0.25">
      <c r="A131" s="2" t="s">
        <v>25819</v>
      </c>
      <c r="B131" s="2" t="s">
        <v>25820</v>
      </c>
      <c r="C131" s="4" t="s">
        <v>24135</v>
      </c>
      <c r="E131" s="9">
        <v>42982</v>
      </c>
    </row>
    <row r="132" spans="1:5" x14ac:dyDescent="0.25">
      <c r="A132" s="2" t="s">
        <v>25709</v>
      </c>
      <c r="B132" s="2" t="s">
        <v>25821</v>
      </c>
      <c r="C132" s="4" t="s">
        <v>24135</v>
      </c>
      <c r="E132" s="9">
        <v>42982</v>
      </c>
    </row>
    <row r="133" spans="1:5" x14ac:dyDescent="0.25">
      <c r="A133" s="2" t="s">
        <v>25822</v>
      </c>
      <c r="B133" s="2" t="s">
        <v>4593</v>
      </c>
      <c r="C133" s="4" t="s">
        <v>25823</v>
      </c>
      <c r="E133" s="9">
        <v>42982</v>
      </c>
    </row>
    <row r="134" spans="1:5" x14ac:dyDescent="0.25">
      <c r="A134" s="2" t="s">
        <v>14191</v>
      </c>
      <c r="B134" s="2" t="s">
        <v>25824</v>
      </c>
      <c r="C134" s="4" t="s">
        <v>12190</v>
      </c>
      <c r="E134" s="9">
        <v>42986</v>
      </c>
    </row>
    <row r="135" spans="1:5" x14ac:dyDescent="0.25">
      <c r="A135" s="2" t="s">
        <v>25825</v>
      </c>
      <c r="B135" s="2" t="s">
        <v>25826</v>
      </c>
      <c r="C135" s="4" t="s">
        <v>12190</v>
      </c>
      <c r="E135" s="9">
        <v>42996</v>
      </c>
    </row>
    <row r="136" spans="1:5" x14ac:dyDescent="0.25">
      <c r="A136" s="2" t="s">
        <v>6010</v>
      </c>
      <c r="B136" s="2" t="s">
        <v>25827</v>
      </c>
      <c r="C136" s="4" t="s">
        <v>21394</v>
      </c>
      <c r="E136" s="9">
        <v>42987</v>
      </c>
    </row>
    <row r="137" spans="1:5" x14ac:dyDescent="0.25">
      <c r="A137" s="2" t="s">
        <v>10808</v>
      </c>
      <c r="B137" s="2" t="s">
        <v>25828</v>
      </c>
      <c r="C137" s="4" t="s">
        <v>10038</v>
      </c>
      <c r="E137" s="9">
        <v>42998</v>
      </c>
    </row>
    <row r="138" spans="1:5" x14ac:dyDescent="0.25">
      <c r="A138" s="2" t="s">
        <v>2039</v>
      </c>
      <c r="B138" s="2" t="s">
        <v>25829</v>
      </c>
      <c r="C138" s="4" t="s">
        <v>10038</v>
      </c>
      <c r="E138" s="9">
        <v>42996</v>
      </c>
    </row>
    <row r="139" spans="1:5" x14ac:dyDescent="0.25">
      <c r="A139" s="2" t="s">
        <v>2711</v>
      </c>
      <c r="B139" s="2" t="s">
        <v>25830</v>
      </c>
      <c r="C139" s="4" t="s">
        <v>10041</v>
      </c>
      <c r="E139" s="9">
        <v>42999</v>
      </c>
    </row>
    <row r="140" spans="1:5" x14ac:dyDescent="0.25">
      <c r="A140" s="2" t="s">
        <v>25831</v>
      </c>
      <c r="B140" s="2" t="s">
        <v>25832</v>
      </c>
      <c r="C140" s="4" t="s">
        <v>17168</v>
      </c>
      <c r="E140" s="9">
        <v>43001</v>
      </c>
    </row>
    <row r="141" spans="1:5" x14ac:dyDescent="0.25">
      <c r="A141" s="2" t="s">
        <v>1763</v>
      </c>
      <c r="B141" s="2" t="s">
        <v>25833</v>
      </c>
      <c r="C141" s="4" t="s">
        <v>16099</v>
      </c>
      <c r="E141" s="9">
        <v>43005</v>
      </c>
    </row>
    <row r="142" spans="1:5" x14ac:dyDescent="0.25">
      <c r="A142" s="2" t="s">
        <v>8558</v>
      </c>
      <c r="B142" s="2" t="s">
        <v>25834</v>
      </c>
      <c r="C142" s="4" t="s">
        <v>16099</v>
      </c>
      <c r="E142" s="9">
        <v>43006</v>
      </c>
    </row>
    <row r="143" spans="1:5" x14ac:dyDescent="0.25">
      <c r="A143" s="2" t="s">
        <v>25835</v>
      </c>
      <c r="B143" s="2" t="s">
        <v>25836</v>
      </c>
      <c r="C143" s="4" t="s">
        <v>25837</v>
      </c>
      <c r="E143" s="9">
        <v>43004</v>
      </c>
    </row>
    <row r="144" spans="1:5" x14ac:dyDescent="0.25">
      <c r="A144" s="2" t="s">
        <v>10808</v>
      </c>
      <c r="B144" s="2" t="s">
        <v>13271</v>
      </c>
      <c r="C144" s="4" t="s">
        <v>25838</v>
      </c>
      <c r="E144" s="9">
        <v>43008</v>
      </c>
    </row>
    <row r="145" spans="1:5" x14ac:dyDescent="0.25">
      <c r="A145" s="2" t="s">
        <v>10808</v>
      </c>
      <c r="B145" s="2" t="s">
        <v>10451</v>
      </c>
      <c r="C145" s="4" t="s">
        <v>15815</v>
      </c>
      <c r="E145" s="9">
        <v>43014</v>
      </c>
    </row>
    <row r="146" spans="1:5" x14ac:dyDescent="0.25">
      <c r="A146" s="2" t="s">
        <v>25839</v>
      </c>
      <c r="B146" s="2" t="s">
        <v>25840</v>
      </c>
      <c r="C146" s="4" t="s">
        <v>15815</v>
      </c>
      <c r="E146" s="9">
        <v>43015</v>
      </c>
    </row>
    <row r="147" spans="1:5" x14ac:dyDescent="0.25">
      <c r="A147" s="2" t="s">
        <v>25839</v>
      </c>
      <c r="B147" s="2" t="s">
        <v>25841</v>
      </c>
      <c r="C147" s="4" t="s">
        <v>5647</v>
      </c>
      <c r="E147" s="9">
        <v>43012</v>
      </c>
    </row>
    <row r="148" spans="1:5" x14ac:dyDescent="0.25">
      <c r="A148" s="2" t="s">
        <v>1428</v>
      </c>
      <c r="B148" s="2" t="s">
        <v>25842</v>
      </c>
      <c r="C148" s="4" t="s">
        <v>10481</v>
      </c>
      <c r="E148" s="9">
        <v>43017</v>
      </c>
    </row>
    <row r="149" spans="1:5" x14ac:dyDescent="0.25">
      <c r="A149" s="2" t="s">
        <v>10808</v>
      </c>
      <c r="B149" s="2" t="s">
        <v>13149</v>
      </c>
      <c r="C149" s="4" t="s">
        <v>10052</v>
      </c>
      <c r="E149" s="9">
        <v>43018</v>
      </c>
    </row>
    <row r="150" spans="1:5" x14ac:dyDescent="0.25">
      <c r="A150" s="2" t="s">
        <v>25843</v>
      </c>
      <c r="B150" s="2" t="s">
        <v>25844</v>
      </c>
      <c r="C150" s="4" t="s">
        <v>13540</v>
      </c>
      <c r="D150" s="9">
        <v>43031</v>
      </c>
      <c r="E150" s="9">
        <v>43031</v>
      </c>
    </row>
    <row r="151" spans="1:5" x14ac:dyDescent="0.25">
      <c r="A151" s="2" t="s">
        <v>10808</v>
      </c>
      <c r="B151" s="2" t="s">
        <v>13496</v>
      </c>
      <c r="C151" s="4" t="s">
        <v>13228</v>
      </c>
      <c r="E151" s="9">
        <v>43024</v>
      </c>
    </row>
    <row r="152" spans="1:5" x14ac:dyDescent="0.25">
      <c r="A152" s="2" t="s">
        <v>25845</v>
      </c>
      <c r="B152" s="2" t="s">
        <v>25846</v>
      </c>
      <c r="C152" s="4" t="s">
        <v>1060</v>
      </c>
      <c r="E152" s="9">
        <v>43028</v>
      </c>
    </row>
    <row r="153" spans="1:5" x14ac:dyDescent="0.25">
      <c r="A153" s="2" t="s">
        <v>25847</v>
      </c>
      <c r="B153" s="2" t="s">
        <v>25848</v>
      </c>
      <c r="C153" s="4" t="s">
        <v>21404</v>
      </c>
      <c r="E153" s="9">
        <v>43028</v>
      </c>
    </row>
    <row r="154" spans="1:5" x14ac:dyDescent="0.25">
      <c r="A154" s="2" t="s">
        <v>4622</v>
      </c>
      <c r="B154" s="2" t="s">
        <v>25849</v>
      </c>
      <c r="C154" s="4" t="s">
        <v>2010</v>
      </c>
      <c r="E154" s="9">
        <v>43031</v>
      </c>
    </row>
    <row r="155" spans="1:5" x14ac:dyDescent="0.25">
      <c r="A155" s="2" t="s">
        <v>25850</v>
      </c>
      <c r="B155" s="2" t="s">
        <v>25851</v>
      </c>
      <c r="C155" s="4" t="s">
        <v>10056</v>
      </c>
      <c r="E155" s="9">
        <v>43033</v>
      </c>
    </row>
    <row r="156" spans="1:5" x14ac:dyDescent="0.25">
      <c r="A156" s="2" t="s">
        <v>4033</v>
      </c>
      <c r="B156" s="2" t="s">
        <v>25852</v>
      </c>
      <c r="C156" s="4" t="s">
        <v>10061</v>
      </c>
      <c r="E156" s="9">
        <v>43032</v>
      </c>
    </row>
    <row r="157" spans="1:5" x14ac:dyDescent="0.25">
      <c r="A157" s="2" t="s">
        <v>25709</v>
      </c>
      <c r="B157" s="2" t="s">
        <v>25853</v>
      </c>
      <c r="C157" s="4" t="s">
        <v>18684</v>
      </c>
      <c r="D157" s="9">
        <v>43046</v>
      </c>
      <c r="E157" s="9">
        <v>43045</v>
      </c>
    </row>
    <row r="158" spans="1:5" x14ac:dyDescent="0.25">
      <c r="A158" s="2" t="s">
        <v>2491</v>
      </c>
      <c r="B158" s="2" t="s">
        <v>25854</v>
      </c>
      <c r="C158" s="4" t="s">
        <v>25855</v>
      </c>
      <c r="E158" s="9">
        <v>43039</v>
      </c>
    </row>
    <row r="159" spans="1:5" x14ac:dyDescent="0.25">
      <c r="A159" s="2" t="s">
        <v>1466</v>
      </c>
      <c r="B159" s="2" t="s">
        <v>25856</v>
      </c>
      <c r="C159" s="4" t="s">
        <v>25857</v>
      </c>
      <c r="E159" s="9">
        <v>43045</v>
      </c>
    </row>
    <row r="160" spans="1:5" x14ac:dyDescent="0.25">
      <c r="A160" s="2" t="s">
        <v>25858</v>
      </c>
      <c r="B160" s="2" t="s">
        <v>25859</v>
      </c>
      <c r="C160" s="4" t="s">
        <v>18688</v>
      </c>
      <c r="E160" s="9">
        <v>43052</v>
      </c>
    </row>
    <row r="161" spans="1:5" x14ac:dyDescent="0.25">
      <c r="A161" s="2" t="s">
        <v>25860</v>
      </c>
      <c r="B161" s="2" t="s">
        <v>25861</v>
      </c>
      <c r="C161" s="4" t="s">
        <v>5658</v>
      </c>
      <c r="E161" s="9">
        <v>43052</v>
      </c>
    </row>
    <row r="162" spans="1:5" x14ac:dyDescent="0.25">
      <c r="A162" s="2" t="s">
        <v>3806</v>
      </c>
      <c r="B162" s="2" t="s">
        <v>22465</v>
      </c>
      <c r="C162" s="4" t="s">
        <v>5658</v>
      </c>
      <c r="E162" s="9">
        <v>43047</v>
      </c>
    </row>
    <row r="163" spans="1:5" x14ac:dyDescent="0.25">
      <c r="A163" s="2" t="s">
        <v>3955</v>
      </c>
      <c r="B163" s="2" t="s">
        <v>25862</v>
      </c>
      <c r="C163" s="4" t="s">
        <v>5660</v>
      </c>
      <c r="E163" s="9">
        <v>43049</v>
      </c>
    </row>
    <row r="164" spans="1:5" x14ac:dyDescent="0.25">
      <c r="A164" s="2" t="s">
        <v>25863</v>
      </c>
      <c r="B164" s="2" t="s">
        <v>25864</v>
      </c>
      <c r="C164" s="4" t="s">
        <v>6725</v>
      </c>
      <c r="D164" s="9">
        <v>43066</v>
      </c>
      <c r="E164" s="9">
        <v>43063</v>
      </c>
    </row>
    <row r="165" spans="1:5" x14ac:dyDescent="0.25">
      <c r="A165" s="2" t="s">
        <v>25865</v>
      </c>
      <c r="B165" s="2" t="s">
        <v>25866</v>
      </c>
      <c r="C165" s="4" t="s">
        <v>6725</v>
      </c>
      <c r="E165" s="9">
        <v>43054</v>
      </c>
    </row>
    <row r="166" spans="1:5" x14ac:dyDescent="0.25">
      <c r="A166" s="2" t="s">
        <v>25252</v>
      </c>
      <c r="B166" s="2" t="s">
        <v>25680</v>
      </c>
      <c r="C166" s="4" t="s">
        <v>25867</v>
      </c>
      <c r="E166" s="9">
        <v>43060</v>
      </c>
    </row>
    <row r="167" spans="1:5" x14ac:dyDescent="0.25">
      <c r="A167" s="2" t="s">
        <v>1466</v>
      </c>
      <c r="B167" s="2" t="s">
        <v>25868</v>
      </c>
      <c r="C167" s="4" t="s">
        <v>25869</v>
      </c>
      <c r="E167" s="9">
        <v>43060</v>
      </c>
    </row>
    <row r="168" spans="1:5" x14ac:dyDescent="0.25">
      <c r="A168" s="2" t="s">
        <v>25870</v>
      </c>
      <c r="B168" s="2" t="s">
        <v>25871</v>
      </c>
      <c r="C168" s="4" t="s">
        <v>10497</v>
      </c>
      <c r="E168" s="9">
        <v>43067</v>
      </c>
    </row>
    <row r="169" spans="1:5" x14ac:dyDescent="0.25">
      <c r="A169" s="2" t="s">
        <v>2115</v>
      </c>
      <c r="B169" s="2" t="s">
        <v>25872</v>
      </c>
      <c r="C169" s="4" t="s">
        <v>10084</v>
      </c>
      <c r="E169" s="9">
        <v>43067</v>
      </c>
    </row>
    <row r="170" spans="1:5" x14ac:dyDescent="0.25">
      <c r="A170" s="2" t="s">
        <v>25873</v>
      </c>
      <c r="B170" s="2" t="s">
        <v>25874</v>
      </c>
      <c r="C170" s="4" t="s">
        <v>12202</v>
      </c>
      <c r="E170" s="9">
        <v>43040</v>
      </c>
    </row>
    <row r="171" spans="1:5" x14ac:dyDescent="0.25">
      <c r="A171" s="2" t="s">
        <v>25198</v>
      </c>
      <c r="B171" s="2" t="s">
        <v>10155</v>
      </c>
      <c r="C171" s="4" t="s">
        <v>10090</v>
      </c>
      <c r="D171" s="9">
        <v>43084</v>
      </c>
      <c r="E171" s="9">
        <v>43087</v>
      </c>
    </row>
    <row r="172" spans="1:5" x14ac:dyDescent="0.25">
      <c r="A172" s="2" t="s">
        <v>25875</v>
      </c>
      <c r="B172" s="2" t="s">
        <v>25876</v>
      </c>
      <c r="C172" s="4" t="s">
        <v>20314</v>
      </c>
      <c r="E172" s="9">
        <v>43080</v>
      </c>
    </row>
    <row r="173" spans="1:5" x14ac:dyDescent="0.25">
      <c r="A173" s="2" t="s">
        <v>25877</v>
      </c>
      <c r="B173" s="2" t="s">
        <v>25878</v>
      </c>
      <c r="C173" s="4" t="s">
        <v>10931</v>
      </c>
      <c r="E173" s="9">
        <v>43080</v>
      </c>
    </row>
    <row r="174" spans="1:5" x14ac:dyDescent="0.25">
      <c r="A174" s="2" t="s">
        <v>10479</v>
      </c>
      <c r="B174" s="2" t="s">
        <v>10480</v>
      </c>
      <c r="C174" s="4" t="s">
        <v>4658</v>
      </c>
      <c r="E174" s="9">
        <v>43087</v>
      </c>
    </row>
    <row r="175" spans="1:5" x14ac:dyDescent="0.25">
      <c r="A175" s="2" t="s">
        <v>21224</v>
      </c>
      <c r="B175" s="2" t="s">
        <v>25879</v>
      </c>
      <c r="C175" s="4" t="s">
        <v>6907</v>
      </c>
      <c r="D175" s="9">
        <v>43096</v>
      </c>
      <c r="E175" s="9">
        <v>43095</v>
      </c>
    </row>
    <row r="176" spans="1:5" x14ac:dyDescent="0.25">
      <c r="A176" s="2" t="s">
        <v>25880</v>
      </c>
      <c r="B176" s="2" t="s">
        <v>25881</v>
      </c>
      <c r="C176" s="4" t="s">
        <v>10096</v>
      </c>
      <c r="E176" s="9">
        <v>43090</v>
      </c>
    </row>
    <row r="177" spans="1:5" x14ac:dyDescent="0.25">
      <c r="A177" s="2" t="s">
        <v>25819</v>
      </c>
      <c r="B177" s="2" t="s">
        <v>25820</v>
      </c>
      <c r="C177" s="4" t="s">
        <v>25882</v>
      </c>
      <c r="D177" s="9">
        <v>43109</v>
      </c>
      <c r="E177" s="9">
        <v>43116</v>
      </c>
    </row>
    <row r="178" spans="1:5" x14ac:dyDescent="0.25">
      <c r="A178" s="2" t="s">
        <v>7498</v>
      </c>
      <c r="B178" s="2" t="s">
        <v>25883</v>
      </c>
      <c r="C178" s="4" t="s">
        <v>25882</v>
      </c>
      <c r="D178" s="9">
        <v>43109</v>
      </c>
      <c r="E178" s="9">
        <v>43105</v>
      </c>
    </row>
    <row r="179" spans="1:5" x14ac:dyDescent="0.25">
      <c r="A179" s="2" t="s">
        <v>11530</v>
      </c>
      <c r="B179" s="2" t="s">
        <v>25884</v>
      </c>
      <c r="C179" s="4" t="s">
        <v>10876</v>
      </c>
      <c r="E179" s="9">
        <v>43109</v>
      </c>
    </row>
    <row r="180" spans="1:5" x14ac:dyDescent="0.25">
      <c r="A180" s="2" t="s">
        <v>25885</v>
      </c>
      <c r="B180" s="2" t="s">
        <v>25886</v>
      </c>
      <c r="C180" s="4">
        <v>43104</v>
      </c>
      <c r="E180" s="9">
        <v>43105</v>
      </c>
    </row>
    <row r="181" spans="1:5" x14ac:dyDescent="0.25">
      <c r="A181" s="2" t="s">
        <v>13739</v>
      </c>
      <c r="B181" s="2" t="s">
        <v>25758</v>
      </c>
      <c r="C181" s="4" t="s">
        <v>16160</v>
      </c>
      <c r="E181" s="9">
        <v>43108</v>
      </c>
    </row>
    <row r="182" spans="1:5" x14ac:dyDescent="0.25">
      <c r="A182" s="2" t="s">
        <v>25887</v>
      </c>
      <c r="B182" s="2" t="s">
        <v>25888</v>
      </c>
      <c r="C182" s="4" t="s">
        <v>10880</v>
      </c>
      <c r="E182" s="9">
        <v>43116</v>
      </c>
    </row>
    <row r="183" spans="1:5" x14ac:dyDescent="0.25">
      <c r="A183" s="2" t="s">
        <v>1466</v>
      </c>
      <c r="B183" s="2" t="s">
        <v>9949</v>
      </c>
      <c r="C183" s="4" t="s">
        <v>25889</v>
      </c>
      <c r="E183" s="9">
        <v>43115</v>
      </c>
    </row>
    <row r="184" spans="1:5" x14ac:dyDescent="0.25">
      <c r="A184" s="2" t="s">
        <v>4613</v>
      </c>
      <c r="B184" s="2" t="s">
        <v>25890</v>
      </c>
      <c r="C184" s="4" t="s">
        <v>23922</v>
      </c>
      <c r="E184" s="9">
        <v>43119</v>
      </c>
    </row>
    <row r="185" spans="1:5" x14ac:dyDescent="0.25">
      <c r="A185" s="2" t="s">
        <v>25891</v>
      </c>
      <c r="B185" s="2" t="s">
        <v>25892</v>
      </c>
      <c r="C185" s="4" t="s">
        <v>23922</v>
      </c>
      <c r="D185" s="9">
        <v>43130</v>
      </c>
      <c r="E185" s="9">
        <v>43125</v>
      </c>
    </row>
    <row r="186" spans="1:5" x14ac:dyDescent="0.25">
      <c r="A186" s="2" t="s">
        <v>25893</v>
      </c>
      <c r="B186" s="2" t="s">
        <v>25894</v>
      </c>
      <c r="C186" s="4" t="s">
        <v>23922</v>
      </c>
      <c r="E186" s="9">
        <v>43122</v>
      </c>
    </row>
    <row r="187" spans="1:5" x14ac:dyDescent="0.25">
      <c r="A187" s="2" t="s">
        <v>1466</v>
      </c>
      <c r="B187" s="2" t="s">
        <v>25895</v>
      </c>
      <c r="C187" s="4" t="s">
        <v>10107</v>
      </c>
      <c r="E187" s="9">
        <v>43125</v>
      </c>
    </row>
    <row r="188" spans="1:5" x14ac:dyDescent="0.25">
      <c r="A188" s="2" t="s">
        <v>25896</v>
      </c>
      <c r="B188" s="2" t="s">
        <v>25897</v>
      </c>
      <c r="C188" s="4" t="s">
        <v>6212</v>
      </c>
      <c r="D188" s="9">
        <v>43137</v>
      </c>
      <c r="E188" s="9">
        <v>43134</v>
      </c>
    </row>
    <row r="189" spans="1:5" x14ac:dyDescent="0.25">
      <c r="A189" s="2" t="s">
        <v>25898</v>
      </c>
      <c r="B189" s="2" t="s">
        <v>25899</v>
      </c>
      <c r="C189" s="4" t="s">
        <v>25900</v>
      </c>
      <c r="E189" s="9">
        <v>43134</v>
      </c>
    </row>
    <row r="190" spans="1:5" x14ac:dyDescent="0.25">
      <c r="A190" s="2" t="s">
        <v>4063</v>
      </c>
      <c r="B190" s="2" t="s">
        <v>25901</v>
      </c>
      <c r="C190" s="4" t="s">
        <v>21817</v>
      </c>
      <c r="E190" s="9">
        <v>43106</v>
      </c>
    </row>
    <row r="191" spans="1:5" x14ac:dyDescent="0.25">
      <c r="A191" s="2" t="s">
        <v>25896</v>
      </c>
      <c r="B191" s="2" t="s">
        <v>25902</v>
      </c>
      <c r="C191" s="4" t="s">
        <v>3750</v>
      </c>
      <c r="E191" s="9">
        <v>43143</v>
      </c>
    </row>
    <row r="192" spans="1:5" x14ac:dyDescent="0.25">
      <c r="A192" s="2" t="s">
        <v>2711</v>
      </c>
      <c r="B192" s="2" t="s">
        <v>25903</v>
      </c>
      <c r="C192" s="4" t="s">
        <v>21433</v>
      </c>
      <c r="E192" s="9">
        <v>43141</v>
      </c>
    </row>
    <row r="193" spans="1:5" x14ac:dyDescent="0.25">
      <c r="A193" s="2" t="s">
        <v>25877</v>
      </c>
      <c r="B193" s="2" t="s">
        <v>25904</v>
      </c>
      <c r="C193" s="4" t="s">
        <v>13545</v>
      </c>
      <c r="E193" s="9">
        <v>43141</v>
      </c>
    </row>
    <row r="194" spans="1:5" x14ac:dyDescent="0.25">
      <c r="A194" s="2" t="s">
        <v>25905</v>
      </c>
      <c r="B194" s="2" t="s">
        <v>25906</v>
      </c>
      <c r="C194" s="4" t="s">
        <v>13545</v>
      </c>
      <c r="E194" s="9">
        <v>43147</v>
      </c>
    </row>
    <row r="195" spans="1:5" x14ac:dyDescent="0.25">
      <c r="A195" s="2" t="s">
        <v>25875</v>
      </c>
      <c r="B195" s="2" t="s">
        <v>25907</v>
      </c>
      <c r="C195" s="4" t="s">
        <v>25908</v>
      </c>
      <c r="E195" s="9">
        <v>43150</v>
      </c>
    </row>
    <row r="196" spans="1:5" x14ac:dyDescent="0.25">
      <c r="A196" s="2" t="s">
        <v>2497</v>
      </c>
      <c r="B196" s="2" t="s">
        <v>25909</v>
      </c>
      <c r="C196" s="4" t="s">
        <v>4671</v>
      </c>
      <c r="E196" s="9">
        <v>43151</v>
      </c>
    </row>
    <row r="197" spans="1:5" x14ac:dyDescent="0.25">
      <c r="A197" s="2" t="s">
        <v>25910</v>
      </c>
      <c r="B197" s="2" t="s">
        <v>25911</v>
      </c>
      <c r="C197" s="4" t="s">
        <v>16898</v>
      </c>
      <c r="E197" s="9">
        <v>43155</v>
      </c>
    </row>
    <row r="198" spans="1:5" x14ac:dyDescent="0.25">
      <c r="A198" s="2" t="s">
        <v>25198</v>
      </c>
      <c r="B198" s="2" t="s">
        <v>10155</v>
      </c>
      <c r="C198" s="4" t="s">
        <v>3743</v>
      </c>
      <c r="E198" s="9">
        <v>43155</v>
      </c>
    </row>
    <row r="199" spans="1:5" x14ac:dyDescent="0.25">
      <c r="A199" s="2" t="s">
        <v>25912</v>
      </c>
      <c r="B199" s="2" t="s">
        <v>25913</v>
      </c>
      <c r="C199" s="4" t="s">
        <v>25914</v>
      </c>
      <c r="E199" s="9">
        <v>43161</v>
      </c>
    </row>
    <row r="200" spans="1:5" x14ac:dyDescent="0.25">
      <c r="A200" s="2" t="s">
        <v>25915</v>
      </c>
      <c r="B200" s="2" t="s">
        <v>1511</v>
      </c>
      <c r="C200" s="4" t="s">
        <v>25916</v>
      </c>
      <c r="E200" s="9">
        <v>43157</v>
      </c>
    </row>
    <row r="201" spans="1:5" x14ac:dyDescent="0.25">
      <c r="A201" s="2" t="s">
        <v>25917</v>
      </c>
      <c r="B201" s="2" t="s">
        <v>25918</v>
      </c>
      <c r="C201" s="4" t="s">
        <v>24200</v>
      </c>
      <c r="E201" s="9">
        <v>43161</v>
      </c>
    </row>
    <row r="202" spans="1:5" x14ac:dyDescent="0.25">
      <c r="A202" s="2" t="s">
        <v>25863</v>
      </c>
      <c r="B202" s="2" t="s">
        <v>25864</v>
      </c>
      <c r="C202" s="4" t="s">
        <v>25919</v>
      </c>
      <c r="E202" s="9">
        <v>43165</v>
      </c>
    </row>
    <row r="203" spans="1:5" x14ac:dyDescent="0.25">
      <c r="A203" s="2" t="s">
        <v>17512</v>
      </c>
      <c r="B203" s="2" t="s">
        <v>25920</v>
      </c>
      <c r="C203" s="4" t="s">
        <v>25921</v>
      </c>
      <c r="E203" s="9">
        <v>43173</v>
      </c>
    </row>
    <row r="204" spans="1:5" x14ac:dyDescent="0.25">
      <c r="A204" s="2" t="s">
        <v>2911</v>
      </c>
      <c r="B204" s="2" t="s">
        <v>25922</v>
      </c>
      <c r="C204" s="4" t="s">
        <v>4677</v>
      </c>
      <c r="E204" s="9">
        <v>43175</v>
      </c>
    </row>
    <row r="205" spans="1:5" x14ac:dyDescent="0.25">
      <c r="A205" s="2" t="s">
        <v>17512</v>
      </c>
      <c r="B205" s="2" t="s">
        <v>25923</v>
      </c>
      <c r="C205" s="4" t="s">
        <v>3753</v>
      </c>
      <c r="E205" s="9">
        <v>43175</v>
      </c>
    </row>
    <row r="206" spans="1:5" x14ac:dyDescent="0.25">
      <c r="A206" s="2" t="s">
        <v>25924</v>
      </c>
      <c r="B206" s="2" t="s">
        <v>25925</v>
      </c>
      <c r="C206" s="4" t="s">
        <v>25926</v>
      </c>
      <c r="E206" s="9">
        <v>43181</v>
      </c>
    </row>
    <row r="207" spans="1:5" x14ac:dyDescent="0.25">
      <c r="A207" s="2" t="s">
        <v>25927</v>
      </c>
      <c r="B207" s="2" t="s">
        <v>25928</v>
      </c>
      <c r="C207" s="4" t="s">
        <v>3103</v>
      </c>
      <c r="D207" s="9">
        <v>43197</v>
      </c>
      <c r="E207" s="9">
        <v>43193</v>
      </c>
    </row>
    <row r="208" spans="1:5" x14ac:dyDescent="0.25">
      <c r="A208" s="2" t="s">
        <v>25929</v>
      </c>
      <c r="B208" s="2" t="s">
        <v>25930</v>
      </c>
      <c r="C208" s="4" t="s">
        <v>25931</v>
      </c>
      <c r="E208" s="9">
        <v>43193</v>
      </c>
    </row>
    <row r="209" spans="1:5" x14ac:dyDescent="0.25">
      <c r="A209" s="2" t="s">
        <v>3837</v>
      </c>
      <c r="B209" s="2" t="s">
        <v>25932</v>
      </c>
      <c r="C209" s="4" t="s">
        <v>25933</v>
      </c>
      <c r="E209" s="9">
        <v>43196</v>
      </c>
    </row>
    <row r="210" spans="1:5" x14ac:dyDescent="0.25">
      <c r="A210" s="2" t="s">
        <v>25934</v>
      </c>
      <c r="B210" s="2" t="s">
        <v>25935</v>
      </c>
      <c r="C210" s="4" t="s">
        <v>10514</v>
      </c>
      <c r="E210" s="9">
        <v>43206</v>
      </c>
    </row>
    <row r="211" spans="1:5" x14ac:dyDescent="0.25">
      <c r="A211" s="2" t="s">
        <v>2115</v>
      </c>
      <c r="B211" s="2" t="s">
        <v>25936</v>
      </c>
      <c r="C211" s="4" t="s">
        <v>25937</v>
      </c>
      <c r="E211" s="9">
        <v>43208</v>
      </c>
    </row>
    <row r="212" spans="1:5" x14ac:dyDescent="0.25">
      <c r="A212" s="2" t="s">
        <v>2039</v>
      </c>
      <c r="B212" s="2" t="s">
        <v>25538</v>
      </c>
      <c r="C212" s="4" t="s">
        <v>14716</v>
      </c>
      <c r="E212" s="9">
        <v>43209</v>
      </c>
    </row>
    <row r="213" spans="1:5" x14ac:dyDescent="0.25">
      <c r="A213" s="2" t="s">
        <v>25938</v>
      </c>
      <c r="B213" s="2" t="s">
        <v>25939</v>
      </c>
      <c r="C213" s="4" t="s">
        <v>25940</v>
      </c>
      <c r="D213" s="9">
        <v>43230</v>
      </c>
      <c r="E213" s="9">
        <v>43225</v>
      </c>
    </row>
    <row r="214" spans="1:5" x14ac:dyDescent="0.25">
      <c r="A214" s="2" t="s">
        <v>4049</v>
      </c>
      <c r="B214" s="2" t="s">
        <v>25941</v>
      </c>
      <c r="C214" s="4" t="s">
        <v>2894</v>
      </c>
      <c r="E214" s="9">
        <v>43225</v>
      </c>
    </row>
    <row r="215" spans="1:5" x14ac:dyDescent="0.25">
      <c r="A215" s="2" t="s">
        <v>2711</v>
      </c>
      <c r="B215" s="2" t="s">
        <v>25942</v>
      </c>
      <c r="C215" s="4" t="s">
        <v>25943</v>
      </c>
      <c r="E215" s="9">
        <v>43230</v>
      </c>
    </row>
    <row r="216" spans="1:5" x14ac:dyDescent="0.25">
      <c r="A216" s="2" t="s">
        <v>25944</v>
      </c>
      <c r="B216" s="2" t="s">
        <v>25945</v>
      </c>
      <c r="C216" s="4" t="s">
        <v>4698</v>
      </c>
      <c r="E216" s="9">
        <v>43238</v>
      </c>
    </row>
    <row r="217" spans="1:5" x14ac:dyDescent="0.25">
      <c r="A217" s="2" t="s">
        <v>25946</v>
      </c>
      <c r="B217" s="2" t="s">
        <v>25947</v>
      </c>
      <c r="C217" s="4" t="s">
        <v>2031</v>
      </c>
      <c r="E217" s="9">
        <v>43238</v>
      </c>
    </row>
    <row r="218" spans="1:5" x14ac:dyDescent="0.25">
      <c r="A218" s="2" t="s">
        <v>25948</v>
      </c>
      <c r="B218" s="2" t="s">
        <v>25949</v>
      </c>
      <c r="C218" s="4" t="s">
        <v>2031</v>
      </c>
      <c r="D218" s="9">
        <v>43246</v>
      </c>
      <c r="E218" s="9">
        <v>43246</v>
      </c>
    </row>
    <row r="219" spans="1:5" x14ac:dyDescent="0.25">
      <c r="A219" s="2" t="s">
        <v>18263</v>
      </c>
      <c r="B219" s="2" t="s">
        <v>25950</v>
      </c>
      <c r="C219" s="4" t="s">
        <v>22326</v>
      </c>
      <c r="E219" s="9">
        <v>43242</v>
      </c>
    </row>
    <row r="220" spans="1:5" x14ac:dyDescent="0.25">
      <c r="A220" s="2" t="s">
        <v>5074</v>
      </c>
      <c r="B220" s="2" t="s">
        <v>25951</v>
      </c>
      <c r="C220" s="4" t="s">
        <v>10814</v>
      </c>
      <c r="E220" s="9">
        <v>43246</v>
      </c>
    </row>
    <row r="221" spans="1:5" x14ac:dyDescent="0.25">
      <c r="A221" s="2" t="s">
        <v>25952</v>
      </c>
      <c r="B221" s="2" t="s">
        <v>25953</v>
      </c>
      <c r="C221" s="4" t="s">
        <v>20192</v>
      </c>
      <c r="E221" s="9">
        <v>43246</v>
      </c>
    </row>
    <row r="222" spans="1:5" x14ac:dyDescent="0.25">
      <c r="A222" s="2" t="s">
        <v>3467</v>
      </c>
      <c r="B222" s="2" t="s">
        <v>25954</v>
      </c>
      <c r="C222" s="4" t="s">
        <v>15509</v>
      </c>
      <c r="E222" s="9">
        <v>43260</v>
      </c>
    </row>
    <row r="223" spans="1:5" x14ac:dyDescent="0.25">
      <c r="A223" s="2" t="s">
        <v>25955</v>
      </c>
      <c r="B223" s="2" t="s">
        <v>25956</v>
      </c>
      <c r="C223" s="4" t="s">
        <v>16232</v>
      </c>
      <c r="E223" s="9">
        <v>43344</v>
      </c>
    </row>
    <row r="224" spans="1:5" x14ac:dyDescent="0.25">
      <c r="A224" s="2" t="s">
        <v>25957</v>
      </c>
      <c r="B224" s="2" t="s">
        <v>25958</v>
      </c>
      <c r="C224" s="4" t="s">
        <v>16232</v>
      </c>
      <c r="E224" s="9">
        <v>43344</v>
      </c>
    </row>
    <row r="225" spans="1:6" x14ac:dyDescent="0.25">
      <c r="A225" s="2" t="s">
        <v>11088</v>
      </c>
      <c r="B225" s="2" t="s">
        <v>25959</v>
      </c>
      <c r="C225" s="4" t="s">
        <v>16232</v>
      </c>
      <c r="E225" s="9">
        <v>43344</v>
      </c>
    </row>
    <row r="226" spans="1:6" x14ac:dyDescent="0.25">
      <c r="A226" s="25"/>
      <c r="B226" s="25" t="s">
        <v>25960</v>
      </c>
      <c r="C226" s="25"/>
      <c r="D226" s="29"/>
      <c r="E226" s="29"/>
      <c r="F226" s="30"/>
    </row>
    <row r="227" spans="1:6" x14ac:dyDescent="0.25">
      <c r="A227" s="2" t="s">
        <v>10873</v>
      </c>
      <c r="B227" s="2" t="s">
        <v>25961</v>
      </c>
      <c r="C227" s="4" t="s">
        <v>18782</v>
      </c>
      <c r="E227" s="9">
        <v>43355</v>
      </c>
      <c r="F227" s="3" t="s">
        <v>25962</v>
      </c>
    </row>
    <row r="228" spans="1:6" x14ac:dyDescent="0.25">
      <c r="A228" s="2" t="s">
        <v>1142</v>
      </c>
      <c r="B228" s="2" t="s">
        <v>25963</v>
      </c>
      <c r="C228" s="4" t="s">
        <v>11348</v>
      </c>
      <c r="E228" s="9">
        <v>43355</v>
      </c>
      <c r="F228" s="3" t="s">
        <v>25962</v>
      </c>
    </row>
    <row r="229" spans="1:6" x14ac:dyDescent="0.25">
      <c r="A229" s="2" t="s">
        <v>3772</v>
      </c>
      <c r="B229" s="2" t="s">
        <v>25964</v>
      </c>
      <c r="C229" s="4" t="s">
        <v>5738</v>
      </c>
      <c r="E229" s="9">
        <v>43355</v>
      </c>
    </row>
    <row r="230" spans="1:6" x14ac:dyDescent="0.25">
      <c r="A230" s="2" t="s">
        <v>10687</v>
      </c>
      <c r="B230" s="2" t="s">
        <v>25965</v>
      </c>
      <c r="C230" s="4" t="s">
        <v>10386</v>
      </c>
      <c r="E230" s="9">
        <v>43362</v>
      </c>
    </row>
    <row r="231" spans="1:6" x14ac:dyDescent="0.25">
      <c r="A231" s="2" t="s">
        <v>25966</v>
      </c>
      <c r="B231" s="2" t="s">
        <v>20437</v>
      </c>
      <c r="C231" s="4" t="s">
        <v>10386</v>
      </c>
      <c r="E231" s="9">
        <v>43362</v>
      </c>
    </row>
    <row r="232" spans="1:6" x14ac:dyDescent="0.25">
      <c r="A232" s="2" t="s">
        <v>16281</v>
      </c>
      <c r="B232" s="2" t="s">
        <v>16282</v>
      </c>
      <c r="C232" s="4" t="s">
        <v>25967</v>
      </c>
      <c r="D232" s="9">
        <v>43376</v>
      </c>
      <c r="E232" s="9">
        <v>43377</v>
      </c>
    </row>
    <row r="233" spans="1:6" x14ac:dyDescent="0.25">
      <c r="A233" s="2" t="s">
        <v>25968</v>
      </c>
      <c r="B233" s="2" t="s">
        <v>25969</v>
      </c>
      <c r="C233" s="4" t="s">
        <v>1074</v>
      </c>
      <c r="E233" s="9">
        <v>43367</v>
      </c>
    </row>
    <row r="234" spans="1:6" x14ac:dyDescent="0.25">
      <c r="A234" s="2" t="s">
        <v>4669</v>
      </c>
      <c r="B234" s="2" t="s">
        <v>22523</v>
      </c>
      <c r="C234" s="4" t="s">
        <v>1074</v>
      </c>
      <c r="E234" s="9">
        <v>43367</v>
      </c>
    </row>
    <row r="235" spans="1:6" x14ac:dyDescent="0.25">
      <c r="A235" s="2" t="s">
        <v>25970</v>
      </c>
      <c r="B235" s="2" t="s">
        <v>25941</v>
      </c>
      <c r="C235" s="4" t="s">
        <v>3391</v>
      </c>
      <c r="E235" s="9">
        <v>43377</v>
      </c>
    </row>
    <row r="236" spans="1:6" x14ac:dyDescent="0.25">
      <c r="A236" s="2" t="s">
        <v>25971</v>
      </c>
      <c r="B236" s="2" t="s">
        <v>25972</v>
      </c>
      <c r="C236" s="4" t="s">
        <v>5750</v>
      </c>
      <c r="E236" s="9">
        <v>43502</v>
      </c>
    </row>
    <row r="237" spans="1:6" x14ac:dyDescent="0.25">
      <c r="A237" s="2" t="s">
        <v>25973</v>
      </c>
      <c r="B237" s="2" t="s">
        <v>25974</v>
      </c>
      <c r="C237" s="4" t="s">
        <v>5750</v>
      </c>
      <c r="E237" s="9">
        <v>43379</v>
      </c>
    </row>
    <row r="238" spans="1:6" x14ac:dyDescent="0.25">
      <c r="A238" s="2" t="s">
        <v>25975</v>
      </c>
      <c r="B238" s="2" t="s">
        <v>25976</v>
      </c>
      <c r="C238" s="4" t="s">
        <v>6119</v>
      </c>
      <c r="E238" s="9">
        <v>43502</v>
      </c>
      <c r="F238" s="3" t="s">
        <v>25977</v>
      </c>
    </row>
    <row r="239" spans="1:6" x14ac:dyDescent="0.25">
      <c r="A239" s="25"/>
      <c r="B239" s="25" t="s">
        <v>25978</v>
      </c>
      <c r="C239" s="25"/>
      <c r="D239" s="29"/>
      <c r="E239" s="29"/>
      <c r="F239" s="30"/>
    </row>
    <row r="240" spans="1:6" x14ac:dyDescent="0.25">
      <c r="A240" s="2" t="s">
        <v>3312</v>
      </c>
      <c r="B240" s="2" t="s">
        <v>4946</v>
      </c>
      <c r="C240" s="4" t="s">
        <v>25979</v>
      </c>
      <c r="E240" s="9">
        <v>43531</v>
      </c>
      <c r="F240" s="3" t="s">
        <v>25980</v>
      </c>
    </row>
    <row r="241" spans="1:5" x14ac:dyDescent="0.25">
      <c r="A241" s="2" t="s">
        <v>25981</v>
      </c>
      <c r="B241" s="2" t="s">
        <v>25982</v>
      </c>
      <c r="C241" s="4" t="s">
        <v>20555</v>
      </c>
      <c r="E241" s="9">
        <v>43538</v>
      </c>
    </row>
    <row r="242" spans="1:5" x14ac:dyDescent="0.25">
      <c r="A242" s="2" t="s">
        <v>1439</v>
      </c>
      <c r="B242" s="2" t="s">
        <v>25983</v>
      </c>
      <c r="C242" s="4" t="s">
        <v>25984</v>
      </c>
      <c r="E242" s="9">
        <v>43578</v>
      </c>
    </row>
    <row r="243" spans="1:5" x14ac:dyDescent="0.25">
      <c r="A243" s="2" t="s">
        <v>25985</v>
      </c>
      <c r="B243" s="2" t="s">
        <v>25986</v>
      </c>
      <c r="C243" s="4" t="s">
        <v>20130</v>
      </c>
      <c r="E243" s="9">
        <v>43545</v>
      </c>
    </row>
    <row r="244" spans="1:5" x14ac:dyDescent="0.25">
      <c r="A244" s="2" t="s">
        <v>25987</v>
      </c>
      <c r="B244" s="2" t="s">
        <v>25988</v>
      </c>
      <c r="C244" s="4" t="s">
        <v>10644</v>
      </c>
      <c r="E244" s="9">
        <v>43550</v>
      </c>
    </row>
    <row r="245" spans="1:5" x14ac:dyDescent="0.25">
      <c r="A245" s="2" t="s">
        <v>6627</v>
      </c>
      <c r="B245" s="2" t="s">
        <v>25989</v>
      </c>
      <c r="C245" s="4" t="s">
        <v>13811</v>
      </c>
      <c r="E245" s="9">
        <v>43578</v>
      </c>
    </row>
    <row r="246" spans="1:5" x14ac:dyDescent="0.25">
      <c r="A246" s="2" t="s">
        <v>25990</v>
      </c>
      <c r="B246" s="2" t="s">
        <v>25991</v>
      </c>
      <c r="C246" s="4" t="s">
        <v>21509</v>
      </c>
      <c r="D246" s="9">
        <v>43613</v>
      </c>
      <c r="E246" s="9">
        <v>43613</v>
      </c>
    </row>
    <row r="247" spans="1:5" x14ac:dyDescent="0.25">
      <c r="A247" s="2" t="s">
        <v>25992</v>
      </c>
      <c r="B247" s="2" t="s">
        <v>25993</v>
      </c>
      <c r="C247" s="4" t="s">
        <v>1567</v>
      </c>
      <c r="E247" s="9">
        <v>43627</v>
      </c>
    </row>
    <row r="248" spans="1:5" x14ac:dyDescent="0.25">
      <c r="A248" s="2" t="s">
        <v>25994</v>
      </c>
      <c r="B248" s="2" t="s">
        <v>25995</v>
      </c>
      <c r="C248" s="4" t="s">
        <v>1567</v>
      </c>
      <c r="E248" s="9">
        <v>43627</v>
      </c>
    </row>
    <row r="249" spans="1:5" x14ac:dyDescent="0.25">
      <c r="A249" s="2" t="s">
        <v>2562</v>
      </c>
      <c r="B249" s="2" t="s">
        <v>25996</v>
      </c>
      <c r="C249" s="4" t="s">
        <v>10265</v>
      </c>
      <c r="E249" s="9">
        <v>43649</v>
      </c>
    </row>
    <row r="250" spans="1:5" x14ac:dyDescent="0.25">
      <c r="A250" s="2" t="s">
        <v>25997</v>
      </c>
      <c r="B250" s="2" t="s">
        <v>25998</v>
      </c>
      <c r="C250" s="4" t="s">
        <v>25999</v>
      </c>
      <c r="E250" s="9">
        <v>43682</v>
      </c>
    </row>
    <row r="251" spans="1:5" x14ac:dyDescent="0.25">
      <c r="A251" s="2" t="s">
        <v>26000</v>
      </c>
      <c r="B251" s="2" t="s">
        <v>26001</v>
      </c>
      <c r="C251" s="4" t="s">
        <v>25999</v>
      </c>
      <c r="E251" s="9">
        <v>43682</v>
      </c>
    </row>
    <row r="252" spans="1:5" x14ac:dyDescent="0.25">
      <c r="A252" s="2" t="s">
        <v>11088</v>
      </c>
      <c r="B252" s="2" t="s">
        <v>26002</v>
      </c>
      <c r="C252" s="4" t="s">
        <v>26003</v>
      </c>
      <c r="E252" s="9">
        <v>43687</v>
      </c>
    </row>
    <row r="253" spans="1:5" x14ac:dyDescent="0.25">
      <c r="A253" s="2" t="s">
        <v>4510</v>
      </c>
      <c r="B253" s="2" t="s">
        <v>26004</v>
      </c>
      <c r="C253" s="4" t="s">
        <v>8999</v>
      </c>
      <c r="E253" s="9">
        <v>43692</v>
      </c>
    </row>
    <row r="254" spans="1:5" x14ac:dyDescent="0.25">
      <c r="A254" s="2" t="s">
        <v>26005</v>
      </c>
      <c r="B254" s="2" t="s">
        <v>26006</v>
      </c>
      <c r="C254" s="4" t="s">
        <v>8999</v>
      </c>
      <c r="E254" s="9">
        <v>43692</v>
      </c>
    </row>
    <row r="255" spans="1:5" x14ac:dyDescent="0.25">
      <c r="A255" s="2" t="s">
        <v>26007</v>
      </c>
      <c r="B255" s="2" t="s">
        <v>26008</v>
      </c>
      <c r="C255" s="4" t="s">
        <v>2145</v>
      </c>
      <c r="E255" s="9">
        <v>43699</v>
      </c>
    </row>
    <row r="256" spans="1:5" x14ac:dyDescent="0.25">
      <c r="A256" s="2" t="s">
        <v>16368</v>
      </c>
      <c r="B256" s="2" t="s">
        <v>26009</v>
      </c>
      <c r="C256" s="4" t="s">
        <v>2145</v>
      </c>
      <c r="E256" s="9">
        <v>43699</v>
      </c>
    </row>
    <row r="257" spans="1:6" x14ac:dyDescent="0.25">
      <c r="A257" s="2" t="s">
        <v>26010</v>
      </c>
      <c r="B257" s="2" t="s">
        <v>26011</v>
      </c>
      <c r="C257" s="4" t="s">
        <v>13225</v>
      </c>
      <c r="E257" s="9">
        <v>43699</v>
      </c>
    </row>
    <row r="258" spans="1:6" x14ac:dyDescent="0.25">
      <c r="A258" s="2" t="s">
        <v>26012</v>
      </c>
      <c r="B258" s="2" t="s">
        <v>26013</v>
      </c>
      <c r="C258" s="4" t="s">
        <v>12716</v>
      </c>
      <c r="D258" s="9">
        <v>43713</v>
      </c>
      <c r="E258" s="9">
        <v>43713</v>
      </c>
    </row>
    <row r="259" spans="1:6" x14ac:dyDescent="0.25">
      <c r="A259" s="2" t="s">
        <v>26014</v>
      </c>
      <c r="B259" s="2" t="s">
        <v>26015</v>
      </c>
      <c r="C259" s="4" t="s">
        <v>21082</v>
      </c>
      <c r="D259" s="9">
        <v>43719</v>
      </c>
      <c r="E259" s="9">
        <v>43713</v>
      </c>
    </row>
    <row r="260" spans="1:6" x14ac:dyDescent="0.25">
      <c r="A260" s="2" t="s">
        <v>25929</v>
      </c>
      <c r="B260" s="2" t="s">
        <v>25930</v>
      </c>
      <c r="C260" s="4" t="s">
        <v>4830</v>
      </c>
      <c r="D260" s="9">
        <v>43719</v>
      </c>
      <c r="E260" s="9">
        <v>43713</v>
      </c>
    </row>
    <row r="261" spans="1:6" x14ac:dyDescent="0.25">
      <c r="A261" s="2" t="s">
        <v>26016</v>
      </c>
      <c r="B261" s="2" t="s">
        <v>26017</v>
      </c>
      <c r="C261" s="4" t="s">
        <v>26018</v>
      </c>
      <c r="E261" s="9">
        <v>43721</v>
      </c>
    </row>
    <row r="262" spans="1:6" x14ac:dyDescent="0.25">
      <c r="A262" s="2" t="s">
        <v>4921</v>
      </c>
      <c r="B262" s="2" t="s">
        <v>16282</v>
      </c>
      <c r="C262" s="4" t="s">
        <v>4843</v>
      </c>
      <c r="E262" s="9">
        <v>43729</v>
      </c>
      <c r="F262" s="3" t="s">
        <v>26019</v>
      </c>
    </row>
    <row r="263" spans="1:6" x14ac:dyDescent="0.25">
      <c r="A263" s="2" t="s">
        <v>4921</v>
      </c>
      <c r="B263" s="2" t="s">
        <v>16282</v>
      </c>
      <c r="C263" s="4" t="s">
        <v>4853</v>
      </c>
      <c r="D263" s="9" t="s">
        <v>17225</v>
      </c>
      <c r="E263" s="9">
        <v>43752</v>
      </c>
      <c r="F263" s="3">
        <v>5</v>
      </c>
    </row>
    <row r="264" spans="1:6" x14ac:dyDescent="0.25">
      <c r="A264" s="2" t="s">
        <v>25955</v>
      </c>
      <c r="B264" s="2" t="s">
        <v>25956</v>
      </c>
      <c r="C264" s="4" t="s">
        <v>2317</v>
      </c>
      <c r="D264" s="9">
        <v>43752</v>
      </c>
      <c r="E264" s="9">
        <v>43752</v>
      </c>
    </row>
    <row r="265" spans="1:6" x14ac:dyDescent="0.25">
      <c r="A265" s="2" t="s">
        <v>26020</v>
      </c>
      <c r="B265" s="2" t="s">
        <v>26021</v>
      </c>
      <c r="C265" s="4" t="s">
        <v>24449</v>
      </c>
      <c r="E265" s="9">
        <v>43752</v>
      </c>
      <c r="F265" s="3">
        <v>2</v>
      </c>
    </row>
    <row r="266" spans="1:6" x14ac:dyDescent="0.25">
      <c r="A266" s="2" t="s">
        <v>15279</v>
      </c>
      <c r="B266" s="2" t="s">
        <v>26022</v>
      </c>
      <c r="C266" s="4" t="s">
        <v>26023</v>
      </c>
      <c r="E266" s="9">
        <v>43773</v>
      </c>
    </row>
    <row r="267" spans="1:6" x14ac:dyDescent="0.25">
      <c r="A267" s="2" t="s">
        <v>26024</v>
      </c>
      <c r="B267" s="2" t="s">
        <v>26025</v>
      </c>
      <c r="C267" s="4" t="s">
        <v>26023</v>
      </c>
      <c r="D267" s="9">
        <v>43782</v>
      </c>
      <c r="E267" s="9">
        <v>43778</v>
      </c>
    </row>
    <row r="268" spans="1:6" x14ac:dyDescent="0.25">
      <c r="A268" s="2" t="s">
        <v>26026</v>
      </c>
      <c r="B268" s="2" t="s">
        <v>9331</v>
      </c>
      <c r="C268" s="4" t="s">
        <v>4874</v>
      </c>
      <c r="E268" s="9">
        <v>43778</v>
      </c>
    </row>
    <row r="269" spans="1:6" x14ac:dyDescent="0.25">
      <c r="A269" s="2" t="s">
        <v>26027</v>
      </c>
      <c r="B269" s="2" t="s">
        <v>26028</v>
      </c>
      <c r="C269" s="4" t="s">
        <v>2166</v>
      </c>
      <c r="E269" s="9">
        <v>43792</v>
      </c>
    </row>
    <row r="270" spans="1:6" x14ac:dyDescent="0.25">
      <c r="A270" s="25"/>
      <c r="B270" s="25" t="s">
        <v>26029</v>
      </c>
      <c r="C270" s="25"/>
      <c r="D270" s="29"/>
      <c r="E270" s="29"/>
      <c r="F270" s="30"/>
    </row>
    <row r="271" spans="1:6" x14ac:dyDescent="0.25">
      <c r="A271" s="2" t="s">
        <v>26030</v>
      </c>
      <c r="B271" s="2" t="s">
        <v>26031</v>
      </c>
      <c r="C271" s="4" t="s">
        <v>26032</v>
      </c>
      <c r="E271" s="9">
        <v>43802</v>
      </c>
    </row>
    <row r="272" spans="1:6" x14ac:dyDescent="0.25">
      <c r="A272" s="2" t="s">
        <v>25952</v>
      </c>
      <c r="B272" s="2" t="s">
        <v>26033</v>
      </c>
      <c r="C272" s="4">
        <v>43802</v>
      </c>
      <c r="E272" s="9">
        <v>43803</v>
      </c>
    </row>
    <row r="273" spans="1:7" x14ac:dyDescent="0.25">
      <c r="A273" s="2" t="s">
        <v>24302</v>
      </c>
      <c r="B273" s="2" t="s">
        <v>26034</v>
      </c>
      <c r="C273" s="4">
        <v>43802</v>
      </c>
      <c r="E273" s="9">
        <v>43803</v>
      </c>
    </row>
    <row r="274" spans="1:7" x14ac:dyDescent="0.25">
      <c r="A274" s="2" t="s">
        <v>26035</v>
      </c>
      <c r="B274" s="2" t="s">
        <v>26036</v>
      </c>
      <c r="C274" s="4">
        <v>43802</v>
      </c>
      <c r="E274" s="9">
        <v>43803</v>
      </c>
    </row>
    <row r="275" spans="1:7" x14ac:dyDescent="0.25">
      <c r="A275" s="2" t="s">
        <v>1478</v>
      </c>
      <c r="B275" s="2" t="s">
        <v>26037</v>
      </c>
      <c r="C275" s="4">
        <v>43802</v>
      </c>
      <c r="E275" s="9">
        <v>43803</v>
      </c>
    </row>
    <row r="276" spans="1:7" x14ac:dyDescent="0.25">
      <c r="A276" s="2" t="s">
        <v>4352</v>
      </c>
      <c r="B276" s="2" t="s">
        <v>4353</v>
      </c>
      <c r="C276" s="4">
        <v>43802</v>
      </c>
      <c r="E276" s="9">
        <v>43803</v>
      </c>
    </row>
    <row r="277" spans="1:7" x14ac:dyDescent="0.25">
      <c r="A277" s="2" t="s">
        <v>26038</v>
      </c>
      <c r="B277" s="2" t="s">
        <v>26039</v>
      </c>
      <c r="C277" s="4">
        <v>43802</v>
      </c>
      <c r="E277" s="9">
        <v>43803</v>
      </c>
    </row>
    <row r="278" spans="1:7" x14ac:dyDescent="0.25">
      <c r="A278" s="2" t="s">
        <v>26040</v>
      </c>
      <c r="B278" s="2" t="s">
        <v>26041</v>
      </c>
      <c r="C278" s="4">
        <v>43802</v>
      </c>
      <c r="E278" s="9">
        <v>43803</v>
      </c>
    </row>
    <row r="279" spans="1:7" x14ac:dyDescent="0.25">
      <c r="A279" s="2" t="s">
        <v>2825</v>
      </c>
      <c r="B279" s="2" t="s">
        <v>26008</v>
      </c>
      <c r="C279" s="4">
        <v>43802</v>
      </c>
      <c r="E279" s="9">
        <v>43803</v>
      </c>
    </row>
    <row r="280" spans="1:7" x14ac:dyDescent="0.25">
      <c r="A280" s="2" t="s">
        <v>26042</v>
      </c>
      <c r="B280" s="2" t="s">
        <v>26043</v>
      </c>
      <c r="C280" s="4" t="s">
        <v>13841</v>
      </c>
      <c r="E280" s="9">
        <v>43808</v>
      </c>
    </row>
    <row r="281" spans="1:7" x14ac:dyDescent="0.25">
      <c r="A281" s="2" t="s">
        <v>4802</v>
      </c>
      <c r="B281" s="2" t="s">
        <v>26044</v>
      </c>
      <c r="C281" s="4" t="s">
        <v>26045</v>
      </c>
      <c r="D281" s="9">
        <v>43822</v>
      </c>
      <c r="E281" s="9">
        <v>43817</v>
      </c>
    </row>
    <row r="282" spans="1:7" x14ac:dyDescent="0.25">
      <c r="A282" s="2" t="s">
        <v>26046</v>
      </c>
      <c r="B282" s="2" t="s">
        <v>25974</v>
      </c>
      <c r="C282" s="4" t="s">
        <v>10286</v>
      </c>
      <c r="E282" s="9">
        <v>43813</v>
      </c>
    </row>
    <row r="283" spans="1:7" x14ac:dyDescent="0.25">
      <c r="A283" s="2" t="s">
        <v>26047</v>
      </c>
      <c r="B283" s="2" t="s">
        <v>26048</v>
      </c>
      <c r="C283" s="4" t="s">
        <v>22595</v>
      </c>
      <c r="E283" s="9">
        <v>43820</v>
      </c>
    </row>
    <row r="284" spans="1:7" x14ac:dyDescent="0.25">
      <c r="A284" s="2" t="s">
        <v>2911</v>
      </c>
      <c r="B284" s="2" t="s">
        <v>26049</v>
      </c>
      <c r="C284" s="4" t="s">
        <v>14801</v>
      </c>
      <c r="D284" s="9">
        <v>43832</v>
      </c>
      <c r="E284" s="9">
        <v>43832</v>
      </c>
    </row>
    <row r="285" spans="1:7" x14ac:dyDescent="0.25">
      <c r="A285" s="2" t="s">
        <v>9142</v>
      </c>
      <c r="B285" s="2" t="s">
        <v>26050</v>
      </c>
      <c r="C285" s="4" t="s">
        <v>26051</v>
      </c>
      <c r="D285" s="9" t="s">
        <v>26052</v>
      </c>
      <c r="E285" s="9">
        <v>43841</v>
      </c>
    </row>
    <row r="286" spans="1:7" x14ac:dyDescent="0.25">
      <c r="A286" s="2" t="s">
        <v>26053</v>
      </c>
      <c r="B286" s="2" t="s">
        <v>26054</v>
      </c>
      <c r="C286" s="4" t="s">
        <v>21878</v>
      </c>
      <c r="E286" s="9">
        <v>43841</v>
      </c>
    </row>
    <row r="287" spans="1:7" x14ac:dyDescent="0.25">
      <c r="A287" s="2" t="s">
        <v>12839</v>
      </c>
      <c r="B287" s="2" t="s">
        <v>26055</v>
      </c>
      <c r="C287" s="4" t="s">
        <v>24464</v>
      </c>
      <c r="E287" s="9">
        <v>43846</v>
      </c>
    </row>
    <row r="288" spans="1:7" x14ac:dyDescent="0.25">
      <c r="A288" s="2" t="s">
        <v>26056</v>
      </c>
      <c r="B288" s="2" t="s">
        <v>26057</v>
      </c>
      <c r="C288" s="4">
        <v>44371</v>
      </c>
      <c r="E288" s="9">
        <v>44379</v>
      </c>
      <c r="G288" s="17" t="s">
        <v>26058</v>
      </c>
    </row>
    <row r="289" spans="1:6" x14ac:dyDescent="0.25">
      <c r="A289" s="2" t="s">
        <v>4768</v>
      </c>
      <c r="B289" s="2" t="s">
        <v>26059</v>
      </c>
      <c r="C289" s="4">
        <v>44371</v>
      </c>
      <c r="E289" s="9">
        <v>44379</v>
      </c>
    </row>
    <row r="290" spans="1:6" x14ac:dyDescent="0.25">
      <c r="A290" s="2" t="s">
        <v>26060</v>
      </c>
      <c r="B290" s="2" t="s">
        <v>26061</v>
      </c>
      <c r="C290" s="4" t="s">
        <v>26062</v>
      </c>
      <c r="E290" s="9">
        <v>44656</v>
      </c>
      <c r="F290" s="3">
        <v>1</v>
      </c>
    </row>
    <row r="291" spans="1:6" x14ac:dyDescent="0.25">
      <c r="A291" s="2" t="s">
        <v>3242</v>
      </c>
      <c r="B291" s="2" t="s">
        <v>26063</v>
      </c>
      <c r="C291" s="4" t="s">
        <v>26062</v>
      </c>
      <c r="E291" s="9">
        <v>44656</v>
      </c>
      <c r="F291" s="3">
        <v>1</v>
      </c>
    </row>
    <row r="292" spans="1:6" x14ac:dyDescent="0.25">
      <c r="A292" s="25"/>
      <c r="B292" s="25" t="s">
        <v>26064</v>
      </c>
      <c r="C292" s="25"/>
      <c r="D292" s="29"/>
      <c r="E292" s="29"/>
      <c r="F292" s="30"/>
    </row>
    <row r="293" spans="1:6" x14ac:dyDescent="0.25">
      <c r="A293" s="2" t="s">
        <v>14869</v>
      </c>
      <c r="B293" s="2" t="s">
        <v>26065</v>
      </c>
      <c r="C293" s="4" t="s">
        <v>26066</v>
      </c>
      <c r="E293" s="9">
        <v>44671</v>
      </c>
    </row>
    <row r="294" spans="1:6" x14ac:dyDescent="0.25">
      <c r="A294" s="2" t="s">
        <v>26067</v>
      </c>
      <c r="B294" s="2" t="s">
        <v>26068</v>
      </c>
      <c r="C294" s="4" t="s">
        <v>26069</v>
      </c>
      <c r="E294" s="9">
        <v>44683</v>
      </c>
      <c r="F294" s="3">
        <v>5</v>
      </c>
    </row>
    <row r="295" spans="1:6" x14ac:dyDescent="0.25">
      <c r="A295" s="2" t="s">
        <v>5704</v>
      </c>
      <c r="B295" s="2" t="s">
        <v>25995</v>
      </c>
      <c r="C295" s="4" t="s">
        <v>26069</v>
      </c>
      <c r="E295" s="9">
        <v>44683</v>
      </c>
      <c r="F295" s="3">
        <v>5</v>
      </c>
    </row>
    <row r="296" spans="1:6" x14ac:dyDescent="0.25">
      <c r="A296" s="2" t="s">
        <v>22348</v>
      </c>
      <c r="B296" s="2" t="s">
        <v>26070</v>
      </c>
      <c r="C296" s="4" t="s">
        <v>14472</v>
      </c>
      <c r="D296" s="9">
        <v>44806</v>
      </c>
      <c r="E296" s="9">
        <v>44818</v>
      </c>
      <c r="F296" s="3">
        <v>12</v>
      </c>
    </row>
    <row r="297" spans="1:6" x14ac:dyDescent="0.25">
      <c r="A297" s="2" t="s">
        <v>26071</v>
      </c>
      <c r="B297" s="2" t="s">
        <v>26072</v>
      </c>
      <c r="C297" s="4" t="s">
        <v>26073</v>
      </c>
      <c r="E297" s="9">
        <v>44818</v>
      </c>
      <c r="F297" s="3">
        <v>12</v>
      </c>
    </row>
    <row r="298" spans="1:6" x14ac:dyDescent="0.25">
      <c r="A298" s="25"/>
      <c r="B298" s="25" t="s">
        <v>26074</v>
      </c>
      <c r="C298" s="25"/>
      <c r="D298" s="29"/>
      <c r="E298" s="29"/>
      <c r="F298" s="30"/>
    </row>
    <row r="299" spans="1:6" x14ac:dyDescent="0.25">
      <c r="A299" s="2" t="s">
        <v>10522</v>
      </c>
      <c r="B299" s="2" t="s">
        <v>26075</v>
      </c>
      <c r="C299" s="4" t="s">
        <v>9191</v>
      </c>
      <c r="D299" s="9">
        <v>44873</v>
      </c>
      <c r="E299" s="9">
        <v>44875</v>
      </c>
      <c r="F299" s="3">
        <v>2</v>
      </c>
    </row>
    <row r="300" spans="1:6" x14ac:dyDescent="0.25">
      <c r="A300" s="2" t="s">
        <v>4805</v>
      </c>
      <c r="B300" s="2" t="s">
        <v>26076</v>
      </c>
      <c r="C300" s="4" t="s">
        <v>26077</v>
      </c>
      <c r="E300" s="9">
        <v>44875</v>
      </c>
      <c r="F300" s="3">
        <v>3</v>
      </c>
    </row>
    <row r="301" spans="1:6" x14ac:dyDescent="0.25">
      <c r="A301" s="25"/>
      <c r="B301" s="25" t="s">
        <v>26078</v>
      </c>
      <c r="C301" s="25"/>
      <c r="D301" s="29"/>
      <c r="E301" s="29"/>
      <c r="F301" s="30"/>
    </row>
    <row r="302" spans="1:6" x14ac:dyDescent="0.25">
      <c r="A302" s="2" t="s">
        <v>10912</v>
      </c>
      <c r="B302" s="2" t="s">
        <v>26079</v>
      </c>
      <c r="C302" s="4" t="s">
        <v>26080</v>
      </c>
      <c r="E302" s="9">
        <v>44931</v>
      </c>
      <c r="F302" s="3">
        <v>21</v>
      </c>
    </row>
    <row r="303" spans="1:6" x14ac:dyDescent="0.25">
      <c r="A303" s="2" t="s">
        <v>26081</v>
      </c>
      <c r="B303" s="2" t="s">
        <v>26082</v>
      </c>
      <c r="C303" s="4" t="s">
        <v>26080</v>
      </c>
      <c r="E303" s="9">
        <v>44931</v>
      </c>
      <c r="F303" s="3">
        <v>21</v>
      </c>
    </row>
    <row r="304" spans="1:6" x14ac:dyDescent="0.25">
      <c r="A304" s="25"/>
      <c r="B304" s="25" t="s">
        <v>26083</v>
      </c>
      <c r="C304" s="25"/>
      <c r="D304" s="29"/>
      <c r="E304" s="29"/>
      <c r="F304" s="30"/>
    </row>
    <row r="305" spans="1:7" x14ac:dyDescent="0.25">
      <c r="A305" s="2">
        <v>45019</v>
      </c>
      <c r="B305" s="2" t="s">
        <v>26084</v>
      </c>
      <c r="C305" s="4" t="s">
        <v>26085</v>
      </c>
      <c r="E305" s="9">
        <v>45079</v>
      </c>
      <c r="F305" s="3">
        <v>52</v>
      </c>
    </row>
    <row r="306" spans="1:7" x14ac:dyDescent="0.25">
      <c r="A306" s="25"/>
      <c r="B306" s="25" t="s">
        <v>26086</v>
      </c>
      <c r="C306" s="25"/>
      <c r="D306" s="29"/>
      <c r="E306" s="29"/>
      <c r="F306" s="30"/>
    </row>
    <row r="307" spans="1:7" x14ac:dyDescent="0.25">
      <c r="A307" s="2" t="s">
        <v>26087</v>
      </c>
      <c r="B307" s="2" t="s">
        <v>1416</v>
      </c>
      <c r="C307" s="42">
        <v>45091</v>
      </c>
      <c r="E307" s="9">
        <v>45091</v>
      </c>
      <c r="G307" s="17" t="s">
        <v>26088</v>
      </c>
    </row>
    <row r="308" spans="1:7" x14ac:dyDescent="0.25">
      <c r="A308" s="2" t="s">
        <v>28924</v>
      </c>
      <c r="B308" s="2" t="s">
        <v>28925</v>
      </c>
      <c r="C308" s="4" t="s">
        <v>28926</v>
      </c>
      <c r="E308" s="9">
        <v>45164</v>
      </c>
      <c r="F308" s="3">
        <v>12</v>
      </c>
    </row>
    <row r="309" spans="1:7" x14ac:dyDescent="0.25">
      <c r="A309" s="2" t="s">
        <v>28927</v>
      </c>
      <c r="B309" s="2" t="s">
        <v>28928</v>
      </c>
      <c r="C309" s="4" t="s">
        <v>28926</v>
      </c>
      <c r="E309" s="9">
        <v>45164</v>
      </c>
      <c r="F309" s="3">
        <v>12</v>
      </c>
    </row>
    <row r="310" spans="1:7" x14ac:dyDescent="0.25">
      <c r="A310" s="25"/>
      <c r="B310" s="25" t="s">
        <v>29121</v>
      </c>
      <c r="C310" s="25"/>
      <c r="D310" s="29"/>
      <c r="E310" s="29"/>
      <c r="F310" s="30"/>
    </row>
  </sheetData>
  <hyperlinks>
    <hyperlink ref="I1" location="'Inicio'!A1" tooltip="Regresa a la tabla del inicio" display="Ir al inicio" xr:uid="{BE05CDC4-78BD-4078-BD82-53ECF9D2CE6E}"/>
  </hyperlinks>
  <pageMargins left="0.7" right="0.7" top="0.75" bottom="0.75" header="0.3" footer="0.3"/>
  <tableParts count="1">
    <tablePart r:id="rId1"/>
  </tableParts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768CC-39CB-43A6-AC75-54CE6788CF34}">
  <sheetPr codeName="Hoja326"/>
  <dimension ref="A1:I229"/>
  <sheetViews>
    <sheetView workbookViewId="0">
      <pane ySplit="1" topLeftCell="A200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28893</v>
      </c>
      <c r="H1" s="1" t="s">
        <v>28791</v>
      </c>
      <c r="I1" s="5" t="s">
        <v>14</v>
      </c>
    </row>
    <row r="2" spans="1:9" x14ac:dyDescent="0.25">
      <c r="A2" s="2" t="s">
        <v>26089</v>
      </c>
      <c r="B2" s="2" t="s">
        <v>26090</v>
      </c>
      <c r="C2" s="4" t="s">
        <v>8200</v>
      </c>
      <c r="E2" s="9">
        <v>41061</v>
      </c>
    </row>
    <row r="3" spans="1:9" x14ac:dyDescent="0.25">
      <c r="A3" s="2" t="s">
        <v>26091</v>
      </c>
      <c r="B3" s="2" t="s">
        <v>26092</v>
      </c>
      <c r="C3" s="4" t="s">
        <v>26093</v>
      </c>
      <c r="E3" s="9">
        <v>41391</v>
      </c>
    </row>
    <row r="4" spans="1:9" x14ac:dyDescent="0.25">
      <c r="A4" s="2" t="s">
        <v>26094</v>
      </c>
      <c r="B4" s="2" t="s">
        <v>26095</v>
      </c>
      <c r="C4" s="4" t="s">
        <v>26093</v>
      </c>
      <c r="E4" s="9">
        <v>41391</v>
      </c>
    </row>
    <row r="5" spans="1:9" x14ac:dyDescent="0.25">
      <c r="A5" s="2" t="s">
        <v>26096</v>
      </c>
      <c r="B5" s="2" t="s">
        <v>26097</v>
      </c>
      <c r="C5" s="4" t="s">
        <v>26098</v>
      </c>
      <c r="D5" s="9" t="s">
        <v>26099</v>
      </c>
      <c r="E5" s="9">
        <v>41398</v>
      </c>
    </row>
    <row r="6" spans="1:9" x14ac:dyDescent="0.25">
      <c r="A6" s="2" t="s">
        <v>26100</v>
      </c>
      <c r="B6" s="2" t="s">
        <v>26101</v>
      </c>
      <c r="C6" s="4" t="s">
        <v>3974</v>
      </c>
      <c r="D6" s="9">
        <v>41428</v>
      </c>
      <c r="E6" s="9">
        <v>41425</v>
      </c>
    </row>
    <row r="7" spans="1:9" x14ac:dyDescent="0.25">
      <c r="A7" s="2" t="s">
        <v>26102</v>
      </c>
      <c r="B7" s="2" t="s">
        <v>26103</v>
      </c>
      <c r="C7" s="4" t="s">
        <v>3974</v>
      </c>
      <c r="E7" s="9">
        <v>41428</v>
      </c>
    </row>
    <row r="8" spans="1:9" x14ac:dyDescent="0.25">
      <c r="A8" s="2" t="s">
        <v>26100</v>
      </c>
      <c r="B8" s="2" t="s">
        <v>26104</v>
      </c>
      <c r="C8" s="4" t="s">
        <v>15717</v>
      </c>
      <c r="E8" s="9">
        <v>41440</v>
      </c>
    </row>
    <row r="9" spans="1:9" x14ac:dyDescent="0.25">
      <c r="A9" s="2" t="s">
        <v>26100</v>
      </c>
      <c r="B9" s="2" t="s">
        <v>26105</v>
      </c>
      <c r="C9" s="4" t="s">
        <v>12373</v>
      </c>
      <c r="E9" s="9">
        <v>41458</v>
      </c>
    </row>
    <row r="10" spans="1:9" x14ac:dyDescent="0.25">
      <c r="A10" s="2" t="s">
        <v>26106</v>
      </c>
      <c r="B10" s="2" t="s">
        <v>26107</v>
      </c>
      <c r="C10" s="4" t="s">
        <v>12373</v>
      </c>
      <c r="E10" s="9">
        <v>41460</v>
      </c>
    </row>
    <row r="11" spans="1:9" x14ac:dyDescent="0.25">
      <c r="A11" s="2" t="s">
        <v>26100</v>
      </c>
      <c r="B11" s="2" t="s">
        <v>26108</v>
      </c>
      <c r="C11" s="4" t="s">
        <v>19839</v>
      </c>
      <c r="E11" s="9">
        <v>41465</v>
      </c>
    </row>
    <row r="12" spans="1:9" x14ac:dyDescent="0.25">
      <c r="A12" s="2" t="s">
        <v>26109</v>
      </c>
      <c r="B12" s="2" t="s">
        <v>26110</v>
      </c>
      <c r="C12" s="4" t="s">
        <v>13164</v>
      </c>
      <c r="D12" s="9" t="s">
        <v>26111</v>
      </c>
      <c r="E12" s="9">
        <v>41488</v>
      </c>
    </row>
    <row r="13" spans="1:9" x14ac:dyDescent="0.25">
      <c r="A13" s="2" t="s">
        <v>26100</v>
      </c>
      <c r="B13" s="2" t="s">
        <v>26112</v>
      </c>
      <c r="C13" s="4" t="s">
        <v>13164</v>
      </c>
      <c r="D13" s="9">
        <v>41481</v>
      </c>
      <c r="E13" s="9">
        <v>41480</v>
      </c>
    </row>
    <row r="14" spans="1:9" x14ac:dyDescent="0.25">
      <c r="A14" s="2" t="s">
        <v>26100</v>
      </c>
      <c r="B14" s="2" t="s">
        <v>26113</v>
      </c>
      <c r="C14" s="4" t="s">
        <v>26114</v>
      </c>
      <c r="E14" s="9">
        <v>41488</v>
      </c>
    </row>
    <row r="15" spans="1:9" x14ac:dyDescent="0.25">
      <c r="A15" s="2" t="s">
        <v>26115</v>
      </c>
      <c r="B15" s="2" t="s">
        <v>26116</v>
      </c>
      <c r="C15" s="4" t="s">
        <v>18285</v>
      </c>
      <c r="E15" s="9">
        <v>41496</v>
      </c>
    </row>
    <row r="16" spans="1:9" x14ac:dyDescent="0.25">
      <c r="A16" s="2" t="s">
        <v>23017</v>
      </c>
      <c r="B16" s="2" t="s">
        <v>26117</v>
      </c>
      <c r="C16" s="4" t="s">
        <v>18285</v>
      </c>
      <c r="E16" s="9">
        <v>41496</v>
      </c>
    </row>
    <row r="17" spans="1:6" x14ac:dyDescent="0.25">
      <c r="A17" s="2" t="s">
        <v>26118</v>
      </c>
      <c r="B17" s="2" t="s">
        <v>26119</v>
      </c>
      <c r="C17" s="4" t="s">
        <v>18285</v>
      </c>
      <c r="E17" s="9">
        <v>41496</v>
      </c>
    </row>
    <row r="18" spans="1:6" x14ac:dyDescent="0.25">
      <c r="A18" s="2" t="s">
        <v>26118</v>
      </c>
      <c r="B18" s="2" t="s">
        <v>26120</v>
      </c>
      <c r="C18" s="4" t="s">
        <v>7414</v>
      </c>
      <c r="D18" s="9" t="s">
        <v>26121</v>
      </c>
      <c r="E18" s="9">
        <v>41509</v>
      </c>
    </row>
    <row r="19" spans="1:6" x14ac:dyDescent="0.25">
      <c r="A19" s="2" t="s">
        <v>26122</v>
      </c>
      <c r="B19" s="2" t="s">
        <v>26123</v>
      </c>
      <c r="C19" s="4" t="s">
        <v>20795</v>
      </c>
      <c r="E19" s="9">
        <v>41545</v>
      </c>
    </row>
    <row r="20" spans="1:6" x14ac:dyDescent="0.25">
      <c r="A20" s="2" t="s">
        <v>26124</v>
      </c>
      <c r="B20" s="2" t="s">
        <v>26125</v>
      </c>
      <c r="C20" s="4" t="s">
        <v>20795</v>
      </c>
      <c r="E20" s="9">
        <v>41545</v>
      </c>
    </row>
    <row r="21" spans="1:6" x14ac:dyDescent="0.25">
      <c r="A21" s="2" t="s">
        <v>26100</v>
      </c>
      <c r="B21" s="2" t="s">
        <v>26126</v>
      </c>
      <c r="C21" s="4" t="s">
        <v>26127</v>
      </c>
      <c r="D21" s="9" t="s">
        <v>26128</v>
      </c>
      <c r="E21" s="9">
        <v>41568</v>
      </c>
    </row>
    <row r="22" spans="1:6" x14ac:dyDescent="0.25">
      <c r="A22" s="2" t="s">
        <v>26100</v>
      </c>
      <c r="B22" s="2" t="s">
        <v>26129</v>
      </c>
      <c r="C22" s="4" t="s">
        <v>26130</v>
      </c>
      <c r="D22" s="9" t="s">
        <v>26131</v>
      </c>
      <c r="E22" s="9">
        <v>41597</v>
      </c>
    </row>
    <row r="23" spans="1:6" x14ac:dyDescent="0.25">
      <c r="A23" s="2" t="s">
        <v>26132</v>
      </c>
      <c r="B23" s="2" t="s">
        <v>26133</v>
      </c>
      <c r="C23" s="4" t="s">
        <v>26130</v>
      </c>
      <c r="D23" s="9" t="s">
        <v>15745</v>
      </c>
      <c r="E23" s="9">
        <v>41618</v>
      </c>
    </row>
    <row r="24" spans="1:6" x14ac:dyDescent="0.25">
      <c r="A24" s="2" t="s">
        <v>26134</v>
      </c>
      <c r="B24" s="2" t="s">
        <v>26135</v>
      </c>
      <c r="C24" s="4" t="s">
        <v>26130</v>
      </c>
      <c r="D24" s="9" t="s">
        <v>26131</v>
      </c>
      <c r="E24" s="9">
        <v>41622</v>
      </c>
    </row>
    <row r="25" spans="1:6" x14ac:dyDescent="0.25">
      <c r="A25" s="2" t="s">
        <v>26136</v>
      </c>
      <c r="B25" s="2" t="s">
        <v>26137</v>
      </c>
      <c r="C25" s="4" t="s">
        <v>26138</v>
      </c>
      <c r="E25" s="9">
        <v>41600</v>
      </c>
    </row>
    <row r="26" spans="1:6" x14ac:dyDescent="0.25">
      <c r="B26" s="2" t="s">
        <v>26139</v>
      </c>
      <c r="C26" s="4" t="s">
        <v>26140</v>
      </c>
      <c r="D26" s="9" t="s">
        <v>26131</v>
      </c>
      <c r="E26" s="9">
        <v>41622</v>
      </c>
    </row>
    <row r="27" spans="1:6" x14ac:dyDescent="0.25">
      <c r="A27" s="2" t="s">
        <v>26136</v>
      </c>
      <c r="B27" s="2" t="s">
        <v>26141</v>
      </c>
      <c r="C27" s="4" t="s">
        <v>14282</v>
      </c>
      <c r="E27" s="9">
        <v>41632</v>
      </c>
    </row>
    <row r="28" spans="1:6" x14ac:dyDescent="0.25">
      <c r="A28" s="2" t="s">
        <v>26136</v>
      </c>
      <c r="B28" s="2" t="s">
        <v>26142</v>
      </c>
      <c r="C28" s="4" t="s">
        <v>23286</v>
      </c>
      <c r="E28" s="9">
        <v>41638</v>
      </c>
    </row>
    <row r="29" spans="1:6" x14ac:dyDescent="0.25">
      <c r="A29" s="2" t="s">
        <v>26136</v>
      </c>
      <c r="B29" s="2" t="s">
        <v>26143</v>
      </c>
      <c r="C29" s="4" t="s">
        <v>15273</v>
      </c>
      <c r="D29" s="9" t="s">
        <v>26144</v>
      </c>
      <c r="E29" s="9">
        <v>41649</v>
      </c>
    </row>
    <row r="30" spans="1:6" x14ac:dyDescent="0.25">
      <c r="B30" s="2" t="s">
        <v>26145</v>
      </c>
      <c r="C30" s="4" t="s">
        <v>15273</v>
      </c>
      <c r="D30" s="9" t="s">
        <v>26144</v>
      </c>
      <c r="E30" s="9">
        <v>41649</v>
      </c>
    </row>
    <row r="31" spans="1:6" x14ac:dyDescent="0.25">
      <c r="A31" s="2" t="s">
        <v>26146</v>
      </c>
      <c r="B31" s="2" t="s">
        <v>26147</v>
      </c>
      <c r="C31" s="4" t="s">
        <v>15273</v>
      </c>
      <c r="E31" s="9">
        <v>41645</v>
      </c>
    </row>
    <row r="32" spans="1:6" x14ac:dyDescent="0.25">
      <c r="A32" s="2" t="s">
        <v>26148</v>
      </c>
      <c r="B32" s="2" t="s">
        <v>26149</v>
      </c>
      <c r="C32" s="4" t="s">
        <v>15273</v>
      </c>
      <c r="E32" s="9">
        <v>41649</v>
      </c>
      <c r="F32" s="3">
        <v>3</v>
      </c>
    </row>
    <row r="33" spans="1:6" x14ac:dyDescent="0.25">
      <c r="A33" s="2" t="s">
        <v>26132</v>
      </c>
      <c r="B33" s="2" t="s">
        <v>26133</v>
      </c>
      <c r="C33" s="4" t="s">
        <v>4238</v>
      </c>
      <c r="E33" s="9">
        <v>41662</v>
      </c>
      <c r="F33" s="3">
        <v>6</v>
      </c>
    </row>
    <row r="34" spans="1:6" x14ac:dyDescent="0.25">
      <c r="A34" s="2" t="s">
        <v>26134</v>
      </c>
      <c r="B34" s="2" t="s">
        <v>26135</v>
      </c>
      <c r="C34" s="4" t="s">
        <v>4238</v>
      </c>
      <c r="E34" s="9">
        <v>41662</v>
      </c>
      <c r="F34" s="3">
        <v>6</v>
      </c>
    </row>
    <row r="35" spans="1:6" x14ac:dyDescent="0.25">
      <c r="A35" s="2" t="s">
        <v>26136</v>
      </c>
      <c r="B35" s="2" t="s">
        <v>26150</v>
      </c>
      <c r="C35" s="4" t="s">
        <v>4238</v>
      </c>
      <c r="D35" s="9" t="s">
        <v>26151</v>
      </c>
      <c r="E35" s="9">
        <v>41670</v>
      </c>
      <c r="F35" s="3">
        <v>7</v>
      </c>
    </row>
    <row r="36" spans="1:6" x14ac:dyDescent="0.25">
      <c r="A36" s="2" t="s">
        <v>6589</v>
      </c>
      <c r="B36" s="2" t="s">
        <v>26152</v>
      </c>
      <c r="C36" s="4" t="s">
        <v>2827</v>
      </c>
      <c r="E36" s="9">
        <v>41677</v>
      </c>
    </row>
    <row r="37" spans="1:6" x14ac:dyDescent="0.25">
      <c r="A37" s="2" t="s">
        <v>26136</v>
      </c>
      <c r="B37" s="2" t="s">
        <v>26153</v>
      </c>
      <c r="C37" s="4" t="s">
        <v>21190</v>
      </c>
      <c r="E37" s="9">
        <v>41677</v>
      </c>
    </row>
    <row r="38" spans="1:6" x14ac:dyDescent="0.25">
      <c r="A38" s="2" t="s">
        <v>5282</v>
      </c>
      <c r="B38" s="2" t="s">
        <v>26154</v>
      </c>
      <c r="C38" s="4" t="s">
        <v>21726</v>
      </c>
      <c r="E38" s="9">
        <v>41685</v>
      </c>
    </row>
    <row r="39" spans="1:6" x14ac:dyDescent="0.25">
      <c r="A39" s="2" t="s">
        <v>26136</v>
      </c>
      <c r="B39" s="2" t="s">
        <v>26155</v>
      </c>
      <c r="C39" s="4" t="s">
        <v>21726</v>
      </c>
      <c r="D39" s="9">
        <v>41691</v>
      </c>
      <c r="E39" s="9">
        <v>41699</v>
      </c>
    </row>
    <row r="40" spans="1:6" x14ac:dyDescent="0.25">
      <c r="A40" s="2" t="s">
        <v>26136</v>
      </c>
      <c r="B40" s="2" t="s">
        <v>26156</v>
      </c>
      <c r="C40" s="4" t="s">
        <v>6792</v>
      </c>
      <c r="E40" s="9">
        <v>41718</v>
      </c>
    </row>
    <row r="41" spans="1:6" x14ac:dyDescent="0.25">
      <c r="A41" s="2" t="s">
        <v>26157</v>
      </c>
      <c r="B41" s="2" t="s">
        <v>26158</v>
      </c>
      <c r="C41" s="4" t="s">
        <v>8421</v>
      </c>
      <c r="E41" s="9">
        <v>41740</v>
      </c>
    </row>
    <row r="42" spans="1:6" x14ac:dyDescent="0.25">
      <c r="A42" s="2" t="s">
        <v>26136</v>
      </c>
      <c r="B42" s="2" t="s">
        <v>26159</v>
      </c>
      <c r="C42" s="4" t="s">
        <v>8421</v>
      </c>
      <c r="E42" s="9">
        <v>41748</v>
      </c>
    </row>
    <row r="43" spans="1:6" x14ac:dyDescent="0.25">
      <c r="A43" s="2" t="s">
        <v>26109</v>
      </c>
      <c r="B43" s="2" t="s">
        <v>26160</v>
      </c>
      <c r="C43" s="4" t="s">
        <v>2839</v>
      </c>
      <c r="D43" s="9">
        <v>41773</v>
      </c>
      <c r="E43" s="9">
        <v>41796</v>
      </c>
    </row>
    <row r="44" spans="1:6" x14ac:dyDescent="0.25">
      <c r="A44" s="2" t="s">
        <v>26136</v>
      </c>
      <c r="B44" s="2" t="s">
        <v>26161</v>
      </c>
      <c r="C44" s="4" t="s">
        <v>8432</v>
      </c>
      <c r="E44" s="9">
        <v>41764</v>
      </c>
    </row>
    <row r="45" spans="1:6" x14ac:dyDescent="0.25">
      <c r="A45" s="2" t="s">
        <v>26162</v>
      </c>
      <c r="B45" s="2" t="s">
        <v>26163</v>
      </c>
      <c r="C45" s="4" t="s">
        <v>993</v>
      </c>
      <c r="E45" s="9">
        <v>41775</v>
      </c>
    </row>
    <row r="46" spans="1:6" x14ac:dyDescent="0.25">
      <c r="A46" s="2" t="s">
        <v>26136</v>
      </c>
      <c r="B46" s="2" t="s">
        <v>26164</v>
      </c>
      <c r="C46" s="4" t="s">
        <v>5156</v>
      </c>
      <c r="E46" s="9">
        <v>41789</v>
      </c>
    </row>
    <row r="47" spans="1:6" x14ac:dyDescent="0.25">
      <c r="A47" s="2" t="s">
        <v>26136</v>
      </c>
      <c r="B47" s="2" t="s">
        <v>26164</v>
      </c>
      <c r="C47" s="4" t="s">
        <v>16808</v>
      </c>
      <c r="D47" s="9">
        <v>41820</v>
      </c>
      <c r="E47" s="9">
        <v>41821</v>
      </c>
    </row>
    <row r="48" spans="1:6" x14ac:dyDescent="0.25">
      <c r="A48" s="2" t="s">
        <v>26136</v>
      </c>
      <c r="B48" s="2" t="s">
        <v>26165</v>
      </c>
      <c r="C48" s="4" t="s">
        <v>13766</v>
      </c>
      <c r="E48" s="9">
        <v>41827</v>
      </c>
    </row>
    <row r="49" spans="1:5" x14ac:dyDescent="0.25">
      <c r="A49" s="2" t="s">
        <v>26136</v>
      </c>
      <c r="B49" s="2" t="s">
        <v>26166</v>
      </c>
      <c r="C49" s="4" t="s">
        <v>2858</v>
      </c>
      <c r="E49" s="9">
        <v>41834</v>
      </c>
    </row>
    <row r="50" spans="1:5" x14ac:dyDescent="0.25">
      <c r="A50" s="2" t="s">
        <v>26136</v>
      </c>
      <c r="B50" s="2" t="s">
        <v>26167</v>
      </c>
      <c r="C50" s="4" t="s">
        <v>2860</v>
      </c>
      <c r="E50" s="9">
        <v>41842</v>
      </c>
    </row>
    <row r="51" spans="1:5" x14ac:dyDescent="0.25">
      <c r="A51" s="2" t="s">
        <v>26136</v>
      </c>
      <c r="B51" s="2" t="s">
        <v>26167</v>
      </c>
      <c r="C51" s="4" t="s">
        <v>11883</v>
      </c>
      <c r="E51" s="9">
        <v>41849</v>
      </c>
    </row>
    <row r="52" spans="1:5" x14ac:dyDescent="0.25">
      <c r="A52" s="2" t="s">
        <v>26118</v>
      </c>
      <c r="B52" s="2" t="s">
        <v>26168</v>
      </c>
      <c r="C52" s="4" t="s">
        <v>11883</v>
      </c>
      <c r="E52" s="9">
        <v>41849</v>
      </c>
    </row>
    <row r="53" spans="1:5" x14ac:dyDescent="0.25">
      <c r="A53" s="2" t="s">
        <v>26136</v>
      </c>
      <c r="B53" s="2" t="s">
        <v>26113</v>
      </c>
      <c r="C53" s="4" t="s">
        <v>26169</v>
      </c>
      <c r="E53" s="9">
        <v>41862</v>
      </c>
    </row>
    <row r="54" spans="1:5" x14ac:dyDescent="0.25">
      <c r="A54" s="2" t="s">
        <v>26109</v>
      </c>
      <c r="B54" s="2" t="s">
        <v>26170</v>
      </c>
      <c r="C54" s="4" t="s">
        <v>5202</v>
      </c>
      <c r="E54" s="9">
        <v>41883</v>
      </c>
    </row>
    <row r="55" spans="1:5" x14ac:dyDescent="0.25">
      <c r="A55" s="2" t="s">
        <v>26171</v>
      </c>
      <c r="B55" s="2" t="s">
        <v>26172</v>
      </c>
      <c r="C55" s="4" t="s">
        <v>5214</v>
      </c>
      <c r="D55" s="9" t="s">
        <v>26173</v>
      </c>
      <c r="E55" s="9">
        <v>41900</v>
      </c>
    </row>
    <row r="56" spans="1:5" x14ac:dyDescent="0.25">
      <c r="A56" s="2" t="s">
        <v>2379</v>
      </c>
      <c r="B56" s="2" t="s">
        <v>26174</v>
      </c>
      <c r="C56" s="4" t="s">
        <v>4196</v>
      </c>
      <c r="D56" s="9" t="s">
        <v>26173</v>
      </c>
      <c r="E56" s="9">
        <v>41900</v>
      </c>
    </row>
    <row r="57" spans="1:5" x14ac:dyDescent="0.25">
      <c r="A57" s="2" t="s">
        <v>26175</v>
      </c>
      <c r="B57" s="2" t="s">
        <v>26176</v>
      </c>
      <c r="C57" s="4" t="s">
        <v>9762</v>
      </c>
      <c r="E57" s="9">
        <v>41911</v>
      </c>
    </row>
    <row r="58" spans="1:5" x14ac:dyDescent="0.25">
      <c r="A58" s="2" t="s">
        <v>26136</v>
      </c>
      <c r="B58" s="2" t="s">
        <v>26177</v>
      </c>
      <c r="C58" s="4" t="s">
        <v>2881</v>
      </c>
      <c r="E58" s="9">
        <v>41837</v>
      </c>
    </row>
    <row r="59" spans="1:5" x14ac:dyDescent="0.25">
      <c r="A59" s="2" t="s">
        <v>26136</v>
      </c>
      <c r="B59" s="2" t="s">
        <v>26178</v>
      </c>
      <c r="C59" s="4" t="s">
        <v>2884</v>
      </c>
      <c r="E59" s="9">
        <v>41939</v>
      </c>
    </row>
    <row r="60" spans="1:5" x14ac:dyDescent="0.25">
      <c r="A60" s="2" t="s">
        <v>26136</v>
      </c>
      <c r="B60" s="2" t="s">
        <v>26179</v>
      </c>
      <c r="C60" s="4" t="s">
        <v>5235</v>
      </c>
      <c r="E60" s="9">
        <v>41953</v>
      </c>
    </row>
    <row r="61" spans="1:5" x14ac:dyDescent="0.25">
      <c r="A61" s="2" t="s">
        <v>26136</v>
      </c>
      <c r="B61" s="2" t="s">
        <v>26180</v>
      </c>
      <c r="C61" s="4" t="s">
        <v>11963</v>
      </c>
      <c r="E61" s="9">
        <v>41967</v>
      </c>
    </row>
    <row r="62" spans="1:5" x14ac:dyDescent="0.25">
      <c r="A62" s="2" t="s">
        <v>26136</v>
      </c>
      <c r="B62" s="2" t="s">
        <v>26181</v>
      </c>
      <c r="C62" s="4" t="s">
        <v>1889</v>
      </c>
      <c r="D62" s="9" t="s">
        <v>26182</v>
      </c>
      <c r="E62" s="9">
        <v>41984</v>
      </c>
    </row>
    <row r="63" spans="1:5" x14ac:dyDescent="0.25">
      <c r="A63" s="2" t="s">
        <v>26183</v>
      </c>
      <c r="B63" s="2" t="s">
        <v>26184</v>
      </c>
      <c r="C63" s="4" t="s">
        <v>12433</v>
      </c>
      <c r="E63" s="9">
        <v>41974</v>
      </c>
    </row>
    <row r="64" spans="1:5" x14ac:dyDescent="0.25">
      <c r="A64" s="2" t="s">
        <v>26136</v>
      </c>
      <c r="B64" s="2" t="s">
        <v>26185</v>
      </c>
      <c r="C64" s="4" t="s">
        <v>4219</v>
      </c>
      <c r="D64" s="9">
        <v>42004</v>
      </c>
      <c r="E64" s="9">
        <v>42002</v>
      </c>
    </row>
    <row r="65" spans="1:6" x14ac:dyDescent="0.25">
      <c r="B65" s="2" t="s">
        <v>26186</v>
      </c>
      <c r="C65" s="4" t="s">
        <v>22367</v>
      </c>
      <c r="E65" s="9">
        <v>42011</v>
      </c>
    </row>
    <row r="66" spans="1:6" x14ac:dyDescent="0.25">
      <c r="A66" s="2" t="s">
        <v>26136</v>
      </c>
      <c r="B66" s="2" t="s">
        <v>26187</v>
      </c>
      <c r="C66" s="4" t="s">
        <v>24920</v>
      </c>
      <c r="E66" s="9">
        <v>42011</v>
      </c>
    </row>
    <row r="67" spans="1:6" x14ac:dyDescent="0.25">
      <c r="A67" s="2" t="s">
        <v>26136</v>
      </c>
      <c r="B67" s="2" t="s">
        <v>26188</v>
      </c>
      <c r="C67" s="4" t="s">
        <v>15880</v>
      </c>
      <c r="E67" s="9">
        <v>42008</v>
      </c>
    </row>
    <row r="68" spans="1:6" x14ac:dyDescent="0.25">
      <c r="A68" s="2" t="s">
        <v>26136</v>
      </c>
      <c r="B68" s="2" t="s">
        <v>26189</v>
      </c>
      <c r="C68" s="4" t="s">
        <v>10758</v>
      </c>
      <c r="E68" s="9">
        <v>42052</v>
      </c>
    </row>
    <row r="69" spans="1:6" x14ac:dyDescent="0.25">
      <c r="A69" s="2" t="s">
        <v>26136</v>
      </c>
      <c r="B69" s="2" t="s">
        <v>26190</v>
      </c>
      <c r="C69" s="4" t="s">
        <v>26191</v>
      </c>
      <c r="E69" s="9">
        <v>42067</v>
      </c>
    </row>
    <row r="70" spans="1:6" x14ac:dyDescent="0.25">
      <c r="A70" s="2" t="s">
        <v>26136</v>
      </c>
      <c r="B70" s="2" t="s">
        <v>26192</v>
      </c>
      <c r="C70" s="4" t="s">
        <v>14325</v>
      </c>
      <c r="E70" s="9">
        <v>42083</v>
      </c>
    </row>
    <row r="71" spans="1:6" x14ac:dyDescent="0.25">
      <c r="A71" s="2" t="s">
        <v>26136</v>
      </c>
      <c r="B71" s="2" t="s">
        <v>26193</v>
      </c>
      <c r="C71" s="4" t="s">
        <v>14330</v>
      </c>
      <c r="E71" s="9">
        <v>42114</v>
      </c>
    </row>
    <row r="72" spans="1:6" x14ac:dyDescent="0.25">
      <c r="A72" s="2" t="s">
        <v>26136</v>
      </c>
      <c r="B72" s="2" t="s">
        <v>26194</v>
      </c>
      <c r="C72" s="4" t="s">
        <v>26195</v>
      </c>
      <c r="E72" s="9">
        <v>42130</v>
      </c>
    </row>
    <row r="73" spans="1:6" x14ac:dyDescent="0.25">
      <c r="A73" s="2" t="s">
        <v>26136</v>
      </c>
      <c r="B73" s="2" t="s">
        <v>26196</v>
      </c>
      <c r="C73" s="4" t="s">
        <v>26197</v>
      </c>
      <c r="E73" s="9">
        <v>42142</v>
      </c>
    </row>
    <row r="74" spans="1:6" x14ac:dyDescent="0.25">
      <c r="B74" s="2" t="s">
        <v>26198</v>
      </c>
      <c r="C74" s="4" t="s">
        <v>26197</v>
      </c>
      <c r="E74" s="9">
        <v>42142</v>
      </c>
    </row>
    <row r="75" spans="1:6" x14ac:dyDescent="0.25">
      <c r="A75" s="2" t="s">
        <v>26136</v>
      </c>
      <c r="B75" s="2" t="s">
        <v>26199</v>
      </c>
      <c r="C75" s="4" t="s">
        <v>26200</v>
      </c>
      <c r="E75" s="9">
        <v>42156</v>
      </c>
    </row>
    <row r="76" spans="1:6" x14ac:dyDescent="0.25">
      <c r="A76" s="2" t="s">
        <v>26136</v>
      </c>
      <c r="B76" s="2" t="s">
        <v>26199</v>
      </c>
      <c r="C76" s="4" t="s">
        <v>4295</v>
      </c>
      <c r="E76" s="9">
        <v>42163</v>
      </c>
    </row>
    <row r="77" spans="1:6" x14ac:dyDescent="0.25">
      <c r="A77" s="2" t="s">
        <v>26136</v>
      </c>
      <c r="B77" s="2" t="s">
        <v>26201</v>
      </c>
      <c r="C77" s="4" t="s">
        <v>10660</v>
      </c>
      <c r="E77" s="9">
        <v>42170</v>
      </c>
    </row>
    <row r="78" spans="1:6" x14ac:dyDescent="0.25">
      <c r="A78" s="2" t="s">
        <v>26136</v>
      </c>
      <c r="B78" s="2" t="s">
        <v>26201</v>
      </c>
      <c r="C78" s="4" t="s">
        <v>1920</v>
      </c>
      <c r="E78" s="9">
        <v>42185</v>
      </c>
    </row>
    <row r="79" spans="1:6" x14ac:dyDescent="0.25">
      <c r="A79" s="2" t="s">
        <v>26136</v>
      </c>
      <c r="B79" s="2" t="s">
        <v>26202</v>
      </c>
      <c r="C79" s="4" t="s">
        <v>26203</v>
      </c>
      <c r="E79" s="9">
        <v>42192</v>
      </c>
    </row>
    <row r="80" spans="1:6" x14ac:dyDescent="0.25">
      <c r="A80" s="2" t="s">
        <v>26136</v>
      </c>
      <c r="B80" s="2" t="s">
        <v>26204</v>
      </c>
      <c r="C80" s="4" t="s">
        <v>5281</v>
      </c>
      <c r="E80" s="9">
        <v>42200</v>
      </c>
      <c r="F80" s="3">
        <v>1</v>
      </c>
    </row>
    <row r="81" spans="1:6" x14ac:dyDescent="0.25">
      <c r="A81" s="2" t="s">
        <v>26136</v>
      </c>
      <c r="B81" s="2" t="s">
        <v>26205</v>
      </c>
      <c r="C81" s="4" t="s">
        <v>5285</v>
      </c>
      <c r="D81" s="9" t="s">
        <v>26206</v>
      </c>
      <c r="E81" s="9">
        <v>42233</v>
      </c>
      <c r="F81" s="3">
        <v>12</v>
      </c>
    </row>
    <row r="82" spans="1:6" x14ac:dyDescent="0.25">
      <c r="A82" s="2" t="s">
        <v>26136</v>
      </c>
      <c r="B82" s="2" t="s">
        <v>26205</v>
      </c>
      <c r="C82" s="4" t="s">
        <v>5298</v>
      </c>
      <c r="D82" s="9" t="s">
        <v>26207</v>
      </c>
      <c r="E82" s="9">
        <v>42261</v>
      </c>
    </row>
    <row r="83" spans="1:6" x14ac:dyDescent="0.25">
      <c r="A83" s="2" t="s">
        <v>26136</v>
      </c>
      <c r="B83" s="2" t="s">
        <v>26208</v>
      </c>
      <c r="C83" s="4" t="s">
        <v>5329</v>
      </c>
      <c r="E83" s="9">
        <v>42290</v>
      </c>
    </row>
    <row r="84" spans="1:6" x14ac:dyDescent="0.25">
      <c r="A84" s="2" t="s">
        <v>26136</v>
      </c>
      <c r="B84" s="2" t="s">
        <v>26209</v>
      </c>
      <c r="C84" s="4" t="s">
        <v>26210</v>
      </c>
      <c r="E84" s="9">
        <v>42298</v>
      </c>
    </row>
    <row r="85" spans="1:6" x14ac:dyDescent="0.25">
      <c r="A85" s="2" t="s">
        <v>26136</v>
      </c>
      <c r="B85" s="2" t="s">
        <v>26211</v>
      </c>
      <c r="C85" s="4" t="s">
        <v>26212</v>
      </c>
      <c r="D85" s="9" t="s">
        <v>20431</v>
      </c>
      <c r="E85" s="9">
        <v>42312</v>
      </c>
    </row>
    <row r="86" spans="1:6" x14ac:dyDescent="0.25">
      <c r="A86" s="2" t="s">
        <v>26136</v>
      </c>
      <c r="B86" s="2" t="s">
        <v>26213</v>
      </c>
      <c r="C86" s="4" t="s">
        <v>9562</v>
      </c>
      <c r="D86" s="9">
        <v>42328</v>
      </c>
      <c r="E86" s="9">
        <v>42326</v>
      </c>
    </row>
    <row r="87" spans="1:6" x14ac:dyDescent="0.25">
      <c r="A87" s="2" t="s">
        <v>26214</v>
      </c>
      <c r="B87" s="2" t="s">
        <v>26215</v>
      </c>
      <c r="C87" s="4" t="s">
        <v>12073</v>
      </c>
      <c r="E87" s="9">
        <v>42326</v>
      </c>
    </row>
    <row r="88" spans="1:6" x14ac:dyDescent="0.25">
      <c r="A88" s="2" t="s">
        <v>26136</v>
      </c>
      <c r="B88" s="2" t="s">
        <v>26216</v>
      </c>
      <c r="C88" s="4" t="s">
        <v>26217</v>
      </c>
      <c r="E88" s="9">
        <v>42339</v>
      </c>
    </row>
    <row r="89" spans="1:6" x14ac:dyDescent="0.25">
      <c r="A89" s="2" t="s">
        <v>26136</v>
      </c>
      <c r="B89" s="2" t="s">
        <v>26218</v>
      </c>
      <c r="C89" s="4" t="s">
        <v>26219</v>
      </c>
      <c r="D89" s="9">
        <v>42355</v>
      </c>
      <c r="E89" s="9">
        <v>42360</v>
      </c>
    </row>
    <row r="90" spans="1:6" x14ac:dyDescent="0.25">
      <c r="A90" s="2" t="s">
        <v>26136</v>
      </c>
      <c r="B90" s="2" t="s">
        <v>26220</v>
      </c>
      <c r="C90" s="4" t="s">
        <v>26221</v>
      </c>
      <c r="E90" s="9">
        <v>42368</v>
      </c>
    </row>
    <row r="91" spans="1:6" x14ac:dyDescent="0.25">
      <c r="A91" s="2" t="s">
        <v>26136</v>
      </c>
      <c r="B91" s="2" t="s">
        <v>26222</v>
      </c>
      <c r="C91" s="4" t="s">
        <v>26223</v>
      </c>
      <c r="E91" s="9">
        <v>42380</v>
      </c>
    </row>
    <row r="92" spans="1:6" x14ac:dyDescent="0.25">
      <c r="A92" s="2" t="s">
        <v>26136</v>
      </c>
      <c r="B92" s="2" t="s">
        <v>26224</v>
      </c>
      <c r="C92" s="4" t="s">
        <v>6871</v>
      </c>
      <c r="D92" s="9">
        <v>42394</v>
      </c>
      <c r="E92" s="9">
        <v>42396</v>
      </c>
    </row>
    <row r="93" spans="1:6" x14ac:dyDescent="0.25">
      <c r="A93" s="2" t="s">
        <v>26136</v>
      </c>
      <c r="B93" s="2" t="s">
        <v>26225</v>
      </c>
      <c r="C93" s="4" t="s">
        <v>26226</v>
      </c>
      <c r="D93" s="9" t="s">
        <v>26227</v>
      </c>
      <c r="E93" s="9">
        <v>42410</v>
      </c>
    </row>
    <row r="94" spans="1:6" x14ac:dyDescent="0.25">
      <c r="A94" s="2" t="s">
        <v>26136</v>
      </c>
      <c r="B94" s="2" t="s">
        <v>26228</v>
      </c>
      <c r="C94" s="4" t="s">
        <v>23600</v>
      </c>
      <c r="E94" s="9">
        <v>42415</v>
      </c>
    </row>
    <row r="95" spans="1:6" x14ac:dyDescent="0.25">
      <c r="A95" s="2" t="s">
        <v>26136</v>
      </c>
      <c r="B95" s="2" t="s">
        <v>26229</v>
      </c>
      <c r="C95" s="4" t="s">
        <v>26230</v>
      </c>
      <c r="D95" s="9">
        <v>42429</v>
      </c>
      <c r="E95" s="9">
        <v>42436</v>
      </c>
    </row>
    <row r="96" spans="1:6" x14ac:dyDescent="0.25">
      <c r="A96" s="2" t="s">
        <v>26136</v>
      </c>
      <c r="B96" s="2" t="s">
        <v>26231</v>
      </c>
      <c r="C96" s="4" t="s">
        <v>26232</v>
      </c>
      <c r="E96" s="9">
        <v>42446</v>
      </c>
    </row>
    <row r="97" spans="1:6" x14ac:dyDescent="0.25">
      <c r="A97" s="2" t="s">
        <v>26136</v>
      </c>
      <c r="B97" s="2" t="s">
        <v>26233</v>
      </c>
      <c r="C97" s="4" t="s">
        <v>26234</v>
      </c>
      <c r="D97" s="9">
        <v>42461</v>
      </c>
      <c r="E97" s="9">
        <v>42460</v>
      </c>
    </row>
    <row r="98" spans="1:6" x14ac:dyDescent="0.25">
      <c r="A98" s="2" t="s">
        <v>26136</v>
      </c>
      <c r="B98" s="2" t="s">
        <v>26233</v>
      </c>
      <c r="C98" s="4" t="s">
        <v>1330</v>
      </c>
    </row>
    <row r="99" spans="1:6" x14ac:dyDescent="0.25">
      <c r="A99" s="25"/>
      <c r="B99" s="25" t="s">
        <v>26235</v>
      </c>
      <c r="C99" s="25"/>
      <c r="D99" s="29"/>
      <c r="E99" s="29"/>
      <c r="F99" s="30"/>
    </row>
    <row r="100" spans="1:6" x14ac:dyDescent="0.25">
      <c r="A100" s="2" t="s">
        <v>26136</v>
      </c>
      <c r="B100" s="2" t="s">
        <v>26236</v>
      </c>
      <c r="C100" s="4" t="s">
        <v>19136</v>
      </c>
      <c r="E100" s="9">
        <v>42518</v>
      </c>
    </row>
    <row r="101" spans="1:6" x14ac:dyDescent="0.25">
      <c r="A101" s="2" t="s">
        <v>26136</v>
      </c>
      <c r="B101" s="2" t="s">
        <v>26237</v>
      </c>
      <c r="C101" s="4" t="s">
        <v>26238</v>
      </c>
      <c r="E101" s="9">
        <v>42546</v>
      </c>
    </row>
    <row r="102" spans="1:6" x14ac:dyDescent="0.25">
      <c r="A102" s="2" t="s">
        <v>26136</v>
      </c>
      <c r="B102" s="2" t="s">
        <v>26239</v>
      </c>
      <c r="C102" s="4" t="s">
        <v>26240</v>
      </c>
      <c r="D102" s="9">
        <v>42560</v>
      </c>
      <c r="E102" s="9">
        <v>42563</v>
      </c>
    </row>
    <row r="103" spans="1:6" x14ac:dyDescent="0.25">
      <c r="A103" s="2" t="s">
        <v>1171</v>
      </c>
      <c r="B103" s="2" t="s">
        <v>15407</v>
      </c>
      <c r="C103" s="4" t="s">
        <v>15410</v>
      </c>
      <c r="E103" s="9">
        <v>42553</v>
      </c>
    </row>
    <row r="104" spans="1:6" x14ac:dyDescent="0.25">
      <c r="A104" s="2" t="s">
        <v>26241</v>
      </c>
      <c r="B104" s="2" t="s">
        <v>26242</v>
      </c>
      <c r="C104" s="4" t="s">
        <v>26243</v>
      </c>
      <c r="E104" s="9">
        <v>42576</v>
      </c>
    </row>
    <row r="105" spans="1:6" x14ac:dyDescent="0.25">
      <c r="A105" s="2" t="s">
        <v>26244</v>
      </c>
      <c r="B105" s="2" t="s">
        <v>26245</v>
      </c>
      <c r="C105" s="4" t="s">
        <v>26246</v>
      </c>
      <c r="E105" s="9">
        <v>42584</v>
      </c>
    </row>
    <row r="106" spans="1:6" x14ac:dyDescent="0.25">
      <c r="A106" s="2" t="s">
        <v>26244</v>
      </c>
      <c r="B106" s="2" t="s">
        <v>26247</v>
      </c>
      <c r="C106" s="4" t="s">
        <v>26248</v>
      </c>
      <c r="D106" s="9">
        <v>42598</v>
      </c>
      <c r="E106" s="9">
        <v>42598</v>
      </c>
    </row>
    <row r="107" spans="1:6" x14ac:dyDescent="0.25">
      <c r="A107" s="2" t="s">
        <v>26244</v>
      </c>
      <c r="B107" s="2" t="s">
        <v>26249</v>
      </c>
      <c r="C107" s="4" t="s">
        <v>26250</v>
      </c>
      <c r="D107" s="9">
        <v>42611</v>
      </c>
      <c r="E107" s="9">
        <v>42611</v>
      </c>
    </row>
    <row r="108" spans="1:6" x14ac:dyDescent="0.25">
      <c r="A108" s="2" t="s">
        <v>26244</v>
      </c>
      <c r="B108" s="2" t="s">
        <v>26251</v>
      </c>
      <c r="C108" s="4" t="s">
        <v>26252</v>
      </c>
      <c r="D108" s="9">
        <v>42626</v>
      </c>
      <c r="E108" s="9">
        <v>42632</v>
      </c>
    </row>
    <row r="109" spans="1:6" x14ac:dyDescent="0.25">
      <c r="A109" s="2" t="s">
        <v>23609</v>
      </c>
      <c r="B109" s="2" t="s">
        <v>26253</v>
      </c>
      <c r="C109" s="4" t="s">
        <v>26254</v>
      </c>
      <c r="E109" s="9">
        <v>42643</v>
      </c>
    </row>
    <row r="110" spans="1:6" x14ac:dyDescent="0.25">
      <c r="A110" s="2" t="s">
        <v>26255</v>
      </c>
      <c r="B110" s="2" t="s">
        <v>26256</v>
      </c>
      <c r="C110" s="4" t="s">
        <v>26254</v>
      </c>
      <c r="E110" s="9">
        <v>42643</v>
      </c>
    </row>
    <row r="111" spans="1:6" x14ac:dyDescent="0.25">
      <c r="A111" s="2" t="s">
        <v>26257</v>
      </c>
      <c r="B111" s="2" t="s">
        <v>26249</v>
      </c>
      <c r="C111" s="4" t="s">
        <v>26258</v>
      </c>
      <c r="E111" s="9">
        <v>42651</v>
      </c>
    </row>
    <row r="112" spans="1:6" x14ac:dyDescent="0.25">
      <c r="A112" s="2" t="s">
        <v>26257</v>
      </c>
      <c r="B112" s="2" t="s">
        <v>26249</v>
      </c>
      <c r="C112" s="4" t="s">
        <v>1971</v>
      </c>
      <c r="D112" s="9">
        <v>42667</v>
      </c>
      <c r="E112" s="9">
        <v>42668</v>
      </c>
    </row>
    <row r="113" spans="1:6" x14ac:dyDescent="0.25">
      <c r="A113" s="2" t="s">
        <v>26259</v>
      </c>
      <c r="B113" s="2" t="s">
        <v>26260</v>
      </c>
      <c r="C113" s="4" t="s">
        <v>26261</v>
      </c>
      <c r="D113" s="9">
        <v>42767</v>
      </c>
      <c r="E113" s="9">
        <v>42766</v>
      </c>
    </row>
    <row r="114" spans="1:6" x14ac:dyDescent="0.25">
      <c r="A114" s="2" t="s">
        <v>26259</v>
      </c>
      <c r="B114" s="2" t="s">
        <v>26262</v>
      </c>
      <c r="C114" s="4" t="s">
        <v>5559</v>
      </c>
      <c r="E114" s="9">
        <v>42782</v>
      </c>
    </row>
    <row r="115" spans="1:6" x14ac:dyDescent="0.25">
      <c r="A115" s="2" t="s">
        <v>26259</v>
      </c>
      <c r="B115" s="2" t="s">
        <v>26263</v>
      </c>
      <c r="C115" s="4" t="s">
        <v>25660</v>
      </c>
      <c r="D115" s="9">
        <v>42796</v>
      </c>
      <c r="E115" s="9">
        <v>42797</v>
      </c>
    </row>
    <row r="116" spans="1:6" x14ac:dyDescent="0.25">
      <c r="A116" s="2" t="s">
        <v>26259</v>
      </c>
      <c r="B116" s="2" t="s">
        <v>26264</v>
      </c>
      <c r="C116" s="4" t="s">
        <v>12173</v>
      </c>
      <c r="E116" s="9">
        <v>42803</v>
      </c>
    </row>
    <row r="117" spans="1:6" x14ac:dyDescent="0.25">
      <c r="A117" s="2" t="s">
        <v>26259</v>
      </c>
      <c r="B117" s="2" t="s">
        <v>26265</v>
      </c>
      <c r="C117" s="4" t="s">
        <v>4565</v>
      </c>
      <c r="D117" s="9">
        <v>42817</v>
      </c>
      <c r="E117" s="9">
        <v>42816</v>
      </c>
    </row>
    <row r="118" spans="1:6" x14ac:dyDescent="0.25">
      <c r="A118" s="2" t="s">
        <v>26259</v>
      </c>
      <c r="B118" s="2" t="s">
        <v>26266</v>
      </c>
      <c r="C118" s="4" t="s">
        <v>20490</v>
      </c>
      <c r="E118" s="9">
        <v>42824</v>
      </c>
    </row>
    <row r="119" spans="1:6" x14ac:dyDescent="0.25">
      <c r="A119" s="2" t="s">
        <v>26259</v>
      </c>
      <c r="B119" s="2" t="s">
        <v>26267</v>
      </c>
      <c r="C119" s="4" t="s">
        <v>9924</v>
      </c>
      <c r="E119" s="9">
        <v>42831</v>
      </c>
    </row>
    <row r="120" spans="1:6" x14ac:dyDescent="0.25">
      <c r="A120" s="2" t="s">
        <v>26136</v>
      </c>
      <c r="B120" s="2" t="s">
        <v>26233</v>
      </c>
      <c r="C120" s="4" t="s">
        <v>19631</v>
      </c>
      <c r="D120" s="9">
        <v>42849</v>
      </c>
      <c r="E120" s="9">
        <v>42849</v>
      </c>
    </row>
    <row r="121" spans="1:6" x14ac:dyDescent="0.25">
      <c r="A121" s="2" t="s">
        <v>26259</v>
      </c>
      <c r="B121" s="2" t="s">
        <v>26268</v>
      </c>
      <c r="C121" s="4" t="s">
        <v>26269</v>
      </c>
      <c r="E121" s="9">
        <v>42860</v>
      </c>
    </row>
    <row r="122" spans="1:6" x14ac:dyDescent="0.25">
      <c r="A122" s="2" t="s">
        <v>26270</v>
      </c>
      <c r="B122" s="2" t="s">
        <v>26271</v>
      </c>
      <c r="C122" s="4" t="s">
        <v>26269</v>
      </c>
      <c r="D122" s="9" t="s">
        <v>26272</v>
      </c>
      <c r="E122" s="9">
        <v>42871</v>
      </c>
    </row>
    <row r="123" spans="1:6" x14ac:dyDescent="0.25">
      <c r="A123" s="2" t="s">
        <v>26259</v>
      </c>
      <c r="B123" s="2" t="s">
        <v>26273</v>
      </c>
      <c r="C123" s="4" t="s">
        <v>10621</v>
      </c>
      <c r="D123" s="9">
        <v>42875</v>
      </c>
      <c r="E123" s="9">
        <v>42877</v>
      </c>
    </row>
    <row r="124" spans="1:6" x14ac:dyDescent="0.25">
      <c r="A124" s="2" t="s">
        <v>26259</v>
      </c>
      <c r="B124" s="2" t="s">
        <v>26274</v>
      </c>
      <c r="C124" s="4" t="s">
        <v>4594</v>
      </c>
      <c r="E124" s="9">
        <v>42900</v>
      </c>
    </row>
    <row r="125" spans="1:6" x14ac:dyDescent="0.25">
      <c r="A125" s="25"/>
      <c r="B125" s="25" t="s">
        <v>26275</v>
      </c>
      <c r="C125" s="25"/>
      <c r="D125" s="29"/>
      <c r="E125" s="29"/>
      <c r="F125" s="30"/>
    </row>
    <row r="126" spans="1:6" x14ac:dyDescent="0.25">
      <c r="A126" s="2" t="s">
        <v>26270</v>
      </c>
      <c r="B126" s="2" t="s">
        <v>26271</v>
      </c>
      <c r="C126" s="4" t="s">
        <v>26276</v>
      </c>
      <c r="E126" s="9">
        <v>42920</v>
      </c>
    </row>
    <row r="127" spans="1:6" x14ac:dyDescent="0.25">
      <c r="A127" s="2" t="s">
        <v>26277</v>
      </c>
      <c r="B127" s="2" t="s">
        <v>26201</v>
      </c>
      <c r="C127" s="4" t="s">
        <v>26276</v>
      </c>
      <c r="E127" s="9">
        <v>42920</v>
      </c>
    </row>
    <row r="128" spans="1:6" x14ac:dyDescent="0.25">
      <c r="A128" s="2" t="s">
        <v>26241</v>
      </c>
      <c r="B128" s="2" t="s">
        <v>26278</v>
      </c>
      <c r="C128" s="4" t="s">
        <v>26279</v>
      </c>
      <c r="E128" s="9">
        <v>42926</v>
      </c>
    </row>
    <row r="129" spans="1:6" x14ac:dyDescent="0.25">
      <c r="A129" s="2" t="s">
        <v>26280</v>
      </c>
      <c r="B129" s="2" t="s">
        <v>26281</v>
      </c>
      <c r="C129" s="4">
        <v>42926</v>
      </c>
      <c r="E129" s="9">
        <v>42934</v>
      </c>
    </row>
    <row r="130" spans="1:6" x14ac:dyDescent="0.25">
      <c r="A130" s="2" t="s">
        <v>26282</v>
      </c>
      <c r="B130" s="2" t="s">
        <v>26283</v>
      </c>
      <c r="C130" s="4">
        <v>42926</v>
      </c>
      <c r="D130" s="9">
        <v>42941</v>
      </c>
      <c r="E130" s="9">
        <v>42948</v>
      </c>
    </row>
    <row r="131" spans="1:6" x14ac:dyDescent="0.25">
      <c r="A131" s="2" t="s">
        <v>26284</v>
      </c>
      <c r="B131" s="2" t="s">
        <v>26285</v>
      </c>
      <c r="C131" s="4">
        <v>42934</v>
      </c>
      <c r="E131" s="9">
        <v>42948</v>
      </c>
    </row>
    <row r="132" spans="1:6" x14ac:dyDescent="0.25">
      <c r="A132" s="25"/>
      <c r="B132" s="25" t="s">
        <v>26286</v>
      </c>
      <c r="C132" s="25"/>
      <c r="D132" s="29"/>
      <c r="E132" s="29"/>
      <c r="F132" s="30"/>
    </row>
    <row r="133" spans="1:6" x14ac:dyDescent="0.25">
      <c r="A133" s="2" t="s">
        <v>26287</v>
      </c>
      <c r="B133" s="2" t="s">
        <v>26288</v>
      </c>
      <c r="C133" s="4" t="s">
        <v>22590</v>
      </c>
      <c r="E133" s="9">
        <v>42983</v>
      </c>
    </row>
    <row r="134" spans="1:6" x14ac:dyDescent="0.25">
      <c r="A134" s="2" t="s">
        <v>26287</v>
      </c>
      <c r="B134" s="2" t="s">
        <v>26288</v>
      </c>
      <c r="C134" s="4" t="s">
        <v>2007</v>
      </c>
      <c r="D134" s="9">
        <v>43003</v>
      </c>
      <c r="E134" s="9">
        <v>43007</v>
      </c>
    </row>
    <row r="135" spans="1:6" x14ac:dyDescent="0.25">
      <c r="A135" s="2" t="s">
        <v>26287</v>
      </c>
      <c r="B135" s="2" t="s">
        <v>26288</v>
      </c>
      <c r="C135" s="4" t="s">
        <v>10053</v>
      </c>
      <c r="E135" s="9">
        <v>43025</v>
      </c>
    </row>
    <row r="136" spans="1:6" x14ac:dyDescent="0.25">
      <c r="A136" s="2" t="s">
        <v>26289</v>
      </c>
      <c r="B136" s="2" t="s">
        <v>26290</v>
      </c>
      <c r="C136" s="4" t="s">
        <v>10053</v>
      </c>
      <c r="D136" s="9">
        <v>43032</v>
      </c>
      <c r="E136" s="9">
        <v>43034</v>
      </c>
    </row>
    <row r="137" spans="1:6" x14ac:dyDescent="0.25">
      <c r="A137" s="2" t="s">
        <v>26287</v>
      </c>
      <c r="B137" s="2" t="s">
        <v>26288</v>
      </c>
      <c r="C137" s="4" t="s">
        <v>5652</v>
      </c>
      <c r="E137" s="9">
        <v>43034</v>
      </c>
    </row>
    <row r="138" spans="1:6" x14ac:dyDescent="0.25">
      <c r="A138" s="2" t="s">
        <v>26287</v>
      </c>
      <c r="B138" s="2" t="s">
        <v>26291</v>
      </c>
      <c r="C138" s="4" t="s">
        <v>26292</v>
      </c>
      <c r="E138" s="9">
        <v>43048</v>
      </c>
    </row>
    <row r="139" spans="1:6" x14ac:dyDescent="0.25">
      <c r="A139" s="2" t="s">
        <v>26287</v>
      </c>
      <c r="B139" s="2" t="s">
        <v>26293</v>
      </c>
      <c r="C139" s="4" t="s">
        <v>4643</v>
      </c>
      <c r="E139" s="9">
        <v>43060</v>
      </c>
    </row>
    <row r="140" spans="1:6" x14ac:dyDescent="0.25">
      <c r="A140" s="2" t="s">
        <v>26287</v>
      </c>
      <c r="B140" s="2" t="s">
        <v>26294</v>
      </c>
      <c r="C140" s="4" t="s">
        <v>8891</v>
      </c>
      <c r="E140" s="9">
        <v>43074</v>
      </c>
    </row>
    <row r="141" spans="1:6" x14ac:dyDescent="0.25">
      <c r="A141" s="2" t="s">
        <v>26287</v>
      </c>
      <c r="B141" s="2" t="s">
        <v>26295</v>
      </c>
      <c r="C141" s="4" t="s">
        <v>26296</v>
      </c>
      <c r="E141" s="9">
        <v>43096</v>
      </c>
    </row>
    <row r="142" spans="1:6" x14ac:dyDescent="0.25">
      <c r="A142" s="2" t="s">
        <v>26287</v>
      </c>
      <c r="B142" s="2" t="s">
        <v>26297</v>
      </c>
      <c r="C142" s="4" t="s">
        <v>1487</v>
      </c>
      <c r="E142" s="9">
        <v>43143</v>
      </c>
    </row>
    <row r="143" spans="1:6" x14ac:dyDescent="0.25">
      <c r="A143" s="2" t="s">
        <v>26287</v>
      </c>
      <c r="B143" s="2" t="s">
        <v>26298</v>
      </c>
      <c r="C143" s="4" t="s">
        <v>26299</v>
      </c>
      <c r="D143" s="9">
        <v>43230</v>
      </c>
      <c r="E143" s="9">
        <v>43229</v>
      </c>
    </row>
    <row r="144" spans="1:6" x14ac:dyDescent="0.25">
      <c r="A144" s="2" t="s">
        <v>26287</v>
      </c>
      <c r="B144" s="2" t="s">
        <v>26300</v>
      </c>
      <c r="C144" s="4" t="s">
        <v>26301</v>
      </c>
      <c r="E144" s="9">
        <v>43234</v>
      </c>
    </row>
    <row r="145" spans="1:6" x14ac:dyDescent="0.25">
      <c r="A145" s="2" t="s">
        <v>26287</v>
      </c>
      <c r="B145" s="2" t="s">
        <v>26199</v>
      </c>
      <c r="C145" s="4" t="s">
        <v>10812</v>
      </c>
      <c r="E145" s="9">
        <v>43248</v>
      </c>
    </row>
    <row r="146" spans="1:6" x14ac:dyDescent="0.25">
      <c r="A146" s="2" t="s">
        <v>26302</v>
      </c>
      <c r="B146" s="2" t="s">
        <v>26303</v>
      </c>
      <c r="C146" s="4" t="s">
        <v>26304</v>
      </c>
      <c r="E146" s="9">
        <v>43262</v>
      </c>
    </row>
    <row r="147" spans="1:6" x14ac:dyDescent="0.25">
      <c r="A147" s="2" t="s">
        <v>26277</v>
      </c>
      <c r="B147" s="2" t="s">
        <v>26201</v>
      </c>
      <c r="C147" s="4" t="s">
        <v>10164</v>
      </c>
      <c r="E147" s="9">
        <v>43277</v>
      </c>
    </row>
    <row r="148" spans="1:6" x14ac:dyDescent="0.25">
      <c r="A148" s="2" t="s">
        <v>26277</v>
      </c>
      <c r="B148" s="2" t="s">
        <v>26305</v>
      </c>
      <c r="C148" s="4" t="s">
        <v>15516</v>
      </c>
      <c r="E148" s="9">
        <v>43284</v>
      </c>
    </row>
    <row r="149" spans="1:6" x14ac:dyDescent="0.25">
      <c r="A149" s="2" t="s">
        <v>26277</v>
      </c>
      <c r="B149" s="2" t="s">
        <v>26306</v>
      </c>
      <c r="C149" s="4" t="s">
        <v>13212</v>
      </c>
      <c r="E149" s="9">
        <v>43290</v>
      </c>
    </row>
    <row r="150" spans="1:6" x14ac:dyDescent="0.25">
      <c r="A150" s="2" t="s">
        <v>26277</v>
      </c>
      <c r="B150" s="2" t="s">
        <v>26307</v>
      </c>
      <c r="C150" s="4">
        <v>43290</v>
      </c>
      <c r="E150" s="9">
        <v>43297</v>
      </c>
    </row>
    <row r="151" spans="1:6" x14ac:dyDescent="0.25">
      <c r="A151" s="2" t="s">
        <v>26277</v>
      </c>
      <c r="B151" s="2" t="s">
        <v>26308</v>
      </c>
      <c r="C151" s="4" t="s">
        <v>26309</v>
      </c>
      <c r="E151" s="9">
        <v>43312</v>
      </c>
    </row>
    <row r="152" spans="1:6" x14ac:dyDescent="0.25">
      <c r="A152" s="2" t="s">
        <v>26287</v>
      </c>
      <c r="B152" s="2" t="s">
        <v>26297</v>
      </c>
      <c r="C152" s="4" t="s">
        <v>26310</v>
      </c>
      <c r="D152" s="9" t="s">
        <v>26311</v>
      </c>
      <c r="E152" s="9">
        <v>43341</v>
      </c>
    </row>
    <row r="153" spans="1:6" x14ac:dyDescent="0.25">
      <c r="A153" s="2" t="s">
        <v>26287</v>
      </c>
      <c r="B153" s="2" t="s">
        <v>26288</v>
      </c>
      <c r="C153" s="4" t="s">
        <v>22510</v>
      </c>
      <c r="D153" s="9">
        <v>43377</v>
      </c>
      <c r="E153" s="9">
        <v>43375</v>
      </c>
    </row>
    <row r="154" spans="1:6" x14ac:dyDescent="0.25">
      <c r="A154" s="2" t="s">
        <v>26136</v>
      </c>
      <c r="B154" s="2" t="s">
        <v>26209</v>
      </c>
      <c r="C154" s="4" t="s">
        <v>1077</v>
      </c>
      <c r="D154" s="9">
        <v>43402</v>
      </c>
      <c r="E154" s="9">
        <v>43388</v>
      </c>
      <c r="F154" s="3" t="s">
        <v>26312</v>
      </c>
    </row>
    <row r="155" spans="1:6" x14ac:dyDescent="0.25">
      <c r="A155" s="2" t="s">
        <v>26313</v>
      </c>
      <c r="B155" s="2" t="s">
        <v>26294</v>
      </c>
      <c r="C155" s="4" t="s">
        <v>26314</v>
      </c>
      <c r="E155" s="9">
        <v>43430</v>
      </c>
    </row>
    <row r="156" spans="1:6" x14ac:dyDescent="0.25">
      <c r="A156" s="2" t="s">
        <v>26136</v>
      </c>
      <c r="B156" s="2" t="s">
        <v>26218</v>
      </c>
      <c r="C156" s="4" t="s">
        <v>26315</v>
      </c>
      <c r="D156" s="9">
        <v>43444</v>
      </c>
      <c r="E156" s="9">
        <v>43444</v>
      </c>
    </row>
    <row r="157" spans="1:6" x14ac:dyDescent="0.25">
      <c r="A157" s="2" t="s">
        <v>26287</v>
      </c>
      <c r="B157" s="2" t="s">
        <v>26316</v>
      </c>
      <c r="C157" s="4" t="s">
        <v>26317</v>
      </c>
      <c r="E157" s="9">
        <v>43461</v>
      </c>
    </row>
    <row r="158" spans="1:6" x14ac:dyDescent="0.25">
      <c r="A158" s="2" t="s">
        <v>26136</v>
      </c>
      <c r="B158" s="2" t="s">
        <v>26318</v>
      </c>
      <c r="C158" s="4" t="s">
        <v>6153</v>
      </c>
      <c r="E158" s="9">
        <v>43491</v>
      </c>
    </row>
    <row r="159" spans="1:6" x14ac:dyDescent="0.25">
      <c r="A159" s="25"/>
      <c r="B159" s="25" t="s">
        <v>26319</v>
      </c>
      <c r="C159" s="25"/>
      <c r="D159" s="29"/>
      <c r="E159" s="29"/>
      <c r="F159" s="30"/>
    </row>
    <row r="160" spans="1:6" x14ac:dyDescent="0.25">
      <c r="A160" s="2" t="s">
        <v>26320</v>
      </c>
      <c r="B160" s="2" t="s">
        <v>26321</v>
      </c>
      <c r="C160" s="4" t="s">
        <v>16317</v>
      </c>
      <c r="E160" s="9">
        <v>43528</v>
      </c>
      <c r="F160" s="3" t="s">
        <v>26322</v>
      </c>
    </row>
    <row r="161" spans="1:6" x14ac:dyDescent="0.25">
      <c r="A161" s="25"/>
      <c r="B161" s="25" t="s">
        <v>26323</v>
      </c>
      <c r="C161" s="25"/>
      <c r="D161" s="29"/>
      <c r="E161" s="29"/>
      <c r="F161" s="30"/>
    </row>
    <row r="162" spans="1:6" x14ac:dyDescent="0.25">
      <c r="A162" s="2" t="s">
        <v>26136</v>
      </c>
      <c r="B162" s="2" t="s">
        <v>26324</v>
      </c>
      <c r="C162" s="4" t="s">
        <v>26325</v>
      </c>
      <c r="E162" s="9">
        <v>43591</v>
      </c>
    </row>
    <row r="163" spans="1:6" x14ac:dyDescent="0.25">
      <c r="A163" s="25"/>
      <c r="B163" s="25" t="s">
        <v>17875</v>
      </c>
      <c r="C163" s="25"/>
      <c r="D163" s="29"/>
      <c r="E163" s="29"/>
      <c r="F163" s="30"/>
    </row>
    <row r="164" spans="1:6" x14ac:dyDescent="0.25">
      <c r="A164" s="2" t="s">
        <v>26100</v>
      </c>
      <c r="B164" s="2" t="s">
        <v>26326</v>
      </c>
      <c r="C164" s="4" t="s">
        <v>26327</v>
      </c>
      <c r="D164" s="9">
        <v>43662</v>
      </c>
      <c r="E164" s="9">
        <v>43662</v>
      </c>
    </row>
    <row r="165" spans="1:6" x14ac:dyDescent="0.25">
      <c r="A165" s="2" t="s">
        <v>26277</v>
      </c>
      <c r="B165" s="2" t="s">
        <v>26305</v>
      </c>
      <c r="C165" s="4" t="s">
        <v>4812</v>
      </c>
      <c r="E165" s="9">
        <v>43669</v>
      </c>
    </row>
    <row r="166" spans="1:6" x14ac:dyDescent="0.25">
      <c r="A166" s="2" t="s">
        <v>26328</v>
      </c>
      <c r="B166" s="2" t="s">
        <v>26329</v>
      </c>
      <c r="C166" s="4" t="s">
        <v>26330</v>
      </c>
      <c r="D166" s="9">
        <v>43683</v>
      </c>
      <c r="E166" s="9">
        <v>43682</v>
      </c>
    </row>
    <row r="167" spans="1:6" x14ac:dyDescent="0.25">
      <c r="A167" s="2" t="s">
        <v>26331</v>
      </c>
      <c r="B167" s="2" t="s">
        <v>26332</v>
      </c>
      <c r="C167" s="4" t="s">
        <v>13257</v>
      </c>
      <c r="D167" s="9">
        <v>43689</v>
      </c>
      <c r="E167" s="9">
        <v>43698</v>
      </c>
      <c r="F167" s="3">
        <v>9</v>
      </c>
    </row>
    <row r="168" spans="1:6" x14ac:dyDescent="0.25">
      <c r="A168" s="2" t="s">
        <v>26333</v>
      </c>
      <c r="B168" s="2" t="s">
        <v>26334</v>
      </c>
      <c r="C168" s="4" t="s">
        <v>26335</v>
      </c>
      <c r="E168" s="9">
        <v>43691</v>
      </c>
      <c r="F168" s="3">
        <v>1</v>
      </c>
    </row>
    <row r="169" spans="1:6" x14ac:dyDescent="0.25">
      <c r="A169" s="25"/>
      <c r="B169" s="25" t="s">
        <v>26336</v>
      </c>
      <c r="C169" s="25"/>
      <c r="D169" s="29"/>
      <c r="E169" s="29"/>
      <c r="F169" s="30"/>
    </row>
    <row r="170" spans="1:6" x14ac:dyDescent="0.25">
      <c r="A170" s="2" t="s">
        <v>26337</v>
      </c>
      <c r="B170" s="2" t="s">
        <v>26338</v>
      </c>
      <c r="C170" s="4" t="s">
        <v>26339</v>
      </c>
      <c r="E170" s="9">
        <v>43746</v>
      </c>
      <c r="F170" s="3">
        <v>17</v>
      </c>
    </row>
    <row r="171" spans="1:6" x14ac:dyDescent="0.25">
      <c r="A171" s="25"/>
      <c r="B171" s="25" t="s">
        <v>26340</v>
      </c>
      <c r="C171" s="25"/>
      <c r="D171" s="29"/>
      <c r="E171" s="29"/>
      <c r="F171" s="30"/>
    </row>
    <row r="172" spans="1:6" x14ac:dyDescent="0.25">
      <c r="A172" s="2" t="s">
        <v>26277</v>
      </c>
      <c r="B172" s="2" t="s">
        <v>26341</v>
      </c>
      <c r="C172" s="4" t="s">
        <v>15133</v>
      </c>
      <c r="D172" s="9">
        <v>43788</v>
      </c>
      <c r="E172" s="9">
        <v>43789</v>
      </c>
      <c r="F172" s="3">
        <v>1</v>
      </c>
    </row>
    <row r="173" spans="1:6" x14ac:dyDescent="0.25">
      <c r="A173" s="2" t="s">
        <v>26277</v>
      </c>
      <c r="B173" s="2" t="s">
        <v>26342</v>
      </c>
      <c r="C173" s="4" t="s">
        <v>26343</v>
      </c>
      <c r="D173" s="9">
        <v>43803</v>
      </c>
      <c r="E173" s="9">
        <v>43801</v>
      </c>
    </row>
    <row r="174" spans="1:6" x14ac:dyDescent="0.25">
      <c r="A174" s="2" t="s">
        <v>26344</v>
      </c>
      <c r="B174" s="2" t="s">
        <v>26345</v>
      </c>
      <c r="C174" s="4" t="s">
        <v>26032</v>
      </c>
      <c r="D174" s="9">
        <v>43815</v>
      </c>
      <c r="E174" s="9">
        <v>43815</v>
      </c>
    </row>
    <row r="175" spans="1:6" x14ac:dyDescent="0.25">
      <c r="A175" s="2" t="s">
        <v>26287</v>
      </c>
      <c r="B175" s="2" t="s">
        <v>26346</v>
      </c>
      <c r="C175" s="4" t="s">
        <v>22595</v>
      </c>
      <c r="E175" s="9">
        <v>43832</v>
      </c>
      <c r="F175" s="3">
        <v>8</v>
      </c>
    </row>
    <row r="176" spans="1:6" x14ac:dyDescent="0.25">
      <c r="A176" s="25"/>
      <c r="B176" s="25" t="s">
        <v>26347</v>
      </c>
      <c r="C176" s="25"/>
      <c r="D176" s="29"/>
      <c r="E176" s="29"/>
      <c r="F176" s="30"/>
    </row>
    <row r="177" spans="1:6" x14ac:dyDescent="0.25">
      <c r="A177" s="2" t="s">
        <v>26287</v>
      </c>
      <c r="B177" s="2" t="s">
        <v>26348</v>
      </c>
      <c r="C177" s="4" t="s">
        <v>26349</v>
      </c>
      <c r="D177" s="9">
        <v>43860</v>
      </c>
      <c r="E177" s="9">
        <v>43866</v>
      </c>
      <c r="F177" s="3">
        <v>6</v>
      </c>
    </row>
    <row r="178" spans="1:6" x14ac:dyDescent="0.25">
      <c r="A178" s="25"/>
      <c r="B178" s="25" t="s">
        <v>26350</v>
      </c>
      <c r="C178" s="25"/>
      <c r="D178" s="29"/>
      <c r="E178" s="29"/>
      <c r="F178" s="30"/>
    </row>
    <row r="179" spans="1:6" x14ac:dyDescent="0.25">
      <c r="A179" s="2" t="s">
        <v>26287</v>
      </c>
      <c r="B179" s="2" t="s">
        <v>26351</v>
      </c>
      <c r="C179" s="4" t="s">
        <v>22597</v>
      </c>
      <c r="E179" s="9">
        <v>43881</v>
      </c>
      <c r="F179" s="3">
        <v>1</v>
      </c>
    </row>
    <row r="180" spans="1:6" x14ac:dyDescent="0.25">
      <c r="A180" s="25"/>
      <c r="B180" s="25" t="s">
        <v>26352</v>
      </c>
      <c r="C180" s="25"/>
      <c r="D180" s="29"/>
      <c r="E180" s="29"/>
      <c r="F180" s="30"/>
    </row>
    <row r="181" spans="1:6" x14ac:dyDescent="0.25">
      <c r="A181" s="2" t="s">
        <v>26287</v>
      </c>
      <c r="B181" s="2" t="s">
        <v>26353</v>
      </c>
      <c r="C181" s="4" t="s">
        <v>13284</v>
      </c>
      <c r="E181" s="9">
        <v>43893</v>
      </c>
    </row>
    <row r="182" spans="1:6" x14ac:dyDescent="0.25">
      <c r="A182" s="2" t="s">
        <v>26287</v>
      </c>
      <c r="B182" s="2" t="s">
        <v>26354</v>
      </c>
      <c r="C182" s="4" t="s">
        <v>4920</v>
      </c>
      <c r="E182" s="9">
        <v>43902</v>
      </c>
      <c r="F182" s="3">
        <v>2</v>
      </c>
    </row>
    <row r="183" spans="1:6" x14ac:dyDescent="0.25">
      <c r="A183" s="25"/>
      <c r="B183" s="25" t="s">
        <v>26355</v>
      </c>
      <c r="C183" s="25"/>
      <c r="D183" s="29"/>
      <c r="E183" s="29"/>
      <c r="F183" s="30"/>
    </row>
    <row r="184" spans="1:6" x14ac:dyDescent="0.25">
      <c r="A184" s="2" t="s">
        <v>26356</v>
      </c>
      <c r="B184" s="2" t="s">
        <v>26357</v>
      </c>
      <c r="C184" s="4" t="s">
        <v>26358</v>
      </c>
      <c r="E184" s="9">
        <v>44543</v>
      </c>
    </row>
    <row r="185" spans="1:6" x14ac:dyDescent="0.25">
      <c r="A185" s="2" t="s">
        <v>26356</v>
      </c>
      <c r="B185" s="2" t="s">
        <v>26359</v>
      </c>
      <c r="C185" s="4" t="s">
        <v>26360</v>
      </c>
      <c r="E185" s="9">
        <v>44551</v>
      </c>
      <c r="F185" s="3">
        <v>1</v>
      </c>
    </row>
    <row r="186" spans="1:6" x14ac:dyDescent="0.25">
      <c r="A186" s="25"/>
      <c r="B186" s="25" t="s">
        <v>26361</v>
      </c>
      <c r="C186" s="25"/>
      <c r="D186" s="29"/>
      <c r="E186" s="29"/>
      <c r="F186" s="30"/>
    </row>
    <row r="187" spans="1:6" x14ac:dyDescent="0.25">
      <c r="A187" s="2" t="s">
        <v>26356</v>
      </c>
      <c r="B187" s="2" t="s">
        <v>26362</v>
      </c>
      <c r="C187" s="4" t="s">
        <v>23788</v>
      </c>
      <c r="E187" s="9">
        <v>44566</v>
      </c>
      <c r="F187" s="3">
        <v>3</v>
      </c>
    </row>
    <row r="188" spans="1:6" x14ac:dyDescent="0.25">
      <c r="A188" s="2" t="s">
        <v>26363</v>
      </c>
      <c r="B188" s="2" t="s">
        <v>26364</v>
      </c>
      <c r="C188" s="4" t="s">
        <v>26365</v>
      </c>
      <c r="E188" s="9">
        <v>44600</v>
      </c>
    </row>
    <row r="189" spans="1:6" x14ac:dyDescent="0.25">
      <c r="A189" s="2" t="s">
        <v>26363</v>
      </c>
      <c r="B189" s="2" t="s">
        <v>26366</v>
      </c>
      <c r="C189" s="4" t="s">
        <v>26367</v>
      </c>
      <c r="E189" s="9">
        <v>44614</v>
      </c>
      <c r="F189" s="3">
        <v>8</v>
      </c>
    </row>
    <row r="190" spans="1:6" x14ac:dyDescent="0.25">
      <c r="A190" s="25"/>
      <c r="B190" s="25" t="s">
        <v>26368</v>
      </c>
      <c r="C190" s="25"/>
      <c r="D190" s="29"/>
      <c r="E190" s="29"/>
      <c r="F190" s="30"/>
    </row>
    <row r="191" spans="1:6" x14ac:dyDescent="0.25">
      <c r="A191" s="2" t="s">
        <v>26369</v>
      </c>
      <c r="B191" s="2" t="s">
        <v>26370</v>
      </c>
      <c r="C191" s="4" t="s">
        <v>1209</v>
      </c>
      <c r="E191" s="9">
        <v>44672</v>
      </c>
    </row>
    <row r="192" spans="1:6" x14ac:dyDescent="0.25">
      <c r="A192" s="2" t="s">
        <v>26369</v>
      </c>
      <c r="B192" s="2" t="s">
        <v>26371</v>
      </c>
      <c r="C192" s="4" t="s">
        <v>24061</v>
      </c>
      <c r="E192" s="9">
        <v>44683</v>
      </c>
      <c r="F192" s="3">
        <v>4</v>
      </c>
    </row>
    <row r="193" spans="1:6" x14ac:dyDescent="0.25">
      <c r="A193" s="25"/>
      <c r="B193" s="25" t="s">
        <v>26372</v>
      </c>
      <c r="C193" s="25"/>
      <c r="D193" s="29"/>
      <c r="E193" s="29"/>
      <c r="F193" s="30"/>
    </row>
    <row r="194" spans="1:6" x14ac:dyDescent="0.25">
      <c r="A194" s="2" t="s">
        <v>26369</v>
      </c>
      <c r="B194" s="2" t="s">
        <v>26373</v>
      </c>
      <c r="C194" s="4" t="s">
        <v>26374</v>
      </c>
      <c r="D194" s="9" t="s">
        <v>16511</v>
      </c>
      <c r="E194" s="9">
        <v>44712</v>
      </c>
      <c r="F194" s="3">
        <v>10</v>
      </c>
    </row>
    <row r="195" spans="1:6" x14ac:dyDescent="0.25">
      <c r="A195" s="25"/>
      <c r="B195" s="25" t="s">
        <v>26375</v>
      </c>
      <c r="C195" s="25"/>
      <c r="D195" s="29"/>
      <c r="E195" s="29"/>
      <c r="F195" s="30"/>
    </row>
    <row r="196" spans="1:6" x14ac:dyDescent="0.25">
      <c r="A196" s="2" t="s">
        <v>26376</v>
      </c>
      <c r="B196" s="2" t="s">
        <v>26377</v>
      </c>
      <c r="C196" s="4" t="s">
        <v>26378</v>
      </c>
      <c r="D196" s="9" t="s">
        <v>26379</v>
      </c>
      <c r="E196" s="9">
        <v>44736</v>
      </c>
    </row>
    <row r="197" spans="1:6" x14ac:dyDescent="0.25">
      <c r="A197" s="2" t="s">
        <v>26376</v>
      </c>
      <c r="B197" s="2" t="s">
        <v>26380</v>
      </c>
      <c r="C197" s="4" t="s">
        <v>11142</v>
      </c>
      <c r="D197" s="9">
        <v>44750</v>
      </c>
      <c r="E197" s="9">
        <v>44754</v>
      </c>
      <c r="F197" s="3">
        <v>4</v>
      </c>
    </row>
    <row r="198" spans="1:6" x14ac:dyDescent="0.25">
      <c r="A198" s="25"/>
      <c r="B198" s="25" t="s">
        <v>26381</v>
      </c>
      <c r="C198" s="25"/>
      <c r="D198" s="29"/>
      <c r="E198" s="29"/>
      <c r="F198" s="30"/>
    </row>
    <row r="199" spans="1:6" x14ac:dyDescent="0.25">
      <c r="A199" s="2" t="s">
        <v>26376</v>
      </c>
      <c r="B199" s="2" t="s">
        <v>26382</v>
      </c>
      <c r="C199" s="4" t="s">
        <v>26383</v>
      </c>
      <c r="D199" s="9" t="s">
        <v>26384</v>
      </c>
      <c r="E199" s="9">
        <v>44774</v>
      </c>
    </row>
    <row r="200" spans="1:6" x14ac:dyDescent="0.25">
      <c r="A200" s="2" t="s">
        <v>13131</v>
      </c>
      <c r="B200" s="2" t="s">
        <v>26385</v>
      </c>
      <c r="C200" s="4" t="s">
        <v>26383</v>
      </c>
      <c r="D200" s="9" t="s">
        <v>26384</v>
      </c>
      <c r="E200" s="9">
        <v>44774</v>
      </c>
    </row>
    <row r="201" spans="1:6" x14ac:dyDescent="0.25">
      <c r="A201" s="2" t="s">
        <v>26333</v>
      </c>
      <c r="B201" s="2" t="s">
        <v>26386</v>
      </c>
      <c r="C201" s="4" t="s">
        <v>26387</v>
      </c>
      <c r="D201" s="9">
        <v>44797</v>
      </c>
      <c r="E201" s="9">
        <v>44804</v>
      </c>
      <c r="F201" s="3">
        <v>7</v>
      </c>
    </row>
    <row r="202" spans="1:6" x14ac:dyDescent="0.25">
      <c r="A202" s="25"/>
      <c r="B202" s="25" t="s">
        <v>26388</v>
      </c>
      <c r="C202" s="25"/>
      <c r="D202" s="29"/>
      <c r="E202" s="29"/>
      <c r="F202" s="30"/>
    </row>
    <row r="203" spans="1:6" x14ac:dyDescent="0.25">
      <c r="A203" s="2" t="s">
        <v>26333</v>
      </c>
      <c r="B203" s="2" t="s">
        <v>26386</v>
      </c>
      <c r="C203" s="4" t="s">
        <v>26389</v>
      </c>
      <c r="D203" s="9">
        <v>44855</v>
      </c>
      <c r="E203" s="9">
        <v>44848</v>
      </c>
      <c r="F203" s="3">
        <v>23</v>
      </c>
    </row>
    <row r="204" spans="1:6" x14ac:dyDescent="0.25">
      <c r="A204" s="25"/>
      <c r="B204" s="25" t="s">
        <v>26390</v>
      </c>
      <c r="C204" s="25"/>
      <c r="D204" s="29"/>
      <c r="E204" s="29"/>
      <c r="F204" s="30"/>
    </row>
    <row r="205" spans="1:6" x14ac:dyDescent="0.25">
      <c r="A205" s="2" t="s">
        <v>26328</v>
      </c>
      <c r="B205" s="2" t="s">
        <v>26391</v>
      </c>
      <c r="C205" s="4" t="s">
        <v>10303</v>
      </c>
      <c r="D205" s="9">
        <v>44902</v>
      </c>
      <c r="E205" s="9">
        <v>44897</v>
      </c>
    </row>
    <row r="206" spans="1:6" x14ac:dyDescent="0.25">
      <c r="A206" s="2" t="s">
        <v>26392</v>
      </c>
      <c r="B206" s="2" t="s">
        <v>26393</v>
      </c>
      <c r="C206" s="4" t="s">
        <v>26394</v>
      </c>
      <c r="D206" s="9">
        <v>44911</v>
      </c>
      <c r="E206" s="9">
        <v>44915</v>
      </c>
    </row>
    <row r="207" spans="1:6" x14ac:dyDescent="0.25">
      <c r="A207" s="2" t="s">
        <v>26395</v>
      </c>
      <c r="B207" s="2" t="s">
        <v>26396</v>
      </c>
      <c r="C207" s="4" t="s">
        <v>26394</v>
      </c>
      <c r="D207" s="9">
        <v>44911</v>
      </c>
      <c r="E207" s="9">
        <v>44915</v>
      </c>
    </row>
    <row r="208" spans="1:6" x14ac:dyDescent="0.25">
      <c r="A208" s="2" t="s">
        <v>26328</v>
      </c>
      <c r="B208" s="2" t="s">
        <v>26397</v>
      </c>
      <c r="C208" s="4" t="s">
        <v>26398</v>
      </c>
      <c r="E208" s="9">
        <v>44931</v>
      </c>
    </row>
    <row r="209" spans="1:6" x14ac:dyDescent="0.25">
      <c r="A209" s="2" t="s">
        <v>26328</v>
      </c>
      <c r="B209" s="2" t="s">
        <v>26399</v>
      </c>
      <c r="C209" s="4" t="s">
        <v>5012</v>
      </c>
      <c r="E209" s="9">
        <v>44939</v>
      </c>
      <c r="F209" s="3">
        <v>2</v>
      </c>
    </row>
    <row r="210" spans="1:6" x14ac:dyDescent="0.25">
      <c r="A210" s="2" t="s">
        <v>26328</v>
      </c>
      <c r="B210" s="2" t="s">
        <v>26400</v>
      </c>
      <c r="C210" s="4" t="s">
        <v>26401</v>
      </c>
      <c r="E210" s="9">
        <v>44953</v>
      </c>
    </row>
    <row r="211" spans="1:6" x14ac:dyDescent="0.25">
      <c r="A211" s="2" t="s">
        <v>26328</v>
      </c>
      <c r="B211" s="2" t="s">
        <v>26402</v>
      </c>
      <c r="C211" s="4" t="s">
        <v>26403</v>
      </c>
      <c r="E211" s="9">
        <v>44965</v>
      </c>
      <c r="F211" s="3">
        <v>5</v>
      </c>
    </row>
    <row r="212" spans="1:6" x14ac:dyDescent="0.25">
      <c r="A212" s="25"/>
      <c r="B212" s="25" t="s">
        <v>26404</v>
      </c>
      <c r="C212" s="25"/>
      <c r="D212" s="29"/>
      <c r="E212" s="29"/>
      <c r="F212" s="30"/>
    </row>
    <row r="213" spans="1:6" x14ac:dyDescent="0.25">
      <c r="A213" s="2" t="s">
        <v>26328</v>
      </c>
      <c r="B213" s="2" t="s">
        <v>26405</v>
      </c>
      <c r="C213" s="4" t="s">
        <v>26406</v>
      </c>
      <c r="E213" s="9">
        <v>44979</v>
      </c>
    </row>
    <row r="214" spans="1:6" x14ac:dyDescent="0.25">
      <c r="A214" s="2" t="s">
        <v>26333</v>
      </c>
      <c r="B214" s="2" t="s">
        <v>26407</v>
      </c>
      <c r="C214" s="4" t="s">
        <v>1144</v>
      </c>
      <c r="E214" s="9">
        <v>44988</v>
      </c>
    </row>
    <row r="215" spans="1:6" x14ac:dyDescent="0.25">
      <c r="A215" s="25"/>
      <c r="B215" s="25" t="s">
        <v>26408</v>
      </c>
      <c r="C215" s="25"/>
      <c r="D215" s="29"/>
      <c r="E215" s="29"/>
      <c r="F215" s="30"/>
    </row>
    <row r="216" spans="1:6" x14ac:dyDescent="0.25">
      <c r="A216" s="2" t="s">
        <v>26363</v>
      </c>
      <c r="B216" s="2" t="s">
        <v>26409</v>
      </c>
      <c r="C216" s="4" t="s">
        <v>12968</v>
      </c>
      <c r="D216" s="9">
        <v>45007</v>
      </c>
      <c r="E216" s="9">
        <v>45007</v>
      </c>
    </row>
    <row r="217" spans="1:6" x14ac:dyDescent="0.25">
      <c r="A217" s="2" t="s">
        <v>26363</v>
      </c>
      <c r="B217" s="2" t="s">
        <v>26410</v>
      </c>
      <c r="C217" s="4" t="s">
        <v>26411</v>
      </c>
      <c r="D217" s="9">
        <v>45021</v>
      </c>
      <c r="E217" s="9">
        <v>45021</v>
      </c>
    </row>
    <row r="218" spans="1:6" x14ac:dyDescent="0.25">
      <c r="A218" s="2" t="s">
        <v>26363</v>
      </c>
      <c r="B218" s="2" t="s">
        <v>26412</v>
      </c>
      <c r="C218" s="4" t="s">
        <v>26413</v>
      </c>
      <c r="E218" s="9">
        <v>45035</v>
      </c>
    </row>
    <row r="219" spans="1:6" x14ac:dyDescent="0.25">
      <c r="A219" s="2" t="s">
        <v>26363</v>
      </c>
      <c r="B219" s="2" t="s">
        <v>26414</v>
      </c>
      <c r="C219" s="4" t="s">
        <v>26415</v>
      </c>
      <c r="D219" s="9">
        <v>45049</v>
      </c>
      <c r="E219" s="9">
        <v>45019</v>
      </c>
    </row>
    <row r="220" spans="1:6" x14ac:dyDescent="0.25">
      <c r="A220" s="2" t="s">
        <v>26363</v>
      </c>
      <c r="B220" s="2" t="s">
        <v>26416</v>
      </c>
      <c r="C220" s="4" t="s">
        <v>9657</v>
      </c>
      <c r="E220" s="9">
        <v>45058</v>
      </c>
      <c r="F220" s="3">
        <v>1</v>
      </c>
    </row>
    <row r="221" spans="1:6" x14ac:dyDescent="0.25">
      <c r="A221" s="2" t="s">
        <v>26363</v>
      </c>
      <c r="B221" s="2" t="s">
        <v>26417</v>
      </c>
      <c r="C221" s="4" t="s">
        <v>26418</v>
      </c>
      <c r="E221" s="9">
        <v>45071</v>
      </c>
    </row>
    <row r="222" spans="1:6" x14ac:dyDescent="0.25">
      <c r="A222" s="2" t="s">
        <v>26363</v>
      </c>
      <c r="B222" s="2" t="s">
        <v>26419</v>
      </c>
      <c r="C222" s="4" t="s">
        <v>12987</v>
      </c>
      <c r="E222" s="9">
        <v>45084</v>
      </c>
      <c r="F222" s="3">
        <v>6</v>
      </c>
    </row>
    <row r="223" spans="1:6" x14ac:dyDescent="0.25">
      <c r="A223" s="25"/>
      <c r="B223" s="25" t="s">
        <v>26420</v>
      </c>
      <c r="C223" s="25"/>
      <c r="D223" s="29"/>
      <c r="E223" s="29"/>
      <c r="F223" s="30"/>
    </row>
    <row r="224" spans="1:6" x14ac:dyDescent="0.25">
      <c r="A224" s="2" t="s">
        <v>26363</v>
      </c>
      <c r="B224" s="2" t="s">
        <v>26421</v>
      </c>
      <c r="C224" s="4" t="s">
        <v>26422</v>
      </c>
      <c r="E224" s="9">
        <v>45118</v>
      </c>
      <c r="F224" s="3">
        <v>1</v>
      </c>
    </row>
    <row r="225" spans="1:6" x14ac:dyDescent="0.25">
      <c r="A225" s="2" t="s">
        <v>26363</v>
      </c>
      <c r="B225" s="2" t="s">
        <v>26423</v>
      </c>
      <c r="C225" s="4" t="s">
        <v>26424</v>
      </c>
      <c r="E225" s="9">
        <v>45141</v>
      </c>
    </row>
    <row r="226" spans="1:6" x14ac:dyDescent="0.25">
      <c r="A226" s="25"/>
      <c r="B226" s="25" t="s">
        <v>28905</v>
      </c>
      <c r="C226" s="25"/>
      <c r="D226" s="29"/>
      <c r="E226" s="29"/>
      <c r="F226" s="30"/>
    </row>
    <row r="227" spans="1:6" x14ac:dyDescent="0.25">
      <c r="A227" s="2" t="s">
        <v>26363</v>
      </c>
      <c r="B227" s="2" t="s">
        <v>29017</v>
      </c>
      <c r="C227" s="4" t="s">
        <v>29014</v>
      </c>
      <c r="E227" s="9">
        <v>45163</v>
      </c>
      <c r="F227" s="3">
        <v>2</v>
      </c>
    </row>
    <row r="228" spans="1:6" x14ac:dyDescent="0.25">
      <c r="A228" s="25"/>
      <c r="B228" s="25" t="s">
        <v>29122</v>
      </c>
      <c r="C228" s="32"/>
      <c r="D228" s="33"/>
      <c r="E228" s="33"/>
      <c r="F228" s="30"/>
    </row>
    <row r="229" spans="1:6" x14ac:dyDescent="0.25">
      <c r="A229" s="2" t="s">
        <v>26363</v>
      </c>
      <c r="B229" s="2" t="s">
        <v>29017</v>
      </c>
      <c r="C229" s="4" t="s">
        <v>29162</v>
      </c>
    </row>
  </sheetData>
  <hyperlinks>
    <hyperlink ref="I1" location="'Inicio'!A1" tooltip="Regresa a la tabla del inicio" display="Ir al inicio" xr:uid="{81A38FFC-0EB5-44BC-97D2-BA10FB645941}"/>
  </hyperlinks>
  <pageMargins left="0.7" right="0.7" top="0.75" bottom="0.75" header="0.3" footer="0.3"/>
  <tableParts count="1">
    <tablePart r:id="rId1"/>
  </tableParts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289B7-6DD8-4D07-8704-B6BFB382E766}">
  <sheetPr codeName="Hoja327"/>
  <dimension ref="A1:I2"/>
  <sheetViews>
    <sheetView workbookViewId="0">
      <pane ySplit="1" topLeftCell="A2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834</v>
      </c>
      <c r="H1" s="1" t="s">
        <v>28761</v>
      </c>
      <c r="I1" s="5" t="s">
        <v>14</v>
      </c>
    </row>
    <row r="2" spans="1:9" x14ac:dyDescent="0.25">
      <c r="A2" s="2" t="s">
        <v>3543</v>
      </c>
      <c r="B2" s="2" t="s">
        <v>26425</v>
      </c>
      <c r="C2" s="4" t="s">
        <v>26426</v>
      </c>
      <c r="E2" s="9">
        <v>43893</v>
      </c>
    </row>
  </sheetData>
  <hyperlinks>
    <hyperlink ref="I1" location="'Inicio'!A1" tooltip="Regresa a la tabla del inicio" display="Ir al inicio" xr:uid="{4ACABA36-ED9B-4E0D-9D2F-F6FF7CB676D7}"/>
  </hyperlinks>
  <pageMargins left="0.7" right="0.7" top="0.75" bottom="0.75" header="0.3" footer="0.3"/>
  <tableParts count="1">
    <tablePart r:id="rId1"/>
  </tableParts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1DBA9-8FD7-4CF9-8E63-21E3D00A44BA}">
  <sheetPr codeName="Hoja362"/>
  <dimension ref="A1:I7"/>
  <sheetViews>
    <sheetView workbookViewId="0">
      <pane ySplit="1" topLeftCell="A2" activePane="bottomLeft" state="frozenSplit"/>
      <selection pane="bottomLeft" activeCell="F7" sqref="F7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26427</v>
      </c>
      <c r="H1" s="1" t="s">
        <v>28761</v>
      </c>
      <c r="I1" s="5" t="s">
        <v>14</v>
      </c>
    </row>
    <row r="2" spans="1:9" x14ac:dyDescent="0.25">
      <c r="A2" s="2" t="s">
        <v>3998</v>
      </c>
      <c r="B2" s="2" t="s">
        <v>26431</v>
      </c>
      <c r="C2" s="4" t="s">
        <v>13398</v>
      </c>
      <c r="E2" s="9">
        <v>42024</v>
      </c>
    </row>
    <row r="3" spans="1:9" x14ac:dyDescent="0.25">
      <c r="A3" s="2" t="s">
        <v>22317</v>
      </c>
      <c r="B3" s="2" t="s">
        <v>26432</v>
      </c>
      <c r="C3" s="4" t="s">
        <v>5259</v>
      </c>
      <c r="E3" s="9">
        <v>42478</v>
      </c>
    </row>
    <row r="4" spans="1:9" x14ac:dyDescent="0.25">
      <c r="A4" s="2" t="s">
        <v>26433</v>
      </c>
      <c r="B4" s="2" t="s">
        <v>26434</v>
      </c>
      <c r="C4" s="4" t="s">
        <v>3633</v>
      </c>
      <c r="E4" s="9">
        <v>42707</v>
      </c>
    </row>
    <row r="5" spans="1:9" x14ac:dyDescent="0.25">
      <c r="A5" s="2" t="s">
        <v>26435</v>
      </c>
      <c r="B5" s="2" t="s">
        <v>26436</v>
      </c>
      <c r="C5" s="4" t="s">
        <v>3633</v>
      </c>
      <c r="E5" s="9">
        <v>42707</v>
      </c>
    </row>
    <row r="6" spans="1:9" x14ac:dyDescent="0.25">
      <c r="A6" s="2" t="s">
        <v>26437</v>
      </c>
      <c r="B6" s="2" t="s">
        <v>26438</v>
      </c>
      <c r="C6" s="4" t="s">
        <v>3633</v>
      </c>
      <c r="E6" s="9">
        <v>43761</v>
      </c>
      <c r="F6" s="3" t="s">
        <v>26439</v>
      </c>
    </row>
    <row r="7" spans="1:9" x14ac:dyDescent="0.25">
      <c r="A7" s="2" t="s">
        <v>26440</v>
      </c>
      <c r="B7" s="2" t="s">
        <v>26441</v>
      </c>
      <c r="C7" s="4" t="s">
        <v>26442</v>
      </c>
      <c r="E7" s="9">
        <v>42707</v>
      </c>
    </row>
  </sheetData>
  <hyperlinks>
    <hyperlink ref="I1" location="'Inicio'!A1" tooltip="Regresa a la tabla del inicio" display="Ir al inicio" xr:uid="{6C946310-400A-4D41-B30F-7FFBE3945337}"/>
  </hyperlinks>
  <pageMargins left="0.7" right="0.7" top="0.75" bottom="0.75" header="0.3" footer="0.3"/>
  <tableParts count="1">
    <tablePart r:id="rId1"/>
  </tableParts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3B01A-65A9-4C3D-B7BE-084B7F1A9F74}">
  <sheetPr codeName="Hoja363"/>
  <dimension ref="A1:I15"/>
  <sheetViews>
    <sheetView workbookViewId="0">
      <pane ySplit="1" topLeftCell="A2" activePane="bottomLeft" state="frozenSplit"/>
      <selection pane="bottomLeft" activeCell="D16" sqref="D16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26429</v>
      </c>
      <c r="H1" s="1" t="s">
        <v>28761</v>
      </c>
      <c r="I1" s="5" t="s">
        <v>14</v>
      </c>
    </row>
    <row r="2" spans="1:9" x14ac:dyDescent="0.25">
      <c r="A2" s="2" t="s">
        <v>2217</v>
      </c>
      <c r="B2" s="2" t="s">
        <v>26443</v>
      </c>
      <c r="C2" s="35">
        <v>40375</v>
      </c>
      <c r="E2" s="9">
        <v>40376</v>
      </c>
    </row>
    <row r="3" spans="1:9" x14ac:dyDescent="0.25">
      <c r="A3" s="2" t="s">
        <v>6506</v>
      </c>
      <c r="B3" s="2" t="s">
        <v>26444</v>
      </c>
      <c r="C3" s="35">
        <v>40375</v>
      </c>
      <c r="E3" s="9">
        <v>40376</v>
      </c>
    </row>
    <row r="4" spans="1:9" x14ac:dyDescent="0.25">
      <c r="A4" s="2" t="s">
        <v>2217</v>
      </c>
      <c r="B4" s="2" t="s">
        <v>26445</v>
      </c>
      <c r="C4" s="35">
        <v>40375</v>
      </c>
      <c r="E4" s="9">
        <v>40376</v>
      </c>
    </row>
    <row r="5" spans="1:9" x14ac:dyDescent="0.25">
      <c r="A5" s="2" t="s">
        <v>5120</v>
      </c>
      <c r="B5" s="2" t="s">
        <v>26446</v>
      </c>
      <c r="C5" s="35">
        <v>40375</v>
      </c>
      <c r="E5" s="9">
        <v>40376</v>
      </c>
    </row>
    <row r="6" spans="1:9" x14ac:dyDescent="0.25">
      <c r="A6" s="2" t="s">
        <v>18661</v>
      </c>
      <c r="B6" s="2" t="s">
        <v>26447</v>
      </c>
      <c r="C6" s="35">
        <v>40375</v>
      </c>
      <c r="E6" s="9">
        <v>40376</v>
      </c>
    </row>
    <row r="7" spans="1:9" x14ac:dyDescent="0.25">
      <c r="A7" s="2" t="s">
        <v>1371</v>
      </c>
      <c r="B7" s="2" t="s">
        <v>26448</v>
      </c>
      <c r="C7" s="35" t="s">
        <v>26449</v>
      </c>
    </row>
    <row r="8" spans="1:9" x14ac:dyDescent="0.25">
      <c r="A8" s="2" t="s">
        <v>26450</v>
      </c>
      <c r="B8" s="2" t="s">
        <v>26451</v>
      </c>
      <c r="C8" s="35" t="s">
        <v>9375</v>
      </c>
    </row>
    <row r="9" spans="1:9" x14ac:dyDescent="0.25">
      <c r="A9" s="2" t="s">
        <v>2389</v>
      </c>
      <c r="B9" s="2" t="s">
        <v>14278</v>
      </c>
      <c r="C9" s="35" t="s">
        <v>4133</v>
      </c>
    </row>
    <row r="10" spans="1:9" x14ac:dyDescent="0.25">
      <c r="A10" s="2" t="s">
        <v>4341</v>
      </c>
      <c r="B10" s="2" t="s">
        <v>26452</v>
      </c>
      <c r="C10" s="35">
        <v>42492</v>
      </c>
      <c r="E10" s="9">
        <v>42500</v>
      </c>
    </row>
    <row r="11" spans="1:9" x14ac:dyDescent="0.25">
      <c r="A11" s="2" t="s">
        <v>3242</v>
      </c>
      <c r="B11" s="2" t="s">
        <v>26453</v>
      </c>
      <c r="C11" s="35">
        <v>43155</v>
      </c>
      <c r="E11" s="9">
        <v>43157</v>
      </c>
    </row>
    <row r="12" spans="1:9" x14ac:dyDescent="0.25">
      <c r="A12" s="2" t="s">
        <v>26454</v>
      </c>
      <c r="B12" s="2" t="s">
        <v>26455</v>
      </c>
      <c r="C12" s="35" t="s">
        <v>26456</v>
      </c>
      <c r="D12" s="9" t="s">
        <v>26457</v>
      </c>
      <c r="E12" s="9">
        <v>44708</v>
      </c>
      <c r="F12" s="3">
        <v>18</v>
      </c>
    </row>
    <row r="13" spans="1:9" x14ac:dyDescent="0.25">
      <c r="A13" s="2" t="s">
        <v>26458</v>
      </c>
      <c r="B13" s="2" t="s">
        <v>26459</v>
      </c>
      <c r="C13" s="35">
        <v>45028</v>
      </c>
      <c r="E13" s="9">
        <v>45031</v>
      </c>
    </row>
    <row r="14" spans="1:9" x14ac:dyDescent="0.25">
      <c r="A14" s="2" t="s">
        <v>26460</v>
      </c>
      <c r="B14" s="2" t="s">
        <v>26461</v>
      </c>
      <c r="C14" s="35">
        <v>45028</v>
      </c>
      <c r="E14" s="9">
        <v>45031</v>
      </c>
    </row>
    <row r="15" spans="1:9" x14ac:dyDescent="0.25">
      <c r="A15" s="2" t="s">
        <v>6073</v>
      </c>
      <c r="B15" s="2" t="s">
        <v>26462</v>
      </c>
      <c r="C15" s="35">
        <v>45031</v>
      </c>
    </row>
  </sheetData>
  <hyperlinks>
    <hyperlink ref="I1" location="'Inicio'!A1" tooltip="Regresa a la tabla del inicio" display="Ir al inicio" xr:uid="{6FCA38D8-E4C7-46E9-B1E5-4AA8187B0540}"/>
  </hyperlinks>
  <pageMargins left="0.7" right="0.7" top="0.75" bottom="0.75" header="0.3" footer="0.3"/>
  <tableParts count="1">
    <tablePart r:id="rId1"/>
  </tableParts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3B702-B45C-4DB5-A095-C7B40092A74A}">
  <sheetPr codeName="Hoja330"/>
  <dimension ref="A1:I180"/>
  <sheetViews>
    <sheetView workbookViewId="0">
      <pane ySplit="1" topLeftCell="A158" activePane="bottomLeft" state="frozenSplit"/>
      <selection pane="bottomLeft" activeCell="D180" sqref="D18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835</v>
      </c>
      <c r="H1" s="1" t="s">
        <v>28917</v>
      </c>
      <c r="I1" s="5" t="s">
        <v>14</v>
      </c>
    </row>
    <row r="2" spans="1:9" x14ac:dyDescent="0.25">
      <c r="A2" s="2" t="s">
        <v>26463</v>
      </c>
      <c r="B2" s="2" t="s">
        <v>26464</v>
      </c>
      <c r="C2" s="4" t="s">
        <v>10712</v>
      </c>
      <c r="E2" s="9">
        <v>40191</v>
      </c>
      <c r="F2" s="3" t="s">
        <v>880</v>
      </c>
    </row>
    <row r="3" spans="1:9" x14ac:dyDescent="0.25">
      <c r="A3" s="2" t="s">
        <v>2615</v>
      </c>
      <c r="B3" s="2" t="s">
        <v>26465</v>
      </c>
      <c r="C3" s="4" t="s">
        <v>26466</v>
      </c>
      <c r="E3" s="9">
        <v>40781</v>
      </c>
      <c r="F3" s="3" t="s">
        <v>26467</v>
      </c>
    </row>
    <row r="4" spans="1:9" x14ac:dyDescent="0.25">
      <c r="A4" s="2" t="s">
        <v>4473</v>
      </c>
      <c r="B4" s="2" t="s">
        <v>26468</v>
      </c>
      <c r="C4" s="4" t="s">
        <v>26469</v>
      </c>
      <c r="E4" s="9">
        <v>40786</v>
      </c>
    </row>
    <row r="5" spans="1:9" x14ac:dyDescent="0.25">
      <c r="A5" s="2" t="s">
        <v>26470</v>
      </c>
      <c r="B5" s="2" t="s">
        <v>26471</v>
      </c>
      <c r="C5" s="4" t="s">
        <v>26472</v>
      </c>
      <c r="E5" s="9">
        <v>40939</v>
      </c>
    </row>
    <row r="6" spans="1:9" x14ac:dyDescent="0.25">
      <c r="A6" s="2" t="s">
        <v>1236</v>
      </c>
      <c r="B6" s="2" t="s">
        <v>24228</v>
      </c>
      <c r="C6" s="4" t="s">
        <v>26473</v>
      </c>
      <c r="E6" s="9">
        <v>41048</v>
      </c>
    </row>
    <row r="7" spans="1:9" x14ac:dyDescent="0.25">
      <c r="A7" s="2" t="s">
        <v>6711</v>
      </c>
      <c r="B7" s="2" t="s">
        <v>26474</v>
      </c>
      <c r="C7" s="4" t="s">
        <v>26473</v>
      </c>
      <c r="E7" s="9">
        <v>41057</v>
      </c>
    </row>
    <row r="8" spans="1:9" x14ac:dyDescent="0.25">
      <c r="A8" s="2" t="s">
        <v>6711</v>
      </c>
      <c r="B8" s="2" t="s">
        <v>26475</v>
      </c>
      <c r="C8" s="4" t="s">
        <v>26476</v>
      </c>
      <c r="E8" s="9">
        <v>41074</v>
      </c>
      <c r="F8" s="3">
        <v>10</v>
      </c>
    </row>
    <row r="9" spans="1:9" x14ac:dyDescent="0.25">
      <c r="A9" s="2" t="s">
        <v>26477</v>
      </c>
      <c r="B9" s="2" t="s">
        <v>26478</v>
      </c>
      <c r="C9" s="4" t="s">
        <v>26479</v>
      </c>
      <c r="E9" s="9">
        <v>41057</v>
      </c>
      <c r="F9" s="3">
        <v>4</v>
      </c>
    </row>
    <row r="10" spans="1:9" x14ac:dyDescent="0.25">
      <c r="A10" s="2" t="s">
        <v>2494</v>
      </c>
      <c r="B10" s="2" t="s">
        <v>26480</v>
      </c>
      <c r="C10" s="4" t="s">
        <v>26481</v>
      </c>
      <c r="E10" s="9">
        <v>41090</v>
      </c>
    </row>
    <row r="11" spans="1:9" x14ac:dyDescent="0.25">
      <c r="A11" s="2" t="s">
        <v>26482</v>
      </c>
      <c r="B11" s="2" t="s">
        <v>26483</v>
      </c>
      <c r="C11" s="4" t="s">
        <v>26484</v>
      </c>
      <c r="E11" s="9">
        <v>41146</v>
      </c>
    </row>
    <row r="12" spans="1:9" x14ac:dyDescent="0.25">
      <c r="A12" s="2" t="s">
        <v>26470</v>
      </c>
      <c r="B12" s="2" t="s">
        <v>26485</v>
      </c>
      <c r="C12" s="4" t="s">
        <v>26484</v>
      </c>
      <c r="E12" s="9">
        <v>41146</v>
      </c>
    </row>
    <row r="13" spans="1:9" x14ac:dyDescent="0.25">
      <c r="A13" s="2" t="s">
        <v>26486</v>
      </c>
      <c r="B13" s="2" t="s">
        <v>26487</v>
      </c>
      <c r="C13" s="4" t="s">
        <v>2278</v>
      </c>
      <c r="E13" s="9">
        <v>41537</v>
      </c>
    </row>
    <row r="14" spans="1:9" x14ac:dyDescent="0.25">
      <c r="A14" s="2" t="s">
        <v>26488</v>
      </c>
      <c r="B14" s="2" t="s">
        <v>26489</v>
      </c>
      <c r="C14" s="4" t="s">
        <v>26490</v>
      </c>
      <c r="D14" s="9" t="s">
        <v>26491</v>
      </c>
      <c r="E14" s="9">
        <v>41558</v>
      </c>
    </row>
    <row r="15" spans="1:9" x14ac:dyDescent="0.25">
      <c r="A15" s="2" t="s">
        <v>26492</v>
      </c>
      <c r="B15" s="2" t="s">
        <v>26493</v>
      </c>
      <c r="C15" s="4" t="s">
        <v>26494</v>
      </c>
      <c r="E15" s="9">
        <v>41548</v>
      </c>
    </row>
    <row r="16" spans="1:9" x14ac:dyDescent="0.25">
      <c r="A16" s="2" t="s">
        <v>26488</v>
      </c>
      <c r="B16" s="2" t="s">
        <v>26495</v>
      </c>
      <c r="C16" s="4" t="s">
        <v>26496</v>
      </c>
      <c r="E16" s="9">
        <v>41558</v>
      </c>
    </row>
    <row r="17" spans="1:5" x14ac:dyDescent="0.25">
      <c r="A17" s="2" t="s">
        <v>26488</v>
      </c>
      <c r="B17" s="2" t="s">
        <v>26497</v>
      </c>
      <c r="C17" s="4" t="s">
        <v>26498</v>
      </c>
      <c r="E17" s="9">
        <v>41575</v>
      </c>
    </row>
    <row r="18" spans="1:5" x14ac:dyDescent="0.25">
      <c r="A18" s="2" t="s">
        <v>6790</v>
      </c>
      <c r="B18" s="2" t="s">
        <v>26499</v>
      </c>
      <c r="C18" s="4" t="s">
        <v>26498</v>
      </c>
      <c r="E18" s="9">
        <v>41569</v>
      </c>
    </row>
    <row r="19" spans="1:5" x14ac:dyDescent="0.25">
      <c r="A19" s="2" t="s">
        <v>26500</v>
      </c>
      <c r="B19" s="2" t="s">
        <v>26501</v>
      </c>
      <c r="C19" s="4" t="s">
        <v>4051</v>
      </c>
      <c r="E19" s="9">
        <v>41575</v>
      </c>
    </row>
    <row r="20" spans="1:5" x14ac:dyDescent="0.25">
      <c r="A20" s="2" t="s">
        <v>26502</v>
      </c>
      <c r="B20" s="2" t="s">
        <v>26503</v>
      </c>
      <c r="C20" s="4" t="s">
        <v>26504</v>
      </c>
      <c r="E20" s="9">
        <v>41597</v>
      </c>
    </row>
    <row r="21" spans="1:5" x14ac:dyDescent="0.25">
      <c r="A21" s="2" t="s">
        <v>21132</v>
      </c>
      <c r="B21" s="2" t="s">
        <v>26505</v>
      </c>
      <c r="C21" s="4" t="s">
        <v>26504</v>
      </c>
      <c r="E21" s="9">
        <v>41592</v>
      </c>
    </row>
    <row r="22" spans="1:5" x14ac:dyDescent="0.25">
      <c r="A22" s="2" t="s">
        <v>26506</v>
      </c>
      <c r="B22" s="2" t="s">
        <v>26507</v>
      </c>
      <c r="C22" s="4" t="s">
        <v>15749</v>
      </c>
      <c r="E22" s="9">
        <v>41598</v>
      </c>
    </row>
    <row r="23" spans="1:5" x14ac:dyDescent="0.25">
      <c r="A23" s="2" t="s">
        <v>26508</v>
      </c>
      <c r="B23" s="2" t="s">
        <v>26509</v>
      </c>
      <c r="C23" s="4" t="s">
        <v>8392</v>
      </c>
      <c r="E23" s="9">
        <v>41614</v>
      </c>
    </row>
    <row r="24" spans="1:5" x14ac:dyDescent="0.25">
      <c r="A24" s="2" t="s">
        <v>26506</v>
      </c>
      <c r="B24" s="2" t="s">
        <v>26510</v>
      </c>
      <c r="C24" s="4" t="s">
        <v>8392</v>
      </c>
      <c r="E24" s="9">
        <v>41614</v>
      </c>
    </row>
    <row r="25" spans="1:5" x14ac:dyDescent="0.25">
      <c r="A25" s="2" t="s">
        <v>12101</v>
      </c>
      <c r="B25" s="2" t="s">
        <v>26511</v>
      </c>
      <c r="C25" s="4" t="s">
        <v>26512</v>
      </c>
      <c r="E25" s="9">
        <v>41619</v>
      </c>
    </row>
    <row r="26" spans="1:5" x14ac:dyDescent="0.25">
      <c r="B26" s="2" t="s">
        <v>26513</v>
      </c>
      <c r="C26" s="4" t="s">
        <v>26512</v>
      </c>
      <c r="E26" s="9">
        <v>41619</v>
      </c>
    </row>
    <row r="27" spans="1:5" x14ac:dyDescent="0.25">
      <c r="A27" s="2" t="s">
        <v>26514</v>
      </c>
      <c r="B27" s="2" t="s">
        <v>26515</v>
      </c>
      <c r="C27" s="4" t="s">
        <v>20824</v>
      </c>
      <c r="E27" s="9">
        <v>41643</v>
      </c>
    </row>
    <row r="28" spans="1:5" x14ac:dyDescent="0.25">
      <c r="A28" s="2" t="s">
        <v>26516</v>
      </c>
      <c r="B28" s="2" t="s">
        <v>26487</v>
      </c>
      <c r="C28" s="4" t="s">
        <v>20831</v>
      </c>
      <c r="D28" s="9">
        <v>41674</v>
      </c>
      <c r="E28" s="9">
        <v>41685</v>
      </c>
    </row>
    <row r="29" spans="1:5" x14ac:dyDescent="0.25">
      <c r="A29" s="2" t="s">
        <v>26486</v>
      </c>
      <c r="B29" s="2" t="s">
        <v>26517</v>
      </c>
      <c r="C29" s="4" t="s">
        <v>20831</v>
      </c>
      <c r="E29" s="9">
        <v>41666</v>
      </c>
    </row>
    <row r="30" spans="1:5" x14ac:dyDescent="0.25">
      <c r="A30" s="2" t="s">
        <v>15056</v>
      </c>
      <c r="B30" s="2" t="s">
        <v>26518</v>
      </c>
      <c r="C30" s="4" t="s">
        <v>21726</v>
      </c>
      <c r="E30" s="9">
        <v>41685</v>
      </c>
    </row>
    <row r="31" spans="1:5" x14ac:dyDescent="0.25">
      <c r="A31" s="2" t="s">
        <v>6802</v>
      </c>
      <c r="B31" s="2" t="s">
        <v>26519</v>
      </c>
      <c r="C31" s="4" t="s">
        <v>2285</v>
      </c>
      <c r="D31" s="9">
        <v>41698</v>
      </c>
      <c r="E31" s="9">
        <v>41695</v>
      </c>
    </row>
    <row r="32" spans="1:5" x14ac:dyDescent="0.25">
      <c r="A32" s="2" t="s">
        <v>26520</v>
      </c>
      <c r="B32" s="2" t="s">
        <v>26521</v>
      </c>
      <c r="C32" s="4" t="s">
        <v>26522</v>
      </c>
      <c r="E32" s="9">
        <v>41695</v>
      </c>
    </row>
    <row r="33" spans="1:5" x14ac:dyDescent="0.25">
      <c r="A33" s="2" t="s">
        <v>6802</v>
      </c>
      <c r="B33" s="2" t="s">
        <v>26523</v>
      </c>
      <c r="C33" s="4" t="s">
        <v>16800</v>
      </c>
      <c r="E33" s="9">
        <v>41678</v>
      </c>
    </row>
    <row r="34" spans="1:5" x14ac:dyDescent="0.25">
      <c r="A34" s="2" t="s">
        <v>6309</v>
      </c>
      <c r="B34" s="2" t="s">
        <v>26524</v>
      </c>
      <c r="C34" s="4" t="s">
        <v>7479</v>
      </c>
      <c r="E34" s="9">
        <v>41725</v>
      </c>
    </row>
    <row r="35" spans="1:5" x14ac:dyDescent="0.25">
      <c r="A35" s="2" t="s">
        <v>26525</v>
      </c>
      <c r="B35" s="2" t="s">
        <v>26526</v>
      </c>
      <c r="C35" s="4" t="s">
        <v>11818</v>
      </c>
      <c r="E35" s="9">
        <v>41732</v>
      </c>
    </row>
    <row r="36" spans="1:5" x14ac:dyDescent="0.25">
      <c r="A36" s="2" t="s">
        <v>26527</v>
      </c>
      <c r="B36" s="2" t="s">
        <v>26515</v>
      </c>
      <c r="C36" s="4" t="s">
        <v>2383</v>
      </c>
      <c r="E36" s="9">
        <v>41739</v>
      </c>
    </row>
    <row r="37" spans="1:5" x14ac:dyDescent="0.25">
      <c r="A37" s="2" t="s">
        <v>13784</v>
      </c>
      <c r="B37" s="2" t="s">
        <v>26528</v>
      </c>
      <c r="C37" s="4" t="s">
        <v>2383</v>
      </c>
      <c r="E37" s="9">
        <v>41739</v>
      </c>
    </row>
    <row r="38" spans="1:5" x14ac:dyDescent="0.25">
      <c r="A38" s="2" t="s">
        <v>26529</v>
      </c>
      <c r="B38" s="2" t="s">
        <v>26530</v>
      </c>
      <c r="C38" s="4" t="s">
        <v>22979</v>
      </c>
      <c r="E38" s="9">
        <v>41748</v>
      </c>
    </row>
    <row r="39" spans="1:5" x14ac:dyDescent="0.25">
      <c r="A39" s="2" t="s">
        <v>12101</v>
      </c>
      <c r="B39" s="2" t="s">
        <v>26531</v>
      </c>
      <c r="C39" s="4" t="s">
        <v>5135</v>
      </c>
      <c r="E39" s="9">
        <v>41773</v>
      </c>
    </row>
    <row r="40" spans="1:5" x14ac:dyDescent="0.25">
      <c r="A40" s="2" t="s">
        <v>12101</v>
      </c>
      <c r="B40" s="2" t="s">
        <v>26531</v>
      </c>
      <c r="C40" s="4" t="s">
        <v>4155</v>
      </c>
      <c r="D40" s="9">
        <v>41793</v>
      </c>
      <c r="E40" s="9">
        <v>41796</v>
      </c>
    </row>
    <row r="41" spans="1:5" x14ac:dyDescent="0.25">
      <c r="A41" s="2" t="s">
        <v>26532</v>
      </c>
      <c r="B41" s="2" t="s">
        <v>26533</v>
      </c>
      <c r="C41" s="4" t="s">
        <v>26534</v>
      </c>
      <c r="E41" s="9">
        <v>41796</v>
      </c>
    </row>
    <row r="42" spans="1:5" x14ac:dyDescent="0.25">
      <c r="A42" s="2" t="s">
        <v>26535</v>
      </c>
      <c r="B42" s="2" t="s">
        <v>26536</v>
      </c>
      <c r="C42" s="4" t="s">
        <v>16808</v>
      </c>
      <c r="E42" s="9">
        <v>41797</v>
      </c>
    </row>
    <row r="43" spans="1:5" x14ac:dyDescent="0.25">
      <c r="A43" s="2" t="s">
        <v>9933</v>
      </c>
      <c r="B43" s="2" t="s">
        <v>26537</v>
      </c>
      <c r="C43" s="4" t="s">
        <v>16808</v>
      </c>
      <c r="E43" s="9">
        <v>41797</v>
      </c>
    </row>
    <row r="44" spans="1:5" x14ac:dyDescent="0.25">
      <c r="A44" s="2" t="s">
        <v>26535</v>
      </c>
      <c r="B44" s="2" t="s">
        <v>26538</v>
      </c>
      <c r="C44" s="4" t="s">
        <v>8455</v>
      </c>
      <c r="E44" s="9">
        <v>41804</v>
      </c>
    </row>
    <row r="45" spans="1:5" x14ac:dyDescent="0.25">
      <c r="A45" s="2" t="s">
        <v>1257</v>
      </c>
      <c r="B45" s="2" t="s">
        <v>1228</v>
      </c>
      <c r="C45" s="4" t="s">
        <v>8455</v>
      </c>
      <c r="E45" s="9">
        <v>41804</v>
      </c>
    </row>
    <row r="46" spans="1:5" x14ac:dyDescent="0.25">
      <c r="A46" s="2" t="s">
        <v>12101</v>
      </c>
      <c r="B46" s="2" t="s">
        <v>26539</v>
      </c>
      <c r="C46" s="4" t="s">
        <v>8459</v>
      </c>
      <c r="E46" s="9">
        <v>41816</v>
      </c>
    </row>
    <row r="47" spans="1:5" x14ac:dyDescent="0.25">
      <c r="A47" s="2" t="s">
        <v>12101</v>
      </c>
      <c r="B47" s="2" t="s">
        <v>26540</v>
      </c>
      <c r="C47" s="4" t="s">
        <v>8459</v>
      </c>
      <c r="D47" s="9" t="s">
        <v>26541</v>
      </c>
    </row>
    <row r="48" spans="1:5" x14ac:dyDescent="0.25">
      <c r="A48" s="2" t="s">
        <v>14312</v>
      </c>
      <c r="B48" s="2" t="s">
        <v>26542</v>
      </c>
      <c r="C48" s="4" t="s">
        <v>26543</v>
      </c>
      <c r="E48" s="9">
        <v>41836</v>
      </c>
    </row>
    <row r="49" spans="1:5" x14ac:dyDescent="0.25">
      <c r="A49" s="2" t="s">
        <v>12088</v>
      </c>
      <c r="B49" s="2" t="s">
        <v>26544</v>
      </c>
      <c r="C49" s="4" t="s">
        <v>22238</v>
      </c>
      <c r="E49" s="9">
        <v>41863</v>
      </c>
    </row>
    <row r="50" spans="1:5" x14ac:dyDescent="0.25">
      <c r="A50" s="2" t="s">
        <v>26545</v>
      </c>
      <c r="B50" s="2" t="s">
        <v>26546</v>
      </c>
      <c r="C50" s="4" t="s">
        <v>15316</v>
      </c>
      <c r="E50" s="9">
        <v>41932</v>
      </c>
    </row>
    <row r="51" spans="1:5" x14ac:dyDescent="0.25">
      <c r="A51" s="2" t="s">
        <v>23309</v>
      </c>
      <c r="B51" s="2" t="s">
        <v>23310</v>
      </c>
      <c r="C51" s="4" t="s">
        <v>6827</v>
      </c>
      <c r="E51" s="9">
        <v>41946</v>
      </c>
    </row>
    <row r="52" spans="1:5" x14ac:dyDescent="0.25">
      <c r="A52" s="2" t="s">
        <v>26547</v>
      </c>
      <c r="B52" s="2" t="s">
        <v>26548</v>
      </c>
      <c r="C52" s="4" t="s">
        <v>11947</v>
      </c>
      <c r="E52" s="9">
        <v>41946</v>
      </c>
    </row>
    <row r="53" spans="1:5" x14ac:dyDescent="0.25">
      <c r="A53" s="2" t="s">
        <v>2615</v>
      </c>
      <c r="B53" s="2" t="s">
        <v>26549</v>
      </c>
      <c r="C53" s="4" t="s">
        <v>5238</v>
      </c>
      <c r="E53" s="9">
        <v>41956</v>
      </c>
    </row>
    <row r="54" spans="1:5" x14ac:dyDescent="0.25">
      <c r="A54" s="2" t="s">
        <v>26550</v>
      </c>
      <c r="B54" s="2" t="s">
        <v>26551</v>
      </c>
      <c r="C54" s="4" t="s">
        <v>5238</v>
      </c>
      <c r="E54" s="9">
        <v>41956</v>
      </c>
    </row>
    <row r="55" spans="1:5" x14ac:dyDescent="0.25">
      <c r="A55" s="2" t="s">
        <v>6790</v>
      </c>
      <c r="B55" s="2" t="s">
        <v>26499</v>
      </c>
      <c r="C55" s="4" t="s">
        <v>5251</v>
      </c>
      <c r="E55" s="9">
        <v>41993</v>
      </c>
    </row>
    <row r="56" spans="1:5" x14ac:dyDescent="0.25">
      <c r="A56" s="2" t="s">
        <v>26552</v>
      </c>
      <c r="B56" s="2" t="s">
        <v>26553</v>
      </c>
      <c r="C56" s="4" t="s">
        <v>21756</v>
      </c>
      <c r="E56" s="9">
        <v>42024</v>
      </c>
    </row>
    <row r="57" spans="1:5" x14ac:dyDescent="0.25">
      <c r="A57" s="2" t="s">
        <v>26554</v>
      </c>
      <c r="B57" s="2" t="s">
        <v>26555</v>
      </c>
      <c r="C57" s="4" t="s">
        <v>3203</v>
      </c>
      <c r="E57" s="9">
        <v>42024</v>
      </c>
    </row>
    <row r="58" spans="1:5" x14ac:dyDescent="0.25">
      <c r="A58" s="2" t="s">
        <v>26556</v>
      </c>
      <c r="B58" s="2" t="s">
        <v>26557</v>
      </c>
      <c r="C58" s="4" t="s">
        <v>26558</v>
      </c>
      <c r="E58" s="9">
        <v>42034</v>
      </c>
    </row>
    <row r="59" spans="1:5" x14ac:dyDescent="0.25">
      <c r="A59" s="2" t="s">
        <v>26559</v>
      </c>
      <c r="B59" s="2" t="s">
        <v>26560</v>
      </c>
      <c r="C59" s="4" t="s">
        <v>12906</v>
      </c>
      <c r="E59" s="9">
        <v>42046</v>
      </c>
    </row>
    <row r="60" spans="1:5" x14ac:dyDescent="0.25">
      <c r="A60" s="2" t="s">
        <v>26561</v>
      </c>
      <c r="B60" s="2" t="s">
        <v>26562</v>
      </c>
      <c r="C60" s="4" t="s">
        <v>19978</v>
      </c>
      <c r="E60" s="9">
        <v>42046</v>
      </c>
    </row>
    <row r="61" spans="1:5" x14ac:dyDescent="0.25">
      <c r="A61" s="2" t="s">
        <v>26550</v>
      </c>
      <c r="B61" s="2" t="s">
        <v>26551</v>
      </c>
      <c r="C61" s="4" t="s">
        <v>9524</v>
      </c>
      <c r="E61" s="9">
        <v>42069</v>
      </c>
    </row>
    <row r="62" spans="1:5" x14ac:dyDescent="0.25">
      <c r="A62" s="2" t="s">
        <v>26563</v>
      </c>
      <c r="B62" s="2" t="s">
        <v>26564</v>
      </c>
      <c r="C62" s="4" t="s">
        <v>26565</v>
      </c>
      <c r="E62" s="9">
        <v>42132</v>
      </c>
    </row>
    <row r="63" spans="1:5" x14ac:dyDescent="0.25">
      <c r="A63" s="2" t="s">
        <v>26566</v>
      </c>
      <c r="B63" s="2" t="s">
        <v>26567</v>
      </c>
      <c r="C63" s="4" t="s">
        <v>26565</v>
      </c>
      <c r="E63" s="9">
        <v>42132</v>
      </c>
    </row>
    <row r="64" spans="1:5" x14ac:dyDescent="0.25">
      <c r="A64" s="2" t="s">
        <v>26568</v>
      </c>
      <c r="B64" s="2" t="s">
        <v>26569</v>
      </c>
      <c r="C64" s="4" t="s">
        <v>1253</v>
      </c>
      <c r="E64" s="9">
        <v>42178</v>
      </c>
    </row>
    <row r="65" spans="1:5" x14ac:dyDescent="0.25">
      <c r="A65" s="2" t="s">
        <v>26570</v>
      </c>
      <c r="B65" s="2" t="s">
        <v>26571</v>
      </c>
      <c r="C65" s="4" t="s">
        <v>26572</v>
      </c>
      <c r="E65" s="9">
        <v>42199</v>
      </c>
    </row>
    <row r="66" spans="1:5" x14ac:dyDescent="0.25">
      <c r="A66" s="2" t="s">
        <v>26573</v>
      </c>
      <c r="B66" s="2" t="s">
        <v>26574</v>
      </c>
      <c r="C66" s="4" t="s">
        <v>26572</v>
      </c>
      <c r="D66" s="9">
        <v>42206</v>
      </c>
      <c r="E66" s="9">
        <v>42216</v>
      </c>
    </row>
    <row r="67" spans="1:5" x14ac:dyDescent="0.25">
      <c r="A67" s="2" t="s">
        <v>26575</v>
      </c>
      <c r="B67" s="2" t="s">
        <v>26576</v>
      </c>
      <c r="C67" s="4" t="s">
        <v>10664</v>
      </c>
      <c r="D67" s="9" t="s">
        <v>26577</v>
      </c>
      <c r="E67" s="9">
        <v>42238</v>
      </c>
    </row>
    <row r="68" spans="1:5" x14ac:dyDescent="0.25">
      <c r="A68" s="2" t="s">
        <v>26578</v>
      </c>
      <c r="B68" s="2" t="s">
        <v>26579</v>
      </c>
      <c r="C68" s="4" t="s">
        <v>26580</v>
      </c>
      <c r="E68" s="9">
        <v>42226</v>
      </c>
    </row>
    <row r="69" spans="1:5" x14ac:dyDescent="0.25">
      <c r="A69" s="2" t="s">
        <v>26581</v>
      </c>
      <c r="B69" s="2" t="s">
        <v>26582</v>
      </c>
      <c r="C69" s="4" t="s">
        <v>16841</v>
      </c>
      <c r="D69" s="9" t="s">
        <v>26583</v>
      </c>
      <c r="E69" s="9">
        <v>42255</v>
      </c>
    </row>
    <row r="70" spans="1:5" x14ac:dyDescent="0.25">
      <c r="A70" s="2" t="s">
        <v>26584</v>
      </c>
      <c r="B70" s="2" t="s">
        <v>26585</v>
      </c>
      <c r="C70" s="4" t="s">
        <v>26586</v>
      </c>
      <c r="E70" s="9">
        <v>42268</v>
      </c>
    </row>
    <row r="71" spans="1:5" x14ac:dyDescent="0.25">
      <c r="A71" s="2" t="s">
        <v>26535</v>
      </c>
      <c r="B71" s="2" t="s">
        <v>26582</v>
      </c>
      <c r="C71" s="4" t="s">
        <v>26586</v>
      </c>
      <c r="E71" s="9">
        <v>42268</v>
      </c>
    </row>
    <row r="72" spans="1:5" x14ac:dyDescent="0.25">
      <c r="A72" s="2" t="s">
        <v>26587</v>
      </c>
      <c r="B72" s="2" t="s">
        <v>26588</v>
      </c>
      <c r="C72" s="4" t="s">
        <v>8683</v>
      </c>
      <c r="E72" s="9">
        <v>42277</v>
      </c>
    </row>
    <row r="73" spans="1:5" x14ac:dyDescent="0.25">
      <c r="A73" s="2" t="s">
        <v>26589</v>
      </c>
      <c r="B73" s="2" t="s">
        <v>26590</v>
      </c>
      <c r="C73" s="4" t="s">
        <v>8683</v>
      </c>
      <c r="E73" s="9">
        <v>42277</v>
      </c>
    </row>
    <row r="74" spans="1:5" x14ac:dyDescent="0.25">
      <c r="A74" s="2" t="s">
        <v>1475</v>
      </c>
      <c r="B74" s="2" t="s">
        <v>26591</v>
      </c>
      <c r="C74" s="4" t="s">
        <v>14366</v>
      </c>
      <c r="E74" s="9">
        <v>42311</v>
      </c>
    </row>
    <row r="75" spans="1:5" x14ac:dyDescent="0.25">
      <c r="A75" s="2" t="s">
        <v>26592</v>
      </c>
      <c r="B75" s="2" t="s">
        <v>6873</v>
      </c>
      <c r="C75" s="4" t="s">
        <v>2927</v>
      </c>
      <c r="E75" s="9">
        <v>42343</v>
      </c>
    </row>
    <row r="76" spans="1:5" x14ac:dyDescent="0.25">
      <c r="A76" s="2" t="s">
        <v>26593</v>
      </c>
      <c r="B76" s="2" t="s">
        <v>26594</v>
      </c>
      <c r="C76" s="4" t="s">
        <v>2927</v>
      </c>
      <c r="E76" s="9">
        <v>42352</v>
      </c>
    </row>
    <row r="77" spans="1:5" x14ac:dyDescent="0.25">
      <c r="A77" s="2" t="s">
        <v>7692</v>
      </c>
      <c r="B77" s="2" t="s">
        <v>26595</v>
      </c>
      <c r="C77" s="4" t="s">
        <v>6323</v>
      </c>
      <c r="E77" s="9">
        <v>42352</v>
      </c>
    </row>
    <row r="78" spans="1:5" x14ac:dyDescent="0.25">
      <c r="A78" s="2" t="s">
        <v>26596</v>
      </c>
      <c r="B78" s="2" t="s">
        <v>26597</v>
      </c>
      <c r="C78" s="4" t="s">
        <v>26598</v>
      </c>
      <c r="E78" s="9">
        <v>42359</v>
      </c>
    </row>
    <row r="79" spans="1:5" x14ac:dyDescent="0.25">
      <c r="A79" s="2" t="s">
        <v>26599</v>
      </c>
      <c r="B79" s="2" t="s">
        <v>26600</v>
      </c>
      <c r="C79" s="4" t="s">
        <v>26598</v>
      </c>
      <c r="E79" s="9">
        <v>42359</v>
      </c>
    </row>
    <row r="80" spans="1:5" x14ac:dyDescent="0.25">
      <c r="A80" s="2" t="s">
        <v>1383</v>
      </c>
      <c r="B80" s="2" t="s">
        <v>26601</v>
      </c>
      <c r="C80" s="4" t="s">
        <v>26602</v>
      </c>
      <c r="D80" s="9" t="s">
        <v>26603</v>
      </c>
      <c r="E80" s="9">
        <v>42483</v>
      </c>
    </row>
    <row r="81" spans="1:5" x14ac:dyDescent="0.25">
      <c r="A81" s="2" t="s">
        <v>20926</v>
      </c>
      <c r="B81" s="2" t="s">
        <v>26604</v>
      </c>
      <c r="C81" s="4" t="s">
        <v>26605</v>
      </c>
      <c r="E81" s="9">
        <v>42492</v>
      </c>
    </row>
    <row r="82" spans="1:5" x14ac:dyDescent="0.25">
      <c r="A82" s="2" t="s">
        <v>20926</v>
      </c>
      <c r="B82" s="2" t="s">
        <v>26606</v>
      </c>
      <c r="C82" s="4" t="s">
        <v>26607</v>
      </c>
      <c r="E82" s="9">
        <v>42497</v>
      </c>
    </row>
    <row r="83" spans="1:5" x14ac:dyDescent="0.25">
      <c r="A83" s="2" t="s">
        <v>1383</v>
      </c>
      <c r="B83" s="2" t="s">
        <v>26608</v>
      </c>
      <c r="C83" s="4" t="s">
        <v>3221</v>
      </c>
      <c r="E83" s="9">
        <v>42504</v>
      </c>
    </row>
    <row r="84" spans="1:5" x14ac:dyDescent="0.25">
      <c r="A84" s="2" t="s">
        <v>26609</v>
      </c>
      <c r="B84" s="2" t="s">
        <v>26610</v>
      </c>
      <c r="C84" s="4" t="s">
        <v>4409</v>
      </c>
      <c r="E84" s="9">
        <v>42511</v>
      </c>
    </row>
    <row r="85" spans="1:5" x14ac:dyDescent="0.25">
      <c r="A85" s="2" t="s">
        <v>26611</v>
      </c>
      <c r="B85" s="2" t="s">
        <v>26612</v>
      </c>
      <c r="C85" s="4" t="s">
        <v>26613</v>
      </c>
      <c r="E85" s="9">
        <v>42518</v>
      </c>
    </row>
    <row r="86" spans="1:5" x14ac:dyDescent="0.25">
      <c r="A86" s="2" t="s">
        <v>10364</v>
      </c>
      <c r="B86" s="2" t="s">
        <v>26614</v>
      </c>
      <c r="C86" s="4" t="s">
        <v>5880</v>
      </c>
      <c r="E86" s="9">
        <v>42609</v>
      </c>
    </row>
    <row r="87" spans="1:5" x14ac:dyDescent="0.25">
      <c r="A87" s="2" t="s">
        <v>6498</v>
      </c>
      <c r="B87" s="2" t="s">
        <v>26615</v>
      </c>
      <c r="C87" s="4" t="s">
        <v>23038</v>
      </c>
      <c r="E87" s="9">
        <v>42621</v>
      </c>
    </row>
    <row r="88" spans="1:5" x14ac:dyDescent="0.25">
      <c r="A88" s="2" t="s">
        <v>26616</v>
      </c>
      <c r="B88" s="2" t="s">
        <v>26617</v>
      </c>
      <c r="C88" s="4" t="s">
        <v>1970</v>
      </c>
      <c r="E88" s="9">
        <v>42621</v>
      </c>
    </row>
    <row r="89" spans="1:5" x14ac:dyDescent="0.25">
      <c r="A89" s="2" t="s">
        <v>4334</v>
      </c>
      <c r="B89" s="2" t="s">
        <v>26618</v>
      </c>
      <c r="C89" s="4" t="s">
        <v>5507</v>
      </c>
      <c r="E89" s="9">
        <v>42653</v>
      </c>
    </row>
    <row r="90" spans="1:5" x14ac:dyDescent="0.25">
      <c r="A90" s="2" t="s">
        <v>26619</v>
      </c>
      <c r="B90" s="2" t="s">
        <v>26620</v>
      </c>
      <c r="C90" s="4" t="s">
        <v>5507</v>
      </c>
      <c r="E90" s="9">
        <v>42653</v>
      </c>
    </row>
    <row r="91" spans="1:5" x14ac:dyDescent="0.25">
      <c r="A91" s="2" t="s">
        <v>12101</v>
      </c>
      <c r="B91" s="2" t="s">
        <v>26621</v>
      </c>
      <c r="C91" s="4" t="s">
        <v>1971</v>
      </c>
      <c r="E91" s="9">
        <v>42658</v>
      </c>
    </row>
    <row r="92" spans="1:5" x14ac:dyDescent="0.25">
      <c r="A92" s="2" t="s">
        <v>26622</v>
      </c>
      <c r="B92" s="2" t="s">
        <v>26623</v>
      </c>
      <c r="C92" s="4" t="s">
        <v>1971</v>
      </c>
      <c r="E92" s="9">
        <v>42658</v>
      </c>
    </row>
    <row r="93" spans="1:5" x14ac:dyDescent="0.25">
      <c r="A93" s="2" t="s">
        <v>10197</v>
      </c>
      <c r="B93" s="2" t="s">
        <v>26624</v>
      </c>
      <c r="C93" s="4" t="s">
        <v>9871</v>
      </c>
      <c r="D93" s="9" t="s">
        <v>26625</v>
      </c>
      <c r="E93" s="9">
        <v>42665</v>
      </c>
    </row>
    <row r="94" spans="1:5" x14ac:dyDescent="0.25">
      <c r="A94" s="2" t="s">
        <v>21493</v>
      </c>
      <c r="B94" s="2" t="s">
        <v>26626</v>
      </c>
      <c r="C94" s="4" t="s">
        <v>5535</v>
      </c>
      <c r="E94" s="9">
        <v>42700</v>
      </c>
    </row>
    <row r="95" spans="1:5" x14ac:dyDescent="0.25">
      <c r="A95" s="2" t="s">
        <v>10197</v>
      </c>
      <c r="B95" s="2" t="s">
        <v>26627</v>
      </c>
      <c r="C95" s="4" t="s">
        <v>25420</v>
      </c>
      <c r="E95" s="9">
        <v>42709</v>
      </c>
    </row>
    <row r="96" spans="1:5" x14ac:dyDescent="0.25">
      <c r="A96" s="2" t="s">
        <v>1802</v>
      </c>
      <c r="B96" s="2" t="s">
        <v>26628</v>
      </c>
      <c r="C96" s="4" t="s">
        <v>5548</v>
      </c>
      <c r="E96" s="9">
        <v>42733</v>
      </c>
    </row>
    <row r="97" spans="1:5" x14ac:dyDescent="0.25">
      <c r="A97" s="2" t="s">
        <v>26629</v>
      </c>
      <c r="B97" s="2" t="s">
        <v>26630</v>
      </c>
      <c r="C97" s="4" t="s">
        <v>5548</v>
      </c>
      <c r="E97" s="9">
        <v>42733</v>
      </c>
    </row>
    <row r="98" spans="1:5" x14ac:dyDescent="0.25">
      <c r="A98" s="2" t="s">
        <v>1802</v>
      </c>
      <c r="B98" s="2" t="s">
        <v>26631</v>
      </c>
      <c r="C98" s="4" t="s">
        <v>13191</v>
      </c>
      <c r="E98" s="9">
        <v>42753</v>
      </c>
    </row>
    <row r="99" spans="1:5" x14ac:dyDescent="0.25">
      <c r="A99" s="2" t="s">
        <v>1024</v>
      </c>
      <c r="B99" s="2" t="s">
        <v>26632</v>
      </c>
      <c r="C99" s="4" t="s">
        <v>26633</v>
      </c>
      <c r="E99" s="9">
        <v>42761</v>
      </c>
    </row>
    <row r="100" spans="1:5" x14ac:dyDescent="0.25">
      <c r="A100" s="2" t="s">
        <v>6920</v>
      </c>
      <c r="B100" s="2" t="s">
        <v>26634</v>
      </c>
      <c r="C100" s="4" t="s">
        <v>26635</v>
      </c>
      <c r="E100" s="9">
        <v>42767</v>
      </c>
    </row>
    <row r="101" spans="1:5" x14ac:dyDescent="0.25">
      <c r="A101" s="2" t="s">
        <v>6920</v>
      </c>
      <c r="B101" s="2" t="s">
        <v>26636</v>
      </c>
      <c r="C101" s="4" t="s">
        <v>10448</v>
      </c>
      <c r="D101" s="9">
        <v>42781</v>
      </c>
      <c r="E101" s="9">
        <v>42782</v>
      </c>
    </row>
    <row r="102" spans="1:5" x14ac:dyDescent="0.25">
      <c r="A102" s="2" t="s">
        <v>862</v>
      </c>
      <c r="B102" s="2" t="s">
        <v>10547</v>
      </c>
      <c r="C102" s="4" t="s">
        <v>10448</v>
      </c>
      <c r="E102" s="9">
        <v>42775</v>
      </c>
    </row>
    <row r="103" spans="1:5" x14ac:dyDescent="0.25">
      <c r="A103" s="2" t="s">
        <v>6920</v>
      </c>
      <c r="B103" s="2" t="s">
        <v>26637</v>
      </c>
      <c r="C103" s="4" t="s">
        <v>19274</v>
      </c>
      <c r="E103" s="9">
        <v>42782</v>
      </c>
    </row>
    <row r="104" spans="1:5" x14ac:dyDescent="0.25">
      <c r="A104" s="2" t="s">
        <v>5495</v>
      </c>
      <c r="B104" s="2" t="s">
        <v>26638</v>
      </c>
      <c r="C104" s="4" t="s">
        <v>25660</v>
      </c>
      <c r="E104" s="9">
        <v>42790</v>
      </c>
    </row>
    <row r="105" spans="1:5" x14ac:dyDescent="0.25">
      <c r="A105" s="2" t="s">
        <v>10676</v>
      </c>
      <c r="B105" s="2" t="s">
        <v>26639</v>
      </c>
      <c r="C105" s="4" t="s">
        <v>14997</v>
      </c>
      <c r="E105" s="9">
        <v>42797</v>
      </c>
    </row>
    <row r="106" spans="1:5" x14ac:dyDescent="0.25">
      <c r="A106" s="2" t="s">
        <v>26640</v>
      </c>
      <c r="B106" s="2" t="s">
        <v>26641</v>
      </c>
      <c r="C106" s="4" t="s">
        <v>12173</v>
      </c>
      <c r="E106" s="9">
        <v>42805</v>
      </c>
    </row>
    <row r="107" spans="1:5" x14ac:dyDescent="0.25">
      <c r="A107" s="2" t="s">
        <v>4157</v>
      </c>
      <c r="B107" s="2" t="s">
        <v>26642</v>
      </c>
      <c r="C107" s="4" t="s">
        <v>12173</v>
      </c>
      <c r="E107" s="9">
        <v>42805</v>
      </c>
    </row>
    <row r="108" spans="1:5" x14ac:dyDescent="0.25">
      <c r="A108" s="2" t="s">
        <v>26643</v>
      </c>
      <c r="B108" s="2" t="s">
        <v>26644</v>
      </c>
      <c r="C108" s="4" t="s">
        <v>12173</v>
      </c>
      <c r="E108" s="9">
        <v>42805</v>
      </c>
    </row>
    <row r="109" spans="1:5" x14ac:dyDescent="0.25">
      <c r="A109" s="2" t="s">
        <v>10676</v>
      </c>
      <c r="B109" s="2" t="s">
        <v>26645</v>
      </c>
      <c r="C109" s="4" t="s">
        <v>26646</v>
      </c>
      <c r="E109" s="9">
        <v>42812</v>
      </c>
    </row>
    <row r="110" spans="1:5" x14ac:dyDescent="0.25">
      <c r="A110" s="2" t="s">
        <v>26647</v>
      </c>
      <c r="B110" s="2" t="s">
        <v>26648</v>
      </c>
      <c r="C110" s="4" t="s">
        <v>3652</v>
      </c>
      <c r="E110" s="9">
        <v>42821</v>
      </c>
    </row>
    <row r="111" spans="1:5" x14ac:dyDescent="0.25">
      <c r="A111" s="2" t="s">
        <v>4167</v>
      </c>
      <c r="B111" s="2" t="s">
        <v>26649</v>
      </c>
      <c r="C111" s="4" t="s">
        <v>26650</v>
      </c>
      <c r="E111" s="9">
        <v>42826</v>
      </c>
    </row>
    <row r="112" spans="1:5" x14ac:dyDescent="0.25">
      <c r="A112" s="2" t="s">
        <v>1171</v>
      </c>
      <c r="B112" s="2" t="s">
        <v>26651</v>
      </c>
      <c r="C112" s="4" t="s">
        <v>26650</v>
      </c>
      <c r="E112" s="9">
        <v>42826</v>
      </c>
    </row>
    <row r="113" spans="1:5" x14ac:dyDescent="0.25">
      <c r="A113" s="2" t="s">
        <v>5087</v>
      </c>
      <c r="B113" s="2" t="s">
        <v>26652</v>
      </c>
      <c r="C113" s="4" t="s">
        <v>1414</v>
      </c>
      <c r="E113" s="9">
        <v>42832</v>
      </c>
    </row>
    <row r="114" spans="1:5" x14ac:dyDescent="0.25">
      <c r="A114" s="2" t="s">
        <v>1171</v>
      </c>
      <c r="B114" s="2" t="s">
        <v>26653</v>
      </c>
      <c r="C114" s="4" t="s">
        <v>1414</v>
      </c>
      <c r="E114" s="9">
        <v>42832</v>
      </c>
    </row>
    <row r="115" spans="1:5" x14ac:dyDescent="0.25">
      <c r="A115" s="2" t="s">
        <v>26654</v>
      </c>
      <c r="B115" s="2" t="s">
        <v>26655</v>
      </c>
      <c r="C115" s="4" t="s">
        <v>8804</v>
      </c>
      <c r="E115" s="9">
        <v>42836</v>
      </c>
    </row>
    <row r="116" spans="1:5" x14ac:dyDescent="0.25">
      <c r="A116" s="2" t="s">
        <v>1171</v>
      </c>
      <c r="B116" s="2" t="s">
        <v>26656</v>
      </c>
      <c r="C116" s="4" t="s">
        <v>8804</v>
      </c>
      <c r="E116" s="9">
        <v>42845</v>
      </c>
    </row>
    <row r="117" spans="1:5" x14ac:dyDescent="0.25">
      <c r="A117" s="2" t="s">
        <v>26657</v>
      </c>
      <c r="B117" s="2" t="s">
        <v>26658</v>
      </c>
      <c r="C117" s="4" t="s">
        <v>8813</v>
      </c>
      <c r="E117" s="9">
        <v>42854</v>
      </c>
    </row>
    <row r="118" spans="1:5" x14ac:dyDescent="0.25">
      <c r="A118" s="2" t="s">
        <v>2152</v>
      </c>
      <c r="B118" s="2" t="s">
        <v>26659</v>
      </c>
      <c r="C118" s="4" t="s">
        <v>12940</v>
      </c>
      <c r="E118" s="9">
        <v>42863</v>
      </c>
    </row>
    <row r="119" spans="1:5" x14ac:dyDescent="0.25">
      <c r="A119" s="2" t="s">
        <v>26660</v>
      </c>
      <c r="B119" s="2" t="s">
        <v>26661</v>
      </c>
      <c r="C119" s="4" t="s">
        <v>12940</v>
      </c>
      <c r="E119" s="9">
        <v>42863</v>
      </c>
    </row>
    <row r="120" spans="1:5" x14ac:dyDescent="0.25">
      <c r="A120" s="2" t="s">
        <v>26662</v>
      </c>
      <c r="B120" s="2" t="s">
        <v>26663</v>
      </c>
      <c r="C120" s="4" t="s">
        <v>26664</v>
      </c>
      <c r="E120" s="9">
        <v>42871</v>
      </c>
    </row>
    <row r="121" spans="1:5" x14ac:dyDescent="0.25">
      <c r="A121" s="2" t="s">
        <v>1383</v>
      </c>
      <c r="B121" s="2" t="s">
        <v>26665</v>
      </c>
      <c r="C121" s="4" t="s">
        <v>26664</v>
      </c>
      <c r="E121" s="9">
        <v>42871</v>
      </c>
    </row>
    <row r="122" spans="1:5" x14ac:dyDescent="0.25">
      <c r="A122" s="2" t="s">
        <v>26666</v>
      </c>
      <c r="B122" s="2" t="s">
        <v>26667</v>
      </c>
      <c r="C122" s="4" t="s">
        <v>10625</v>
      </c>
      <c r="E122" s="9">
        <v>42877</v>
      </c>
    </row>
    <row r="123" spans="1:5" x14ac:dyDescent="0.25">
      <c r="A123" s="2" t="s">
        <v>10149</v>
      </c>
      <c r="B123" s="2" t="s">
        <v>26668</v>
      </c>
      <c r="C123" s="4" t="s">
        <v>10625</v>
      </c>
      <c r="E123" s="9">
        <v>42877</v>
      </c>
    </row>
    <row r="124" spans="1:5" x14ac:dyDescent="0.25">
      <c r="A124" s="2" t="s">
        <v>5528</v>
      </c>
      <c r="B124" s="2" t="s">
        <v>26669</v>
      </c>
      <c r="C124" s="4" t="s">
        <v>4594</v>
      </c>
      <c r="E124" s="9">
        <v>42885</v>
      </c>
    </row>
    <row r="125" spans="1:5" x14ac:dyDescent="0.25">
      <c r="A125" s="2" t="s">
        <v>26670</v>
      </c>
      <c r="B125" s="2" t="s">
        <v>26667</v>
      </c>
      <c r="C125" s="4" t="s">
        <v>25467</v>
      </c>
      <c r="E125" s="9">
        <v>42892</v>
      </c>
    </row>
    <row r="126" spans="1:5" x14ac:dyDescent="0.25">
      <c r="A126" s="2" t="s">
        <v>1794</v>
      </c>
      <c r="B126" s="2" t="s">
        <v>26671</v>
      </c>
      <c r="C126" s="4" t="s">
        <v>23069</v>
      </c>
      <c r="E126" s="9">
        <v>42900</v>
      </c>
    </row>
    <row r="127" spans="1:5" x14ac:dyDescent="0.25">
      <c r="A127" s="2" t="s">
        <v>26672</v>
      </c>
      <c r="B127" s="2" t="s">
        <v>26673</v>
      </c>
      <c r="C127" s="4" t="s">
        <v>5607</v>
      </c>
      <c r="E127" s="9">
        <v>42908</v>
      </c>
    </row>
    <row r="128" spans="1:5" x14ac:dyDescent="0.25">
      <c r="A128" s="2" t="s">
        <v>7778</v>
      </c>
      <c r="B128" s="2" t="s">
        <v>26674</v>
      </c>
      <c r="C128" s="4" t="s">
        <v>6719</v>
      </c>
      <c r="E128" s="9">
        <v>42916</v>
      </c>
    </row>
    <row r="129" spans="1:5" x14ac:dyDescent="0.25">
      <c r="A129" s="2" t="s">
        <v>7778</v>
      </c>
      <c r="B129" s="2" t="s">
        <v>26675</v>
      </c>
      <c r="C129" s="4" t="s">
        <v>3035</v>
      </c>
      <c r="E129" s="9">
        <v>42927</v>
      </c>
    </row>
    <row r="130" spans="1:5" x14ac:dyDescent="0.25">
      <c r="A130" s="2" t="s">
        <v>2363</v>
      </c>
      <c r="B130" s="2" t="s">
        <v>20959</v>
      </c>
      <c r="C130" s="4" t="s">
        <v>22273</v>
      </c>
      <c r="E130" s="9">
        <v>42937</v>
      </c>
    </row>
    <row r="131" spans="1:5" x14ac:dyDescent="0.25">
      <c r="A131" s="2" t="s">
        <v>1383</v>
      </c>
      <c r="B131" s="2" t="s">
        <v>26676</v>
      </c>
      <c r="C131" s="4" t="s">
        <v>26677</v>
      </c>
      <c r="E131" s="9">
        <v>42952</v>
      </c>
    </row>
    <row r="132" spans="1:5" x14ac:dyDescent="0.25">
      <c r="A132" s="2" t="s">
        <v>1171</v>
      </c>
      <c r="B132" s="2" t="s">
        <v>21525</v>
      </c>
      <c r="C132" s="4" t="s">
        <v>26678</v>
      </c>
      <c r="E132" s="9">
        <v>42952</v>
      </c>
    </row>
    <row r="133" spans="1:5" x14ac:dyDescent="0.25">
      <c r="A133" s="2" t="s">
        <v>1171</v>
      </c>
      <c r="B133" s="2" t="s">
        <v>21525</v>
      </c>
      <c r="C133" s="4" t="s">
        <v>23698</v>
      </c>
      <c r="E133" s="9">
        <v>42957</v>
      </c>
    </row>
    <row r="134" spans="1:5" x14ac:dyDescent="0.25">
      <c r="A134" s="2" t="s">
        <v>6904</v>
      </c>
      <c r="B134" s="2" t="s">
        <v>26679</v>
      </c>
      <c r="C134" s="4" t="s">
        <v>6900</v>
      </c>
      <c r="E134" s="9">
        <v>42957</v>
      </c>
    </row>
    <row r="135" spans="1:5" x14ac:dyDescent="0.25">
      <c r="A135" s="2" t="s">
        <v>26680</v>
      </c>
      <c r="B135" s="2" t="s">
        <v>26681</v>
      </c>
      <c r="C135" s="4" t="s">
        <v>22434</v>
      </c>
      <c r="E135" s="9">
        <v>42971</v>
      </c>
    </row>
    <row r="136" spans="1:5" x14ac:dyDescent="0.25">
      <c r="A136" s="2" t="s">
        <v>26682</v>
      </c>
      <c r="B136" s="2" t="s">
        <v>26683</v>
      </c>
      <c r="C136" s="4" t="s">
        <v>26684</v>
      </c>
      <c r="D136" s="9">
        <v>42978</v>
      </c>
      <c r="E136" s="9">
        <v>42977</v>
      </c>
    </row>
    <row r="137" spans="1:5" x14ac:dyDescent="0.25">
      <c r="A137" s="2" t="s">
        <v>1466</v>
      </c>
      <c r="B137" s="2" t="s">
        <v>26685</v>
      </c>
      <c r="C137" s="4" t="s">
        <v>26686</v>
      </c>
      <c r="E137" s="9">
        <v>42985</v>
      </c>
    </row>
    <row r="138" spans="1:5" x14ac:dyDescent="0.25">
      <c r="A138" s="2" t="s">
        <v>23557</v>
      </c>
      <c r="B138" s="2" t="s">
        <v>26687</v>
      </c>
      <c r="C138" s="4" t="s">
        <v>12186</v>
      </c>
      <c r="E138" s="9">
        <v>42983</v>
      </c>
    </row>
    <row r="139" spans="1:5" x14ac:dyDescent="0.25">
      <c r="A139" s="2" t="s">
        <v>1406</v>
      </c>
      <c r="B139" s="2" t="s">
        <v>26688</v>
      </c>
      <c r="C139" s="4" t="s">
        <v>4627</v>
      </c>
      <c r="E139" s="9">
        <v>42990</v>
      </c>
    </row>
    <row r="140" spans="1:5" x14ac:dyDescent="0.25">
      <c r="A140" s="2" t="s">
        <v>1466</v>
      </c>
      <c r="B140" s="2" t="s">
        <v>26689</v>
      </c>
      <c r="C140" s="4" t="s">
        <v>26690</v>
      </c>
      <c r="E140" s="9">
        <v>42992</v>
      </c>
    </row>
    <row r="141" spans="1:5" x14ac:dyDescent="0.25">
      <c r="A141" s="2" t="s">
        <v>26691</v>
      </c>
      <c r="B141" s="2" t="s">
        <v>26692</v>
      </c>
      <c r="C141" s="4" t="s">
        <v>26693</v>
      </c>
      <c r="E141" s="9">
        <v>42992</v>
      </c>
    </row>
    <row r="142" spans="1:5" x14ac:dyDescent="0.25">
      <c r="A142" s="2" t="s">
        <v>26694</v>
      </c>
      <c r="B142" s="2" t="s">
        <v>26695</v>
      </c>
      <c r="C142" s="4" t="s">
        <v>17168</v>
      </c>
      <c r="D142" s="9">
        <v>42984</v>
      </c>
      <c r="E142" s="9" t="s">
        <v>26696</v>
      </c>
    </row>
    <row r="143" spans="1:5" x14ac:dyDescent="0.25">
      <c r="A143" s="2" t="s">
        <v>26697</v>
      </c>
      <c r="B143" s="2" t="s">
        <v>26698</v>
      </c>
      <c r="C143" s="4" t="s">
        <v>26699</v>
      </c>
      <c r="E143" s="9">
        <v>43014</v>
      </c>
    </row>
    <row r="144" spans="1:5" x14ac:dyDescent="0.25">
      <c r="A144" s="2" t="s">
        <v>26700</v>
      </c>
      <c r="B144" s="2" t="s">
        <v>26701</v>
      </c>
      <c r="C144" s="4" t="s">
        <v>6724</v>
      </c>
      <c r="E144" s="9">
        <v>43035</v>
      </c>
    </row>
    <row r="145" spans="1:6" x14ac:dyDescent="0.25">
      <c r="A145" s="2" t="s">
        <v>5117</v>
      </c>
      <c r="B145" s="2" t="s">
        <v>3351</v>
      </c>
      <c r="C145" s="4" t="s">
        <v>5658</v>
      </c>
      <c r="E145" s="9">
        <v>43054</v>
      </c>
    </row>
    <row r="146" spans="1:6" x14ac:dyDescent="0.25">
      <c r="A146" s="2" t="s">
        <v>2052</v>
      </c>
      <c r="B146" s="2" t="s">
        <v>26702</v>
      </c>
      <c r="C146" s="4" t="s">
        <v>5658</v>
      </c>
      <c r="E146" s="9">
        <v>43054</v>
      </c>
    </row>
    <row r="147" spans="1:6" x14ac:dyDescent="0.25">
      <c r="A147" s="2" t="s">
        <v>1910</v>
      </c>
      <c r="B147" s="2" t="s">
        <v>26703</v>
      </c>
      <c r="C147" s="4" t="s">
        <v>17782</v>
      </c>
      <c r="E147" s="9">
        <v>43084</v>
      </c>
    </row>
    <row r="148" spans="1:6" x14ac:dyDescent="0.25">
      <c r="A148" s="2" t="s">
        <v>5902</v>
      </c>
      <c r="B148" s="2" t="s">
        <v>26704</v>
      </c>
      <c r="C148" s="4" t="s">
        <v>6038</v>
      </c>
      <c r="D148" s="9">
        <v>43073</v>
      </c>
      <c r="E148" s="9">
        <v>43099</v>
      </c>
    </row>
    <row r="149" spans="1:6" x14ac:dyDescent="0.25">
      <c r="A149" s="2" t="s">
        <v>26705</v>
      </c>
      <c r="B149" s="2" t="s">
        <v>26706</v>
      </c>
      <c r="C149" s="4" t="s">
        <v>1477</v>
      </c>
      <c r="E149" s="9">
        <v>42743</v>
      </c>
    </row>
    <row r="150" spans="1:6" x14ac:dyDescent="0.25">
      <c r="A150" s="2" t="s">
        <v>4283</v>
      </c>
      <c r="B150" s="2" t="s">
        <v>18603</v>
      </c>
      <c r="C150" s="4" t="s">
        <v>10509</v>
      </c>
      <c r="E150" s="9">
        <v>43151</v>
      </c>
    </row>
    <row r="151" spans="1:6" x14ac:dyDescent="0.25">
      <c r="A151" s="2" t="s">
        <v>26707</v>
      </c>
      <c r="B151" s="2" t="s">
        <v>26708</v>
      </c>
      <c r="C151" s="4" t="s">
        <v>14763</v>
      </c>
      <c r="E151" s="9">
        <v>43341</v>
      </c>
    </row>
    <row r="152" spans="1:6" x14ac:dyDescent="0.25">
      <c r="A152" s="2" t="s">
        <v>26707</v>
      </c>
      <c r="B152" s="2" t="s">
        <v>26709</v>
      </c>
      <c r="C152" s="4" t="s">
        <v>7067</v>
      </c>
      <c r="E152" s="9">
        <v>43350</v>
      </c>
    </row>
    <row r="153" spans="1:6" x14ac:dyDescent="0.25">
      <c r="A153" s="2" t="s">
        <v>26710</v>
      </c>
      <c r="B153" s="2" t="s">
        <v>26695</v>
      </c>
      <c r="C153" s="4" t="s">
        <v>3117</v>
      </c>
      <c r="E153" s="9">
        <v>43432</v>
      </c>
    </row>
    <row r="154" spans="1:6" x14ac:dyDescent="0.25">
      <c r="A154" s="2" t="s">
        <v>21086</v>
      </c>
      <c r="B154" s="2" t="s">
        <v>26711</v>
      </c>
      <c r="C154" s="4" t="s">
        <v>17828</v>
      </c>
      <c r="E154" s="9">
        <v>43439</v>
      </c>
    </row>
    <row r="155" spans="1:6" x14ac:dyDescent="0.25">
      <c r="A155" s="2" t="s">
        <v>26712</v>
      </c>
      <c r="B155" s="2" t="s">
        <v>26713</v>
      </c>
      <c r="C155" s="4" t="s">
        <v>17828</v>
      </c>
      <c r="E155" s="9">
        <v>43439</v>
      </c>
    </row>
    <row r="156" spans="1:6" x14ac:dyDescent="0.25">
      <c r="A156" s="2" t="s">
        <v>26714</v>
      </c>
      <c r="B156" s="2" t="s">
        <v>26715</v>
      </c>
      <c r="C156" s="4" t="s">
        <v>13811</v>
      </c>
      <c r="E156" s="9">
        <v>43558</v>
      </c>
    </row>
    <row r="157" spans="1:6" x14ac:dyDescent="0.25">
      <c r="A157" s="2" t="s">
        <v>21088</v>
      </c>
      <c r="B157" s="2" t="s">
        <v>26716</v>
      </c>
      <c r="C157" s="4" t="s">
        <v>4861</v>
      </c>
      <c r="E157" s="9">
        <v>43756</v>
      </c>
    </row>
    <row r="158" spans="1:6" x14ac:dyDescent="0.25">
      <c r="A158" s="2" t="s">
        <v>15628</v>
      </c>
      <c r="B158" s="2" t="s">
        <v>26717</v>
      </c>
      <c r="C158" s="4" t="s">
        <v>2160</v>
      </c>
      <c r="E158" s="9">
        <v>43761</v>
      </c>
    </row>
    <row r="159" spans="1:6" x14ac:dyDescent="0.25">
      <c r="A159" s="2" t="s">
        <v>26718</v>
      </c>
      <c r="B159" s="2" t="s">
        <v>26719</v>
      </c>
      <c r="C159" s="4" t="s">
        <v>20589</v>
      </c>
      <c r="D159" s="9">
        <v>43775</v>
      </c>
      <c r="E159" s="9">
        <v>43776</v>
      </c>
      <c r="F159" s="3">
        <v>1</v>
      </c>
    </row>
    <row r="160" spans="1:6" x14ac:dyDescent="0.25">
      <c r="A160" s="2" t="s">
        <v>15628</v>
      </c>
      <c r="B160" s="2" t="s">
        <v>26720</v>
      </c>
      <c r="C160" s="4" t="s">
        <v>20589</v>
      </c>
      <c r="E160" s="9">
        <v>43768</v>
      </c>
    </row>
    <row r="161" spans="1:6" x14ac:dyDescent="0.25">
      <c r="A161" s="2" t="s">
        <v>26721</v>
      </c>
      <c r="B161" s="2" t="s">
        <v>26722</v>
      </c>
      <c r="C161" s="4" t="s">
        <v>26023</v>
      </c>
      <c r="E161" s="9">
        <v>43776</v>
      </c>
      <c r="F161" s="3">
        <v>1</v>
      </c>
    </row>
    <row r="162" spans="1:6" x14ac:dyDescent="0.25">
      <c r="A162" s="2" t="s">
        <v>23737</v>
      </c>
      <c r="B162" s="2" t="s">
        <v>26723</v>
      </c>
      <c r="C162" s="4" t="s">
        <v>4878</v>
      </c>
      <c r="E162" s="9">
        <v>43789</v>
      </c>
    </row>
    <row r="163" spans="1:6" x14ac:dyDescent="0.25">
      <c r="A163" s="2" t="s">
        <v>26724</v>
      </c>
      <c r="B163" s="2" t="s">
        <v>26725</v>
      </c>
      <c r="C163" s="4" t="s">
        <v>24021</v>
      </c>
      <c r="E163" s="9">
        <v>43829</v>
      </c>
    </row>
    <row r="164" spans="1:6" x14ac:dyDescent="0.25">
      <c r="A164" s="2" t="s">
        <v>7750</v>
      </c>
      <c r="B164" s="2" t="s">
        <v>26726</v>
      </c>
      <c r="C164" s="4" t="s">
        <v>24021</v>
      </c>
      <c r="E164" s="9">
        <v>43833</v>
      </c>
      <c r="F164" s="3">
        <v>1</v>
      </c>
    </row>
    <row r="165" spans="1:6" x14ac:dyDescent="0.25">
      <c r="A165" s="2" t="s">
        <v>25528</v>
      </c>
      <c r="B165" s="2" t="s">
        <v>26727</v>
      </c>
      <c r="C165" s="4" t="s">
        <v>4914</v>
      </c>
      <c r="D165" s="9">
        <v>43893</v>
      </c>
      <c r="E165" s="9">
        <v>43893</v>
      </c>
    </row>
    <row r="166" spans="1:6" x14ac:dyDescent="0.25">
      <c r="A166" s="2" t="s">
        <v>26728</v>
      </c>
      <c r="B166" s="2" t="s">
        <v>26729</v>
      </c>
      <c r="C166" s="4" t="s">
        <v>4914</v>
      </c>
      <c r="E166" s="9">
        <v>43886</v>
      </c>
    </row>
    <row r="167" spans="1:6" x14ac:dyDescent="0.25">
      <c r="A167" s="2" t="s">
        <v>26730</v>
      </c>
      <c r="B167" s="2" t="s">
        <v>26731</v>
      </c>
      <c r="C167" s="4" t="s">
        <v>22152</v>
      </c>
      <c r="E167" s="9">
        <v>44930</v>
      </c>
    </row>
    <row r="168" spans="1:6" x14ac:dyDescent="0.25">
      <c r="A168" s="2" t="s">
        <v>26732</v>
      </c>
      <c r="B168" s="2" t="s">
        <v>26733</v>
      </c>
      <c r="C168" s="4" t="s">
        <v>14493</v>
      </c>
      <c r="E168" s="9">
        <v>44942</v>
      </c>
    </row>
    <row r="169" spans="1:6" x14ac:dyDescent="0.25">
      <c r="A169" s="2" t="s">
        <v>26734</v>
      </c>
      <c r="B169" s="2" t="s">
        <v>26735</v>
      </c>
      <c r="C169" s="4" t="s">
        <v>3694</v>
      </c>
      <c r="D169" s="9">
        <v>44954</v>
      </c>
      <c r="E169" s="9">
        <v>44956</v>
      </c>
      <c r="F169" s="3">
        <v>2</v>
      </c>
    </row>
    <row r="170" spans="1:6" x14ac:dyDescent="0.25">
      <c r="A170" s="2" t="s">
        <v>3242</v>
      </c>
      <c r="B170" s="2" t="s">
        <v>26736</v>
      </c>
      <c r="C170" s="4" t="s">
        <v>3449</v>
      </c>
      <c r="E170" s="9">
        <v>44951</v>
      </c>
    </row>
    <row r="171" spans="1:6" x14ac:dyDescent="0.25">
      <c r="A171" s="2" t="s">
        <v>26737</v>
      </c>
      <c r="B171" s="2" t="s">
        <v>26738</v>
      </c>
      <c r="C171" s="4" t="s">
        <v>26739</v>
      </c>
      <c r="E171" s="9">
        <v>44957</v>
      </c>
    </row>
    <row r="172" spans="1:6" x14ac:dyDescent="0.25">
      <c r="A172" s="2" t="s">
        <v>26740</v>
      </c>
      <c r="B172" s="2" t="s">
        <v>26741</v>
      </c>
      <c r="C172" s="4" t="s">
        <v>26742</v>
      </c>
      <c r="E172" s="9">
        <v>44996</v>
      </c>
    </row>
    <row r="173" spans="1:6" x14ac:dyDescent="0.25">
      <c r="A173" s="2" t="s">
        <v>12824</v>
      </c>
      <c r="B173" s="2" t="s">
        <v>16479</v>
      </c>
      <c r="C173" s="4" t="s">
        <v>9252</v>
      </c>
      <c r="E173" s="9">
        <v>45064</v>
      </c>
    </row>
    <row r="174" spans="1:6" x14ac:dyDescent="0.25">
      <c r="A174" s="2" t="s">
        <v>12824</v>
      </c>
      <c r="B174" s="2" t="s">
        <v>26743</v>
      </c>
      <c r="C174" s="4" t="s">
        <v>26744</v>
      </c>
      <c r="E174" s="9">
        <v>45069</v>
      </c>
    </row>
    <row r="175" spans="1:6" x14ac:dyDescent="0.25">
      <c r="A175" s="2" t="s">
        <v>26745</v>
      </c>
      <c r="B175" s="2" t="s">
        <v>26615</v>
      </c>
      <c r="C175" s="4" t="s">
        <v>26744</v>
      </c>
      <c r="E175" s="9">
        <v>45069</v>
      </c>
    </row>
    <row r="176" spans="1:6" x14ac:dyDescent="0.25">
      <c r="A176" s="2" t="s">
        <v>26745</v>
      </c>
      <c r="B176" s="2" t="s">
        <v>26746</v>
      </c>
      <c r="C176" s="4" t="s">
        <v>14152</v>
      </c>
      <c r="E176" s="9">
        <v>45090</v>
      </c>
    </row>
    <row r="177" spans="1:5" x14ac:dyDescent="0.25">
      <c r="A177" s="2" t="s">
        <v>26747</v>
      </c>
      <c r="B177" s="2" t="s">
        <v>26748</v>
      </c>
      <c r="C177" s="4" t="s">
        <v>26749</v>
      </c>
      <c r="E177" s="9">
        <v>45104</v>
      </c>
    </row>
    <row r="178" spans="1:5" x14ac:dyDescent="0.25">
      <c r="A178" s="2" t="s">
        <v>3411</v>
      </c>
      <c r="B178" s="2" t="s">
        <v>29100</v>
      </c>
      <c r="C178" s="4" t="s">
        <v>29095</v>
      </c>
      <c r="E178" s="9">
        <v>45164</v>
      </c>
    </row>
    <row r="179" spans="1:5" x14ac:dyDescent="0.25">
      <c r="A179" s="2" t="s">
        <v>3186</v>
      </c>
      <c r="B179" s="2" t="s">
        <v>29101</v>
      </c>
      <c r="C179" s="4" t="s">
        <v>29095</v>
      </c>
      <c r="D179" s="9">
        <v>45170</v>
      </c>
    </row>
    <row r="180" spans="1:5" x14ac:dyDescent="0.25">
      <c r="A180" s="2" t="s">
        <v>29143</v>
      </c>
      <c r="B180" s="2" t="s">
        <v>29144</v>
      </c>
      <c r="C180" s="4" t="s">
        <v>29145</v>
      </c>
    </row>
  </sheetData>
  <hyperlinks>
    <hyperlink ref="I1" location="'Inicio'!A1" tooltip="Regresa a la tabla del inicio" display="Ir al inicio" xr:uid="{B767546F-D8E9-4B08-8B88-455C17E07E58}"/>
  </hyperlinks>
  <pageMargins left="0.7" right="0.7" top="0.75" bottom="0.75" header="0.3" footer="0.3"/>
  <tableParts count="1">
    <tablePart r:id="rId1"/>
  </tableParts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C7B00-A7AE-416B-9F8B-C60A20050E38}">
  <sheetPr codeName="Hoja333"/>
  <dimension ref="A1:I2"/>
  <sheetViews>
    <sheetView workbookViewId="0">
      <pane ySplit="1" topLeftCell="A2" activePane="bottomLeft" state="frozenSplit"/>
      <selection pane="bottomLeft" activeCell="B4" sqref="B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836</v>
      </c>
      <c r="H1" s="1" t="s">
        <v>28761</v>
      </c>
      <c r="I1" s="5" t="s">
        <v>14</v>
      </c>
    </row>
    <row r="2" spans="1:9" x14ac:dyDescent="0.25">
      <c r="A2" s="2" t="s">
        <v>8727</v>
      </c>
      <c r="B2" s="2" t="s">
        <v>26750</v>
      </c>
      <c r="C2" s="4" t="s">
        <v>26751</v>
      </c>
      <c r="E2" s="9" t="s">
        <v>26752</v>
      </c>
    </row>
  </sheetData>
  <hyperlinks>
    <hyperlink ref="I1" location="'Inicio'!A1" tooltip="Regresa a la tabla del inicio" display="Ir al inicio" xr:uid="{789144D6-EA56-44F0-BD18-E52C1F958D81}"/>
  </hyperlinks>
  <pageMargins left="0.7" right="0.7" top="0.75" bottom="0.75" header="0.3" footer="0.3"/>
  <tableParts count="1">
    <tablePart r:id="rId1"/>
  </tableParts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2853-37C5-4E23-86CD-D261BEB089C5}">
  <sheetPr codeName="Hoja334"/>
  <dimension ref="A1:I193"/>
  <sheetViews>
    <sheetView workbookViewId="0">
      <pane ySplit="1" topLeftCell="A167" activePane="bottomLeft" state="frozenSplit"/>
      <selection pane="bottomLeft" activeCell="E194" sqref="E19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837</v>
      </c>
      <c r="H1" s="1" t="s">
        <v>28765</v>
      </c>
      <c r="I1" s="5" t="s">
        <v>14</v>
      </c>
    </row>
    <row r="2" spans="1:9" x14ac:dyDescent="0.25">
      <c r="A2" s="2" t="s">
        <v>862</v>
      </c>
      <c r="B2" s="2" t="s">
        <v>26753</v>
      </c>
      <c r="C2" s="4" t="s">
        <v>26754</v>
      </c>
      <c r="D2" s="9" t="s">
        <v>26755</v>
      </c>
      <c r="E2" s="9">
        <v>40375</v>
      </c>
      <c r="F2" s="3">
        <v>31</v>
      </c>
    </row>
    <row r="3" spans="1:9" x14ac:dyDescent="0.25">
      <c r="A3" s="2" t="s">
        <v>862</v>
      </c>
      <c r="B3" s="2" t="s">
        <v>26756</v>
      </c>
      <c r="C3" s="4" t="s">
        <v>26754</v>
      </c>
      <c r="D3" s="9" t="s">
        <v>26755</v>
      </c>
      <c r="E3" s="9">
        <v>40375</v>
      </c>
      <c r="F3" s="3">
        <v>31</v>
      </c>
    </row>
    <row r="4" spans="1:9" x14ac:dyDescent="0.25">
      <c r="A4" s="2" t="s">
        <v>26757</v>
      </c>
      <c r="B4" s="2" t="s">
        <v>26758</v>
      </c>
      <c r="C4" s="4" t="s">
        <v>26759</v>
      </c>
      <c r="E4" s="9">
        <v>40424</v>
      </c>
      <c r="F4" s="3">
        <v>27</v>
      </c>
    </row>
    <row r="5" spans="1:9" x14ac:dyDescent="0.25">
      <c r="A5" s="2" t="s">
        <v>26757</v>
      </c>
      <c r="B5" s="2" t="s">
        <v>26760</v>
      </c>
      <c r="C5" s="4" t="s">
        <v>26759</v>
      </c>
      <c r="E5" s="9">
        <v>40424</v>
      </c>
      <c r="F5" s="3">
        <v>27</v>
      </c>
    </row>
    <row r="6" spans="1:9" x14ac:dyDescent="0.25">
      <c r="A6" s="2" t="s">
        <v>26761</v>
      </c>
      <c r="B6" s="2" t="s">
        <v>26762</v>
      </c>
      <c r="C6" s="4" t="s">
        <v>26763</v>
      </c>
      <c r="E6" s="9">
        <v>40464</v>
      </c>
      <c r="F6" s="3">
        <v>10</v>
      </c>
    </row>
    <row r="7" spans="1:9" x14ac:dyDescent="0.25">
      <c r="A7" s="2" t="s">
        <v>4053</v>
      </c>
      <c r="B7" s="2" t="s">
        <v>26764</v>
      </c>
      <c r="C7" s="4" t="s">
        <v>26763</v>
      </c>
      <c r="E7" s="9">
        <v>40464</v>
      </c>
      <c r="F7" s="3">
        <v>10</v>
      </c>
    </row>
    <row r="8" spans="1:9" x14ac:dyDescent="0.25">
      <c r="A8" s="2" t="s">
        <v>9397</v>
      </c>
      <c r="B8" s="2" t="s">
        <v>26765</v>
      </c>
      <c r="C8" s="4" t="s">
        <v>26766</v>
      </c>
      <c r="E8" s="9">
        <v>40491</v>
      </c>
      <c r="F8" s="3" t="s">
        <v>866</v>
      </c>
    </row>
    <row r="9" spans="1:9" x14ac:dyDescent="0.25">
      <c r="A9" s="2" t="s">
        <v>4053</v>
      </c>
      <c r="B9" s="2" t="s">
        <v>26767</v>
      </c>
      <c r="C9" s="4" t="s">
        <v>26766</v>
      </c>
      <c r="E9" s="9">
        <v>40491</v>
      </c>
      <c r="F9" s="3" t="s">
        <v>1680</v>
      </c>
    </row>
    <row r="10" spans="1:9" x14ac:dyDescent="0.25">
      <c r="A10" s="2" t="s">
        <v>1301</v>
      </c>
      <c r="B10" s="2" t="s">
        <v>26768</v>
      </c>
      <c r="C10" s="4" t="s">
        <v>26769</v>
      </c>
      <c r="E10" s="9">
        <v>40532</v>
      </c>
      <c r="F10" s="3">
        <v>11</v>
      </c>
    </row>
    <row r="11" spans="1:9" x14ac:dyDescent="0.25">
      <c r="A11" s="2" t="s">
        <v>896</v>
      </c>
      <c r="B11" s="2" t="s">
        <v>26770</v>
      </c>
      <c r="C11" s="4" t="s">
        <v>26769</v>
      </c>
      <c r="E11" s="9">
        <v>40532</v>
      </c>
      <c r="F11" s="3">
        <v>11</v>
      </c>
    </row>
    <row r="12" spans="1:9" x14ac:dyDescent="0.25">
      <c r="A12" s="2" t="s">
        <v>26771</v>
      </c>
      <c r="B12" s="2" t="s">
        <v>26772</v>
      </c>
      <c r="C12" s="4" t="s">
        <v>26773</v>
      </c>
      <c r="E12" s="9">
        <v>40689</v>
      </c>
      <c r="F12" s="3">
        <v>7</v>
      </c>
    </row>
    <row r="13" spans="1:9" x14ac:dyDescent="0.25">
      <c r="A13" s="2" t="s">
        <v>1904</v>
      </c>
      <c r="B13" s="2" t="s">
        <v>26774</v>
      </c>
      <c r="C13" s="4" t="s">
        <v>26773</v>
      </c>
      <c r="E13" s="9">
        <v>40689</v>
      </c>
      <c r="F13" s="3">
        <v>7</v>
      </c>
    </row>
    <row r="14" spans="1:9" x14ac:dyDescent="0.25">
      <c r="A14" s="2" t="s">
        <v>2256</v>
      </c>
      <c r="B14" s="2" t="s">
        <v>26775</v>
      </c>
      <c r="C14" s="4" t="s">
        <v>26776</v>
      </c>
      <c r="E14" s="9">
        <v>40745</v>
      </c>
    </row>
    <row r="15" spans="1:9" x14ac:dyDescent="0.25">
      <c r="A15" s="2" t="s">
        <v>26777</v>
      </c>
      <c r="B15" s="2" t="s">
        <v>26778</v>
      </c>
      <c r="C15" s="4" t="s">
        <v>26776</v>
      </c>
      <c r="E15" s="9">
        <v>40745</v>
      </c>
    </row>
    <row r="16" spans="1:9" x14ac:dyDescent="0.25">
      <c r="A16" s="2" t="s">
        <v>2256</v>
      </c>
      <c r="B16" s="2" t="s">
        <v>26779</v>
      </c>
      <c r="C16" s="4" t="s">
        <v>3483</v>
      </c>
      <c r="E16" s="9">
        <v>40781</v>
      </c>
    </row>
    <row r="17" spans="1:6" x14ac:dyDescent="0.25">
      <c r="A17" s="2" t="s">
        <v>14326</v>
      </c>
      <c r="B17" s="2" t="s">
        <v>26780</v>
      </c>
      <c r="C17" s="4" t="s">
        <v>3483</v>
      </c>
      <c r="E17" s="9">
        <v>40781</v>
      </c>
    </row>
    <row r="18" spans="1:6" x14ac:dyDescent="0.25">
      <c r="A18" s="2" t="s">
        <v>26781</v>
      </c>
      <c r="B18" s="2" t="s">
        <v>26782</v>
      </c>
      <c r="C18" s="4" t="s">
        <v>25105</v>
      </c>
      <c r="E18" s="9">
        <v>40805</v>
      </c>
    </row>
    <row r="19" spans="1:6" x14ac:dyDescent="0.25">
      <c r="A19" s="2" t="s">
        <v>26783</v>
      </c>
      <c r="B19" s="2" t="s">
        <v>26784</v>
      </c>
      <c r="C19" s="4" t="s">
        <v>7241</v>
      </c>
      <c r="E19" s="9">
        <v>40821</v>
      </c>
    </row>
    <row r="20" spans="1:6" x14ac:dyDescent="0.25">
      <c r="A20" s="2" t="s">
        <v>26785</v>
      </c>
      <c r="B20" s="2" t="s">
        <v>26786</v>
      </c>
      <c r="C20" s="4" t="s">
        <v>7241</v>
      </c>
      <c r="E20" s="9">
        <v>40821</v>
      </c>
    </row>
    <row r="21" spans="1:6" x14ac:dyDescent="0.25">
      <c r="A21" s="2" t="s">
        <v>18740</v>
      </c>
      <c r="B21" s="2" t="s">
        <v>26787</v>
      </c>
      <c r="C21" s="4" t="s">
        <v>26788</v>
      </c>
      <c r="E21" s="9">
        <v>40960</v>
      </c>
    </row>
    <row r="22" spans="1:6" x14ac:dyDescent="0.25">
      <c r="A22" s="2" t="s">
        <v>18689</v>
      </c>
      <c r="B22" s="2" t="s">
        <v>19464</v>
      </c>
      <c r="C22" s="4" t="s">
        <v>26788</v>
      </c>
      <c r="E22" s="9">
        <v>40925</v>
      </c>
    </row>
    <row r="23" spans="1:6" x14ac:dyDescent="0.25">
      <c r="A23" s="2" t="s">
        <v>4352</v>
      </c>
      <c r="B23" s="2" t="s">
        <v>26789</v>
      </c>
      <c r="C23" s="4" t="s">
        <v>16592</v>
      </c>
      <c r="E23" s="9">
        <v>40960</v>
      </c>
    </row>
    <row r="24" spans="1:6" x14ac:dyDescent="0.25">
      <c r="A24" s="2" t="s">
        <v>26771</v>
      </c>
      <c r="B24" s="2" t="s">
        <v>26790</v>
      </c>
      <c r="C24" s="4" t="s">
        <v>26791</v>
      </c>
      <c r="E24" s="9">
        <v>40992</v>
      </c>
    </row>
    <row r="25" spans="1:6" x14ac:dyDescent="0.25">
      <c r="A25" s="2" t="s">
        <v>26792</v>
      </c>
      <c r="B25" s="2" t="s">
        <v>26793</v>
      </c>
      <c r="C25" s="4" t="s">
        <v>26791</v>
      </c>
      <c r="E25" s="9">
        <v>40992</v>
      </c>
    </row>
    <row r="26" spans="1:6" x14ac:dyDescent="0.25">
      <c r="B26" s="2" t="s">
        <v>26794</v>
      </c>
      <c r="C26" s="4" t="s">
        <v>26795</v>
      </c>
      <c r="E26" s="9">
        <v>41044</v>
      </c>
    </row>
    <row r="27" spans="1:6" x14ac:dyDescent="0.25">
      <c r="A27" s="2" t="s">
        <v>2256</v>
      </c>
      <c r="B27" s="2" t="s">
        <v>26796</v>
      </c>
      <c r="C27" s="4" t="s">
        <v>26795</v>
      </c>
      <c r="E27" s="9">
        <v>41051</v>
      </c>
      <c r="F27" s="3">
        <v>42</v>
      </c>
    </row>
    <row r="28" spans="1:6" x14ac:dyDescent="0.25">
      <c r="A28" s="2" t="s">
        <v>2256</v>
      </c>
      <c r="B28" s="2" t="s">
        <v>26796</v>
      </c>
      <c r="C28" s="4" t="s">
        <v>26797</v>
      </c>
      <c r="E28" s="9">
        <v>41067</v>
      </c>
      <c r="F28" s="3">
        <v>8</v>
      </c>
    </row>
    <row r="29" spans="1:6" x14ac:dyDescent="0.25">
      <c r="A29" s="2" t="s">
        <v>26798</v>
      </c>
      <c r="B29" s="2" t="s">
        <v>22683</v>
      </c>
      <c r="C29" s="4" t="s">
        <v>26797</v>
      </c>
      <c r="E29" s="9">
        <v>41067</v>
      </c>
      <c r="F29" s="3">
        <v>8</v>
      </c>
    </row>
    <row r="30" spans="1:6" x14ac:dyDescent="0.25">
      <c r="A30" s="2" t="s">
        <v>2256</v>
      </c>
      <c r="B30" s="2" t="s">
        <v>26799</v>
      </c>
      <c r="C30" s="4" t="s">
        <v>26800</v>
      </c>
      <c r="E30" s="9">
        <v>41086</v>
      </c>
    </row>
    <row r="31" spans="1:6" x14ac:dyDescent="0.25">
      <c r="A31" s="2" t="s">
        <v>910</v>
      </c>
      <c r="B31" s="2" t="s">
        <v>26801</v>
      </c>
      <c r="C31" s="4" t="s">
        <v>2343</v>
      </c>
      <c r="E31" s="9">
        <v>41124</v>
      </c>
      <c r="F31" s="3">
        <v>31</v>
      </c>
    </row>
    <row r="32" spans="1:6" x14ac:dyDescent="0.25">
      <c r="A32" s="2" t="s">
        <v>910</v>
      </c>
      <c r="B32" s="2" t="s">
        <v>26802</v>
      </c>
      <c r="C32" s="4" t="s">
        <v>26803</v>
      </c>
      <c r="E32" s="9">
        <v>41163</v>
      </c>
      <c r="F32" s="3">
        <v>31</v>
      </c>
    </row>
    <row r="33" spans="1:6" x14ac:dyDescent="0.25">
      <c r="A33" s="2" t="s">
        <v>26804</v>
      </c>
      <c r="B33" s="2" t="s">
        <v>26805</v>
      </c>
      <c r="C33" s="4" t="s">
        <v>26806</v>
      </c>
      <c r="E33" s="9">
        <v>41373</v>
      </c>
    </row>
    <row r="34" spans="1:6" x14ac:dyDescent="0.25">
      <c r="A34" s="2" t="s">
        <v>26807</v>
      </c>
      <c r="B34" s="2" t="s">
        <v>26808</v>
      </c>
      <c r="C34" s="4" t="s">
        <v>17060</v>
      </c>
      <c r="E34" s="9">
        <v>41387</v>
      </c>
    </row>
    <row r="35" spans="1:6" x14ac:dyDescent="0.25">
      <c r="A35" s="2" t="s">
        <v>5117</v>
      </c>
      <c r="B35" s="2" t="s">
        <v>26809</v>
      </c>
      <c r="C35" s="4" t="s">
        <v>17060</v>
      </c>
      <c r="E35" s="9">
        <v>41387</v>
      </c>
    </row>
    <row r="36" spans="1:6" x14ac:dyDescent="0.25">
      <c r="A36" s="2" t="s">
        <v>5087</v>
      </c>
      <c r="B36" s="2" t="s">
        <v>26810</v>
      </c>
      <c r="C36" s="4" t="s">
        <v>26811</v>
      </c>
      <c r="E36" s="9">
        <v>41397</v>
      </c>
    </row>
    <row r="37" spans="1:6" x14ac:dyDescent="0.25">
      <c r="A37" s="2" t="s">
        <v>26812</v>
      </c>
      <c r="B37" s="2" t="s">
        <v>26813</v>
      </c>
      <c r="C37" s="4" t="s">
        <v>26811</v>
      </c>
      <c r="E37" s="9">
        <v>41397</v>
      </c>
    </row>
    <row r="38" spans="1:6" x14ac:dyDescent="0.25">
      <c r="A38" s="2" t="s">
        <v>2214</v>
      </c>
      <c r="B38" s="2" t="s">
        <v>26814</v>
      </c>
      <c r="C38" s="4" t="s">
        <v>11003</v>
      </c>
      <c r="E38" s="9">
        <v>41408</v>
      </c>
    </row>
    <row r="39" spans="1:6" x14ac:dyDescent="0.25">
      <c r="A39" s="2" t="s">
        <v>2214</v>
      </c>
      <c r="B39" s="2" t="s">
        <v>26815</v>
      </c>
      <c r="C39" s="4" t="s">
        <v>11003</v>
      </c>
      <c r="E39" s="9">
        <v>41408</v>
      </c>
    </row>
    <row r="40" spans="1:6" x14ac:dyDescent="0.25">
      <c r="A40" s="2" t="s">
        <v>26816</v>
      </c>
      <c r="B40" s="2" t="s">
        <v>26817</v>
      </c>
      <c r="C40" s="4" t="s">
        <v>10314</v>
      </c>
      <c r="E40" s="9">
        <v>41422</v>
      </c>
    </row>
    <row r="41" spans="1:6" x14ac:dyDescent="0.25">
      <c r="A41" s="2" t="s">
        <v>2256</v>
      </c>
      <c r="B41" s="2" t="s">
        <v>26818</v>
      </c>
      <c r="C41" s="4" t="s">
        <v>13984</v>
      </c>
      <c r="E41" s="9">
        <v>41431</v>
      </c>
    </row>
    <row r="42" spans="1:6" x14ac:dyDescent="0.25">
      <c r="A42" s="2" t="s">
        <v>4334</v>
      </c>
      <c r="B42" s="2" t="s">
        <v>26819</v>
      </c>
      <c r="C42" s="4" t="s">
        <v>13984</v>
      </c>
      <c r="E42" s="9">
        <v>41457</v>
      </c>
      <c r="F42" s="3">
        <v>16</v>
      </c>
    </row>
    <row r="43" spans="1:6" x14ac:dyDescent="0.25">
      <c r="A43" s="2" t="s">
        <v>10785</v>
      </c>
      <c r="B43" s="2" t="s">
        <v>10786</v>
      </c>
      <c r="C43" s="4" t="s">
        <v>12378</v>
      </c>
      <c r="E43" s="9">
        <v>41474</v>
      </c>
      <c r="F43" s="3">
        <v>1</v>
      </c>
    </row>
    <row r="44" spans="1:6" x14ac:dyDescent="0.25">
      <c r="A44" s="2" t="s">
        <v>26820</v>
      </c>
      <c r="B44" s="2" t="s">
        <v>26821</v>
      </c>
      <c r="C44" s="4" t="s">
        <v>12378</v>
      </c>
      <c r="E44" s="9">
        <v>41474</v>
      </c>
      <c r="F44" s="3">
        <v>1</v>
      </c>
    </row>
    <row r="45" spans="1:6" x14ac:dyDescent="0.25">
      <c r="A45" s="2" t="s">
        <v>26822</v>
      </c>
      <c r="B45" s="2" t="s">
        <v>26823</v>
      </c>
      <c r="C45" s="4" t="s">
        <v>26824</v>
      </c>
      <c r="D45" s="9" t="s">
        <v>26825</v>
      </c>
      <c r="E45" s="9">
        <v>41495</v>
      </c>
    </row>
    <row r="46" spans="1:6" x14ac:dyDescent="0.25">
      <c r="A46" s="2" t="s">
        <v>26826</v>
      </c>
      <c r="B46" s="2" t="s">
        <v>26827</v>
      </c>
      <c r="C46" s="4" t="s">
        <v>26824</v>
      </c>
      <c r="E46" s="9">
        <v>41487</v>
      </c>
    </row>
    <row r="47" spans="1:6" x14ac:dyDescent="0.25">
      <c r="A47" s="2" t="s">
        <v>26828</v>
      </c>
      <c r="B47" s="2" t="s">
        <v>26829</v>
      </c>
      <c r="C47" s="4" t="s">
        <v>16780</v>
      </c>
      <c r="E47" s="9">
        <v>41495</v>
      </c>
    </row>
    <row r="48" spans="1:6" x14ac:dyDescent="0.25">
      <c r="A48" s="2" t="s">
        <v>26830</v>
      </c>
      <c r="B48" s="2" t="s">
        <v>26831</v>
      </c>
      <c r="C48" s="4" t="s">
        <v>6777</v>
      </c>
      <c r="D48" s="9">
        <v>41506</v>
      </c>
      <c r="E48" s="9">
        <v>41509</v>
      </c>
    </row>
    <row r="49" spans="1:5" x14ac:dyDescent="0.25">
      <c r="A49" s="2" t="s">
        <v>26832</v>
      </c>
      <c r="B49" s="2" t="s">
        <v>26833</v>
      </c>
      <c r="C49" s="4" t="s">
        <v>6777</v>
      </c>
      <c r="E49" s="9">
        <v>41499</v>
      </c>
    </row>
    <row r="50" spans="1:5" x14ac:dyDescent="0.25">
      <c r="A50" s="2" t="s">
        <v>1860</v>
      </c>
      <c r="B50" s="2" t="s">
        <v>26834</v>
      </c>
      <c r="C50" s="4" t="s">
        <v>2360</v>
      </c>
      <c r="E50" s="9">
        <v>41509</v>
      </c>
    </row>
    <row r="51" spans="1:5" x14ac:dyDescent="0.25">
      <c r="A51" s="2" t="s">
        <v>4334</v>
      </c>
      <c r="B51" s="2" t="s">
        <v>26819</v>
      </c>
      <c r="C51" s="4" t="s">
        <v>26835</v>
      </c>
      <c r="E51" s="9">
        <v>41541</v>
      </c>
    </row>
    <row r="52" spans="1:5" x14ac:dyDescent="0.25">
      <c r="A52" s="2" t="s">
        <v>26836</v>
      </c>
      <c r="B52" s="2" t="s">
        <v>26837</v>
      </c>
      <c r="C52" s="4" t="s">
        <v>26838</v>
      </c>
      <c r="D52" s="9">
        <v>41557</v>
      </c>
      <c r="E52" s="9">
        <v>41565</v>
      </c>
    </row>
    <row r="53" spans="1:5" x14ac:dyDescent="0.25">
      <c r="A53" s="2" t="s">
        <v>7885</v>
      </c>
      <c r="B53" s="2" t="s">
        <v>26839</v>
      </c>
      <c r="C53" s="4" t="s">
        <v>26838</v>
      </c>
      <c r="E53" s="9">
        <v>41550</v>
      </c>
    </row>
    <row r="54" spans="1:5" x14ac:dyDescent="0.25">
      <c r="A54" s="2" t="s">
        <v>1860</v>
      </c>
      <c r="B54" s="2" t="s">
        <v>26840</v>
      </c>
      <c r="C54" s="4" t="s">
        <v>19848</v>
      </c>
      <c r="E54" s="9">
        <v>41565</v>
      </c>
    </row>
    <row r="55" spans="1:5" x14ac:dyDescent="0.25">
      <c r="A55" s="2" t="s">
        <v>26841</v>
      </c>
      <c r="B55" s="2" t="s">
        <v>26842</v>
      </c>
      <c r="C55" s="4" t="s">
        <v>22966</v>
      </c>
      <c r="E55" s="9">
        <v>41576</v>
      </c>
    </row>
    <row r="56" spans="1:5" x14ac:dyDescent="0.25">
      <c r="A56" s="2" t="s">
        <v>26843</v>
      </c>
      <c r="B56" s="2" t="s">
        <v>26844</v>
      </c>
      <c r="C56" s="4" t="s">
        <v>26845</v>
      </c>
      <c r="E56" s="9">
        <v>41597</v>
      </c>
    </row>
    <row r="57" spans="1:5" x14ac:dyDescent="0.25">
      <c r="A57" s="2" t="s">
        <v>7441</v>
      </c>
      <c r="B57" s="2" t="s">
        <v>26846</v>
      </c>
      <c r="C57" s="4" t="s">
        <v>26845</v>
      </c>
      <c r="E57" s="9">
        <v>41597</v>
      </c>
    </row>
    <row r="58" spans="1:5" x14ac:dyDescent="0.25">
      <c r="A58" s="2" t="s">
        <v>26847</v>
      </c>
      <c r="B58" s="2" t="s">
        <v>26848</v>
      </c>
      <c r="C58" s="4" t="s">
        <v>15749</v>
      </c>
      <c r="E58" s="9">
        <v>41604</v>
      </c>
    </row>
    <row r="59" spans="1:5" x14ac:dyDescent="0.25">
      <c r="A59" s="2" t="s">
        <v>1910</v>
      </c>
      <c r="B59" s="2" t="s">
        <v>2359</v>
      </c>
      <c r="C59" s="4" t="s">
        <v>15749</v>
      </c>
      <c r="D59" s="9">
        <v>41611</v>
      </c>
      <c r="E59" s="9">
        <v>41620</v>
      </c>
    </row>
    <row r="60" spans="1:5" x14ac:dyDescent="0.25">
      <c r="A60" s="2" t="s">
        <v>26849</v>
      </c>
      <c r="B60" s="2" t="s">
        <v>26850</v>
      </c>
      <c r="C60" s="4" t="s">
        <v>15267</v>
      </c>
      <c r="E60" s="9">
        <v>41620</v>
      </c>
    </row>
    <row r="61" spans="1:5" x14ac:dyDescent="0.25">
      <c r="A61" s="2" t="s">
        <v>2256</v>
      </c>
      <c r="B61" s="2" t="s">
        <v>26851</v>
      </c>
      <c r="C61" s="4" t="s">
        <v>22968</v>
      </c>
      <c r="E61" s="9">
        <v>41641</v>
      </c>
    </row>
    <row r="62" spans="1:5" x14ac:dyDescent="0.25">
      <c r="A62" s="2" t="s">
        <v>26852</v>
      </c>
      <c r="B62" s="2" t="s">
        <v>26853</v>
      </c>
      <c r="C62" s="4" t="s">
        <v>26854</v>
      </c>
      <c r="E62" s="9">
        <v>41656</v>
      </c>
    </row>
    <row r="63" spans="1:5" x14ac:dyDescent="0.25">
      <c r="A63" s="2" t="s">
        <v>26855</v>
      </c>
      <c r="B63" s="2" t="s">
        <v>26856</v>
      </c>
      <c r="C63" s="4" t="s">
        <v>987</v>
      </c>
      <c r="E63" s="9">
        <v>41681</v>
      </c>
    </row>
    <row r="64" spans="1:5" x14ac:dyDescent="0.25">
      <c r="A64" s="2" t="s">
        <v>26857</v>
      </c>
      <c r="B64" s="2" t="s">
        <v>26858</v>
      </c>
      <c r="C64" s="4" t="s">
        <v>987</v>
      </c>
      <c r="E64" s="9">
        <v>41681</v>
      </c>
    </row>
    <row r="65" spans="1:5" x14ac:dyDescent="0.25">
      <c r="A65" s="2" t="s">
        <v>26859</v>
      </c>
      <c r="B65" s="2" t="s">
        <v>26860</v>
      </c>
      <c r="C65" s="4" t="s">
        <v>26861</v>
      </c>
      <c r="E65" s="9">
        <v>41702</v>
      </c>
    </row>
    <row r="66" spans="1:5" x14ac:dyDescent="0.25">
      <c r="A66" s="2" t="s">
        <v>26862</v>
      </c>
      <c r="B66" s="2" t="s">
        <v>26863</v>
      </c>
      <c r="C66" s="4" t="s">
        <v>26861</v>
      </c>
      <c r="E66" s="9">
        <v>41702</v>
      </c>
    </row>
    <row r="67" spans="1:5" x14ac:dyDescent="0.25">
      <c r="A67" s="2" t="s">
        <v>10367</v>
      </c>
      <c r="B67" s="2" t="s">
        <v>26864</v>
      </c>
      <c r="C67" s="4" t="s">
        <v>4118</v>
      </c>
      <c r="E67" s="9">
        <v>41723</v>
      </c>
    </row>
    <row r="68" spans="1:5" x14ac:dyDescent="0.25">
      <c r="A68" s="2" t="s">
        <v>8192</v>
      </c>
      <c r="B68" s="2" t="s">
        <v>14008</v>
      </c>
      <c r="C68" s="4" t="s">
        <v>4118</v>
      </c>
      <c r="E68" s="9">
        <v>41723</v>
      </c>
    </row>
    <row r="69" spans="1:5" x14ac:dyDescent="0.25">
      <c r="A69" s="2" t="s">
        <v>26865</v>
      </c>
      <c r="B69" s="2" t="s">
        <v>26866</v>
      </c>
      <c r="C69" s="4" t="s">
        <v>4135</v>
      </c>
      <c r="E69" s="9">
        <v>41739</v>
      </c>
    </row>
    <row r="70" spans="1:5" x14ac:dyDescent="0.25">
      <c r="A70" s="2" t="s">
        <v>2256</v>
      </c>
      <c r="B70" s="2" t="s">
        <v>26851</v>
      </c>
      <c r="C70" s="4" t="s">
        <v>13743</v>
      </c>
      <c r="E70" s="9">
        <v>41739</v>
      </c>
    </row>
    <row r="71" spans="1:5" x14ac:dyDescent="0.25">
      <c r="A71" s="2" t="s">
        <v>2256</v>
      </c>
      <c r="B71" s="2" t="s">
        <v>26867</v>
      </c>
      <c r="C71" s="4" t="s">
        <v>22979</v>
      </c>
      <c r="E71" s="9">
        <v>41765</v>
      </c>
    </row>
    <row r="72" spans="1:5" x14ac:dyDescent="0.25">
      <c r="A72" s="2" t="s">
        <v>8192</v>
      </c>
      <c r="B72" s="2" t="s">
        <v>26868</v>
      </c>
      <c r="C72" s="4" t="s">
        <v>21730</v>
      </c>
      <c r="E72" s="9">
        <v>41789</v>
      </c>
    </row>
    <row r="73" spans="1:5" x14ac:dyDescent="0.25">
      <c r="A73" s="2" t="s">
        <v>4334</v>
      </c>
      <c r="B73" s="2" t="s">
        <v>26869</v>
      </c>
      <c r="C73" s="4" t="s">
        <v>21730</v>
      </c>
      <c r="E73" s="9">
        <v>41789</v>
      </c>
    </row>
    <row r="74" spans="1:5" x14ac:dyDescent="0.25">
      <c r="A74" s="2" t="s">
        <v>26870</v>
      </c>
      <c r="B74" s="2" t="s">
        <v>26871</v>
      </c>
      <c r="C74" s="4" t="s">
        <v>26872</v>
      </c>
      <c r="D74" s="9">
        <v>41812</v>
      </c>
      <c r="E74" s="9">
        <v>41825</v>
      </c>
    </row>
    <row r="75" spans="1:5" x14ac:dyDescent="0.25">
      <c r="A75" s="2" t="s">
        <v>1439</v>
      </c>
      <c r="B75" s="2" t="s">
        <v>26873</v>
      </c>
      <c r="C75" s="4" t="s">
        <v>26872</v>
      </c>
      <c r="D75" s="9">
        <v>41812</v>
      </c>
      <c r="E75" s="9">
        <v>41825</v>
      </c>
    </row>
    <row r="76" spans="1:5" x14ac:dyDescent="0.25">
      <c r="A76" s="2" t="s">
        <v>10785</v>
      </c>
      <c r="B76" s="2" t="s">
        <v>26874</v>
      </c>
      <c r="C76" s="4" t="s">
        <v>11873</v>
      </c>
      <c r="E76" s="9">
        <v>41838</v>
      </c>
    </row>
    <row r="77" spans="1:5" x14ac:dyDescent="0.25">
      <c r="A77" s="2" t="s">
        <v>26875</v>
      </c>
      <c r="B77" s="2" t="s">
        <v>26876</v>
      </c>
      <c r="C77" s="4" t="s">
        <v>26877</v>
      </c>
      <c r="E77" s="9">
        <v>41849</v>
      </c>
    </row>
    <row r="78" spans="1:5" x14ac:dyDescent="0.25">
      <c r="A78" s="2" t="s">
        <v>26878</v>
      </c>
      <c r="B78" s="2" t="s">
        <v>26879</v>
      </c>
      <c r="C78" s="4" t="s">
        <v>26877</v>
      </c>
      <c r="E78" s="9">
        <v>41849</v>
      </c>
    </row>
    <row r="79" spans="1:5" x14ac:dyDescent="0.25">
      <c r="A79" s="2" t="s">
        <v>1044</v>
      </c>
      <c r="B79" s="2" t="s">
        <v>26880</v>
      </c>
      <c r="C79" s="4" t="s">
        <v>26881</v>
      </c>
      <c r="E79" s="9">
        <v>41863</v>
      </c>
    </row>
    <row r="80" spans="1:5" x14ac:dyDescent="0.25">
      <c r="A80" s="2" t="s">
        <v>26882</v>
      </c>
      <c r="B80" s="2" t="s">
        <v>26883</v>
      </c>
      <c r="C80" s="4" t="s">
        <v>26881</v>
      </c>
      <c r="E80" s="9">
        <v>41863</v>
      </c>
    </row>
    <row r="81" spans="1:5" x14ac:dyDescent="0.25">
      <c r="A81" s="2" t="s">
        <v>26884</v>
      </c>
      <c r="B81" s="2" t="s">
        <v>26885</v>
      </c>
      <c r="C81" s="4" t="s">
        <v>9498</v>
      </c>
      <c r="E81" s="9">
        <v>41947</v>
      </c>
    </row>
    <row r="82" spans="1:5" x14ac:dyDescent="0.25">
      <c r="A82" s="2" t="s">
        <v>24685</v>
      </c>
      <c r="B82" s="2" t="s">
        <v>26886</v>
      </c>
      <c r="C82" s="4" t="s">
        <v>9498</v>
      </c>
      <c r="E82" s="9">
        <v>41947</v>
      </c>
    </row>
    <row r="83" spans="1:5" x14ac:dyDescent="0.25">
      <c r="A83" s="2" t="s">
        <v>4239</v>
      </c>
      <c r="B83" s="2" t="s">
        <v>26887</v>
      </c>
      <c r="C83" s="4" t="s">
        <v>26888</v>
      </c>
      <c r="E83" s="9">
        <v>41971</v>
      </c>
    </row>
    <row r="84" spans="1:5" x14ac:dyDescent="0.25">
      <c r="A84" s="2" t="s">
        <v>26889</v>
      </c>
      <c r="B84" s="2" t="s">
        <v>26890</v>
      </c>
      <c r="C84" s="4" t="s">
        <v>26888</v>
      </c>
      <c r="E84" s="9">
        <v>41971</v>
      </c>
    </row>
    <row r="85" spans="1:5" x14ac:dyDescent="0.25">
      <c r="A85" s="2" t="s">
        <v>4239</v>
      </c>
      <c r="B85" s="2" t="s">
        <v>26891</v>
      </c>
      <c r="C85" s="4" t="s">
        <v>15081</v>
      </c>
      <c r="E85" s="9">
        <v>41984</v>
      </c>
    </row>
    <row r="86" spans="1:5" x14ac:dyDescent="0.25">
      <c r="A86" s="2" t="s">
        <v>26892</v>
      </c>
      <c r="B86" s="2" t="s">
        <v>26893</v>
      </c>
      <c r="C86" s="4" t="s">
        <v>15081</v>
      </c>
      <c r="E86" s="9">
        <v>41984</v>
      </c>
    </row>
    <row r="87" spans="1:5" x14ac:dyDescent="0.25">
      <c r="A87" s="2" t="s">
        <v>26894</v>
      </c>
      <c r="B87" s="2" t="s">
        <v>26895</v>
      </c>
      <c r="C87" s="4" t="s">
        <v>4219</v>
      </c>
      <c r="E87" s="9">
        <v>42013</v>
      </c>
    </row>
    <row r="88" spans="1:5" x14ac:dyDescent="0.25">
      <c r="A88" s="2" t="s">
        <v>26896</v>
      </c>
      <c r="B88" s="2" t="s">
        <v>26897</v>
      </c>
      <c r="C88" s="4" t="s">
        <v>4219</v>
      </c>
      <c r="E88" s="9">
        <v>42013</v>
      </c>
    </row>
    <row r="89" spans="1:5" x14ac:dyDescent="0.25">
      <c r="A89" s="2" t="s">
        <v>26898</v>
      </c>
      <c r="B89" s="2" t="s">
        <v>26899</v>
      </c>
      <c r="C89" s="4" t="s">
        <v>9519</v>
      </c>
      <c r="E89" s="9">
        <v>42027</v>
      </c>
    </row>
    <row r="90" spans="1:5" x14ac:dyDescent="0.25">
      <c r="A90" s="2" t="s">
        <v>14599</v>
      </c>
      <c r="B90" s="2" t="s">
        <v>26900</v>
      </c>
      <c r="C90" s="4" t="s">
        <v>9519</v>
      </c>
      <c r="E90" s="9">
        <v>42019</v>
      </c>
    </row>
    <row r="91" spans="1:5" x14ac:dyDescent="0.25">
      <c r="A91" s="2" t="s">
        <v>26901</v>
      </c>
      <c r="B91" s="2" t="s">
        <v>26902</v>
      </c>
      <c r="C91" s="4" t="s">
        <v>26903</v>
      </c>
      <c r="E91" s="9">
        <v>42020</v>
      </c>
    </row>
    <row r="92" spans="1:5" x14ac:dyDescent="0.25">
      <c r="A92" s="2" t="s">
        <v>26904</v>
      </c>
      <c r="B92" s="2" t="s">
        <v>26905</v>
      </c>
      <c r="C92" s="4" t="s">
        <v>12904</v>
      </c>
      <c r="E92" s="9">
        <v>42034</v>
      </c>
    </row>
    <row r="93" spans="1:5" x14ac:dyDescent="0.25">
      <c r="A93" s="2" t="s">
        <v>26906</v>
      </c>
      <c r="B93" s="2" t="s">
        <v>26907</v>
      </c>
      <c r="C93" s="4" t="s">
        <v>14003</v>
      </c>
      <c r="E93" s="9">
        <v>42048</v>
      </c>
    </row>
    <row r="94" spans="1:5" x14ac:dyDescent="0.25">
      <c r="A94" s="2" t="s">
        <v>26908</v>
      </c>
      <c r="B94" s="2" t="s">
        <v>26909</v>
      </c>
      <c r="C94" s="4" t="s">
        <v>14003</v>
      </c>
      <c r="E94" s="9">
        <v>42038</v>
      </c>
    </row>
    <row r="95" spans="1:5" x14ac:dyDescent="0.25">
      <c r="A95" s="2" t="s">
        <v>3741</v>
      </c>
      <c r="B95" s="2" t="s">
        <v>26910</v>
      </c>
      <c r="C95" s="4" t="s">
        <v>4244</v>
      </c>
      <c r="E95" s="9">
        <v>42048</v>
      </c>
    </row>
    <row r="96" spans="1:5" x14ac:dyDescent="0.25">
      <c r="A96" s="2" t="s">
        <v>26911</v>
      </c>
      <c r="B96" s="2" t="s">
        <v>26912</v>
      </c>
      <c r="C96" s="4" t="s">
        <v>22760</v>
      </c>
      <c r="E96" s="9">
        <v>42066</v>
      </c>
    </row>
    <row r="97" spans="1:5" x14ac:dyDescent="0.25">
      <c r="A97" s="2" t="s">
        <v>26906</v>
      </c>
      <c r="B97" s="2" t="s">
        <v>26907</v>
      </c>
      <c r="C97" s="4" t="s">
        <v>22760</v>
      </c>
      <c r="E97" s="9">
        <v>42066</v>
      </c>
    </row>
    <row r="98" spans="1:5" x14ac:dyDescent="0.25">
      <c r="A98" s="2" t="s">
        <v>10367</v>
      </c>
      <c r="B98" s="2" t="s">
        <v>26913</v>
      </c>
      <c r="C98" s="4" t="s">
        <v>7601</v>
      </c>
      <c r="E98" s="9">
        <v>42081</v>
      </c>
    </row>
    <row r="99" spans="1:5" x14ac:dyDescent="0.25">
      <c r="A99" s="2" t="s">
        <v>26914</v>
      </c>
      <c r="B99" s="2" t="s">
        <v>26915</v>
      </c>
      <c r="C99" s="4" t="s">
        <v>19988</v>
      </c>
      <c r="D99" s="9">
        <v>42097</v>
      </c>
      <c r="E99" s="9">
        <v>42104</v>
      </c>
    </row>
    <row r="100" spans="1:5" x14ac:dyDescent="0.25">
      <c r="A100" s="2" t="s">
        <v>6795</v>
      </c>
      <c r="B100" s="2" t="s">
        <v>26916</v>
      </c>
      <c r="C100" s="4" t="s">
        <v>9537</v>
      </c>
      <c r="E100" s="9">
        <v>42104</v>
      </c>
    </row>
    <row r="101" spans="1:5" x14ac:dyDescent="0.25">
      <c r="A101" s="2" t="s">
        <v>5278</v>
      </c>
      <c r="B101" s="2" t="s">
        <v>26917</v>
      </c>
      <c r="C101" s="4" t="s">
        <v>8601</v>
      </c>
      <c r="E101" s="9">
        <v>42129</v>
      </c>
    </row>
    <row r="102" spans="1:5" x14ac:dyDescent="0.25">
      <c r="A102" s="2" t="s">
        <v>26918</v>
      </c>
      <c r="B102" s="2" t="s">
        <v>4145</v>
      </c>
      <c r="C102" s="4" t="s">
        <v>8601</v>
      </c>
      <c r="E102" s="9">
        <v>42115</v>
      </c>
    </row>
    <row r="103" spans="1:5" x14ac:dyDescent="0.25">
      <c r="A103" s="2" t="s">
        <v>26919</v>
      </c>
      <c r="B103" s="2" t="s">
        <v>26920</v>
      </c>
      <c r="C103" s="4" t="s">
        <v>12011</v>
      </c>
      <c r="E103" s="9">
        <v>42129</v>
      </c>
    </row>
    <row r="104" spans="1:5" x14ac:dyDescent="0.25">
      <c r="A104" s="2" t="s">
        <v>1158</v>
      </c>
      <c r="B104" s="2" t="s">
        <v>26921</v>
      </c>
      <c r="C104" s="4" t="s">
        <v>26922</v>
      </c>
      <c r="E104" s="9">
        <v>42146</v>
      </c>
    </row>
    <row r="105" spans="1:5" x14ac:dyDescent="0.25">
      <c r="A105" s="2" t="s">
        <v>26923</v>
      </c>
      <c r="B105" s="2" t="s">
        <v>26924</v>
      </c>
      <c r="C105" s="4" t="s">
        <v>26922</v>
      </c>
      <c r="E105" s="9">
        <v>42146</v>
      </c>
    </row>
    <row r="106" spans="1:5" x14ac:dyDescent="0.25">
      <c r="A106" s="2" t="s">
        <v>8375</v>
      </c>
      <c r="B106" s="2" t="s">
        <v>8428</v>
      </c>
      <c r="C106" s="4" t="s">
        <v>8624</v>
      </c>
      <c r="E106" s="9">
        <v>42150</v>
      </c>
    </row>
    <row r="107" spans="1:5" x14ac:dyDescent="0.25">
      <c r="A107" s="2" t="s">
        <v>21922</v>
      </c>
      <c r="B107" s="2" t="s">
        <v>26925</v>
      </c>
      <c r="C107" s="4" t="s">
        <v>8624</v>
      </c>
      <c r="D107" s="9">
        <v>42157</v>
      </c>
      <c r="E107" s="9">
        <v>42167</v>
      </c>
    </row>
    <row r="108" spans="1:5" x14ac:dyDescent="0.25">
      <c r="A108" s="2" t="s">
        <v>26926</v>
      </c>
      <c r="B108" s="2" t="s">
        <v>26927</v>
      </c>
      <c r="C108" s="4" t="s">
        <v>26928</v>
      </c>
      <c r="E108" s="9">
        <v>42167</v>
      </c>
    </row>
    <row r="109" spans="1:5" x14ac:dyDescent="0.25">
      <c r="A109" s="2" t="s">
        <v>26929</v>
      </c>
      <c r="B109" s="2" t="s">
        <v>26930</v>
      </c>
      <c r="C109" s="4" t="s">
        <v>8649</v>
      </c>
      <c r="D109" s="9">
        <v>42216</v>
      </c>
      <c r="E109" s="9">
        <v>42216</v>
      </c>
    </row>
    <row r="110" spans="1:5" x14ac:dyDescent="0.25">
      <c r="A110" s="2" t="s">
        <v>18884</v>
      </c>
      <c r="B110" s="2" t="s">
        <v>26931</v>
      </c>
      <c r="C110" s="4" t="s">
        <v>8649</v>
      </c>
      <c r="E110" s="9">
        <v>42209</v>
      </c>
    </row>
    <row r="111" spans="1:5" x14ac:dyDescent="0.25">
      <c r="A111" s="2" t="s">
        <v>21922</v>
      </c>
      <c r="B111" s="2" t="s">
        <v>26932</v>
      </c>
      <c r="C111" s="4" t="s">
        <v>12476</v>
      </c>
      <c r="E111" s="9">
        <v>42216</v>
      </c>
    </row>
    <row r="112" spans="1:5" x14ac:dyDescent="0.25">
      <c r="A112" s="2" t="s">
        <v>5081</v>
      </c>
      <c r="B112" s="2" t="s">
        <v>26933</v>
      </c>
      <c r="C112" s="4" t="s">
        <v>6859</v>
      </c>
      <c r="E112" s="9">
        <v>42230</v>
      </c>
    </row>
    <row r="113" spans="1:5" x14ac:dyDescent="0.25">
      <c r="A113" s="2" t="s">
        <v>26934</v>
      </c>
      <c r="B113" s="2" t="s">
        <v>26935</v>
      </c>
      <c r="C113" s="4" t="s">
        <v>6859</v>
      </c>
      <c r="E113" s="9">
        <v>42230</v>
      </c>
    </row>
    <row r="114" spans="1:5" x14ac:dyDescent="0.25">
      <c r="A114" s="2" t="s">
        <v>3506</v>
      </c>
      <c r="B114" s="2" t="s">
        <v>26936</v>
      </c>
      <c r="C114" s="4" t="s">
        <v>26937</v>
      </c>
      <c r="E114" s="9">
        <v>42240</v>
      </c>
    </row>
    <row r="115" spans="1:5" x14ac:dyDescent="0.25">
      <c r="A115" s="2" t="s">
        <v>26938</v>
      </c>
      <c r="B115" s="2" t="s">
        <v>26939</v>
      </c>
      <c r="C115" s="4" t="s">
        <v>26937</v>
      </c>
      <c r="D115" s="9">
        <v>42247</v>
      </c>
      <c r="E115" s="9">
        <v>42251</v>
      </c>
    </row>
    <row r="116" spans="1:5" x14ac:dyDescent="0.25">
      <c r="A116" s="2" t="s">
        <v>10022</v>
      </c>
      <c r="B116" s="2" t="s">
        <v>26940</v>
      </c>
      <c r="C116" s="4" t="s">
        <v>3600</v>
      </c>
      <c r="E116" s="9">
        <v>42251</v>
      </c>
    </row>
    <row r="117" spans="1:5" x14ac:dyDescent="0.25">
      <c r="A117" s="2" t="s">
        <v>11033</v>
      </c>
      <c r="B117" s="2" t="s">
        <v>26941</v>
      </c>
      <c r="C117" s="4" t="s">
        <v>26942</v>
      </c>
      <c r="E117" s="9">
        <v>42271</v>
      </c>
    </row>
    <row r="118" spans="1:5" x14ac:dyDescent="0.25">
      <c r="A118" s="2" t="s">
        <v>11033</v>
      </c>
      <c r="B118" s="2" t="s">
        <v>1627</v>
      </c>
      <c r="C118" s="4" t="s">
        <v>26942</v>
      </c>
      <c r="D118" s="9" t="s">
        <v>26943</v>
      </c>
      <c r="E118" s="9">
        <v>42282</v>
      </c>
    </row>
    <row r="119" spans="1:5" x14ac:dyDescent="0.25">
      <c r="A119" s="2" t="s">
        <v>3088</v>
      </c>
      <c r="B119" s="2" t="s">
        <v>26944</v>
      </c>
      <c r="C119" s="4" t="s">
        <v>5316</v>
      </c>
      <c r="E119" s="9">
        <v>42282</v>
      </c>
    </row>
    <row r="120" spans="1:5" x14ac:dyDescent="0.25">
      <c r="A120" s="2" t="s">
        <v>26945</v>
      </c>
      <c r="B120" s="2" t="s">
        <v>26946</v>
      </c>
      <c r="C120" s="4" t="s">
        <v>24925</v>
      </c>
      <c r="D120" s="9" t="s">
        <v>26947</v>
      </c>
      <c r="E120" s="9">
        <v>42296</v>
      </c>
    </row>
    <row r="121" spans="1:5" x14ac:dyDescent="0.25">
      <c r="A121" s="2" t="s">
        <v>1433</v>
      </c>
      <c r="B121" s="2" t="s">
        <v>26948</v>
      </c>
      <c r="C121" s="4" t="s">
        <v>24925</v>
      </c>
      <c r="E121" s="9">
        <v>42286</v>
      </c>
    </row>
    <row r="122" spans="1:5" x14ac:dyDescent="0.25">
      <c r="A122" s="2" t="s">
        <v>12459</v>
      </c>
      <c r="B122" s="2" t="s">
        <v>26949</v>
      </c>
      <c r="C122" s="4" t="s">
        <v>26950</v>
      </c>
      <c r="E122" s="9">
        <v>42303</v>
      </c>
    </row>
    <row r="123" spans="1:5" x14ac:dyDescent="0.25">
      <c r="A123" s="2" t="s">
        <v>20854</v>
      </c>
      <c r="B123" s="2" t="s">
        <v>26951</v>
      </c>
      <c r="C123" s="4" t="s">
        <v>12066</v>
      </c>
      <c r="E123" s="9">
        <v>42313</v>
      </c>
    </row>
    <row r="124" spans="1:5" x14ac:dyDescent="0.25">
      <c r="A124" s="2" t="s">
        <v>26952</v>
      </c>
      <c r="B124" s="2" t="s">
        <v>26953</v>
      </c>
      <c r="C124" s="4" t="s">
        <v>12066</v>
      </c>
      <c r="E124" s="9">
        <v>42313</v>
      </c>
    </row>
    <row r="125" spans="1:5" x14ac:dyDescent="0.25">
      <c r="A125" s="2" t="s">
        <v>3970</v>
      </c>
      <c r="B125" s="2" t="s">
        <v>26954</v>
      </c>
      <c r="C125" s="4" t="s">
        <v>12921</v>
      </c>
      <c r="E125" s="9">
        <v>42331</v>
      </c>
    </row>
    <row r="126" spans="1:5" x14ac:dyDescent="0.25">
      <c r="A126" s="2" t="s">
        <v>2214</v>
      </c>
      <c r="B126" s="2" t="s">
        <v>26955</v>
      </c>
      <c r="C126" s="4" t="s">
        <v>12921</v>
      </c>
      <c r="E126" s="9">
        <v>42331</v>
      </c>
    </row>
    <row r="127" spans="1:5" x14ac:dyDescent="0.25">
      <c r="A127" s="2" t="s">
        <v>4808</v>
      </c>
      <c r="B127" s="2" t="s">
        <v>26956</v>
      </c>
      <c r="C127" s="4" t="s">
        <v>4388</v>
      </c>
      <c r="E127" s="9">
        <v>42452</v>
      </c>
    </row>
    <row r="128" spans="1:5" x14ac:dyDescent="0.25">
      <c r="A128" s="2" t="s">
        <v>1013</v>
      </c>
      <c r="B128" s="2" t="s">
        <v>15490</v>
      </c>
      <c r="C128" s="4" t="s">
        <v>4388</v>
      </c>
      <c r="E128" s="9">
        <v>42452</v>
      </c>
    </row>
    <row r="129" spans="1:6" x14ac:dyDescent="0.25">
      <c r="A129" s="2" t="s">
        <v>26957</v>
      </c>
      <c r="B129" s="2" t="s">
        <v>26958</v>
      </c>
      <c r="C129" s="4" t="s">
        <v>22008</v>
      </c>
      <c r="E129" s="9">
        <v>42494</v>
      </c>
    </row>
    <row r="130" spans="1:6" x14ac:dyDescent="0.25">
      <c r="B130" s="2" t="s">
        <v>26959</v>
      </c>
    </row>
    <row r="131" spans="1:6" x14ac:dyDescent="0.25">
      <c r="A131" s="2" t="s">
        <v>9430</v>
      </c>
      <c r="B131" s="2" t="s">
        <v>26960</v>
      </c>
      <c r="C131" s="4" t="s">
        <v>1030</v>
      </c>
      <c r="E131" s="9">
        <v>42592</v>
      </c>
    </row>
    <row r="132" spans="1:6" x14ac:dyDescent="0.25">
      <c r="A132" s="2" t="s">
        <v>9430</v>
      </c>
      <c r="B132" s="2" t="s">
        <v>26961</v>
      </c>
      <c r="C132" s="4" t="s">
        <v>1030</v>
      </c>
      <c r="E132" s="9">
        <v>42592</v>
      </c>
    </row>
    <row r="133" spans="1:6" x14ac:dyDescent="0.25">
      <c r="A133" s="2" t="s">
        <v>4334</v>
      </c>
      <c r="B133" s="2" t="s">
        <v>26962</v>
      </c>
      <c r="C133" s="4" t="s">
        <v>24750</v>
      </c>
      <c r="D133" s="9">
        <v>42620</v>
      </c>
      <c r="E133" s="9">
        <v>42619</v>
      </c>
    </row>
    <row r="134" spans="1:6" x14ac:dyDescent="0.25">
      <c r="A134" s="2" t="s">
        <v>26963</v>
      </c>
      <c r="B134" s="2" t="s">
        <v>26964</v>
      </c>
      <c r="C134" s="4" t="s">
        <v>26965</v>
      </c>
      <c r="D134" s="9">
        <v>42633</v>
      </c>
      <c r="E134" s="9">
        <v>42634</v>
      </c>
    </row>
    <row r="135" spans="1:6" x14ac:dyDescent="0.25">
      <c r="A135" s="2" t="s">
        <v>1171</v>
      </c>
      <c r="B135" s="2" t="s">
        <v>26966</v>
      </c>
      <c r="C135" s="4" t="s">
        <v>26965</v>
      </c>
      <c r="E135" s="9">
        <v>42628</v>
      </c>
    </row>
    <row r="136" spans="1:6" x14ac:dyDescent="0.25">
      <c r="A136" s="2" t="s">
        <v>26967</v>
      </c>
      <c r="B136" s="2" t="s">
        <v>26968</v>
      </c>
      <c r="C136" s="4" t="s">
        <v>26969</v>
      </c>
      <c r="D136" s="9">
        <v>42649</v>
      </c>
      <c r="E136" s="9">
        <v>42655</v>
      </c>
    </row>
    <row r="137" spans="1:6" x14ac:dyDescent="0.25">
      <c r="A137" s="2" t="s">
        <v>26970</v>
      </c>
      <c r="B137" s="2" t="s">
        <v>26971</v>
      </c>
      <c r="C137" s="4" t="s">
        <v>26969</v>
      </c>
      <c r="D137" s="9">
        <v>42649</v>
      </c>
      <c r="E137" s="9">
        <v>42655</v>
      </c>
    </row>
    <row r="138" spans="1:6" x14ac:dyDescent="0.25">
      <c r="A138" s="2" t="s">
        <v>2292</v>
      </c>
      <c r="B138" s="2" t="s">
        <v>26972</v>
      </c>
      <c r="C138" s="4" t="s">
        <v>26973</v>
      </c>
      <c r="E138" s="9">
        <v>42711</v>
      </c>
    </row>
    <row r="139" spans="1:6" x14ac:dyDescent="0.25">
      <c r="A139" s="2" t="s">
        <v>1383</v>
      </c>
      <c r="B139" s="2" t="s">
        <v>26974</v>
      </c>
      <c r="C139" s="4" t="s">
        <v>26973</v>
      </c>
      <c r="E139" s="9">
        <v>42711</v>
      </c>
    </row>
    <row r="140" spans="1:6" x14ac:dyDescent="0.25">
      <c r="A140" s="25"/>
      <c r="B140" s="25" t="s">
        <v>26975</v>
      </c>
      <c r="C140" s="25"/>
      <c r="D140" s="29"/>
      <c r="E140" s="29"/>
      <c r="F140" s="30"/>
    </row>
    <row r="141" spans="1:6" x14ac:dyDescent="0.25">
      <c r="A141" s="2" t="s">
        <v>25870</v>
      </c>
      <c r="B141" s="2" t="s">
        <v>26976</v>
      </c>
      <c r="C141" s="4" t="s">
        <v>26977</v>
      </c>
      <c r="E141" s="9">
        <v>42746</v>
      </c>
    </row>
    <row r="142" spans="1:6" x14ac:dyDescent="0.25">
      <c r="A142" s="2" t="s">
        <v>15193</v>
      </c>
      <c r="B142" s="2" t="s">
        <v>26978</v>
      </c>
      <c r="C142" s="4" t="s">
        <v>26977</v>
      </c>
      <c r="D142" s="9">
        <v>42740</v>
      </c>
      <c r="E142" s="9">
        <v>42753</v>
      </c>
    </row>
    <row r="143" spans="1:6" x14ac:dyDescent="0.25">
      <c r="A143" s="2" t="s">
        <v>4239</v>
      </c>
      <c r="B143" s="2" t="s">
        <v>26979</v>
      </c>
      <c r="C143" s="4" t="s">
        <v>10590</v>
      </c>
      <c r="E143" s="9">
        <v>42794</v>
      </c>
    </row>
    <row r="144" spans="1:6" x14ac:dyDescent="0.25">
      <c r="A144" s="2" t="s">
        <v>12524</v>
      </c>
      <c r="B144" s="2" t="s">
        <v>26980</v>
      </c>
      <c r="C144" s="4" t="s">
        <v>10590</v>
      </c>
      <c r="E144" s="9">
        <v>42794</v>
      </c>
    </row>
    <row r="145" spans="1:6" x14ac:dyDescent="0.25">
      <c r="A145" s="2" t="s">
        <v>26981</v>
      </c>
      <c r="B145" s="2" t="s">
        <v>26982</v>
      </c>
      <c r="C145" s="4" t="s">
        <v>15203</v>
      </c>
      <c r="E145" s="9">
        <v>42843</v>
      </c>
    </row>
    <row r="146" spans="1:6" x14ac:dyDescent="0.25">
      <c r="A146" s="2" t="s">
        <v>16078</v>
      </c>
      <c r="B146" s="2" t="s">
        <v>26983</v>
      </c>
      <c r="C146" s="4" t="s">
        <v>15203</v>
      </c>
      <c r="E146" s="9">
        <v>42843</v>
      </c>
    </row>
    <row r="147" spans="1:6" x14ac:dyDescent="0.25">
      <c r="A147" s="2" t="s">
        <v>26984</v>
      </c>
      <c r="B147" s="2" t="s">
        <v>26985</v>
      </c>
      <c r="C147" s="4" t="s">
        <v>22590</v>
      </c>
      <c r="E147" s="9">
        <v>42966</v>
      </c>
    </row>
    <row r="148" spans="1:6" x14ac:dyDescent="0.25">
      <c r="A148" s="2" t="s">
        <v>26986</v>
      </c>
      <c r="B148" s="2" t="s">
        <v>26987</v>
      </c>
      <c r="C148" s="4" t="s">
        <v>26310</v>
      </c>
      <c r="D148" s="9">
        <v>42973</v>
      </c>
      <c r="E148" s="9">
        <v>42982</v>
      </c>
    </row>
    <row r="149" spans="1:6" x14ac:dyDescent="0.25">
      <c r="A149" s="2" t="s">
        <v>26988</v>
      </c>
      <c r="B149" s="2" t="s">
        <v>26989</v>
      </c>
      <c r="C149" s="4" t="s">
        <v>6903</v>
      </c>
      <c r="E149" s="9">
        <v>42982</v>
      </c>
    </row>
    <row r="150" spans="1:6" x14ac:dyDescent="0.25">
      <c r="A150" s="25"/>
      <c r="B150" s="25" t="s">
        <v>26990</v>
      </c>
      <c r="C150" s="25"/>
      <c r="D150" s="29"/>
      <c r="E150" s="29"/>
      <c r="F150" s="30"/>
    </row>
    <row r="151" spans="1:6" x14ac:dyDescent="0.25">
      <c r="A151" s="2" t="s">
        <v>26991</v>
      </c>
      <c r="B151" s="2" t="s">
        <v>26992</v>
      </c>
      <c r="C151" s="4" t="s">
        <v>16022</v>
      </c>
      <c r="E151" s="9">
        <v>43012</v>
      </c>
    </row>
    <row r="152" spans="1:6" x14ac:dyDescent="0.25">
      <c r="A152" s="2" t="s">
        <v>26993</v>
      </c>
      <c r="B152" s="2" t="s">
        <v>26994</v>
      </c>
      <c r="C152" s="4" t="s">
        <v>16022</v>
      </c>
      <c r="E152" s="9">
        <v>43012</v>
      </c>
    </row>
    <row r="153" spans="1:6" x14ac:dyDescent="0.25">
      <c r="A153" s="2" t="s">
        <v>26995</v>
      </c>
      <c r="B153" s="2" t="s">
        <v>26996</v>
      </c>
      <c r="C153" s="4" t="s">
        <v>10481</v>
      </c>
      <c r="E153" s="9">
        <v>43019</v>
      </c>
    </row>
    <row r="154" spans="1:6" x14ac:dyDescent="0.25">
      <c r="A154" s="2" t="s">
        <v>26997</v>
      </c>
      <c r="B154" s="2" t="s">
        <v>26998</v>
      </c>
      <c r="C154" s="4" t="s">
        <v>10481</v>
      </c>
      <c r="E154" s="9">
        <v>43019</v>
      </c>
    </row>
    <row r="155" spans="1:6" x14ac:dyDescent="0.25">
      <c r="A155" s="2" t="s">
        <v>26999</v>
      </c>
      <c r="B155" s="2" t="s">
        <v>27000</v>
      </c>
      <c r="C155" s="4" t="s">
        <v>27001</v>
      </c>
      <c r="E155" s="9">
        <v>43148</v>
      </c>
    </row>
    <row r="156" spans="1:6" x14ac:dyDescent="0.25">
      <c r="A156" s="2" t="s">
        <v>27002</v>
      </c>
      <c r="B156" s="2" t="s">
        <v>27003</v>
      </c>
      <c r="C156" s="4" t="s">
        <v>27004</v>
      </c>
      <c r="E156" s="9">
        <v>43169</v>
      </c>
    </row>
    <row r="157" spans="1:6" x14ac:dyDescent="0.25">
      <c r="A157" s="2" t="s">
        <v>2267</v>
      </c>
      <c r="B157" s="2" t="s">
        <v>27005</v>
      </c>
      <c r="C157" s="4" t="s">
        <v>1499</v>
      </c>
      <c r="D157" s="9">
        <v>43183</v>
      </c>
      <c r="E157" s="9">
        <v>43187</v>
      </c>
    </row>
    <row r="158" spans="1:6" x14ac:dyDescent="0.25">
      <c r="A158" s="2" t="s">
        <v>27006</v>
      </c>
      <c r="B158" s="2" t="s">
        <v>27007</v>
      </c>
      <c r="C158" s="4" t="s">
        <v>1499</v>
      </c>
      <c r="E158" s="9">
        <v>43180</v>
      </c>
      <c r="F158" s="3">
        <v>4</v>
      </c>
    </row>
    <row r="159" spans="1:6" x14ac:dyDescent="0.25">
      <c r="A159" s="2" t="s">
        <v>27008</v>
      </c>
      <c r="B159" s="2" t="s">
        <v>27009</v>
      </c>
      <c r="C159" s="4" t="s">
        <v>10128</v>
      </c>
      <c r="E159" s="9">
        <v>43187</v>
      </c>
    </row>
    <row r="160" spans="1:6" x14ac:dyDescent="0.25">
      <c r="A160" s="2" t="s">
        <v>27008</v>
      </c>
      <c r="B160" s="2" t="s">
        <v>27010</v>
      </c>
      <c r="C160" s="4" t="s">
        <v>10128</v>
      </c>
      <c r="E160" s="9">
        <v>43187</v>
      </c>
    </row>
    <row r="161" spans="1:6" x14ac:dyDescent="0.25">
      <c r="A161" s="25"/>
      <c r="B161" s="25" t="s">
        <v>27011</v>
      </c>
      <c r="C161" s="25"/>
      <c r="D161" s="29"/>
      <c r="E161" s="29"/>
      <c r="F161" s="30"/>
    </row>
    <row r="162" spans="1:6" x14ac:dyDescent="0.25">
      <c r="A162" s="2" t="s">
        <v>27012</v>
      </c>
      <c r="B162" s="2" t="s">
        <v>27013</v>
      </c>
      <c r="C162" s="4" t="s">
        <v>6063</v>
      </c>
      <c r="E162" s="9">
        <v>43253</v>
      </c>
      <c r="F162" s="3">
        <v>7</v>
      </c>
    </row>
    <row r="163" spans="1:6" x14ac:dyDescent="0.25">
      <c r="A163" s="2" t="s">
        <v>15083</v>
      </c>
      <c r="B163" s="2" t="s">
        <v>27014</v>
      </c>
      <c r="C163" s="4" t="s">
        <v>6063</v>
      </c>
      <c r="E163" s="9">
        <v>43253</v>
      </c>
    </row>
    <row r="164" spans="1:6" x14ac:dyDescent="0.25">
      <c r="A164" s="25"/>
      <c r="B164" s="25" t="s">
        <v>27015</v>
      </c>
      <c r="C164" s="25"/>
      <c r="D164" s="29"/>
      <c r="E164" s="29"/>
      <c r="F164" s="30"/>
    </row>
    <row r="165" spans="1:6" x14ac:dyDescent="0.25">
      <c r="A165" s="2" t="s">
        <v>6079</v>
      </c>
      <c r="B165" s="2" t="s">
        <v>18715</v>
      </c>
      <c r="C165" s="4" t="s">
        <v>27016</v>
      </c>
      <c r="D165" s="9">
        <v>43279</v>
      </c>
      <c r="E165" s="9">
        <v>43311</v>
      </c>
    </row>
    <row r="166" spans="1:6" x14ac:dyDescent="0.25">
      <c r="A166" s="2" t="s">
        <v>7048</v>
      </c>
      <c r="B166" s="2" t="s">
        <v>27017</v>
      </c>
      <c r="C166" s="4" t="s">
        <v>27016</v>
      </c>
      <c r="D166" s="9">
        <v>43279</v>
      </c>
      <c r="E166" s="9">
        <v>43311</v>
      </c>
    </row>
    <row r="167" spans="1:6" x14ac:dyDescent="0.25">
      <c r="A167" s="2" t="s">
        <v>27018</v>
      </c>
      <c r="B167" s="2" t="s">
        <v>27019</v>
      </c>
      <c r="C167" s="4" t="s">
        <v>27020</v>
      </c>
      <c r="E167" s="9">
        <v>43361</v>
      </c>
    </row>
    <row r="168" spans="1:6" x14ac:dyDescent="0.25">
      <c r="A168" s="2" t="s">
        <v>27021</v>
      </c>
      <c r="B168" s="2" t="s">
        <v>27022</v>
      </c>
      <c r="C168" s="4" t="s">
        <v>27020</v>
      </c>
      <c r="E168" s="9">
        <v>43361</v>
      </c>
    </row>
    <row r="169" spans="1:6" x14ac:dyDescent="0.25">
      <c r="A169" s="25"/>
      <c r="B169" s="25" t="s">
        <v>27023</v>
      </c>
      <c r="C169" s="25"/>
      <c r="D169" s="29"/>
      <c r="E169" s="29"/>
      <c r="F169" s="30"/>
    </row>
    <row r="170" spans="1:6" x14ac:dyDescent="0.25">
      <c r="A170" s="2" t="s">
        <v>21615</v>
      </c>
      <c r="B170" s="2" t="s">
        <v>27024</v>
      </c>
      <c r="C170" s="4" t="s">
        <v>21037</v>
      </c>
      <c r="E170" s="9">
        <v>43444</v>
      </c>
    </row>
    <row r="171" spans="1:6" x14ac:dyDescent="0.25">
      <c r="A171" s="2" t="s">
        <v>27025</v>
      </c>
      <c r="B171" s="2" t="s">
        <v>3079</v>
      </c>
      <c r="C171" s="4" t="s">
        <v>21037</v>
      </c>
      <c r="E171" s="9">
        <v>43444</v>
      </c>
    </row>
    <row r="172" spans="1:6" x14ac:dyDescent="0.25">
      <c r="A172" s="25"/>
      <c r="B172" s="25" t="s">
        <v>27026</v>
      </c>
      <c r="C172" s="25"/>
      <c r="D172" s="29"/>
      <c r="E172" s="29"/>
      <c r="F172" s="30"/>
    </row>
    <row r="173" spans="1:6" x14ac:dyDescent="0.25">
      <c r="A173" s="2" t="s">
        <v>23866</v>
      </c>
      <c r="B173" s="2" t="s">
        <v>27027</v>
      </c>
      <c r="C173" s="4">
        <v>43515</v>
      </c>
      <c r="E173" s="9">
        <v>43522</v>
      </c>
    </row>
    <row r="174" spans="1:6" x14ac:dyDescent="0.25">
      <c r="A174" s="2" t="s">
        <v>27028</v>
      </c>
      <c r="B174" s="2" t="s">
        <v>27029</v>
      </c>
      <c r="C174" s="4">
        <v>43515</v>
      </c>
      <c r="D174" s="9">
        <v>43529</v>
      </c>
      <c r="E174" s="9">
        <v>43553</v>
      </c>
    </row>
    <row r="175" spans="1:6" x14ac:dyDescent="0.25">
      <c r="A175" s="2" t="s">
        <v>26046</v>
      </c>
      <c r="B175" s="2" t="s">
        <v>27030</v>
      </c>
      <c r="C175" s="4">
        <v>43522</v>
      </c>
      <c r="E175" s="9">
        <v>43553</v>
      </c>
    </row>
    <row r="176" spans="1:6" x14ac:dyDescent="0.25">
      <c r="A176" s="25"/>
      <c r="B176" s="25" t="s">
        <v>27031</v>
      </c>
      <c r="C176" s="25"/>
      <c r="D176" s="29"/>
      <c r="E176" s="29"/>
      <c r="F176" s="30"/>
    </row>
    <row r="177" spans="1:6" x14ac:dyDescent="0.25">
      <c r="A177" s="2" t="s">
        <v>27032</v>
      </c>
      <c r="B177" s="2" t="s">
        <v>4466</v>
      </c>
      <c r="C177" s="4" t="s">
        <v>2127</v>
      </c>
      <c r="D177" s="9">
        <v>43623</v>
      </c>
      <c r="E177" s="9">
        <v>43634</v>
      </c>
    </row>
    <row r="178" spans="1:6" x14ac:dyDescent="0.25">
      <c r="A178" s="2" t="s">
        <v>27033</v>
      </c>
      <c r="B178" s="2" t="s">
        <v>27034</v>
      </c>
      <c r="C178" s="4" t="s">
        <v>2127</v>
      </c>
      <c r="E178" s="9">
        <v>43617</v>
      </c>
    </row>
    <row r="179" spans="1:6" x14ac:dyDescent="0.25">
      <c r="A179" s="2" t="s">
        <v>27035</v>
      </c>
      <c r="B179" s="2" t="s">
        <v>8997</v>
      </c>
      <c r="C179" s="4" t="s">
        <v>27036</v>
      </c>
      <c r="E179" s="9">
        <v>43634</v>
      </c>
    </row>
    <row r="180" spans="1:6" x14ac:dyDescent="0.25">
      <c r="A180" s="25"/>
      <c r="B180" s="25" t="s">
        <v>27037</v>
      </c>
      <c r="C180" s="25"/>
      <c r="D180" s="29"/>
      <c r="E180" s="29"/>
      <c r="F180" s="30"/>
    </row>
    <row r="181" spans="1:6" x14ac:dyDescent="0.25">
      <c r="A181" s="2" t="s">
        <v>27038</v>
      </c>
      <c r="B181" s="2" t="s">
        <v>27039</v>
      </c>
      <c r="C181" s="4" t="s">
        <v>23976</v>
      </c>
      <c r="E181" s="9">
        <v>43803</v>
      </c>
    </row>
    <row r="182" spans="1:6" x14ac:dyDescent="0.25">
      <c r="A182" s="25"/>
      <c r="B182" s="25" t="s">
        <v>27040</v>
      </c>
      <c r="C182" s="25"/>
      <c r="D182" s="29"/>
      <c r="E182" s="29"/>
      <c r="F182" s="30"/>
    </row>
    <row r="183" spans="1:6" x14ac:dyDescent="0.25">
      <c r="A183" s="2" t="s">
        <v>27041</v>
      </c>
      <c r="B183" s="2" t="s">
        <v>27042</v>
      </c>
      <c r="C183" s="4" t="s">
        <v>24042</v>
      </c>
      <c r="D183" s="9">
        <v>44582</v>
      </c>
      <c r="E183" s="9">
        <v>44579</v>
      </c>
    </row>
    <row r="184" spans="1:6" x14ac:dyDescent="0.25">
      <c r="A184" s="2" t="s">
        <v>26981</v>
      </c>
      <c r="B184" s="2" t="s">
        <v>27043</v>
      </c>
      <c r="C184" s="4" t="s">
        <v>14848</v>
      </c>
      <c r="E184" s="9">
        <v>44585</v>
      </c>
      <c r="F184" s="3" t="s">
        <v>27044</v>
      </c>
    </row>
    <row r="185" spans="1:6" x14ac:dyDescent="0.25">
      <c r="A185" s="25"/>
      <c r="B185" s="25" t="s">
        <v>27045</v>
      </c>
      <c r="C185" s="25"/>
      <c r="D185" s="29"/>
      <c r="E185" s="29"/>
      <c r="F185" s="30"/>
    </row>
    <row r="186" spans="1:6" x14ac:dyDescent="0.25">
      <c r="A186" s="2" t="s">
        <v>16488</v>
      </c>
      <c r="B186" s="2" t="s">
        <v>27046</v>
      </c>
      <c r="C186" s="4" t="s">
        <v>14871</v>
      </c>
      <c r="E186" s="9">
        <v>44615</v>
      </c>
    </row>
    <row r="187" spans="1:6" x14ac:dyDescent="0.25">
      <c r="A187" s="2" t="s">
        <v>27047</v>
      </c>
      <c r="B187" s="2" t="s">
        <v>27048</v>
      </c>
      <c r="C187" s="4" t="s">
        <v>27049</v>
      </c>
      <c r="E187" s="9">
        <v>44622</v>
      </c>
    </row>
    <row r="188" spans="1:6" x14ac:dyDescent="0.25">
      <c r="A188" s="2" t="s">
        <v>27050</v>
      </c>
      <c r="B188" s="2" t="s">
        <v>27051</v>
      </c>
      <c r="C188" s="4" t="s">
        <v>27052</v>
      </c>
      <c r="E188" s="9">
        <v>45115</v>
      </c>
    </row>
    <row r="189" spans="1:6" x14ac:dyDescent="0.25">
      <c r="A189" s="2" t="s">
        <v>27053</v>
      </c>
      <c r="B189" s="2" t="s">
        <v>27054</v>
      </c>
      <c r="C189" s="4" t="s">
        <v>27052</v>
      </c>
      <c r="E189" s="9">
        <v>45115</v>
      </c>
    </row>
    <row r="190" spans="1:6" x14ac:dyDescent="0.25">
      <c r="A190" s="2" t="s">
        <v>28932</v>
      </c>
      <c r="B190" s="2" t="s">
        <v>28933</v>
      </c>
      <c r="C190" s="4" t="s">
        <v>28934</v>
      </c>
      <c r="E190" s="9">
        <v>45149</v>
      </c>
    </row>
    <row r="191" spans="1:6" x14ac:dyDescent="0.25">
      <c r="A191" s="2" t="s">
        <v>28935</v>
      </c>
      <c r="B191" s="2" t="s">
        <v>28936</v>
      </c>
      <c r="C191" s="4" t="s">
        <v>28934</v>
      </c>
      <c r="E191" s="9">
        <v>45149</v>
      </c>
    </row>
    <row r="192" spans="1:6" x14ac:dyDescent="0.25">
      <c r="A192" s="2" t="s">
        <v>28983</v>
      </c>
      <c r="B192" s="2" t="s">
        <v>28984</v>
      </c>
      <c r="C192" s="4" t="s">
        <v>28985</v>
      </c>
      <c r="D192" s="9">
        <v>45163</v>
      </c>
      <c r="E192" s="9">
        <v>45163</v>
      </c>
    </row>
    <row r="193" spans="1:5" x14ac:dyDescent="0.25">
      <c r="A193" s="2" t="s">
        <v>28986</v>
      </c>
      <c r="B193" s="2" t="s">
        <v>28987</v>
      </c>
      <c r="C193" s="4" t="s">
        <v>28985</v>
      </c>
      <c r="D193" s="9">
        <v>45163</v>
      </c>
      <c r="E193" s="9">
        <v>45163</v>
      </c>
    </row>
  </sheetData>
  <hyperlinks>
    <hyperlink ref="I1" location="'Inicio'!A1" tooltip="Regresa a la tabla del inicio" display="Ir al inicio" xr:uid="{23CF9A04-01CA-4D89-9840-E5082F73EDC4}"/>
  </hyperlinks>
  <pageMargins left="0.7" right="0.7" top="0.75" bottom="0.75" header="0.3" footer="0.3"/>
  <tableParts count="1">
    <tablePart r:id="rId1"/>
  </tableParts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7743F-4CE2-415C-944F-7C017A9C2EAA}">
  <sheetPr codeName="Hoja335"/>
  <dimension ref="A1:I225"/>
  <sheetViews>
    <sheetView workbookViewId="0">
      <pane ySplit="1" topLeftCell="A194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838</v>
      </c>
      <c r="H1" s="1" t="s">
        <v>28761</v>
      </c>
      <c r="I1" s="5" t="s">
        <v>14</v>
      </c>
    </row>
    <row r="2" spans="1:9" x14ac:dyDescent="0.25">
      <c r="A2" s="2" t="s">
        <v>5299</v>
      </c>
      <c r="B2" s="2" t="s">
        <v>27057</v>
      </c>
      <c r="C2" s="4" t="s">
        <v>10990</v>
      </c>
      <c r="E2" s="9">
        <v>41352</v>
      </c>
    </row>
    <row r="3" spans="1:9" x14ac:dyDescent="0.25">
      <c r="A3" s="2" t="s">
        <v>15743</v>
      </c>
      <c r="B3" s="2" t="s">
        <v>27058</v>
      </c>
      <c r="C3" s="4" t="s">
        <v>27059</v>
      </c>
      <c r="E3" s="9">
        <v>41366</v>
      </c>
    </row>
    <row r="4" spans="1:9" x14ac:dyDescent="0.25">
      <c r="A4" s="2" t="s">
        <v>27060</v>
      </c>
      <c r="B4" s="2" t="s">
        <v>27061</v>
      </c>
      <c r="C4" s="4" t="s">
        <v>9383</v>
      </c>
      <c r="E4" s="9">
        <v>41368</v>
      </c>
    </row>
    <row r="5" spans="1:9" x14ac:dyDescent="0.25">
      <c r="A5" s="2" t="s">
        <v>8195</v>
      </c>
      <c r="B5" s="2" t="s">
        <v>27062</v>
      </c>
      <c r="C5" s="4" t="s">
        <v>27063</v>
      </c>
      <c r="E5" s="9">
        <v>41372</v>
      </c>
    </row>
    <row r="6" spans="1:9" x14ac:dyDescent="0.25">
      <c r="A6" s="2" t="s">
        <v>8449</v>
      </c>
      <c r="B6" s="2" t="s">
        <v>27064</v>
      </c>
      <c r="C6" s="4" t="s">
        <v>27065</v>
      </c>
      <c r="D6" s="9" t="s">
        <v>27066</v>
      </c>
      <c r="E6" s="9">
        <v>41386</v>
      </c>
    </row>
    <row r="7" spans="1:9" x14ac:dyDescent="0.25">
      <c r="A7" s="2" t="s">
        <v>27067</v>
      </c>
      <c r="B7" s="2" t="s">
        <v>27068</v>
      </c>
      <c r="C7" s="4" t="s">
        <v>27069</v>
      </c>
      <c r="D7" s="9" t="s">
        <v>23467</v>
      </c>
      <c r="E7" s="9">
        <v>41400</v>
      </c>
    </row>
    <row r="8" spans="1:9" x14ac:dyDescent="0.25">
      <c r="A8" s="2" t="s">
        <v>27067</v>
      </c>
      <c r="B8" s="2" t="s">
        <v>27070</v>
      </c>
      <c r="C8" s="4" t="s">
        <v>27071</v>
      </c>
      <c r="E8" s="9">
        <v>41407</v>
      </c>
    </row>
    <row r="9" spans="1:9" x14ac:dyDescent="0.25">
      <c r="A9" s="2" t="s">
        <v>22226</v>
      </c>
      <c r="B9" s="2" t="s">
        <v>27072</v>
      </c>
      <c r="C9" s="4" t="s">
        <v>2787</v>
      </c>
      <c r="E9" s="9">
        <v>41410</v>
      </c>
    </row>
    <row r="10" spans="1:9" x14ac:dyDescent="0.25">
      <c r="A10" s="2" t="s">
        <v>2115</v>
      </c>
      <c r="B10" s="2" t="s">
        <v>27073</v>
      </c>
      <c r="C10" s="4" t="s">
        <v>10314</v>
      </c>
      <c r="E10" s="9" t="s">
        <v>27074</v>
      </c>
    </row>
    <row r="11" spans="1:9" x14ac:dyDescent="0.25">
      <c r="A11" s="2" t="s">
        <v>2115</v>
      </c>
      <c r="B11" s="2" t="s">
        <v>27075</v>
      </c>
      <c r="C11" s="4" t="s">
        <v>13688</v>
      </c>
      <c r="E11" s="9">
        <v>41425</v>
      </c>
    </row>
    <row r="12" spans="1:9" x14ac:dyDescent="0.25">
      <c r="A12" s="2" t="s">
        <v>2115</v>
      </c>
      <c r="B12" s="2" t="s">
        <v>27076</v>
      </c>
      <c r="C12" s="4" t="s">
        <v>27077</v>
      </c>
      <c r="E12" s="9">
        <v>41428</v>
      </c>
    </row>
    <row r="13" spans="1:9" x14ac:dyDescent="0.25">
      <c r="A13" s="2" t="s">
        <v>5902</v>
      </c>
      <c r="B13" s="2" t="s">
        <v>26818</v>
      </c>
      <c r="C13" s="4" t="s">
        <v>9414</v>
      </c>
      <c r="E13" s="9">
        <v>41432</v>
      </c>
    </row>
    <row r="14" spans="1:9" x14ac:dyDescent="0.25">
      <c r="A14" s="2" t="s">
        <v>5902</v>
      </c>
      <c r="B14" s="2" t="s">
        <v>27078</v>
      </c>
      <c r="C14" s="4" t="s">
        <v>27079</v>
      </c>
      <c r="E14" s="9">
        <v>41436</v>
      </c>
    </row>
    <row r="15" spans="1:9" x14ac:dyDescent="0.25">
      <c r="A15" s="2" t="s">
        <v>2039</v>
      </c>
      <c r="B15" s="2" t="s">
        <v>27080</v>
      </c>
      <c r="C15" s="4" t="s">
        <v>27081</v>
      </c>
      <c r="E15" s="9">
        <v>41438</v>
      </c>
    </row>
    <row r="16" spans="1:9" x14ac:dyDescent="0.25">
      <c r="A16" s="2" t="s">
        <v>968</v>
      </c>
      <c r="B16" s="2" t="s">
        <v>27082</v>
      </c>
      <c r="C16" s="4" t="s">
        <v>13159</v>
      </c>
      <c r="E16" s="9">
        <v>41439</v>
      </c>
    </row>
    <row r="17" spans="1:6" x14ac:dyDescent="0.25">
      <c r="A17" s="2" t="s">
        <v>968</v>
      </c>
      <c r="B17" s="2" t="s">
        <v>27083</v>
      </c>
      <c r="C17" s="4" t="s">
        <v>27084</v>
      </c>
      <c r="D17" s="9">
        <v>41453</v>
      </c>
      <c r="E17" s="9">
        <v>41456</v>
      </c>
      <c r="F17" s="3">
        <v>3</v>
      </c>
    </row>
    <row r="18" spans="1:6" x14ac:dyDescent="0.25">
      <c r="A18" s="2" t="s">
        <v>2115</v>
      </c>
      <c r="B18" s="2" t="s">
        <v>27085</v>
      </c>
      <c r="C18" s="4" t="s">
        <v>27086</v>
      </c>
      <c r="E18" s="9">
        <v>41463</v>
      </c>
    </row>
    <row r="19" spans="1:6" x14ac:dyDescent="0.25">
      <c r="A19" s="2" t="s">
        <v>2115</v>
      </c>
      <c r="B19" s="2" t="s">
        <v>27087</v>
      </c>
      <c r="C19" s="4" t="s">
        <v>27088</v>
      </c>
      <c r="E19" s="9">
        <v>41467</v>
      </c>
    </row>
    <row r="20" spans="1:6" x14ac:dyDescent="0.25">
      <c r="A20" s="2" t="s">
        <v>27089</v>
      </c>
      <c r="B20" s="2" t="s">
        <v>27090</v>
      </c>
      <c r="C20" s="4" t="s">
        <v>10326</v>
      </c>
      <c r="E20" s="9">
        <v>41480</v>
      </c>
    </row>
    <row r="21" spans="1:6" x14ac:dyDescent="0.25">
      <c r="A21" s="2" t="s">
        <v>2115</v>
      </c>
      <c r="B21" s="2" t="s">
        <v>27091</v>
      </c>
      <c r="C21" s="4" t="s">
        <v>13167</v>
      </c>
      <c r="E21" s="9">
        <v>41498</v>
      </c>
    </row>
    <row r="22" spans="1:6" x14ac:dyDescent="0.25">
      <c r="A22" s="2" t="s">
        <v>2488</v>
      </c>
      <c r="B22" s="2" t="s">
        <v>27092</v>
      </c>
      <c r="C22" s="4" t="s">
        <v>14122</v>
      </c>
      <c r="E22" s="9">
        <v>41508</v>
      </c>
    </row>
    <row r="23" spans="1:6" x14ac:dyDescent="0.25">
      <c r="A23" s="2" t="s">
        <v>2488</v>
      </c>
      <c r="B23" s="2" t="s">
        <v>27093</v>
      </c>
      <c r="C23" s="4" t="s">
        <v>6782</v>
      </c>
      <c r="E23" s="9">
        <v>41519</v>
      </c>
    </row>
    <row r="24" spans="1:6" x14ac:dyDescent="0.25">
      <c r="A24" s="2" t="s">
        <v>27094</v>
      </c>
      <c r="B24" s="2" t="s">
        <v>27095</v>
      </c>
      <c r="C24" s="4" t="s">
        <v>27096</v>
      </c>
      <c r="E24" s="9">
        <v>41526</v>
      </c>
    </row>
    <row r="25" spans="1:6" x14ac:dyDescent="0.25">
      <c r="A25" s="2" t="s">
        <v>3109</v>
      </c>
      <c r="B25" s="2" t="s">
        <v>27097</v>
      </c>
      <c r="C25" s="4" t="s">
        <v>27098</v>
      </c>
      <c r="E25" s="9">
        <v>41528</v>
      </c>
    </row>
    <row r="26" spans="1:6" x14ac:dyDescent="0.25">
      <c r="B26" s="2" t="s">
        <v>27099</v>
      </c>
      <c r="C26" s="4" t="s">
        <v>27100</v>
      </c>
      <c r="D26" s="9" t="s">
        <v>27101</v>
      </c>
      <c r="E26" s="9">
        <v>41542</v>
      </c>
    </row>
    <row r="27" spans="1:6" x14ac:dyDescent="0.25">
      <c r="A27" s="2" t="s">
        <v>2363</v>
      </c>
      <c r="B27" s="2" t="s">
        <v>27102</v>
      </c>
      <c r="C27" s="4" t="s">
        <v>27103</v>
      </c>
      <c r="D27" s="9">
        <v>41557</v>
      </c>
      <c r="E27" s="9">
        <v>41556</v>
      </c>
    </row>
    <row r="28" spans="1:6" x14ac:dyDescent="0.25">
      <c r="A28" s="2" t="s">
        <v>18957</v>
      </c>
      <c r="B28" s="2" t="s">
        <v>27104</v>
      </c>
      <c r="C28" s="4" t="s">
        <v>15258</v>
      </c>
      <c r="E28" s="9">
        <v>41563</v>
      </c>
    </row>
    <row r="29" spans="1:6" x14ac:dyDescent="0.25">
      <c r="A29" s="2" t="s">
        <v>17580</v>
      </c>
      <c r="B29" s="2" t="s">
        <v>27105</v>
      </c>
      <c r="C29" s="4" t="s">
        <v>27106</v>
      </c>
      <c r="E29" s="9">
        <v>41568</v>
      </c>
    </row>
    <row r="30" spans="1:6" x14ac:dyDescent="0.25">
      <c r="A30" s="2" t="s">
        <v>2458</v>
      </c>
      <c r="B30" s="2" t="s">
        <v>27107</v>
      </c>
      <c r="C30" s="4" t="s">
        <v>1857</v>
      </c>
      <c r="E30" s="9">
        <v>41578</v>
      </c>
    </row>
    <row r="31" spans="1:6" x14ac:dyDescent="0.25">
      <c r="A31" s="2" t="s">
        <v>4857</v>
      </c>
      <c r="B31" s="2" t="s">
        <v>27108</v>
      </c>
      <c r="C31" s="4" t="s">
        <v>27109</v>
      </c>
      <c r="E31" s="9">
        <v>41587</v>
      </c>
    </row>
    <row r="32" spans="1:6" x14ac:dyDescent="0.25">
      <c r="A32" s="2" t="s">
        <v>4857</v>
      </c>
      <c r="B32" s="2" t="s">
        <v>27110</v>
      </c>
      <c r="C32" s="4" t="s">
        <v>8382</v>
      </c>
      <c r="E32" s="9">
        <v>41597</v>
      </c>
    </row>
    <row r="33" spans="1:5" x14ac:dyDescent="0.25">
      <c r="A33" s="2" t="s">
        <v>13654</v>
      </c>
      <c r="B33" s="2" t="s">
        <v>27111</v>
      </c>
      <c r="C33" s="4" t="s">
        <v>15749</v>
      </c>
      <c r="E33" s="9">
        <v>41604</v>
      </c>
    </row>
    <row r="34" spans="1:5" x14ac:dyDescent="0.25">
      <c r="A34" s="2" t="s">
        <v>4063</v>
      </c>
      <c r="B34" s="2" t="s">
        <v>4064</v>
      </c>
      <c r="C34" s="4" t="s">
        <v>15267</v>
      </c>
      <c r="E34" s="9">
        <v>41613</v>
      </c>
    </row>
    <row r="35" spans="1:5" x14ac:dyDescent="0.25">
      <c r="A35" s="2" t="s">
        <v>4063</v>
      </c>
      <c r="B35" s="2" t="s">
        <v>27112</v>
      </c>
      <c r="C35" s="4" t="s">
        <v>17469</v>
      </c>
      <c r="E35" s="9">
        <v>41621</v>
      </c>
    </row>
    <row r="36" spans="1:5" x14ac:dyDescent="0.25">
      <c r="A36" s="2" t="s">
        <v>2240</v>
      </c>
      <c r="B36" s="2" t="s">
        <v>27113</v>
      </c>
      <c r="C36" s="4" t="s">
        <v>15857</v>
      </c>
      <c r="E36" s="9">
        <v>41624</v>
      </c>
    </row>
    <row r="37" spans="1:5" x14ac:dyDescent="0.25">
      <c r="A37" s="2" t="s">
        <v>7911</v>
      </c>
      <c r="B37" s="2" t="s">
        <v>27114</v>
      </c>
      <c r="C37" s="4" t="s">
        <v>27115</v>
      </c>
      <c r="E37" s="9">
        <v>41631</v>
      </c>
    </row>
    <row r="38" spans="1:5" x14ac:dyDescent="0.25">
      <c r="A38" s="2" t="s">
        <v>887</v>
      </c>
      <c r="B38" s="2" t="s">
        <v>27116</v>
      </c>
      <c r="C38" s="4" t="s">
        <v>14943</v>
      </c>
      <c r="E38" s="9">
        <v>41635</v>
      </c>
    </row>
    <row r="39" spans="1:5" x14ac:dyDescent="0.25">
      <c r="A39" s="2" t="s">
        <v>887</v>
      </c>
      <c r="B39" s="2" t="s">
        <v>27117</v>
      </c>
      <c r="C39" s="4" t="s">
        <v>27118</v>
      </c>
      <c r="E39" s="9">
        <v>41641</v>
      </c>
    </row>
    <row r="40" spans="1:5" x14ac:dyDescent="0.25">
      <c r="A40" s="2" t="s">
        <v>7560</v>
      </c>
      <c r="B40" s="2" t="s">
        <v>27119</v>
      </c>
      <c r="C40" s="4" t="s">
        <v>26854</v>
      </c>
      <c r="D40" s="9">
        <v>41656</v>
      </c>
      <c r="E40" s="9">
        <v>41655</v>
      </c>
    </row>
    <row r="41" spans="1:5" x14ac:dyDescent="0.25">
      <c r="A41" s="2" t="s">
        <v>4063</v>
      </c>
      <c r="B41" s="2" t="s">
        <v>27120</v>
      </c>
      <c r="C41" s="4" t="s">
        <v>2822</v>
      </c>
      <c r="E41" s="9">
        <v>41669</v>
      </c>
    </row>
    <row r="42" spans="1:5" x14ac:dyDescent="0.25">
      <c r="A42" s="2" t="s">
        <v>2264</v>
      </c>
      <c r="B42" s="2" t="s">
        <v>27121</v>
      </c>
      <c r="C42" s="4" t="s">
        <v>11794</v>
      </c>
      <c r="E42" s="9">
        <v>41690</v>
      </c>
    </row>
    <row r="43" spans="1:5" x14ac:dyDescent="0.25">
      <c r="A43" s="2" t="s">
        <v>7911</v>
      </c>
      <c r="B43" s="2" t="s">
        <v>27122</v>
      </c>
      <c r="C43" s="4" t="s">
        <v>18890</v>
      </c>
      <c r="E43" s="9">
        <v>41691</v>
      </c>
    </row>
    <row r="44" spans="1:5" x14ac:dyDescent="0.25">
      <c r="A44" s="2" t="s">
        <v>7911</v>
      </c>
      <c r="B44" s="2" t="s">
        <v>27123</v>
      </c>
      <c r="C44" s="4" t="s">
        <v>26522</v>
      </c>
      <c r="E44" s="9">
        <v>41701</v>
      </c>
    </row>
    <row r="45" spans="1:5" x14ac:dyDescent="0.25">
      <c r="A45" s="2" t="s">
        <v>18458</v>
      </c>
      <c r="B45" s="2" t="s">
        <v>27124</v>
      </c>
      <c r="C45" s="4" t="s">
        <v>1869</v>
      </c>
      <c r="E45" s="9">
        <v>41709</v>
      </c>
    </row>
    <row r="46" spans="1:5" x14ac:dyDescent="0.25">
      <c r="A46" s="2" t="s">
        <v>15743</v>
      </c>
      <c r="B46" s="2" t="s">
        <v>27125</v>
      </c>
      <c r="C46" s="4" t="s">
        <v>5107</v>
      </c>
      <c r="E46" s="9">
        <v>41717</v>
      </c>
    </row>
    <row r="47" spans="1:5" x14ac:dyDescent="0.25">
      <c r="A47" s="2" t="s">
        <v>15743</v>
      </c>
      <c r="B47" s="2" t="s">
        <v>27126</v>
      </c>
      <c r="C47" s="4" t="s">
        <v>17079</v>
      </c>
      <c r="E47" s="9">
        <v>41725</v>
      </c>
    </row>
    <row r="48" spans="1:5" x14ac:dyDescent="0.25">
      <c r="A48" s="2" t="s">
        <v>15743</v>
      </c>
      <c r="B48" s="2" t="s">
        <v>27127</v>
      </c>
      <c r="C48" s="4" t="s">
        <v>11818</v>
      </c>
      <c r="E48" s="9">
        <v>41737</v>
      </c>
    </row>
    <row r="49" spans="1:5" x14ac:dyDescent="0.25">
      <c r="A49" s="2" t="s">
        <v>15743</v>
      </c>
      <c r="B49" s="2" t="s">
        <v>27128</v>
      </c>
      <c r="C49" s="4" t="s">
        <v>7524</v>
      </c>
      <c r="E49" s="9">
        <v>41750</v>
      </c>
    </row>
    <row r="50" spans="1:5" x14ac:dyDescent="0.25">
      <c r="A50" s="2" t="s">
        <v>1383</v>
      </c>
      <c r="B50" s="2" t="s">
        <v>27129</v>
      </c>
      <c r="C50" s="4" t="s">
        <v>7544</v>
      </c>
      <c r="E50" s="9">
        <v>41766</v>
      </c>
    </row>
    <row r="51" spans="1:5" x14ac:dyDescent="0.25">
      <c r="A51" s="2" t="s">
        <v>971</v>
      </c>
      <c r="B51" s="2" t="s">
        <v>27130</v>
      </c>
      <c r="C51" s="4" t="s">
        <v>5152</v>
      </c>
      <c r="E51" s="9">
        <v>41778</v>
      </c>
    </row>
    <row r="52" spans="1:5" x14ac:dyDescent="0.25">
      <c r="A52" s="2" t="s">
        <v>27131</v>
      </c>
      <c r="B52" s="2" t="s">
        <v>11845</v>
      </c>
      <c r="C52" s="4" t="s">
        <v>998</v>
      </c>
      <c r="E52" s="9">
        <v>41781</v>
      </c>
    </row>
    <row r="53" spans="1:5" x14ac:dyDescent="0.25">
      <c r="A53" s="2" t="s">
        <v>15743</v>
      </c>
      <c r="B53" s="2" t="s">
        <v>27132</v>
      </c>
      <c r="C53" s="4" t="s">
        <v>27133</v>
      </c>
      <c r="E53" s="9">
        <v>41793</v>
      </c>
    </row>
    <row r="54" spans="1:5" x14ac:dyDescent="0.25">
      <c r="A54" s="2" t="s">
        <v>10571</v>
      </c>
      <c r="B54" s="2" t="s">
        <v>27134</v>
      </c>
      <c r="C54" s="4" t="s">
        <v>22836</v>
      </c>
      <c r="E54" s="9">
        <v>41797</v>
      </c>
    </row>
    <row r="55" spans="1:5" x14ac:dyDescent="0.25">
      <c r="A55" s="2" t="s">
        <v>8449</v>
      </c>
      <c r="B55" s="2" t="s">
        <v>27135</v>
      </c>
      <c r="C55" s="4" t="s">
        <v>8455</v>
      </c>
      <c r="E55" s="9">
        <v>41808</v>
      </c>
    </row>
    <row r="56" spans="1:5" x14ac:dyDescent="0.25">
      <c r="A56" s="2" t="s">
        <v>3265</v>
      </c>
      <c r="B56" s="2" t="s">
        <v>27136</v>
      </c>
      <c r="C56" s="4" t="s">
        <v>5174</v>
      </c>
      <c r="E56" s="9">
        <v>41813</v>
      </c>
    </row>
    <row r="57" spans="1:5" x14ac:dyDescent="0.25">
      <c r="A57" s="2" t="s">
        <v>8195</v>
      </c>
      <c r="B57" s="2" t="s">
        <v>27137</v>
      </c>
      <c r="C57" s="4" t="s">
        <v>24678</v>
      </c>
      <c r="E57" s="9">
        <v>41830</v>
      </c>
    </row>
    <row r="58" spans="1:5" x14ac:dyDescent="0.25">
      <c r="A58" s="2" t="s">
        <v>27138</v>
      </c>
      <c r="B58" s="2" t="s">
        <v>27139</v>
      </c>
      <c r="C58" s="4" t="s">
        <v>3589</v>
      </c>
      <c r="E58" s="9">
        <v>41832</v>
      </c>
    </row>
    <row r="59" spans="1:5" x14ac:dyDescent="0.25">
      <c r="A59" s="2" t="s">
        <v>15743</v>
      </c>
      <c r="B59" s="2" t="s">
        <v>27140</v>
      </c>
      <c r="C59" s="4" t="s">
        <v>7584</v>
      </c>
      <c r="E59" s="9">
        <v>41843</v>
      </c>
    </row>
    <row r="60" spans="1:5" x14ac:dyDescent="0.25">
      <c r="A60" s="2" t="s">
        <v>27141</v>
      </c>
      <c r="B60" s="2" t="s">
        <v>27142</v>
      </c>
      <c r="C60" s="4" t="s">
        <v>27143</v>
      </c>
      <c r="E60" s="9">
        <v>41853</v>
      </c>
    </row>
    <row r="61" spans="1:5" x14ac:dyDescent="0.25">
      <c r="A61" s="2" t="s">
        <v>23557</v>
      </c>
      <c r="B61" s="2" t="s">
        <v>27144</v>
      </c>
      <c r="C61" s="4" t="s">
        <v>6810</v>
      </c>
      <c r="E61" s="9">
        <v>41871</v>
      </c>
    </row>
    <row r="62" spans="1:5" x14ac:dyDescent="0.25">
      <c r="A62" s="2" t="s">
        <v>2363</v>
      </c>
      <c r="B62" s="2" t="s">
        <v>27145</v>
      </c>
      <c r="C62" s="4" t="s">
        <v>12411</v>
      </c>
      <c r="E62" s="9">
        <v>41871</v>
      </c>
    </row>
    <row r="63" spans="1:5" x14ac:dyDescent="0.25">
      <c r="A63" s="2" t="s">
        <v>887</v>
      </c>
      <c r="B63" s="2" t="s">
        <v>27146</v>
      </c>
      <c r="C63" s="4" t="s">
        <v>3591</v>
      </c>
      <c r="E63" s="9">
        <v>41895</v>
      </c>
    </row>
    <row r="64" spans="1:5" x14ac:dyDescent="0.25">
      <c r="A64" s="2" t="s">
        <v>3846</v>
      </c>
      <c r="B64" s="2" t="s">
        <v>27147</v>
      </c>
      <c r="C64" s="4" t="s">
        <v>2300</v>
      </c>
      <c r="E64" s="9">
        <v>41900</v>
      </c>
    </row>
    <row r="65" spans="1:5" x14ac:dyDescent="0.25">
      <c r="A65" s="2" t="s">
        <v>3503</v>
      </c>
      <c r="B65" s="2" t="s">
        <v>27148</v>
      </c>
      <c r="C65" s="4" t="s">
        <v>9762</v>
      </c>
      <c r="E65" s="9">
        <v>41913</v>
      </c>
    </row>
    <row r="66" spans="1:5" x14ac:dyDescent="0.25">
      <c r="A66" s="2" t="s">
        <v>8449</v>
      </c>
      <c r="B66" s="2" t="s">
        <v>27149</v>
      </c>
      <c r="C66" s="4" t="s">
        <v>27150</v>
      </c>
      <c r="E66" s="9">
        <v>41916</v>
      </c>
    </row>
    <row r="67" spans="1:5" x14ac:dyDescent="0.25">
      <c r="A67" s="2" t="s">
        <v>8449</v>
      </c>
      <c r="B67" s="2" t="s">
        <v>27151</v>
      </c>
      <c r="C67" s="4" t="s">
        <v>8516</v>
      </c>
      <c r="E67" s="9">
        <v>41926</v>
      </c>
    </row>
    <row r="68" spans="1:5" x14ac:dyDescent="0.25">
      <c r="A68" s="2" t="s">
        <v>8449</v>
      </c>
      <c r="B68" s="2" t="s">
        <v>27152</v>
      </c>
      <c r="C68" s="4" t="s">
        <v>15317</v>
      </c>
      <c r="E68" s="9">
        <v>38277</v>
      </c>
    </row>
    <row r="69" spans="1:5" x14ac:dyDescent="0.25">
      <c r="A69" s="2" t="s">
        <v>8449</v>
      </c>
      <c r="B69" s="2" t="s">
        <v>27153</v>
      </c>
      <c r="C69" s="4" t="s">
        <v>27154</v>
      </c>
      <c r="E69" s="9">
        <v>41933</v>
      </c>
    </row>
    <row r="70" spans="1:5" x14ac:dyDescent="0.25">
      <c r="A70" s="2" t="s">
        <v>8449</v>
      </c>
      <c r="B70" s="2" t="s">
        <v>27155</v>
      </c>
      <c r="C70" s="4" t="s">
        <v>5232</v>
      </c>
      <c r="E70" s="9">
        <v>41939</v>
      </c>
    </row>
    <row r="71" spans="1:5" x14ac:dyDescent="0.25">
      <c r="A71" s="2" t="s">
        <v>8025</v>
      </c>
      <c r="B71" s="2" t="s">
        <v>27156</v>
      </c>
      <c r="C71" s="4" t="s">
        <v>5235</v>
      </c>
      <c r="E71" s="9">
        <v>41962</v>
      </c>
    </row>
    <row r="72" spans="1:5" x14ac:dyDescent="0.25">
      <c r="A72" s="2" t="s">
        <v>27157</v>
      </c>
      <c r="B72" s="2" t="s">
        <v>27158</v>
      </c>
      <c r="C72" s="4" t="s">
        <v>11965</v>
      </c>
      <c r="E72" s="9">
        <v>41984</v>
      </c>
    </row>
    <row r="73" spans="1:5" x14ac:dyDescent="0.25">
      <c r="A73" s="2" t="s">
        <v>2691</v>
      </c>
      <c r="B73" s="2" t="s">
        <v>27159</v>
      </c>
      <c r="C73" s="4" t="s">
        <v>6857</v>
      </c>
      <c r="E73" s="9">
        <v>42018</v>
      </c>
    </row>
    <row r="74" spans="1:5" x14ac:dyDescent="0.25">
      <c r="A74" s="2" t="s">
        <v>8195</v>
      </c>
      <c r="B74" s="2" t="s">
        <v>27160</v>
      </c>
      <c r="C74" s="4" t="s">
        <v>6515</v>
      </c>
      <c r="E74" s="9">
        <v>42034</v>
      </c>
    </row>
    <row r="75" spans="1:5" x14ac:dyDescent="0.25">
      <c r="A75" s="2" t="s">
        <v>2488</v>
      </c>
      <c r="B75" s="2" t="s">
        <v>27161</v>
      </c>
      <c r="C75" s="4" t="s">
        <v>12906</v>
      </c>
      <c r="E75" s="9">
        <v>42049</v>
      </c>
    </row>
    <row r="76" spans="1:5" x14ac:dyDescent="0.25">
      <c r="A76" s="2" t="s">
        <v>2115</v>
      </c>
      <c r="B76" s="2" t="s">
        <v>27162</v>
      </c>
      <c r="C76" s="4" t="s">
        <v>4254</v>
      </c>
      <c r="E76" s="9">
        <v>42063</v>
      </c>
    </row>
    <row r="77" spans="1:5" x14ac:dyDescent="0.25">
      <c r="A77" s="2" t="s">
        <v>15743</v>
      </c>
      <c r="B77" s="2" t="s">
        <v>27163</v>
      </c>
      <c r="C77" s="4" t="s">
        <v>22401</v>
      </c>
      <c r="E77" s="9">
        <v>42073</v>
      </c>
    </row>
    <row r="78" spans="1:5" x14ac:dyDescent="0.25">
      <c r="A78" s="2" t="s">
        <v>5902</v>
      </c>
      <c r="B78" s="2" t="s">
        <v>27164</v>
      </c>
      <c r="C78" s="4" t="s">
        <v>7605</v>
      </c>
      <c r="E78" s="9">
        <v>42094</v>
      </c>
    </row>
    <row r="79" spans="1:5" x14ac:dyDescent="0.25">
      <c r="A79" s="2" t="s">
        <v>4229</v>
      </c>
      <c r="B79" s="2" t="s">
        <v>27165</v>
      </c>
      <c r="C79" s="4" t="s">
        <v>14334</v>
      </c>
      <c r="E79" s="9">
        <v>42104</v>
      </c>
    </row>
    <row r="80" spans="1:5" x14ac:dyDescent="0.25">
      <c r="A80" s="2" t="s">
        <v>7911</v>
      </c>
      <c r="B80" s="2" t="s">
        <v>27166</v>
      </c>
      <c r="C80" s="4" t="s">
        <v>15884</v>
      </c>
      <c r="E80" s="9">
        <v>42112</v>
      </c>
    </row>
    <row r="81" spans="1:6" x14ac:dyDescent="0.25">
      <c r="A81" s="2" t="s">
        <v>27167</v>
      </c>
      <c r="B81" s="2" t="s">
        <v>27168</v>
      </c>
      <c r="C81" s="4" t="s">
        <v>27169</v>
      </c>
      <c r="E81" s="9">
        <v>42126</v>
      </c>
    </row>
    <row r="82" spans="1:6" x14ac:dyDescent="0.25">
      <c r="A82" s="2" t="s">
        <v>27170</v>
      </c>
      <c r="B82" s="2" t="s">
        <v>27171</v>
      </c>
      <c r="C82" s="4" t="s">
        <v>27172</v>
      </c>
      <c r="E82" s="9">
        <v>42130</v>
      </c>
    </row>
    <row r="83" spans="1:6" x14ac:dyDescent="0.25">
      <c r="A83" s="2" t="s">
        <v>3201</v>
      </c>
      <c r="B83" s="2" t="s">
        <v>27173</v>
      </c>
      <c r="C83" s="4" t="s">
        <v>26197</v>
      </c>
      <c r="E83" s="9">
        <v>42144</v>
      </c>
    </row>
    <row r="84" spans="1:6" x14ac:dyDescent="0.25">
      <c r="A84" s="2" t="s">
        <v>5902</v>
      </c>
      <c r="B84" s="2" t="s">
        <v>27174</v>
      </c>
      <c r="C84" s="4" t="s">
        <v>1906</v>
      </c>
      <c r="E84" s="9">
        <v>42152</v>
      </c>
    </row>
    <row r="85" spans="1:6" x14ac:dyDescent="0.25">
      <c r="A85" s="2" t="s">
        <v>2612</v>
      </c>
      <c r="B85" s="2" t="s">
        <v>27175</v>
      </c>
      <c r="C85" s="4" t="s">
        <v>27176</v>
      </c>
      <c r="E85" s="9">
        <v>42158</v>
      </c>
    </row>
    <row r="86" spans="1:6" x14ac:dyDescent="0.25">
      <c r="A86" s="2" t="s">
        <v>8025</v>
      </c>
      <c r="B86" s="2" t="s">
        <v>27177</v>
      </c>
      <c r="C86" s="4" t="s">
        <v>27178</v>
      </c>
      <c r="E86" s="9">
        <v>42165</v>
      </c>
    </row>
    <row r="87" spans="1:6" x14ac:dyDescent="0.25">
      <c r="A87" s="2" t="s">
        <v>7778</v>
      </c>
      <c r="B87" s="2" t="s">
        <v>27179</v>
      </c>
      <c r="C87" s="4" t="s">
        <v>27180</v>
      </c>
      <c r="E87" s="9">
        <v>42170</v>
      </c>
    </row>
    <row r="88" spans="1:6" x14ac:dyDescent="0.25">
      <c r="A88" s="2" t="s">
        <v>8375</v>
      </c>
      <c r="B88" s="2" t="s">
        <v>27181</v>
      </c>
      <c r="C88" s="4" t="s">
        <v>1920</v>
      </c>
      <c r="E88" s="9">
        <v>42179</v>
      </c>
    </row>
    <row r="89" spans="1:6" x14ac:dyDescent="0.25">
      <c r="A89" s="2" t="s">
        <v>1433</v>
      </c>
      <c r="B89" s="2" t="s">
        <v>27182</v>
      </c>
      <c r="C89" s="4" t="s">
        <v>27183</v>
      </c>
      <c r="E89" s="9">
        <v>42191</v>
      </c>
    </row>
    <row r="90" spans="1:6" x14ac:dyDescent="0.25">
      <c r="A90" s="2" t="s">
        <v>5278</v>
      </c>
      <c r="B90" s="2" t="s">
        <v>27184</v>
      </c>
      <c r="C90" s="4" t="s">
        <v>1921</v>
      </c>
      <c r="E90" s="9">
        <v>42198</v>
      </c>
    </row>
    <row r="91" spans="1:6" x14ac:dyDescent="0.25">
      <c r="A91" s="2" t="s">
        <v>8449</v>
      </c>
      <c r="B91" s="2" t="s">
        <v>27185</v>
      </c>
      <c r="C91" s="4" t="s">
        <v>2906</v>
      </c>
      <c r="E91" s="9">
        <v>42210</v>
      </c>
    </row>
    <row r="92" spans="1:6" x14ac:dyDescent="0.25">
      <c r="A92" s="2" t="s">
        <v>1383</v>
      </c>
      <c r="B92" s="2" t="s">
        <v>27186</v>
      </c>
      <c r="C92" s="4" t="s">
        <v>1923</v>
      </c>
      <c r="E92" s="9">
        <v>42219</v>
      </c>
    </row>
    <row r="93" spans="1:6" x14ac:dyDescent="0.25">
      <c r="A93" s="2" t="s">
        <v>1383</v>
      </c>
      <c r="B93" s="2" t="s">
        <v>27187</v>
      </c>
      <c r="C93" s="4" t="s">
        <v>1270</v>
      </c>
      <c r="E93" s="9">
        <v>42241</v>
      </c>
      <c r="F93" s="3">
        <v>15</v>
      </c>
    </row>
    <row r="94" spans="1:6" x14ac:dyDescent="0.25">
      <c r="A94" s="2" t="s">
        <v>27188</v>
      </c>
      <c r="B94" s="2" t="s">
        <v>27189</v>
      </c>
      <c r="C94" s="4" t="s">
        <v>8666</v>
      </c>
      <c r="E94" s="9">
        <v>42254</v>
      </c>
    </row>
    <row r="95" spans="1:6" x14ac:dyDescent="0.25">
      <c r="A95" s="2" t="s">
        <v>27190</v>
      </c>
      <c r="B95" s="2" t="s">
        <v>27191</v>
      </c>
      <c r="C95" s="4" t="s">
        <v>22864</v>
      </c>
      <c r="E95" s="9">
        <v>42264</v>
      </c>
    </row>
    <row r="96" spans="1:6" x14ac:dyDescent="0.25">
      <c r="A96" s="2" t="s">
        <v>2240</v>
      </c>
      <c r="B96" s="2" t="s">
        <v>27192</v>
      </c>
      <c r="C96" s="4" t="s">
        <v>17548</v>
      </c>
      <c r="E96" s="9">
        <v>42269</v>
      </c>
    </row>
    <row r="97" spans="1:6" x14ac:dyDescent="0.25">
      <c r="A97" s="2" t="s">
        <v>10319</v>
      </c>
      <c r="B97" s="2" t="s">
        <v>27193</v>
      </c>
      <c r="C97" s="4" t="s">
        <v>6311</v>
      </c>
      <c r="E97" s="9">
        <v>42278</v>
      </c>
    </row>
    <row r="98" spans="1:6" x14ac:dyDescent="0.25">
      <c r="A98" s="2" t="s">
        <v>2363</v>
      </c>
      <c r="B98" s="2" t="s">
        <v>27194</v>
      </c>
      <c r="C98" s="4" t="s">
        <v>27195</v>
      </c>
      <c r="E98" s="9">
        <v>42298</v>
      </c>
    </row>
    <row r="99" spans="1:6" x14ac:dyDescent="0.25">
      <c r="A99" s="2" t="s">
        <v>4074</v>
      </c>
      <c r="B99" s="2" t="s">
        <v>27196</v>
      </c>
      <c r="C99" s="4" t="s">
        <v>14372</v>
      </c>
      <c r="E99" s="9">
        <v>42325</v>
      </c>
    </row>
    <row r="100" spans="1:6" x14ac:dyDescent="0.25">
      <c r="A100" s="2" t="s">
        <v>11449</v>
      </c>
      <c r="B100" s="2" t="s">
        <v>27197</v>
      </c>
      <c r="C100" s="4" t="s">
        <v>12075</v>
      </c>
      <c r="E100" s="9">
        <v>42331</v>
      </c>
    </row>
    <row r="101" spans="1:6" x14ac:dyDescent="0.25">
      <c r="A101" s="2" t="s">
        <v>27198</v>
      </c>
      <c r="B101" s="2" t="s">
        <v>27199</v>
      </c>
      <c r="C101" s="4" t="s">
        <v>12077</v>
      </c>
      <c r="E101" s="9">
        <v>42346</v>
      </c>
    </row>
    <row r="102" spans="1:6" x14ac:dyDescent="0.25">
      <c r="A102" s="2" t="s">
        <v>2488</v>
      </c>
      <c r="B102" s="2" t="s">
        <v>27200</v>
      </c>
      <c r="C102" s="4" t="s">
        <v>9809</v>
      </c>
      <c r="E102" s="9">
        <v>42361</v>
      </c>
    </row>
    <row r="103" spans="1:6" x14ac:dyDescent="0.25">
      <c r="A103" s="2" t="s">
        <v>3201</v>
      </c>
      <c r="B103" s="2" t="s">
        <v>27201</v>
      </c>
      <c r="C103" s="4" t="s">
        <v>12508</v>
      </c>
      <c r="E103" s="9">
        <v>42367</v>
      </c>
    </row>
    <row r="104" spans="1:6" x14ac:dyDescent="0.25">
      <c r="A104" s="2" t="s">
        <v>3201</v>
      </c>
      <c r="B104" s="2" t="s">
        <v>27202</v>
      </c>
      <c r="C104" s="4" t="s">
        <v>27203</v>
      </c>
      <c r="E104" s="9">
        <v>42376</v>
      </c>
    </row>
    <row r="105" spans="1:6" x14ac:dyDescent="0.25">
      <c r="A105" s="2" t="s">
        <v>3201</v>
      </c>
      <c r="B105" s="2" t="s">
        <v>27204</v>
      </c>
      <c r="C105" s="4" t="s">
        <v>12097</v>
      </c>
      <c r="E105" s="9">
        <v>42387</v>
      </c>
    </row>
    <row r="106" spans="1:6" x14ac:dyDescent="0.25">
      <c r="A106" s="2" t="s">
        <v>27205</v>
      </c>
      <c r="B106" s="2" t="s">
        <v>27206</v>
      </c>
      <c r="C106" s="4" t="s">
        <v>6874</v>
      </c>
      <c r="E106" s="9">
        <v>42405</v>
      </c>
      <c r="F106" s="3">
        <v>11</v>
      </c>
    </row>
    <row r="107" spans="1:6" x14ac:dyDescent="0.25">
      <c r="A107" s="2" t="s">
        <v>23041</v>
      </c>
      <c r="B107" s="2" t="s">
        <v>27207</v>
      </c>
      <c r="C107" s="4" t="s">
        <v>7620</v>
      </c>
      <c r="D107" s="9">
        <v>42427</v>
      </c>
      <c r="E107" s="9">
        <v>42436</v>
      </c>
      <c r="F107" s="3">
        <v>9</v>
      </c>
    </row>
    <row r="108" spans="1:6" x14ac:dyDescent="0.25">
      <c r="A108" s="25"/>
      <c r="B108" s="25" t="s">
        <v>27208</v>
      </c>
      <c r="C108" s="25"/>
      <c r="D108" s="29"/>
      <c r="E108" s="29"/>
      <c r="F108" s="30"/>
    </row>
    <row r="109" spans="1:6" x14ac:dyDescent="0.25">
      <c r="A109" s="2" t="s">
        <v>1024</v>
      </c>
      <c r="B109" s="2" t="s">
        <v>1026</v>
      </c>
      <c r="C109" s="4" t="s">
        <v>4423</v>
      </c>
      <c r="E109" s="9">
        <v>42534</v>
      </c>
    </row>
    <row r="110" spans="1:6" x14ac:dyDescent="0.25">
      <c r="A110" s="2" t="s">
        <v>27209</v>
      </c>
      <c r="B110" s="2" t="s">
        <v>27210</v>
      </c>
      <c r="C110" s="4" t="s">
        <v>1961</v>
      </c>
      <c r="E110" s="9">
        <v>42542</v>
      </c>
    </row>
    <row r="111" spans="1:6" x14ac:dyDescent="0.25">
      <c r="A111" s="2" t="s">
        <v>8844</v>
      </c>
      <c r="B111" s="2" t="s">
        <v>27211</v>
      </c>
      <c r="C111" s="4" t="s">
        <v>12131</v>
      </c>
      <c r="E111" s="9">
        <v>42545</v>
      </c>
    </row>
    <row r="112" spans="1:6" x14ac:dyDescent="0.25">
      <c r="A112" s="2" t="s">
        <v>20930</v>
      </c>
      <c r="B112" s="2" t="s">
        <v>27212</v>
      </c>
      <c r="C112" s="4" t="s">
        <v>27213</v>
      </c>
      <c r="D112" s="9">
        <v>42559</v>
      </c>
      <c r="E112" s="9">
        <v>42560</v>
      </c>
    </row>
    <row r="113" spans="1:5" x14ac:dyDescent="0.25">
      <c r="A113" s="2" t="s">
        <v>15997</v>
      </c>
      <c r="B113" s="2" t="s">
        <v>15999</v>
      </c>
      <c r="C113" s="4" t="s">
        <v>2968</v>
      </c>
      <c r="E113" s="9">
        <v>42571</v>
      </c>
    </row>
    <row r="114" spans="1:5" x14ac:dyDescent="0.25">
      <c r="A114" s="2" t="s">
        <v>27214</v>
      </c>
      <c r="B114" s="2" t="s">
        <v>27215</v>
      </c>
      <c r="C114" s="4" t="s">
        <v>18530</v>
      </c>
      <c r="E114" s="9">
        <v>42577</v>
      </c>
    </row>
    <row r="115" spans="1:5" x14ac:dyDescent="0.25">
      <c r="A115" s="2" t="s">
        <v>3506</v>
      </c>
      <c r="B115" s="2" t="s">
        <v>27216</v>
      </c>
      <c r="C115" s="4" t="s">
        <v>27217</v>
      </c>
      <c r="E115" s="9">
        <v>42585</v>
      </c>
    </row>
    <row r="116" spans="1:5" x14ac:dyDescent="0.25">
      <c r="A116" s="2" t="s">
        <v>27218</v>
      </c>
      <c r="B116" s="2" t="s">
        <v>27219</v>
      </c>
      <c r="C116" s="4" t="s">
        <v>6641</v>
      </c>
      <c r="E116" s="9">
        <v>42593</v>
      </c>
    </row>
    <row r="117" spans="1:5" x14ac:dyDescent="0.25">
      <c r="A117" s="2" t="s">
        <v>16043</v>
      </c>
      <c r="B117" s="2" t="s">
        <v>27220</v>
      </c>
      <c r="C117" s="4" t="s">
        <v>5482</v>
      </c>
      <c r="E117" s="9">
        <v>42601</v>
      </c>
    </row>
    <row r="118" spans="1:5" x14ac:dyDescent="0.25">
      <c r="A118" s="2" t="s">
        <v>27205</v>
      </c>
      <c r="B118" s="2" t="s">
        <v>27221</v>
      </c>
      <c r="C118" s="4" t="s">
        <v>12138</v>
      </c>
      <c r="E118" s="9">
        <v>42607</v>
      </c>
    </row>
    <row r="119" spans="1:5" x14ac:dyDescent="0.25">
      <c r="A119" s="2" t="s">
        <v>1024</v>
      </c>
      <c r="B119" s="2" t="s">
        <v>27222</v>
      </c>
      <c r="C119" s="4" t="s">
        <v>27223</v>
      </c>
      <c r="E119" s="9">
        <v>42615</v>
      </c>
    </row>
    <row r="120" spans="1:5" x14ac:dyDescent="0.25">
      <c r="A120" s="2" t="s">
        <v>1013</v>
      </c>
      <c r="B120" s="2" t="s">
        <v>27224</v>
      </c>
      <c r="C120" s="4" t="s">
        <v>12533</v>
      </c>
      <c r="E120" s="9">
        <v>42625</v>
      </c>
    </row>
    <row r="121" spans="1:5" x14ac:dyDescent="0.25">
      <c r="A121" s="2" t="s">
        <v>27225</v>
      </c>
      <c r="B121" s="2" t="s">
        <v>7676</v>
      </c>
      <c r="C121" s="4" t="s">
        <v>5494</v>
      </c>
      <c r="E121" s="9">
        <v>42630</v>
      </c>
    </row>
    <row r="122" spans="1:5" x14ac:dyDescent="0.25">
      <c r="A122" s="2" t="s">
        <v>4486</v>
      </c>
      <c r="B122" s="2" t="s">
        <v>27226</v>
      </c>
      <c r="C122" s="4" t="s">
        <v>5499</v>
      </c>
      <c r="D122" s="9">
        <v>42646</v>
      </c>
      <c r="E122" s="9">
        <v>42646</v>
      </c>
    </row>
    <row r="123" spans="1:5" x14ac:dyDescent="0.25">
      <c r="A123" s="2" t="s">
        <v>21793</v>
      </c>
      <c r="B123" s="2" t="s">
        <v>27227</v>
      </c>
      <c r="C123" s="4" t="s">
        <v>12930</v>
      </c>
      <c r="E123" s="9">
        <v>42653</v>
      </c>
    </row>
    <row r="124" spans="1:5" x14ac:dyDescent="0.25">
      <c r="A124" s="2" t="s">
        <v>21793</v>
      </c>
      <c r="B124" s="2" t="s">
        <v>27228</v>
      </c>
      <c r="C124" s="4" t="s">
        <v>17151</v>
      </c>
      <c r="D124" s="9">
        <v>42670</v>
      </c>
      <c r="E124" s="9">
        <v>42674</v>
      </c>
    </row>
    <row r="125" spans="1:5" x14ac:dyDescent="0.25">
      <c r="A125" s="2" t="s">
        <v>27229</v>
      </c>
      <c r="B125" s="2" t="s">
        <v>27230</v>
      </c>
      <c r="C125" s="4" t="s">
        <v>27231</v>
      </c>
      <c r="E125" s="9">
        <v>42690</v>
      </c>
    </row>
    <row r="126" spans="1:5" x14ac:dyDescent="0.25">
      <c r="A126" s="2" t="s">
        <v>27232</v>
      </c>
      <c r="B126" s="2" t="s">
        <v>27233</v>
      </c>
      <c r="C126" s="4" t="s">
        <v>27234</v>
      </c>
      <c r="E126" s="9">
        <v>42697</v>
      </c>
    </row>
    <row r="127" spans="1:5" x14ac:dyDescent="0.25">
      <c r="A127" s="2" t="s">
        <v>3298</v>
      </c>
      <c r="B127" s="2" t="s">
        <v>27235</v>
      </c>
      <c r="C127" s="4" t="s">
        <v>4506</v>
      </c>
      <c r="E127" s="9">
        <v>42704</v>
      </c>
    </row>
    <row r="128" spans="1:5" x14ac:dyDescent="0.25">
      <c r="A128" s="2" t="s">
        <v>2181</v>
      </c>
      <c r="B128" s="2" t="s">
        <v>27236</v>
      </c>
      <c r="C128" s="4" t="s">
        <v>6421</v>
      </c>
      <c r="E128" s="9">
        <v>42710</v>
      </c>
    </row>
    <row r="129" spans="1:5" x14ac:dyDescent="0.25">
      <c r="A129" s="2" t="s">
        <v>16090</v>
      </c>
      <c r="B129" s="2" t="s">
        <v>27237</v>
      </c>
      <c r="C129" s="4" t="s">
        <v>6673</v>
      </c>
      <c r="E129" s="9">
        <v>42723</v>
      </c>
    </row>
    <row r="130" spans="1:5" x14ac:dyDescent="0.25">
      <c r="A130" s="2" t="s">
        <v>21384</v>
      </c>
      <c r="B130" s="2" t="s">
        <v>27238</v>
      </c>
      <c r="C130" s="4" t="s">
        <v>27239</v>
      </c>
      <c r="E130" s="9">
        <v>42731</v>
      </c>
    </row>
    <row r="131" spans="1:5" x14ac:dyDescent="0.25">
      <c r="A131" s="2" t="s">
        <v>1003</v>
      </c>
      <c r="B131" s="2" t="s">
        <v>27240</v>
      </c>
      <c r="C131" s="4" t="s">
        <v>27241</v>
      </c>
      <c r="E131" s="9">
        <v>42747</v>
      </c>
    </row>
    <row r="132" spans="1:5" x14ac:dyDescent="0.25">
      <c r="A132" s="2" t="s">
        <v>1047</v>
      </c>
      <c r="B132" s="2" t="s">
        <v>27242</v>
      </c>
      <c r="C132" s="4" t="s">
        <v>13191</v>
      </c>
      <c r="E132" s="9">
        <v>42755</v>
      </c>
    </row>
    <row r="133" spans="1:5" x14ac:dyDescent="0.25">
      <c r="A133" s="2" t="s">
        <v>1047</v>
      </c>
      <c r="B133" s="2" t="s">
        <v>1004</v>
      </c>
      <c r="C133" s="4" t="s">
        <v>16875</v>
      </c>
      <c r="E133" s="9">
        <v>42765</v>
      </c>
    </row>
    <row r="134" spans="1:5" x14ac:dyDescent="0.25">
      <c r="A134" s="2" t="s">
        <v>1047</v>
      </c>
      <c r="B134" s="2" t="s">
        <v>23572</v>
      </c>
      <c r="C134" s="4" t="s">
        <v>27243</v>
      </c>
      <c r="E134" s="9">
        <v>42775</v>
      </c>
    </row>
    <row r="135" spans="1:5" x14ac:dyDescent="0.25">
      <c r="A135" s="2" t="s">
        <v>27244</v>
      </c>
      <c r="B135" s="2" t="s">
        <v>27245</v>
      </c>
      <c r="C135" s="4" t="s">
        <v>7687</v>
      </c>
      <c r="E135" s="9">
        <v>42781</v>
      </c>
    </row>
    <row r="136" spans="1:5" x14ac:dyDescent="0.25">
      <c r="A136" s="2" t="s">
        <v>27246</v>
      </c>
      <c r="B136" s="2" t="s">
        <v>27247</v>
      </c>
      <c r="C136" s="4" t="s">
        <v>6701</v>
      </c>
      <c r="E136" s="9">
        <v>42787</v>
      </c>
    </row>
    <row r="137" spans="1:5" x14ac:dyDescent="0.25">
      <c r="A137" s="2" t="s">
        <v>9644</v>
      </c>
      <c r="B137" s="2" t="s">
        <v>27248</v>
      </c>
      <c r="C137" s="4" t="s">
        <v>27249</v>
      </c>
      <c r="D137" s="9">
        <v>42801</v>
      </c>
      <c r="E137" s="9">
        <v>42809</v>
      </c>
    </row>
    <row r="138" spans="1:5" x14ac:dyDescent="0.25">
      <c r="A138" s="2" t="s">
        <v>1013</v>
      </c>
      <c r="B138" s="2" t="s">
        <v>27250</v>
      </c>
      <c r="C138" s="4" t="s">
        <v>6706</v>
      </c>
      <c r="E138" s="9">
        <v>42821</v>
      </c>
    </row>
    <row r="139" spans="1:5" x14ac:dyDescent="0.25">
      <c r="A139" s="2" t="s">
        <v>27251</v>
      </c>
      <c r="B139" s="2" t="s">
        <v>27252</v>
      </c>
      <c r="C139" s="4" t="s">
        <v>27253</v>
      </c>
      <c r="E139" s="9">
        <v>42831</v>
      </c>
    </row>
    <row r="140" spans="1:5" x14ac:dyDescent="0.25">
      <c r="A140" s="2" t="s">
        <v>12253</v>
      </c>
      <c r="B140" s="2" t="s">
        <v>27254</v>
      </c>
      <c r="C140" s="4" t="s">
        <v>23044</v>
      </c>
      <c r="E140" s="9">
        <v>42843</v>
      </c>
    </row>
    <row r="141" spans="1:5" x14ac:dyDescent="0.25">
      <c r="A141" s="2" t="s">
        <v>27255</v>
      </c>
      <c r="B141" s="2" t="s">
        <v>27256</v>
      </c>
      <c r="C141" s="4" t="s">
        <v>1424</v>
      </c>
      <c r="E141" s="9">
        <v>42852</v>
      </c>
    </row>
    <row r="142" spans="1:5" x14ac:dyDescent="0.25">
      <c r="B142" s="2" t="s">
        <v>27257</v>
      </c>
      <c r="C142" s="4" t="s">
        <v>27258</v>
      </c>
      <c r="E142" s="9">
        <v>42864</v>
      </c>
    </row>
    <row r="143" spans="1:5" x14ac:dyDescent="0.25">
      <c r="A143" s="2" t="s">
        <v>27259</v>
      </c>
      <c r="B143" s="2" t="s">
        <v>27260</v>
      </c>
      <c r="C143" s="4" t="s">
        <v>27261</v>
      </c>
      <c r="E143" s="9">
        <v>42873</v>
      </c>
    </row>
    <row r="144" spans="1:5" x14ac:dyDescent="0.25">
      <c r="A144" s="2" t="s">
        <v>27262</v>
      </c>
      <c r="B144" s="2" t="s">
        <v>27263</v>
      </c>
      <c r="C144" s="4" t="s">
        <v>8832</v>
      </c>
      <c r="D144" s="9">
        <v>42887</v>
      </c>
      <c r="E144" s="9">
        <v>42885</v>
      </c>
    </row>
    <row r="145" spans="1:5" x14ac:dyDescent="0.25">
      <c r="A145" s="2" t="s">
        <v>6436</v>
      </c>
      <c r="B145" s="2" t="s">
        <v>27264</v>
      </c>
      <c r="C145" s="4" t="s">
        <v>25742</v>
      </c>
      <c r="E145" s="9">
        <v>42899</v>
      </c>
    </row>
    <row r="146" spans="1:5" x14ac:dyDescent="0.25">
      <c r="A146" s="2" t="s">
        <v>27265</v>
      </c>
      <c r="B146" s="2" t="s">
        <v>27266</v>
      </c>
      <c r="C146" s="4" t="s">
        <v>4603</v>
      </c>
      <c r="E146" s="9">
        <v>42900</v>
      </c>
    </row>
    <row r="147" spans="1:5" x14ac:dyDescent="0.25">
      <c r="A147" s="2" t="s">
        <v>10278</v>
      </c>
      <c r="B147" s="2" t="s">
        <v>27267</v>
      </c>
      <c r="C147" s="4" t="s">
        <v>5607</v>
      </c>
      <c r="D147" s="9">
        <v>42914</v>
      </c>
      <c r="E147" s="9">
        <v>42913</v>
      </c>
    </row>
    <row r="148" spans="1:5" x14ac:dyDescent="0.25">
      <c r="A148" s="2" t="s">
        <v>27268</v>
      </c>
      <c r="B148" s="2" t="s">
        <v>27269</v>
      </c>
      <c r="C148" s="4" t="s">
        <v>17752</v>
      </c>
      <c r="E148" s="9">
        <v>42922</v>
      </c>
    </row>
    <row r="149" spans="1:5" x14ac:dyDescent="0.25">
      <c r="A149" s="2" t="s">
        <v>3201</v>
      </c>
      <c r="B149" s="2" t="s">
        <v>27270</v>
      </c>
      <c r="C149" s="4" t="s">
        <v>27271</v>
      </c>
      <c r="E149" s="9">
        <v>42928</v>
      </c>
    </row>
    <row r="150" spans="1:5" x14ac:dyDescent="0.25">
      <c r="A150" s="2" t="s">
        <v>27272</v>
      </c>
      <c r="B150" s="2" t="s">
        <v>27273</v>
      </c>
      <c r="C150" s="4">
        <v>42944</v>
      </c>
      <c r="E150" s="9">
        <v>42951</v>
      </c>
    </row>
    <row r="151" spans="1:5" x14ac:dyDescent="0.25">
      <c r="A151" s="2" t="s">
        <v>27274</v>
      </c>
      <c r="B151" s="2" t="s">
        <v>27275</v>
      </c>
      <c r="C151" s="4" t="s">
        <v>4624</v>
      </c>
      <c r="D151" s="9">
        <v>42963</v>
      </c>
      <c r="E151" s="9">
        <v>42963</v>
      </c>
    </row>
    <row r="152" spans="1:5" x14ac:dyDescent="0.25">
      <c r="A152" s="2" t="s">
        <v>10408</v>
      </c>
      <c r="B152" s="2" t="s">
        <v>27276</v>
      </c>
      <c r="C152" s="4" t="s">
        <v>27277</v>
      </c>
      <c r="D152" s="9">
        <v>42977</v>
      </c>
      <c r="E152" s="9">
        <v>42978</v>
      </c>
    </row>
    <row r="153" spans="1:5" x14ac:dyDescent="0.25">
      <c r="A153" s="2" t="s">
        <v>3846</v>
      </c>
      <c r="B153" s="2" t="s">
        <v>27278</v>
      </c>
      <c r="C153" s="4" t="s">
        <v>27279</v>
      </c>
      <c r="E153" s="9">
        <v>42985</v>
      </c>
    </row>
    <row r="154" spans="1:5" x14ac:dyDescent="0.25">
      <c r="A154" s="2" t="s">
        <v>27280</v>
      </c>
      <c r="B154" s="2" t="s">
        <v>27281</v>
      </c>
      <c r="C154" s="4" t="s">
        <v>3656</v>
      </c>
      <c r="E154" s="9">
        <v>42992</v>
      </c>
    </row>
    <row r="155" spans="1:5" x14ac:dyDescent="0.25">
      <c r="A155" s="2" t="s">
        <v>6145</v>
      </c>
      <c r="B155" s="2" t="s">
        <v>27282</v>
      </c>
      <c r="C155" s="4" t="s">
        <v>27283</v>
      </c>
      <c r="E155" s="9">
        <v>42998</v>
      </c>
    </row>
    <row r="156" spans="1:5" x14ac:dyDescent="0.25">
      <c r="A156" s="2" t="s">
        <v>12099</v>
      </c>
      <c r="B156" s="2" t="s">
        <v>25807</v>
      </c>
      <c r="C156" s="4" t="s">
        <v>27284</v>
      </c>
      <c r="E156" s="9">
        <v>42999</v>
      </c>
    </row>
    <row r="157" spans="1:5" x14ac:dyDescent="0.25">
      <c r="A157" s="2" t="s">
        <v>14191</v>
      </c>
      <c r="B157" s="2" t="s">
        <v>25818</v>
      </c>
      <c r="C157" s="4" t="s">
        <v>17168</v>
      </c>
      <c r="E157" s="9">
        <v>43003</v>
      </c>
    </row>
    <row r="158" spans="1:5" x14ac:dyDescent="0.25">
      <c r="A158" s="2" t="s">
        <v>14191</v>
      </c>
      <c r="B158" s="2" t="s">
        <v>27285</v>
      </c>
      <c r="C158" s="4" t="s">
        <v>27286</v>
      </c>
      <c r="E158" s="9">
        <v>43013</v>
      </c>
    </row>
    <row r="159" spans="1:5" x14ac:dyDescent="0.25">
      <c r="A159" s="2" t="s">
        <v>3109</v>
      </c>
      <c r="B159" s="2" t="s">
        <v>27287</v>
      </c>
      <c r="C159" s="4" t="s">
        <v>8884</v>
      </c>
      <c r="D159" s="9">
        <v>43028</v>
      </c>
      <c r="E159" s="9">
        <v>43032</v>
      </c>
    </row>
    <row r="160" spans="1:5" x14ac:dyDescent="0.25">
      <c r="A160" s="2" t="s">
        <v>2438</v>
      </c>
      <c r="B160" s="2" t="s">
        <v>14765</v>
      </c>
      <c r="C160" s="4" t="s">
        <v>13231</v>
      </c>
      <c r="D160" s="9">
        <v>43050</v>
      </c>
      <c r="E160" s="9">
        <v>43060</v>
      </c>
    </row>
    <row r="161" spans="1:6" x14ac:dyDescent="0.25">
      <c r="A161" s="25"/>
      <c r="B161" s="25" t="s">
        <v>27288</v>
      </c>
      <c r="C161" s="25"/>
      <c r="D161" s="29"/>
      <c r="E161" s="29"/>
      <c r="F161" s="30"/>
    </row>
    <row r="162" spans="1:6" x14ac:dyDescent="0.25">
      <c r="A162" s="2" t="s">
        <v>27289</v>
      </c>
      <c r="B162" s="2" t="s">
        <v>27290</v>
      </c>
      <c r="C162" s="4" t="s">
        <v>24174</v>
      </c>
      <c r="E162" s="9">
        <v>43091</v>
      </c>
    </row>
    <row r="163" spans="1:6" x14ac:dyDescent="0.25">
      <c r="A163" s="2" t="s">
        <v>2470</v>
      </c>
      <c r="B163" s="2" t="s">
        <v>27291</v>
      </c>
      <c r="C163" s="4" t="s">
        <v>27292</v>
      </c>
      <c r="E163" s="9">
        <v>43096</v>
      </c>
    </row>
    <row r="164" spans="1:6" x14ac:dyDescent="0.25">
      <c r="A164" s="2" t="s">
        <v>2416</v>
      </c>
      <c r="B164" s="2" t="s">
        <v>27293</v>
      </c>
      <c r="C164" s="4" t="s">
        <v>27294</v>
      </c>
      <c r="E164" s="9">
        <v>43109</v>
      </c>
    </row>
    <row r="165" spans="1:6" x14ac:dyDescent="0.25">
      <c r="A165" s="2" t="s">
        <v>27295</v>
      </c>
      <c r="B165" s="2" t="s">
        <v>27296</v>
      </c>
      <c r="C165" s="4" t="s">
        <v>24861</v>
      </c>
      <c r="E165" s="9">
        <v>43123</v>
      </c>
    </row>
    <row r="166" spans="1:6" x14ac:dyDescent="0.25">
      <c r="A166" s="2" t="s">
        <v>13678</v>
      </c>
      <c r="B166" s="2" t="s">
        <v>27297</v>
      </c>
      <c r="C166" s="4" t="s">
        <v>16897</v>
      </c>
      <c r="E166" s="9">
        <v>43138</v>
      </c>
    </row>
    <row r="167" spans="1:6" x14ac:dyDescent="0.25">
      <c r="A167" s="2" t="s">
        <v>27298</v>
      </c>
      <c r="B167" s="2" t="s">
        <v>20325</v>
      </c>
      <c r="C167" s="4" t="s">
        <v>3181</v>
      </c>
      <c r="E167" s="9">
        <v>43155</v>
      </c>
      <c r="F167" s="3">
        <v>3</v>
      </c>
    </row>
    <row r="168" spans="1:6" x14ac:dyDescent="0.25">
      <c r="A168" s="2" t="s">
        <v>27299</v>
      </c>
      <c r="B168" s="2" t="s">
        <v>27300</v>
      </c>
      <c r="C168" s="4" t="s">
        <v>27301</v>
      </c>
      <c r="E168" s="9">
        <v>43155</v>
      </c>
    </row>
    <row r="169" spans="1:6" x14ac:dyDescent="0.25">
      <c r="A169" s="2" t="s">
        <v>27302</v>
      </c>
      <c r="B169" s="2" t="s">
        <v>27303</v>
      </c>
      <c r="C169" s="4" t="s">
        <v>27301</v>
      </c>
      <c r="E169" s="9">
        <v>43172</v>
      </c>
    </row>
    <row r="170" spans="1:6" x14ac:dyDescent="0.25">
      <c r="A170" s="2" t="s">
        <v>16217</v>
      </c>
      <c r="B170" s="2" t="s">
        <v>27304</v>
      </c>
      <c r="C170" s="4" t="s">
        <v>25265</v>
      </c>
      <c r="E170" s="9">
        <v>43181</v>
      </c>
    </row>
    <row r="171" spans="1:6" x14ac:dyDescent="0.25">
      <c r="A171" s="2" t="s">
        <v>10433</v>
      </c>
      <c r="B171" s="2" t="s">
        <v>10434</v>
      </c>
      <c r="C171" s="4" t="s">
        <v>27305</v>
      </c>
      <c r="E171" s="9">
        <v>43192</v>
      </c>
    </row>
    <row r="172" spans="1:6" x14ac:dyDescent="0.25">
      <c r="A172" s="2" t="s">
        <v>27306</v>
      </c>
      <c r="B172" s="2" t="s">
        <v>8981</v>
      </c>
      <c r="C172" s="4" t="s">
        <v>5756</v>
      </c>
      <c r="D172" s="9">
        <v>43402</v>
      </c>
      <c r="E172" s="9">
        <v>43403</v>
      </c>
    </row>
    <row r="173" spans="1:6" x14ac:dyDescent="0.25">
      <c r="A173" s="2" t="s">
        <v>27306</v>
      </c>
      <c r="B173" s="2" t="s">
        <v>27307</v>
      </c>
      <c r="C173" s="4" t="s">
        <v>13570</v>
      </c>
      <c r="E173" s="9">
        <v>43417</v>
      </c>
    </row>
    <row r="174" spans="1:6" x14ac:dyDescent="0.25">
      <c r="A174" s="2" t="s">
        <v>27306</v>
      </c>
      <c r="B174" s="2" t="s">
        <v>27308</v>
      </c>
      <c r="C174" s="4" t="s">
        <v>10214</v>
      </c>
      <c r="E174" s="9">
        <v>43425</v>
      </c>
    </row>
    <row r="175" spans="1:6" x14ac:dyDescent="0.25">
      <c r="A175" s="2" t="s">
        <v>27306</v>
      </c>
      <c r="B175" s="2" t="s">
        <v>27309</v>
      </c>
      <c r="C175" s="4" t="s">
        <v>27310</v>
      </c>
      <c r="E175" s="9">
        <v>43433</v>
      </c>
    </row>
    <row r="176" spans="1:6" x14ac:dyDescent="0.25">
      <c r="A176" s="2" t="s">
        <v>1066</v>
      </c>
      <c r="B176" s="2" t="s">
        <v>27311</v>
      </c>
      <c r="C176" s="4" t="s">
        <v>6137</v>
      </c>
      <c r="D176" s="9">
        <v>43447</v>
      </c>
      <c r="E176" s="9">
        <v>43446</v>
      </c>
    </row>
    <row r="177" spans="1:6" x14ac:dyDescent="0.25">
      <c r="A177" s="2" t="s">
        <v>8980</v>
      </c>
      <c r="B177" s="2" t="s">
        <v>27312</v>
      </c>
      <c r="C177" s="4" t="s">
        <v>27313</v>
      </c>
      <c r="E177" s="9">
        <v>43496</v>
      </c>
    </row>
    <row r="178" spans="1:6" x14ac:dyDescent="0.25">
      <c r="A178" s="2" t="s">
        <v>26820</v>
      </c>
      <c r="B178" s="2" t="s">
        <v>23658</v>
      </c>
      <c r="C178" s="4" t="s">
        <v>2099</v>
      </c>
      <c r="E178" s="9">
        <v>43504</v>
      </c>
    </row>
    <row r="179" spans="1:6" x14ac:dyDescent="0.25">
      <c r="A179" s="2" t="s">
        <v>11449</v>
      </c>
      <c r="B179" s="2" t="s">
        <v>27314</v>
      </c>
      <c r="C179" s="4" t="s">
        <v>8951</v>
      </c>
      <c r="D179" s="9">
        <v>43526</v>
      </c>
      <c r="E179" s="9">
        <v>43522</v>
      </c>
    </row>
    <row r="180" spans="1:6" x14ac:dyDescent="0.25">
      <c r="A180" s="2" t="s">
        <v>4587</v>
      </c>
      <c r="B180" s="2" t="s">
        <v>27315</v>
      </c>
      <c r="C180" s="4" t="s">
        <v>27316</v>
      </c>
      <c r="E180" s="9">
        <v>43539</v>
      </c>
    </row>
    <row r="181" spans="1:6" x14ac:dyDescent="0.25">
      <c r="A181" s="25"/>
      <c r="B181" s="25" t="s">
        <v>27317</v>
      </c>
      <c r="C181" s="25"/>
      <c r="D181" s="29"/>
      <c r="E181" s="29"/>
      <c r="F181" s="30"/>
    </row>
    <row r="182" spans="1:6" x14ac:dyDescent="0.25">
      <c r="A182" s="2" t="s">
        <v>27318</v>
      </c>
      <c r="B182" s="2" t="s">
        <v>27319</v>
      </c>
      <c r="C182" s="4" t="s">
        <v>21350</v>
      </c>
      <c r="E182" s="9">
        <v>43581</v>
      </c>
    </row>
    <row r="183" spans="1:6" x14ac:dyDescent="0.25">
      <c r="A183" s="2" t="s">
        <v>22858</v>
      </c>
      <c r="B183" s="2" t="s">
        <v>11094</v>
      </c>
      <c r="C183" s="4" t="s">
        <v>2119</v>
      </c>
      <c r="E183" s="9">
        <v>43588</v>
      </c>
    </row>
    <row r="184" spans="1:6" x14ac:dyDescent="0.25">
      <c r="A184" s="2" t="s">
        <v>16991</v>
      </c>
      <c r="B184" s="2" t="s">
        <v>27320</v>
      </c>
      <c r="C184" s="4" t="s">
        <v>10952</v>
      </c>
      <c r="E184" s="9">
        <v>43599</v>
      </c>
      <c r="F184" s="3">
        <v>4</v>
      </c>
    </row>
    <row r="185" spans="1:6" x14ac:dyDescent="0.25">
      <c r="A185" s="2" t="s">
        <v>9637</v>
      </c>
      <c r="B185" s="2" t="s">
        <v>27321</v>
      </c>
      <c r="C185" s="4" t="s">
        <v>6200</v>
      </c>
      <c r="E185" s="9">
        <v>43636</v>
      </c>
    </row>
    <row r="186" spans="1:6" x14ac:dyDescent="0.25">
      <c r="A186" s="2" t="s">
        <v>27322</v>
      </c>
      <c r="B186" s="2" t="s">
        <v>27323</v>
      </c>
      <c r="C186" s="4" t="s">
        <v>6203</v>
      </c>
      <c r="E186" s="9">
        <v>43647</v>
      </c>
    </row>
    <row r="187" spans="1:6" x14ac:dyDescent="0.25">
      <c r="A187" s="2" t="s">
        <v>27324</v>
      </c>
      <c r="B187" s="2" t="s">
        <v>27325</v>
      </c>
      <c r="C187" s="4" t="s">
        <v>27326</v>
      </c>
      <c r="E187" s="9">
        <v>43717</v>
      </c>
    </row>
    <row r="188" spans="1:6" x14ac:dyDescent="0.25">
      <c r="A188" s="2" t="s">
        <v>27327</v>
      </c>
      <c r="B188" s="2" t="s">
        <v>27328</v>
      </c>
      <c r="C188" s="4" t="s">
        <v>14796</v>
      </c>
      <c r="E188" s="9">
        <v>43725</v>
      </c>
    </row>
    <row r="189" spans="1:6" x14ac:dyDescent="0.25">
      <c r="A189" s="2" t="s">
        <v>8844</v>
      </c>
      <c r="B189" s="2" t="s">
        <v>27329</v>
      </c>
      <c r="C189" s="4" t="s">
        <v>17693</v>
      </c>
      <c r="E189" s="9">
        <v>43729</v>
      </c>
    </row>
    <row r="190" spans="1:6" x14ac:dyDescent="0.25">
      <c r="A190" s="2" t="s">
        <v>8449</v>
      </c>
      <c r="B190" s="2" t="s">
        <v>27330</v>
      </c>
      <c r="C190" s="4" t="s">
        <v>27331</v>
      </c>
      <c r="E190" s="9">
        <v>43735</v>
      </c>
    </row>
    <row r="191" spans="1:6" x14ac:dyDescent="0.25">
      <c r="A191" s="2" t="s">
        <v>27332</v>
      </c>
      <c r="B191" s="2" t="s">
        <v>23995</v>
      </c>
      <c r="C191" s="4" t="s">
        <v>27333</v>
      </c>
      <c r="D191" s="9" t="s">
        <v>4856</v>
      </c>
      <c r="E191" s="9">
        <v>43749</v>
      </c>
    </row>
    <row r="192" spans="1:6" x14ac:dyDescent="0.25">
      <c r="A192" s="2" t="s">
        <v>16512</v>
      </c>
      <c r="B192" s="2" t="s">
        <v>16969</v>
      </c>
      <c r="C192" s="4" t="s">
        <v>27334</v>
      </c>
      <c r="E192" s="9">
        <v>43759</v>
      </c>
      <c r="F192" s="3">
        <v>3</v>
      </c>
    </row>
    <row r="193" spans="1:6" x14ac:dyDescent="0.25">
      <c r="A193" s="2" t="s">
        <v>1910</v>
      </c>
      <c r="B193" s="2" t="s">
        <v>21550</v>
      </c>
      <c r="C193" s="4" t="s">
        <v>27335</v>
      </c>
      <c r="E193" s="9">
        <v>43767</v>
      </c>
    </row>
    <row r="194" spans="1:6" x14ac:dyDescent="0.25">
      <c r="A194" s="2" t="s">
        <v>14213</v>
      </c>
      <c r="B194" s="2" t="s">
        <v>10541</v>
      </c>
      <c r="C194" s="4" t="s">
        <v>27336</v>
      </c>
      <c r="E194" s="9">
        <v>43777</v>
      </c>
      <c r="F194" s="3">
        <v>1</v>
      </c>
    </row>
    <row r="195" spans="1:6" x14ac:dyDescent="0.25">
      <c r="A195" s="2" t="s">
        <v>27337</v>
      </c>
      <c r="B195" s="2" t="s">
        <v>27338</v>
      </c>
      <c r="C195" s="4" t="s">
        <v>12735</v>
      </c>
      <c r="E195" s="9">
        <v>43801</v>
      </c>
      <c r="F195" s="3">
        <v>2</v>
      </c>
    </row>
    <row r="196" spans="1:6" x14ac:dyDescent="0.25">
      <c r="A196" s="2" t="s">
        <v>7037</v>
      </c>
      <c r="B196" s="2" t="s">
        <v>27339</v>
      </c>
      <c r="C196" s="4" t="s">
        <v>27340</v>
      </c>
      <c r="D196" s="9">
        <v>44536</v>
      </c>
      <c r="E196" s="9">
        <v>44536</v>
      </c>
    </row>
    <row r="197" spans="1:6" x14ac:dyDescent="0.25">
      <c r="A197" s="2" t="s">
        <v>27341</v>
      </c>
      <c r="B197" s="2" t="s">
        <v>27342</v>
      </c>
      <c r="C197" s="4" t="s">
        <v>27340</v>
      </c>
      <c r="D197" s="9">
        <v>44536</v>
      </c>
      <c r="E197" s="9">
        <v>44536</v>
      </c>
    </row>
    <row r="198" spans="1:6" x14ac:dyDescent="0.25">
      <c r="A198" s="2" t="s">
        <v>1593</v>
      </c>
      <c r="B198" s="2" t="s">
        <v>27343</v>
      </c>
      <c r="C198" s="4" t="s">
        <v>9674</v>
      </c>
      <c r="D198" s="9">
        <v>44564</v>
      </c>
      <c r="E198" s="9">
        <v>44564</v>
      </c>
    </row>
    <row r="199" spans="1:6" x14ac:dyDescent="0.25">
      <c r="A199" s="2" t="s">
        <v>27344</v>
      </c>
      <c r="B199" s="2" t="s">
        <v>27345</v>
      </c>
      <c r="C199" s="4" t="s">
        <v>9674</v>
      </c>
      <c r="D199" s="9">
        <v>44564</v>
      </c>
      <c r="E199" s="9">
        <v>44564</v>
      </c>
    </row>
    <row r="200" spans="1:6" x14ac:dyDescent="0.25">
      <c r="A200" s="2" t="s">
        <v>27327</v>
      </c>
      <c r="B200" s="2" t="s">
        <v>27328</v>
      </c>
      <c r="C200" s="4" t="s">
        <v>27346</v>
      </c>
      <c r="D200" s="9" t="s">
        <v>20027</v>
      </c>
      <c r="E200" s="9" t="s">
        <v>27347</v>
      </c>
    </row>
    <row r="201" spans="1:6" x14ac:dyDescent="0.25">
      <c r="A201" s="2" t="s">
        <v>1593</v>
      </c>
      <c r="B201" s="2" t="s">
        <v>27348</v>
      </c>
      <c r="C201" s="4" t="s">
        <v>27346</v>
      </c>
      <c r="D201" s="9" t="s">
        <v>20027</v>
      </c>
      <c r="E201" s="9">
        <v>44578</v>
      </c>
    </row>
    <row r="202" spans="1:6" x14ac:dyDescent="0.25">
      <c r="A202" s="2" t="s">
        <v>27349</v>
      </c>
      <c r="B202" s="2" t="s">
        <v>27350</v>
      </c>
      <c r="C202" s="4" t="s">
        <v>27351</v>
      </c>
      <c r="D202" s="9" t="s">
        <v>27352</v>
      </c>
      <c r="E202" s="9">
        <v>44592</v>
      </c>
    </row>
    <row r="203" spans="1:6" x14ac:dyDescent="0.25">
      <c r="A203" s="2" t="s">
        <v>17718</v>
      </c>
      <c r="B203" s="2" t="s">
        <v>27353</v>
      </c>
      <c r="C203" s="4" t="s">
        <v>27351</v>
      </c>
      <c r="D203" s="9" t="s">
        <v>27352</v>
      </c>
      <c r="E203" s="9">
        <v>44592</v>
      </c>
    </row>
    <row r="204" spans="1:6" x14ac:dyDescent="0.25">
      <c r="A204" s="2" t="s">
        <v>1024</v>
      </c>
      <c r="B204" s="2" t="s">
        <v>27354</v>
      </c>
      <c r="C204" s="4" t="s">
        <v>27355</v>
      </c>
      <c r="D204" s="9" t="s">
        <v>23792</v>
      </c>
      <c r="E204" s="9">
        <v>44608</v>
      </c>
      <c r="F204" s="3">
        <v>1</v>
      </c>
    </row>
    <row r="205" spans="1:6" x14ac:dyDescent="0.25">
      <c r="A205" s="2" t="s">
        <v>16437</v>
      </c>
      <c r="B205" s="2" t="s">
        <v>27356</v>
      </c>
      <c r="C205" s="4" t="s">
        <v>27355</v>
      </c>
      <c r="D205" s="9" t="s">
        <v>23792</v>
      </c>
      <c r="E205" s="9">
        <v>44608</v>
      </c>
      <c r="F205" s="3">
        <v>1</v>
      </c>
    </row>
    <row r="206" spans="1:6" x14ac:dyDescent="0.25">
      <c r="A206" s="2" t="s">
        <v>27357</v>
      </c>
      <c r="B206" s="2" t="s">
        <v>27358</v>
      </c>
      <c r="C206" s="4" t="s">
        <v>27359</v>
      </c>
      <c r="D206" s="9" t="s">
        <v>27360</v>
      </c>
    </row>
    <row r="207" spans="1:6" x14ac:dyDescent="0.25">
      <c r="A207" s="2" t="s">
        <v>27361</v>
      </c>
      <c r="B207" s="2" t="s">
        <v>27362</v>
      </c>
      <c r="C207" s="4" t="s">
        <v>27359</v>
      </c>
      <c r="D207" s="9" t="s">
        <v>27360</v>
      </c>
    </row>
    <row r="208" spans="1:6" x14ac:dyDescent="0.25">
      <c r="A208" s="2" t="s">
        <v>16512</v>
      </c>
      <c r="B208" s="2" t="s">
        <v>27363</v>
      </c>
      <c r="C208" s="4" t="s">
        <v>4958</v>
      </c>
      <c r="E208" s="9">
        <v>44636</v>
      </c>
      <c r="F208" s="3">
        <v>2</v>
      </c>
    </row>
    <row r="209" spans="1:6" x14ac:dyDescent="0.25">
      <c r="A209" s="2" t="s">
        <v>7367</v>
      </c>
      <c r="B209" s="2" t="s">
        <v>27364</v>
      </c>
      <c r="C209" s="4" t="s">
        <v>4958</v>
      </c>
      <c r="E209" s="9">
        <v>44636</v>
      </c>
      <c r="F209" s="3">
        <v>2</v>
      </c>
    </row>
    <row r="210" spans="1:6" x14ac:dyDescent="0.25">
      <c r="A210" s="25"/>
      <c r="B210" s="25" t="s">
        <v>27365</v>
      </c>
      <c r="C210" s="25"/>
      <c r="D210" s="29"/>
      <c r="E210" s="29"/>
      <c r="F210" s="30"/>
    </row>
    <row r="211" spans="1:6" x14ac:dyDescent="0.25">
      <c r="A211" s="2" t="s">
        <v>27366</v>
      </c>
      <c r="B211" s="2" t="s">
        <v>27367</v>
      </c>
      <c r="C211" s="4" t="s">
        <v>24058</v>
      </c>
      <c r="D211" s="9" t="s">
        <v>27368</v>
      </c>
      <c r="E211" s="9">
        <v>44680</v>
      </c>
      <c r="F211" s="3">
        <v>2</v>
      </c>
    </row>
    <row r="212" spans="1:6" x14ac:dyDescent="0.25">
      <c r="A212" s="2" t="s">
        <v>27369</v>
      </c>
      <c r="B212" s="2" t="s">
        <v>27370</v>
      </c>
      <c r="C212" s="4" t="s">
        <v>24058</v>
      </c>
      <c r="D212" s="9" t="s">
        <v>27368</v>
      </c>
      <c r="E212" s="9">
        <v>44680</v>
      </c>
      <c r="F212" s="3">
        <v>2</v>
      </c>
    </row>
    <row r="213" spans="1:6" x14ac:dyDescent="0.25">
      <c r="A213" s="25"/>
      <c r="B213" s="25" t="s">
        <v>27371</v>
      </c>
      <c r="C213" s="25"/>
      <c r="D213" s="29"/>
      <c r="E213" s="29"/>
      <c r="F213" s="30"/>
    </row>
    <row r="214" spans="1:6" x14ac:dyDescent="0.25">
      <c r="A214" s="2" t="s">
        <v>16488</v>
      </c>
      <c r="B214" s="2" t="s">
        <v>27372</v>
      </c>
      <c r="C214" s="4" t="s">
        <v>27373</v>
      </c>
      <c r="D214" s="9" t="s">
        <v>27374</v>
      </c>
      <c r="E214" s="9">
        <v>44699</v>
      </c>
      <c r="F214" s="3">
        <v>2</v>
      </c>
    </row>
    <row r="215" spans="1:6" x14ac:dyDescent="0.25">
      <c r="A215" s="25"/>
      <c r="B215" s="25" t="s">
        <v>27375</v>
      </c>
      <c r="C215" s="25"/>
      <c r="D215" s="29"/>
      <c r="E215" s="29"/>
      <c r="F215" s="30"/>
    </row>
    <row r="216" spans="1:6" x14ac:dyDescent="0.25">
      <c r="A216" s="2" t="s">
        <v>14784</v>
      </c>
      <c r="B216" s="2" t="s">
        <v>27376</v>
      </c>
      <c r="C216" s="4" t="s">
        <v>27377</v>
      </c>
      <c r="E216" s="9">
        <v>44733</v>
      </c>
      <c r="F216" s="3">
        <v>1</v>
      </c>
    </row>
    <row r="217" spans="1:6" x14ac:dyDescent="0.25">
      <c r="A217" s="25"/>
      <c r="B217" s="25" t="s">
        <v>27378</v>
      </c>
      <c r="C217" s="25"/>
      <c r="D217" s="29"/>
      <c r="E217" s="29"/>
      <c r="F217" s="30"/>
    </row>
    <row r="218" spans="1:6" x14ac:dyDescent="0.25">
      <c r="A218" s="2" t="s">
        <v>5293</v>
      </c>
      <c r="B218" s="2" t="s">
        <v>27379</v>
      </c>
      <c r="C218" s="4" t="s">
        <v>27380</v>
      </c>
      <c r="E218" s="9">
        <v>44748</v>
      </c>
      <c r="F218" s="3">
        <v>1</v>
      </c>
    </row>
    <row r="219" spans="1:6" x14ac:dyDescent="0.25">
      <c r="A219" s="2" t="s">
        <v>6073</v>
      </c>
      <c r="B219" s="2" t="s">
        <v>27381</v>
      </c>
      <c r="C219" s="4" t="s">
        <v>27380</v>
      </c>
      <c r="E219" s="9">
        <v>44748</v>
      </c>
      <c r="F219" s="3">
        <v>1</v>
      </c>
    </row>
    <row r="220" spans="1:6" x14ac:dyDescent="0.25">
      <c r="A220" s="25"/>
      <c r="B220" s="25" t="s">
        <v>27382</v>
      </c>
      <c r="C220" s="25"/>
      <c r="D220" s="29"/>
      <c r="E220" s="29"/>
      <c r="F220" s="30"/>
    </row>
    <row r="221" spans="1:6" x14ac:dyDescent="0.25">
      <c r="A221" s="2" t="s">
        <v>6939</v>
      </c>
      <c r="B221" s="2" t="s">
        <v>27383</v>
      </c>
      <c r="C221" s="4" t="s">
        <v>27384</v>
      </c>
      <c r="D221" s="9">
        <v>44914</v>
      </c>
      <c r="E221" s="9">
        <v>44916</v>
      </c>
    </row>
    <row r="222" spans="1:6" x14ac:dyDescent="0.25">
      <c r="A222" s="25"/>
      <c r="B222" s="25" t="s">
        <v>27385</v>
      </c>
      <c r="C222" s="25"/>
      <c r="D222" s="29"/>
      <c r="E222" s="29"/>
      <c r="F222" s="30"/>
    </row>
    <row r="223" spans="1:6" x14ac:dyDescent="0.25">
      <c r="A223" s="2" t="s">
        <v>5293</v>
      </c>
      <c r="B223" s="2" t="s">
        <v>2131</v>
      </c>
      <c r="C223" s="4" t="s">
        <v>21379</v>
      </c>
      <c r="D223" s="9">
        <v>44936</v>
      </c>
      <c r="E223" s="9">
        <v>44937</v>
      </c>
      <c r="F223" s="3">
        <v>1</v>
      </c>
    </row>
    <row r="224" spans="1:6" x14ac:dyDescent="0.25">
      <c r="A224" s="2" t="s">
        <v>27386</v>
      </c>
      <c r="B224" s="2" t="s">
        <v>27387</v>
      </c>
      <c r="C224" s="4" t="s">
        <v>21379</v>
      </c>
      <c r="D224" s="9">
        <v>44936</v>
      </c>
      <c r="E224" s="9">
        <v>44937</v>
      </c>
      <c r="F224" s="3">
        <v>1</v>
      </c>
    </row>
    <row r="225" spans="1:6" x14ac:dyDescent="0.25">
      <c r="A225" s="25"/>
      <c r="B225" s="25" t="s">
        <v>27388</v>
      </c>
      <c r="C225" s="25"/>
      <c r="D225" s="29"/>
      <c r="E225" s="29"/>
      <c r="F225" s="30"/>
    </row>
  </sheetData>
  <hyperlinks>
    <hyperlink ref="I1" location="'Inicio'!A1" tooltip="Regresa a la tabla del inicio" display="Ir al inicio" xr:uid="{A873A1F7-5AB0-43B9-881A-1CD78B5254AB}"/>
  </hyperlinks>
  <pageMargins left="0.7" right="0.7" top="0.75" bottom="0.75" header="0.3" footer="0.3"/>
  <tableParts count="1">
    <tablePart r:id="rId1"/>
  </tableParts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58C3-7364-4BB7-965F-4FAE2C9543A1}">
  <sheetPr codeName="Hoja338"/>
  <dimension ref="A1:I68"/>
  <sheetViews>
    <sheetView workbookViewId="0">
      <pane ySplit="1" topLeftCell="A53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839</v>
      </c>
      <c r="H1" s="1" t="s">
        <v>28761</v>
      </c>
      <c r="I1" s="5" t="s">
        <v>14</v>
      </c>
    </row>
    <row r="2" spans="1:9" x14ac:dyDescent="0.25">
      <c r="A2" s="2" t="s">
        <v>2385</v>
      </c>
      <c r="B2" s="2" t="s">
        <v>6854</v>
      </c>
      <c r="C2" s="4" t="s">
        <v>1898</v>
      </c>
      <c r="E2" s="9">
        <v>42100</v>
      </c>
    </row>
    <row r="3" spans="1:9" x14ac:dyDescent="0.25">
      <c r="A3" s="2" t="s">
        <v>21558</v>
      </c>
      <c r="B3" s="2" t="s">
        <v>27389</v>
      </c>
      <c r="C3" s="4" t="s">
        <v>1898</v>
      </c>
      <c r="E3" s="9">
        <v>42100</v>
      </c>
    </row>
    <row r="4" spans="1:9" x14ac:dyDescent="0.25">
      <c r="A4" s="2" t="s">
        <v>27390</v>
      </c>
      <c r="B4" s="2" t="s">
        <v>27391</v>
      </c>
      <c r="C4" s="4" t="s">
        <v>1898</v>
      </c>
      <c r="E4" s="9">
        <v>42100</v>
      </c>
    </row>
    <row r="5" spans="1:9" x14ac:dyDescent="0.25">
      <c r="A5" s="2" t="s">
        <v>1241</v>
      </c>
      <c r="B5" s="2" t="s">
        <v>27392</v>
      </c>
      <c r="C5" s="4" t="s">
        <v>19869</v>
      </c>
      <c r="E5" s="9">
        <v>42116</v>
      </c>
    </row>
    <row r="6" spans="1:9" x14ac:dyDescent="0.25">
      <c r="A6" s="2" t="s">
        <v>27393</v>
      </c>
      <c r="B6" s="2" t="s">
        <v>27394</v>
      </c>
      <c r="C6" s="4" t="s">
        <v>19869</v>
      </c>
      <c r="E6" s="9">
        <v>42116</v>
      </c>
    </row>
    <row r="7" spans="1:9" x14ac:dyDescent="0.25">
      <c r="A7" s="2" t="s">
        <v>1689</v>
      </c>
      <c r="B7" s="2" t="s">
        <v>27395</v>
      </c>
      <c r="C7" s="4" t="s">
        <v>27396</v>
      </c>
      <c r="E7" s="9">
        <v>42122</v>
      </c>
    </row>
    <row r="8" spans="1:9" x14ac:dyDescent="0.25">
      <c r="A8" s="2" t="s">
        <v>10755</v>
      </c>
      <c r="B8" s="2" t="s">
        <v>10756</v>
      </c>
      <c r="C8" s="4" t="s">
        <v>26928</v>
      </c>
      <c r="E8" s="9">
        <v>42156</v>
      </c>
    </row>
    <row r="9" spans="1:9" x14ac:dyDescent="0.25">
      <c r="A9" s="2" t="s">
        <v>21697</v>
      </c>
      <c r="B9" s="2" t="s">
        <v>27397</v>
      </c>
      <c r="C9" s="4" t="s">
        <v>27398</v>
      </c>
      <c r="E9" s="9">
        <v>42163</v>
      </c>
    </row>
    <row r="10" spans="1:9" x14ac:dyDescent="0.25">
      <c r="A10" s="2" t="s">
        <v>27399</v>
      </c>
      <c r="B10" s="2" t="s">
        <v>27400</v>
      </c>
      <c r="C10" s="4" t="s">
        <v>27398</v>
      </c>
      <c r="E10" s="9">
        <v>42163</v>
      </c>
    </row>
    <row r="11" spans="1:9" x14ac:dyDescent="0.25">
      <c r="A11" s="2" t="s">
        <v>27401</v>
      </c>
      <c r="B11" s="2" t="s">
        <v>27402</v>
      </c>
      <c r="C11" s="4" t="s">
        <v>4303</v>
      </c>
      <c r="E11" s="9">
        <v>42178</v>
      </c>
    </row>
    <row r="12" spans="1:9" x14ac:dyDescent="0.25">
      <c r="A12" s="2" t="s">
        <v>10031</v>
      </c>
      <c r="B12" s="2" t="s">
        <v>27403</v>
      </c>
      <c r="C12" s="4" t="s">
        <v>5271</v>
      </c>
      <c r="E12" s="9">
        <v>42181</v>
      </c>
    </row>
    <row r="13" spans="1:9" x14ac:dyDescent="0.25">
      <c r="A13" s="2" t="s">
        <v>27404</v>
      </c>
      <c r="B13" s="2" t="s">
        <v>27405</v>
      </c>
      <c r="C13" s="4" t="s">
        <v>5271</v>
      </c>
      <c r="E13" s="9">
        <v>42181</v>
      </c>
    </row>
    <row r="14" spans="1:9" x14ac:dyDescent="0.25">
      <c r="A14" s="2" t="s">
        <v>8582</v>
      </c>
      <c r="B14" s="2" t="s">
        <v>27406</v>
      </c>
      <c r="C14" s="4" t="s">
        <v>5277</v>
      </c>
      <c r="E14" s="9">
        <v>42189</v>
      </c>
    </row>
    <row r="15" spans="1:9" x14ac:dyDescent="0.25">
      <c r="A15" s="2" t="s">
        <v>21565</v>
      </c>
      <c r="B15" s="2" t="s">
        <v>27407</v>
      </c>
      <c r="C15" s="4" t="s">
        <v>5277</v>
      </c>
      <c r="E15" s="9">
        <v>42189</v>
      </c>
    </row>
    <row r="16" spans="1:9" x14ac:dyDescent="0.25">
      <c r="A16" s="2" t="s">
        <v>13882</v>
      </c>
      <c r="B16" s="2" t="s">
        <v>27408</v>
      </c>
      <c r="C16" s="4" t="s">
        <v>5281</v>
      </c>
      <c r="E16" s="9">
        <v>42199</v>
      </c>
    </row>
    <row r="17" spans="1:5" x14ac:dyDescent="0.25">
      <c r="A17" s="2" t="s">
        <v>3645</v>
      </c>
      <c r="B17" s="2" t="s">
        <v>27409</v>
      </c>
      <c r="C17" s="4" t="s">
        <v>10664</v>
      </c>
      <c r="E17" s="9">
        <v>42206</v>
      </c>
    </row>
    <row r="18" spans="1:5" x14ac:dyDescent="0.25">
      <c r="A18" s="2" t="s">
        <v>3201</v>
      </c>
      <c r="B18" s="2" t="s">
        <v>27410</v>
      </c>
      <c r="C18" s="4" t="s">
        <v>27411</v>
      </c>
      <c r="E18" s="9">
        <v>42213</v>
      </c>
    </row>
    <row r="19" spans="1:5" x14ac:dyDescent="0.25">
      <c r="A19" s="2" t="s">
        <v>27412</v>
      </c>
      <c r="B19" s="2" t="s">
        <v>27413</v>
      </c>
      <c r="C19" s="4" t="s">
        <v>12484</v>
      </c>
      <c r="E19" s="9">
        <v>42241</v>
      </c>
    </row>
    <row r="20" spans="1:5" x14ac:dyDescent="0.25">
      <c r="A20" s="2" t="s">
        <v>2339</v>
      </c>
      <c r="B20" s="2" t="s">
        <v>27414</v>
      </c>
      <c r="C20" s="4" t="s">
        <v>12043</v>
      </c>
      <c r="E20" s="9">
        <v>42254</v>
      </c>
    </row>
    <row r="21" spans="1:5" x14ac:dyDescent="0.25">
      <c r="A21" s="2" t="s">
        <v>25151</v>
      </c>
      <c r="B21" s="2" t="s">
        <v>27415</v>
      </c>
      <c r="C21" s="4" t="s">
        <v>12043</v>
      </c>
      <c r="E21" s="9">
        <v>42254</v>
      </c>
    </row>
    <row r="22" spans="1:5" x14ac:dyDescent="0.25">
      <c r="A22" s="2" t="s">
        <v>5893</v>
      </c>
      <c r="B22" s="2" t="s">
        <v>27416</v>
      </c>
      <c r="C22" s="4" t="s">
        <v>17931</v>
      </c>
      <c r="E22" s="9">
        <v>42283</v>
      </c>
    </row>
    <row r="23" spans="1:5" x14ac:dyDescent="0.25">
      <c r="A23" s="2" t="s">
        <v>3730</v>
      </c>
      <c r="B23" s="2" t="s">
        <v>4398</v>
      </c>
      <c r="C23" s="4" t="s">
        <v>5325</v>
      </c>
      <c r="E23" s="9">
        <v>42290</v>
      </c>
    </row>
    <row r="24" spans="1:5" x14ac:dyDescent="0.25">
      <c r="A24" s="2" t="s">
        <v>2339</v>
      </c>
      <c r="B24" s="2" t="s">
        <v>27417</v>
      </c>
      <c r="C24" s="4" t="s">
        <v>14372</v>
      </c>
      <c r="E24" s="9">
        <v>42318</v>
      </c>
    </row>
    <row r="25" spans="1:5" x14ac:dyDescent="0.25">
      <c r="A25" s="2" t="s">
        <v>3645</v>
      </c>
      <c r="B25" s="2" t="s">
        <v>27418</v>
      </c>
      <c r="C25" s="4" t="s">
        <v>14372</v>
      </c>
      <c r="E25" s="9">
        <v>42318</v>
      </c>
    </row>
    <row r="26" spans="1:5" x14ac:dyDescent="0.25">
      <c r="A26" s="2" t="s">
        <v>10685</v>
      </c>
      <c r="B26" s="2" t="s">
        <v>27419</v>
      </c>
      <c r="C26" s="4" t="s">
        <v>27420</v>
      </c>
      <c r="E26" s="9">
        <v>42325</v>
      </c>
    </row>
    <row r="27" spans="1:5" x14ac:dyDescent="0.25">
      <c r="A27" s="2" t="s">
        <v>4071</v>
      </c>
      <c r="B27" s="2" t="s">
        <v>27421</v>
      </c>
      <c r="C27" s="4" t="s">
        <v>27420</v>
      </c>
      <c r="E27" s="9">
        <v>42325</v>
      </c>
    </row>
    <row r="28" spans="1:5" x14ac:dyDescent="0.25">
      <c r="A28" s="2" t="s">
        <v>27422</v>
      </c>
      <c r="B28" s="2" t="s">
        <v>27423</v>
      </c>
      <c r="C28" s="4" t="s">
        <v>1290</v>
      </c>
      <c r="E28" s="9">
        <v>42345</v>
      </c>
    </row>
    <row r="29" spans="1:5" x14ac:dyDescent="0.25">
      <c r="A29" s="2" t="s">
        <v>2090</v>
      </c>
      <c r="B29" s="2" t="s">
        <v>27424</v>
      </c>
      <c r="C29" s="4" t="s">
        <v>1290</v>
      </c>
      <c r="E29" s="9">
        <v>42345</v>
      </c>
    </row>
    <row r="30" spans="1:5" x14ac:dyDescent="0.25">
      <c r="A30" s="2" t="s">
        <v>27425</v>
      </c>
      <c r="B30" s="2" t="s">
        <v>27426</v>
      </c>
      <c r="C30" s="4" t="s">
        <v>16857</v>
      </c>
      <c r="E30" s="9">
        <v>42352</v>
      </c>
    </row>
    <row r="31" spans="1:5" x14ac:dyDescent="0.25">
      <c r="A31" s="2" t="s">
        <v>27427</v>
      </c>
      <c r="B31" s="2" t="s">
        <v>27428</v>
      </c>
      <c r="C31" s="4" t="s">
        <v>16857</v>
      </c>
      <c r="E31" s="9">
        <v>42352</v>
      </c>
    </row>
    <row r="32" spans="1:5" x14ac:dyDescent="0.25">
      <c r="A32" s="2" t="s">
        <v>27429</v>
      </c>
      <c r="B32" s="2" t="s">
        <v>27430</v>
      </c>
      <c r="C32" s="4" t="s">
        <v>3271</v>
      </c>
      <c r="E32" s="9">
        <v>42364</v>
      </c>
    </row>
    <row r="33" spans="1:5" x14ac:dyDescent="0.25">
      <c r="A33" s="2" t="s">
        <v>27431</v>
      </c>
      <c r="B33" s="2" t="s">
        <v>27432</v>
      </c>
      <c r="C33" s="4" t="s">
        <v>3271</v>
      </c>
      <c r="E33" s="9">
        <v>42364</v>
      </c>
    </row>
    <row r="34" spans="1:5" x14ac:dyDescent="0.25">
      <c r="A34" s="2" t="s">
        <v>27433</v>
      </c>
      <c r="B34" s="2" t="s">
        <v>27434</v>
      </c>
      <c r="C34" s="4" t="s">
        <v>1306</v>
      </c>
      <c r="E34" s="9">
        <v>42406</v>
      </c>
    </row>
    <row r="35" spans="1:5" x14ac:dyDescent="0.25">
      <c r="A35" s="2" t="s">
        <v>27435</v>
      </c>
      <c r="B35" s="2" t="s">
        <v>27436</v>
      </c>
      <c r="C35" s="4" t="s">
        <v>1311</v>
      </c>
      <c r="E35" s="9">
        <v>42412</v>
      </c>
    </row>
    <row r="36" spans="1:5" x14ac:dyDescent="0.25">
      <c r="A36" s="2" t="s">
        <v>27437</v>
      </c>
      <c r="B36" s="2" t="s">
        <v>27438</v>
      </c>
      <c r="C36" s="4" t="s">
        <v>23602</v>
      </c>
      <c r="E36" s="9">
        <v>42418</v>
      </c>
    </row>
    <row r="37" spans="1:5" x14ac:dyDescent="0.25">
      <c r="A37" s="2" t="s">
        <v>8727</v>
      </c>
      <c r="B37" s="2" t="s">
        <v>27439</v>
      </c>
      <c r="C37" s="4" t="s">
        <v>11293</v>
      </c>
      <c r="E37" s="9">
        <v>42423</v>
      </c>
    </row>
    <row r="38" spans="1:5" x14ac:dyDescent="0.25">
      <c r="A38" s="2" t="s">
        <v>1802</v>
      </c>
      <c r="B38" s="2" t="s">
        <v>27440</v>
      </c>
      <c r="C38" s="4" t="s">
        <v>7630</v>
      </c>
      <c r="E38" s="9">
        <v>42426</v>
      </c>
    </row>
    <row r="39" spans="1:5" x14ac:dyDescent="0.25">
      <c r="A39" s="2" t="s">
        <v>16607</v>
      </c>
      <c r="B39" s="2" t="s">
        <v>27441</v>
      </c>
      <c r="C39" s="4" t="s">
        <v>7630</v>
      </c>
      <c r="E39" s="9">
        <v>42426</v>
      </c>
    </row>
    <row r="40" spans="1:5" x14ac:dyDescent="0.25">
      <c r="A40" s="2" t="s">
        <v>27442</v>
      </c>
      <c r="B40" s="2" t="s">
        <v>27443</v>
      </c>
      <c r="C40" s="4" t="s">
        <v>11298</v>
      </c>
      <c r="E40" s="9">
        <v>42430</v>
      </c>
    </row>
    <row r="41" spans="1:5" x14ac:dyDescent="0.25">
      <c r="A41" s="2" t="s">
        <v>25151</v>
      </c>
      <c r="B41" s="2" t="s">
        <v>27444</v>
      </c>
      <c r="C41" s="4" t="s">
        <v>27445</v>
      </c>
      <c r="E41" s="9">
        <v>42437</v>
      </c>
    </row>
    <row r="42" spans="1:5" x14ac:dyDescent="0.25">
      <c r="A42" s="2" t="s">
        <v>18118</v>
      </c>
      <c r="B42" s="2" t="s">
        <v>27446</v>
      </c>
      <c r="C42" s="4" t="s">
        <v>27447</v>
      </c>
      <c r="E42" s="9">
        <v>42460</v>
      </c>
    </row>
    <row r="43" spans="1:5" x14ac:dyDescent="0.25">
      <c r="A43" s="2" t="s">
        <v>3645</v>
      </c>
      <c r="B43" s="2" t="s">
        <v>27448</v>
      </c>
      <c r="C43" s="4" t="s">
        <v>19892</v>
      </c>
      <c r="E43" s="9">
        <v>42485</v>
      </c>
    </row>
    <row r="44" spans="1:5" x14ac:dyDescent="0.25">
      <c r="A44" s="2" t="s">
        <v>10031</v>
      </c>
      <c r="B44" s="2" t="s">
        <v>27449</v>
      </c>
      <c r="C44" s="4" t="s">
        <v>27450</v>
      </c>
      <c r="E44" s="9">
        <v>42492</v>
      </c>
    </row>
    <row r="45" spans="1:5" x14ac:dyDescent="0.25">
      <c r="A45" s="2" t="s">
        <v>27451</v>
      </c>
      <c r="B45" s="2" t="s">
        <v>27452</v>
      </c>
      <c r="C45" s="4" t="s">
        <v>27450</v>
      </c>
      <c r="E45" s="9">
        <v>42492</v>
      </c>
    </row>
    <row r="46" spans="1:5" x14ac:dyDescent="0.25">
      <c r="A46" s="2" t="s">
        <v>1383</v>
      </c>
      <c r="B46" s="2" t="s">
        <v>27453</v>
      </c>
      <c r="C46" s="4" t="s">
        <v>9823</v>
      </c>
      <c r="E46" s="9">
        <v>42499</v>
      </c>
    </row>
    <row r="47" spans="1:5" x14ac:dyDescent="0.25">
      <c r="A47" s="2" t="s">
        <v>23258</v>
      </c>
      <c r="B47" s="2" t="s">
        <v>27454</v>
      </c>
      <c r="C47" s="4" t="s">
        <v>22020</v>
      </c>
      <c r="E47" s="9">
        <v>42508</v>
      </c>
    </row>
    <row r="48" spans="1:5" x14ac:dyDescent="0.25">
      <c r="A48" s="2" t="s">
        <v>27455</v>
      </c>
      <c r="B48" s="2" t="s">
        <v>27456</v>
      </c>
      <c r="C48" s="4" t="s">
        <v>27457</v>
      </c>
      <c r="E48" s="9">
        <v>42517</v>
      </c>
    </row>
    <row r="49" spans="1:5" x14ac:dyDescent="0.25">
      <c r="A49" s="2" t="s">
        <v>27458</v>
      </c>
      <c r="B49" s="2" t="s">
        <v>27459</v>
      </c>
      <c r="C49" s="4" t="s">
        <v>27457</v>
      </c>
      <c r="E49" s="9">
        <v>42517</v>
      </c>
    </row>
    <row r="50" spans="1:5" x14ac:dyDescent="0.25">
      <c r="A50" s="2" t="s">
        <v>4978</v>
      </c>
      <c r="B50" s="2" t="s">
        <v>27460</v>
      </c>
      <c r="C50" s="4" t="s">
        <v>27461</v>
      </c>
      <c r="E50" s="9">
        <v>42536</v>
      </c>
    </row>
    <row r="51" spans="1:5" x14ac:dyDescent="0.25">
      <c r="A51" s="2" t="s">
        <v>27462</v>
      </c>
      <c r="B51" s="2" t="s">
        <v>27463</v>
      </c>
      <c r="C51" s="4" t="s">
        <v>6634</v>
      </c>
      <c r="E51" s="9">
        <v>42565</v>
      </c>
    </row>
    <row r="52" spans="1:5" x14ac:dyDescent="0.25">
      <c r="A52" s="2" t="s">
        <v>27464</v>
      </c>
      <c r="B52" s="2" t="s">
        <v>27465</v>
      </c>
      <c r="C52" s="4" t="s">
        <v>6634</v>
      </c>
      <c r="E52" s="9">
        <v>42565</v>
      </c>
    </row>
    <row r="53" spans="1:5" x14ac:dyDescent="0.25">
      <c r="A53" s="2" t="s">
        <v>10031</v>
      </c>
      <c r="B53" s="2" t="s">
        <v>27466</v>
      </c>
      <c r="C53" s="4" t="s">
        <v>27467</v>
      </c>
      <c r="E53" s="9">
        <v>42577</v>
      </c>
    </row>
    <row r="54" spans="1:5" x14ac:dyDescent="0.25">
      <c r="A54" s="2" t="s">
        <v>27468</v>
      </c>
      <c r="B54" s="2" t="s">
        <v>27469</v>
      </c>
      <c r="C54" s="4" t="s">
        <v>12930</v>
      </c>
      <c r="E54" s="9">
        <v>42654</v>
      </c>
    </row>
    <row r="55" spans="1:5" x14ac:dyDescent="0.25">
      <c r="A55" s="2" t="s">
        <v>27470</v>
      </c>
      <c r="B55" s="2" t="s">
        <v>27471</v>
      </c>
      <c r="C55" s="4" t="s">
        <v>12930</v>
      </c>
      <c r="E55" s="9">
        <v>42654</v>
      </c>
    </row>
    <row r="56" spans="1:5" x14ac:dyDescent="0.25">
      <c r="A56" s="2" t="s">
        <v>27472</v>
      </c>
      <c r="B56" s="2" t="s">
        <v>27473</v>
      </c>
      <c r="C56" s="4" t="s">
        <v>4504</v>
      </c>
      <c r="E56" s="9">
        <v>42660</v>
      </c>
    </row>
    <row r="57" spans="1:5" x14ac:dyDescent="0.25">
      <c r="A57" s="2" t="s">
        <v>27474</v>
      </c>
      <c r="B57" s="2" t="s">
        <v>27475</v>
      </c>
      <c r="C57" s="4" t="s">
        <v>27476</v>
      </c>
      <c r="E57" s="9">
        <v>42716</v>
      </c>
    </row>
    <row r="58" spans="1:5" x14ac:dyDescent="0.25">
      <c r="A58" s="2" t="s">
        <v>14599</v>
      </c>
      <c r="B58" s="2" t="s">
        <v>27477</v>
      </c>
      <c r="C58" s="4" t="s">
        <v>4524</v>
      </c>
      <c r="D58" s="9" t="s">
        <v>27478</v>
      </c>
      <c r="E58" s="9" t="s">
        <v>3001</v>
      </c>
    </row>
    <row r="59" spans="1:5" x14ac:dyDescent="0.25">
      <c r="A59" s="2" t="s">
        <v>27479</v>
      </c>
      <c r="B59" s="2" t="s">
        <v>27480</v>
      </c>
      <c r="C59" s="4" t="s">
        <v>12170</v>
      </c>
      <c r="E59" s="9">
        <v>42769</v>
      </c>
    </row>
    <row r="60" spans="1:5" x14ac:dyDescent="0.25">
      <c r="A60" s="2" t="s">
        <v>15994</v>
      </c>
      <c r="B60" s="2" t="s">
        <v>27481</v>
      </c>
      <c r="C60" s="4" t="s">
        <v>3006</v>
      </c>
      <c r="E60" s="9">
        <v>42786</v>
      </c>
    </row>
    <row r="61" spans="1:5" x14ac:dyDescent="0.25">
      <c r="A61" s="2" t="s">
        <v>17121</v>
      </c>
      <c r="B61" s="2" t="s">
        <v>27482</v>
      </c>
      <c r="C61" s="4" t="s">
        <v>3006</v>
      </c>
      <c r="E61" s="9">
        <v>42786</v>
      </c>
    </row>
    <row r="62" spans="1:5" x14ac:dyDescent="0.25">
      <c r="A62" s="2" t="s">
        <v>13728</v>
      </c>
      <c r="B62" s="2" t="s">
        <v>27483</v>
      </c>
      <c r="C62" s="4" t="s">
        <v>25666</v>
      </c>
      <c r="E62" s="9">
        <v>42803</v>
      </c>
    </row>
    <row r="63" spans="1:5" x14ac:dyDescent="0.25">
      <c r="A63" s="2" t="s">
        <v>27484</v>
      </c>
      <c r="B63" s="2" t="s">
        <v>27485</v>
      </c>
      <c r="C63" s="4" t="s">
        <v>5578</v>
      </c>
      <c r="E63" s="9">
        <v>42836</v>
      </c>
    </row>
    <row r="64" spans="1:5" x14ac:dyDescent="0.25">
      <c r="A64" s="2" t="s">
        <v>3862</v>
      </c>
      <c r="B64" s="2" t="s">
        <v>27486</v>
      </c>
      <c r="C64" s="4" t="s">
        <v>5578</v>
      </c>
      <c r="E64" s="9">
        <v>42836</v>
      </c>
    </row>
    <row r="65" spans="1:5" x14ac:dyDescent="0.25">
      <c r="A65" s="2" t="s">
        <v>1475</v>
      </c>
      <c r="B65" s="2" t="s">
        <v>27487</v>
      </c>
      <c r="C65" s="4" t="s">
        <v>16085</v>
      </c>
      <c r="E65" s="9">
        <v>42994</v>
      </c>
    </row>
    <row r="66" spans="1:5" x14ac:dyDescent="0.25">
      <c r="A66" s="2" t="s">
        <v>27488</v>
      </c>
      <c r="B66" s="2" t="s">
        <v>10220</v>
      </c>
      <c r="C66" s="4" t="s">
        <v>27489</v>
      </c>
      <c r="E66" s="9">
        <v>43570</v>
      </c>
    </row>
    <row r="67" spans="1:5" x14ac:dyDescent="0.25">
      <c r="A67" s="2" t="s">
        <v>27488</v>
      </c>
      <c r="B67" s="2" t="s">
        <v>10215</v>
      </c>
      <c r="C67" s="4" t="s">
        <v>27489</v>
      </c>
      <c r="E67" s="9">
        <v>43570</v>
      </c>
    </row>
    <row r="68" spans="1:5" x14ac:dyDescent="0.25">
      <c r="A68" s="2" t="s">
        <v>27490</v>
      </c>
      <c r="B68" s="2" t="s">
        <v>27491</v>
      </c>
      <c r="C68" s="4" t="s">
        <v>20350</v>
      </c>
      <c r="E68" s="9">
        <v>43673</v>
      </c>
    </row>
  </sheetData>
  <hyperlinks>
    <hyperlink ref="I1" location="'Inicio'!A1" tooltip="Regresa a la tabla del inicio" display="Ir al inicio" xr:uid="{866000DC-163F-49A4-9AE3-9AD3E885907A}"/>
  </hyperlinks>
  <pageMargins left="0.7" right="0.7" top="0.75" bottom="0.75" header="0.3" footer="0.3"/>
  <tableParts count="1">
    <tablePart r:id="rId1"/>
  </tableParts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99C2-0CA1-4737-8E6B-8F1FAF92B481}">
  <sheetPr codeName="Hoja341"/>
  <dimension ref="A1:I17"/>
  <sheetViews>
    <sheetView workbookViewId="0">
      <pane ySplit="1" topLeftCell="A2" activePane="bottomLeft" state="frozenSplit"/>
      <selection pane="bottomLeft" activeCell="B20" sqref="B2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840</v>
      </c>
      <c r="H1" s="1" t="s">
        <v>28761</v>
      </c>
      <c r="I1" s="5" t="s">
        <v>14</v>
      </c>
    </row>
    <row r="2" spans="1:9" x14ac:dyDescent="0.25">
      <c r="A2" s="2" t="s">
        <v>3889</v>
      </c>
      <c r="B2" s="2" t="s">
        <v>28365</v>
      </c>
      <c r="C2" s="4" t="s">
        <v>13611</v>
      </c>
      <c r="E2" s="9">
        <v>40451</v>
      </c>
      <c r="F2" s="3">
        <v>1</v>
      </c>
    </row>
    <row r="3" spans="1:9" x14ac:dyDescent="0.25">
      <c r="A3" s="2" t="s">
        <v>7537</v>
      </c>
      <c r="B3" s="2" t="s">
        <v>28366</v>
      </c>
      <c r="C3" s="4" t="s">
        <v>28367</v>
      </c>
      <c r="E3" s="9">
        <v>40463</v>
      </c>
      <c r="F3" s="3">
        <v>5</v>
      </c>
    </row>
    <row r="4" spans="1:9" x14ac:dyDescent="0.25">
      <c r="A4" s="2" t="s">
        <v>9861</v>
      </c>
      <c r="B4" s="2" t="s">
        <v>28368</v>
      </c>
      <c r="C4" s="4" t="s">
        <v>28369</v>
      </c>
      <c r="E4" s="9">
        <v>41795</v>
      </c>
    </row>
    <row r="5" spans="1:9" x14ac:dyDescent="0.25">
      <c r="A5" s="2" t="s">
        <v>1047</v>
      </c>
      <c r="B5" s="2" t="s">
        <v>28370</v>
      </c>
      <c r="C5" s="4" t="s">
        <v>28369</v>
      </c>
      <c r="E5" s="9">
        <v>41795</v>
      </c>
    </row>
    <row r="6" spans="1:9" x14ac:dyDescent="0.25">
      <c r="A6" s="2" t="s">
        <v>3998</v>
      </c>
      <c r="B6" s="2" t="s">
        <v>28371</v>
      </c>
      <c r="C6" s="4" t="s">
        <v>28372</v>
      </c>
      <c r="E6" s="9">
        <v>41823</v>
      </c>
    </row>
    <row r="7" spans="1:9" x14ac:dyDescent="0.25">
      <c r="A7" s="2" t="s">
        <v>28373</v>
      </c>
      <c r="B7" s="2" t="s">
        <v>28374</v>
      </c>
      <c r="C7" s="4" t="s">
        <v>28372</v>
      </c>
      <c r="E7" s="9">
        <v>41823</v>
      </c>
    </row>
    <row r="8" spans="1:9" x14ac:dyDescent="0.25">
      <c r="A8" s="2" t="s">
        <v>2497</v>
      </c>
      <c r="B8" s="2" t="s">
        <v>28375</v>
      </c>
      <c r="C8" s="4" t="s">
        <v>12416</v>
      </c>
      <c r="E8" s="9">
        <v>41837</v>
      </c>
      <c r="F8" s="3">
        <v>23</v>
      </c>
    </row>
    <row r="9" spans="1:9" x14ac:dyDescent="0.25">
      <c r="A9" s="25"/>
      <c r="B9" s="25" t="s">
        <v>28376</v>
      </c>
      <c r="C9" s="25"/>
      <c r="D9" s="29"/>
      <c r="E9" s="29"/>
      <c r="F9" s="30"/>
    </row>
    <row r="10" spans="1:9" x14ac:dyDescent="0.25">
      <c r="A10" s="2" t="s">
        <v>28377</v>
      </c>
      <c r="B10" s="2" t="s">
        <v>28378</v>
      </c>
      <c r="C10" s="4" t="s">
        <v>8567</v>
      </c>
      <c r="E10" s="9">
        <v>42066</v>
      </c>
    </row>
    <row r="11" spans="1:9" x14ac:dyDescent="0.25">
      <c r="A11" s="2" t="s">
        <v>28377</v>
      </c>
      <c r="B11" s="2" t="s">
        <v>28379</v>
      </c>
      <c r="C11" s="4" t="s">
        <v>8567</v>
      </c>
      <c r="E11" s="9">
        <v>42066</v>
      </c>
    </row>
    <row r="12" spans="1:9" x14ac:dyDescent="0.25">
      <c r="A12" s="2" t="s">
        <v>28380</v>
      </c>
      <c r="B12" s="2" t="s">
        <v>28381</v>
      </c>
      <c r="C12" s="4" t="s">
        <v>28382</v>
      </c>
      <c r="D12" s="9" t="s">
        <v>28383</v>
      </c>
    </row>
    <row r="13" spans="1:9" x14ac:dyDescent="0.25">
      <c r="A13" s="25"/>
      <c r="B13" s="25" t="s">
        <v>28384</v>
      </c>
      <c r="C13" s="25"/>
      <c r="D13" s="29"/>
      <c r="E13" s="29"/>
      <c r="F13" s="30"/>
    </row>
    <row r="14" spans="1:9" x14ac:dyDescent="0.25">
      <c r="A14" s="2" t="s">
        <v>28385</v>
      </c>
      <c r="B14" s="2" t="s">
        <v>28386</v>
      </c>
      <c r="C14" s="4">
        <v>42951</v>
      </c>
      <c r="D14" s="9">
        <v>42956</v>
      </c>
    </row>
    <row r="15" spans="1:9" x14ac:dyDescent="0.25">
      <c r="A15" s="2" t="s">
        <v>28385</v>
      </c>
      <c r="B15" s="2" t="s">
        <v>28387</v>
      </c>
      <c r="C15" s="4">
        <v>42951</v>
      </c>
      <c r="D15" s="9">
        <v>42956</v>
      </c>
    </row>
    <row r="16" spans="1:9" x14ac:dyDescent="0.25">
      <c r="A16" s="2" t="s">
        <v>28388</v>
      </c>
      <c r="B16" s="2" t="s">
        <v>28389</v>
      </c>
      <c r="C16" s="4" t="s">
        <v>28390</v>
      </c>
      <c r="E16" s="9">
        <v>45000</v>
      </c>
    </row>
    <row r="17" spans="1:6" x14ac:dyDescent="0.25">
      <c r="A17" s="2" t="s">
        <v>13125</v>
      </c>
      <c r="B17" s="2" t="s">
        <v>28391</v>
      </c>
      <c r="C17" s="4" t="s">
        <v>28136</v>
      </c>
      <c r="D17" s="9">
        <v>45065</v>
      </c>
      <c r="E17" s="9">
        <v>45072</v>
      </c>
      <c r="F17" s="3">
        <v>7</v>
      </c>
    </row>
  </sheetData>
  <hyperlinks>
    <hyperlink ref="I1" location="'Inicio'!A1" tooltip="Regresa a la tabla del inicio" display="Ir al inicio" xr:uid="{3C609896-F8BE-4368-A32C-641CD044E9B9}"/>
  </hyperlinks>
  <pageMargins left="0.7" right="0.7" top="0.75" bottom="0.75" header="0.3" footer="0.3"/>
  <tableParts count="1">
    <tablePart r:id="rId1"/>
  </tableParts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6C08-A847-4B20-A540-908DDFCC0F37}">
  <sheetPr codeName="Hoja342"/>
  <dimension ref="A1:I85"/>
  <sheetViews>
    <sheetView workbookViewId="0">
      <pane ySplit="1" topLeftCell="A59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841</v>
      </c>
      <c r="H1" s="1" t="s">
        <v>28761</v>
      </c>
      <c r="I1" s="5" t="s">
        <v>14</v>
      </c>
    </row>
    <row r="2" spans="1:9" x14ac:dyDescent="0.25">
      <c r="A2" s="2" t="s">
        <v>28392</v>
      </c>
      <c r="B2" s="2" t="s">
        <v>28393</v>
      </c>
      <c r="C2" s="4" t="s">
        <v>4300</v>
      </c>
      <c r="E2" s="9">
        <v>42206</v>
      </c>
    </row>
    <row r="3" spans="1:9" x14ac:dyDescent="0.25">
      <c r="A3" s="2" t="s">
        <v>28394</v>
      </c>
      <c r="B3" s="2" t="s">
        <v>28395</v>
      </c>
      <c r="C3" s="4" t="s">
        <v>6859</v>
      </c>
      <c r="E3" s="9" t="s">
        <v>28396</v>
      </c>
    </row>
    <row r="4" spans="1:9" x14ac:dyDescent="0.25">
      <c r="A4" s="2" t="s">
        <v>10380</v>
      </c>
      <c r="B4" s="2" t="s">
        <v>28397</v>
      </c>
      <c r="C4" s="4" t="s">
        <v>6859</v>
      </c>
      <c r="E4" s="9" t="s">
        <v>28396</v>
      </c>
    </row>
    <row r="5" spans="1:9" x14ac:dyDescent="0.25">
      <c r="A5" s="2" t="s">
        <v>16065</v>
      </c>
      <c r="B5" s="2" t="s">
        <v>17583</v>
      </c>
      <c r="C5" s="4" t="s">
        <v>28398</v>
      </c>
      <c r="E5" s="9">
        <v>42266</v>
      </c>
    </row>
    <row r="6" spans="1:9" x14ac:dyDescent="0.25">
      <c r="A6" s="2" t="s">
        <v>28399</v>
      </c>
      <c r="B6" s="2" t="s">
        <v>28400</v>
      </c>
      <c r="C6" s="4" t="s">
        <v>3212</v>
      </c>
      <c r="E6" s="9">
        <v>42280</v>
      </c>
    </row>
    <row r="7" spans="1:9" x14ac:dyDescent="0.25">
      <c r="A7" s="2" t="s">
        <v>28401</v>
      </c>
      <c r="B7" s="2" t="s">
        <v>28402</v>
      </c>
      <c r="C7" s="4" t="s">
        <v>17931</v>
      </c>
      <c r="E7" s="9">
        <v>42294</v>
      </c>
    </row>
    <row r="8" spans="1:9" x14ac:dyDescent="0.25">
      <c r="A8" s="2" t="s">
        <v>24007</v>
      </c>
      <c r="B8" s="2" t="s">
        <v>28403</v>
      </c>
      <c r="C8" s="4" t="s">
        <v>28404</v>
      </c>
      <c r="E8" s="9">
        <v>42301</v>
      </c>
    </row>
    <row r="9" spans="1:9" x14ac:dyDescent="0.25">
      <c r="A9" s="2" t="s">
        <v>4028</v>
      </c>
      <c r="B9" s="2" t="s">
        <v>28405</v>
      </c>
      <c r="C9" s="4" t="s">
        <v>15379</v>
      </c>
      <c r="E9" s="9">
        <v>42311</v>
      </c>
    </row>
    <row r="10" spans="1:9" x14ac:dyDescent="0.25">
      <c r="A10" s="2" t="s">
        <v>26046</v>
      </c>
      <c r="B10" s="2" t="s">
        <v>28406</v>
      </c>
      <c r="C10" s="4" t="s">
        <v>14372</v>
      </c>
      <c r="E10" s="9">
        <v>42320</v>
      </c>
    </row>
    <row r="11" spans="1:9" x14ac:dyDescent="0.25">
      <c r="A11" s="2" t="s">
        <v>28407</v>
      </c>
      <c r="B11" s="2" t="s">
        <v>28408</v>
      </c>
      <c r="C11" s="4" t="s">
        <v>12876</v>
      </c>
      <c r="E11" s="9">
        <v>42338</v>
      </c>
    </row>
    <row r="12" spans="1:9" x14ac:dyDescent="0.25">
      <c r="A12" s="2" t="s">
        <v>22870</v>
      </c>
      <c r="B12" s="2" t="s">
        <v>16237</v>
      </c>
      <c r="C12" s="4" t="s">
        <v>1290</v>
      </c>
      <c r="E12" s="9">
        <v>42345</v>
      </c>
    </row>
    <row r="13" spans="1:9" x14ac:dyDescent="0.25">
      <c r="A13" s="2" t="s">
        <v>4533</v>
      </c>
      <c r="B13" s="2" t="s">
        <v>28409</v>
      </c>
      <c r="C13" s="4" t="s">
        <v>16857</v>
      </c>
      <c r="E13" s="9">
        <v>42352</v>
      </c>
    </row>
    <row r="14" spans="1:9" x14ac:dyDescent="0.25">
      <c r="A14" s="2" t="s">
        <v>24007</v>
      </c>
      <c r="B14" s="2" t="s">
        <v>28410</v>
      </c>
      <c r="C14" s="4" t="s">
        <v>12090</v>
      </c>
      <c r="E14" s="9">
        <v>42360</v>
      </c>
    </row>
    <row r="15" spans="1:9" x14ac:dyDescent="0.25">
      <c r="A15" s="2" t="s">
        <v>28411</v>
      </c>
      <c r="B15" s="2" t="s">
        <v>28412</v>
      </c>
      <c r="C15" s="4" t="s">
        <v>12090</v>
      </c>
      <c r="E15" s="9">
        <v>42360</v>
      </c>
    </row>
    <row r="16" spans="1:9" x14ac:dyDescent="0.25">
      <c r="A16" s="2" t="s">
        <v>28413</v>
      </c>
      <c r="B16" s="2" t="s">
        <v>28414</v>
      </c>
      <c r="C16" s="4" t="s">
        <v>26221</v>
      </c>
      <c r="D16" s="9" t="s">
        <v>28415</v>
      </c>
      <c r="E16" s="9">
        <v>42375</v>
      </c>
    </row>
    <row r="17" spans="1:6" x14ac:dyDescent="0.25">
      <c r="A17" s="2" t="s">
        <v>20364</v>
      </c>
      <c r="B17" s="2" t="s">
        <v>28416</v>
      </c>
      <c r="C17" s="4" t="s">
        <v>26221</v>
      </c>
      <c r="E17" s="9">
        <v>42367</v>
      </c>
    </row>
    <row r="18" spans="1:6" x14ac:dyDescent="0.25">
      <c r="A18" s="2" t="s">
        <v>28417</v>
      </c>
      <c r="B18" s="2" t="s">
        <v>28418</v>
      </c>
      <c r="C18" s="4" t="s">
        <v>28419</v>
      </c>
      <c r="E18" s="9">
        <v>42375</v>
      </c>
    </row>
    <row r="19" spans="1:6" x14ac:dyDescent="0.25">
      <c r="A19" s="2" t="s">
        <v>28420</v>
      </c>
      <c r="B19" s="2" t="s">
        <v>28421</v>
      </c>
      <c r="C19" s="4" t="s">
        <v>6591</v>
      </c>
      <c r="D19" s="9" t="s">
        <v>28422</v>
      </c>
      <c r="E19" s="9">
        <v>42394</v>
      </c>
    </row>
    <row r="20" spans="1:6" x14ac:dyDescent="0.25">
      <c r="A20" s="2" t="s">
        <v>6618</v>
      </c>
      <c r="B20" s="2" t="s">
        <v>28423</v>
      </c>
      <c r="C20" s="4" t="s">
        <v>15988</v>
      </c>
      <c r="E20" s="9">
        <v>42408</v>
      </c>
    </row>
    <row r="21" spans="1:6" x14ac:dyDescent="0.25">
      <c r="A21" s="2" t="s">
        <v>6611</v>
      </c>
      <c r="B21" s="2" t="s">
        <v>28424</v>
      </c>
      <c r="C21" s="4" t="s">
        <v>25173</v>
      </c>
      <c r="E21" s="9">
        <v>42415</v>
      </c>
    </row>
    <row r="22" spans="1:6" x14ac:dyDescent="0.25">
      <c r="A22" s="2" t="s">
        <v>23017</v>
      </c>
      <c r="B22" s="2" t="s">
        <v>28425</v>
      </c>
      <c r="C22" s="4" t="s">
        <v>28426</v>
      </c>
      <c r="E22" s="9">
        <v>42423</v>
      </c>
    </row>
    <row r="23" spans="1:6" x14ac:dyDescent="0.25">
      <c r="A23" s="2" t="s">
        <v>3279</v>
      </c>
      <c r="B23" s="2" t="s">
        <v>28427</v>
      </c>
      <c r="C23" s="4" t="s">
        <v>28428</v>
      </c>
      <c r="E23" s="9">
        <v>42431</v>
      </c>
    </row>
    <row r="24" spans="1:6" x14ac:dyDescent="0.25">
      <c r="A24" s="2" t="s">
        <v>8844</v>
      </c>
      <c r="B24" s="2" t="s">
        <v>28429</v>
      </c>
      <c r="C24" s="4" t="s">
        <v>17584</v>
      </c>
      <c r="E24" s="9">
        <v>42439</v>
      </c>
    </row>
    <row r="25" spans="1:6" x14ac:dyDescent="0.25">
      <c r="A25" s="2" t="s">
        <v>23616</v>
      </c>
      <c r="B25" s="2" t="s">
        <v>28430</v>
      </c>
      <c r="C25" s="4" t="s">
        <v>28431</v>
      </c>
      <c r="E25" s="9">
        <v>42446</v>
      </c>
    </row>
    <row r="26" spans="1:6" x14ac:dyDescent="0.25">
      <c r="A26" s="2" t="s">
        <v>28432</v>
      </c>
      <c r="B26" s="2" t="s">
        <v>28433</v>
      </c>
      <c r="C26" s="4" t="s">
        <v>6617</v>
      </c>
      <c r="E26" s="9">
        <v>42495</v>
      </c>
      <c r="F26" s="3">
        <v>41</v>
      </c>
    </row>
    <row r="27" spans="1:6" x14ac:dyDescent="0.25">
      <c r="A27" s="25"/>
      <c r="B27" s="25" t="s">
        <v>28434</v>
      </c>
      <c r="C27" s="25"/>
      <c r="D27" s="29"/>
      <c r="E27" s="29"/>
      <c r="F27" s="30"/>
    </row>
    <row r="28" spans="1:6" x14ac:dyDescent="0.25">
      <c r="A28" s="2" t="s">
        <v>28435</v>
      </c>
      <c r="B28" s="2" t="s">
        <v>28436</v>
      </c>
      <c r="C28" s="4" t="s">
        <v>1039</v>
      </c>
      <c r="E28" s="9">
        <v>42607</v>
      </c>
    </row>
    <row r="29" spans="1:6" x14ac:dyDescent="0.25">
      <c r="A29" s="2" t="s">
        <v>3312</v>
      </c>
      <c r="B29" s="2" t="s">
        <v>28437</v>
      </c>
      <c r="C29" s="4" t="s">
        <v>27223</v>
      </c>
      <c r="E29" s="9">
        <v>42614</v>
      </c>
    </row>
    <row r="30" spans="1:6" x14ac:dyDescent="0.25">
      <c r="A30" s="2" t="s">
        <v>28438</v>
      </c>
      <c r="B30" s="2" t="s">
        <v>28439</v>
      </c>
      <c r="C30" s="4" t="s">
        <v>6646</v>
      </c>
      <c r="E30" s="9">
        <v>42621</v>
      </c>
    </row>
    <row r="31" spans="1:6" x14ac:dyDescent="0.25">
      <c r="A31" s="2" t="s">
        <v>28440</v>
      </c>
      <c r="B31" s="2" t="s">
        <v>28441</v>
      </c>
      <c r="C31" s="4" t="s">
        <v>15176</v>
      </c>
      <c r="E31" s="9">
        <v>42627</v>
      </c>
    </row>
    <row r="32" spans="1:6" x14ac:dyDescent="0.25">
      <c r="A32" s="2" t="s">
        <v>21481</v>
      </c>
      <c r="B32" s="2" t="s">
        <v>28442</v>
      </c>
      <c r="C32" s="4" t="s">
        <v>4478</v>
      </c>
      <c r="E32" s="9">
        <v>42635</v>
      </c>
    </row>
    <row r="33" spans="1:6" x14ac:dyDescent="0.25">
      <c r="A33" s="2" t="s">
        <v>28443</v>
      </c>
      <c r="B33" s="2" t="s">
        <v>28444</v>
      </c>
      <c r="C33" s="4" t="s">
        <v>20924</v>
      </c>
      <c r="E33" s="9">
        <v>42642</v>
      </c>
    </row>
    <row r="34" spans="1:6" x14ac:dyDescent="0.25">
      <c r="A34" s="2" t="s">
        <v>13962</v>
      </c>
      <c r="B34" s="2" t="s">
        <v>28445</v>
      </c>
      <c r="C34" s="4" t="s">
        <v>28446</v>
      </c>
      <c r="E34" s="9">
        <v>42654</v>
      </c>
    </row>
    <row r="35" spans="1:6" x14ac:dyDescent="0.25">
      <c r="A35" s="2" t="s">
        <v>1614</v>
      </c>
      <c r="B35" s="2" t="s">
        <v>28447</v>
      </c>
      <c r="C35" s="4" t="s">
        <v>28448</v>
      </c>
      <c r="E35" s="9">
        <v>42661</v>
      </c>
    </row>
    <row r="36" spans="1:6" x14ac:dyDescent="0.25">
      <c r="A36" s="2" t="s">
        <v>15559</v>
      </c>
      <c r="B36" s="2" t="s">
        <v>28449</v>
      </c>
      <c r="C36" s="4" t="s">
        <v>5513</v>
      </c>
      <c r="D36" s="9">
        <v>42676</v>
      </c>
      <c r="E36" s="9">
        <v>42677</v>
      </c>
    </row>
    <row r="37" spans="1:6" x14ac:dyDescent="0.25">
      <c r="A37" s="2" t="s">
        <v>28450</v>
      </c>
      <c r="B37" s="2" t="s">
        <v>28451</v>
      </c>
      <c r="C37" s="4" t="s">
        <v>19614</v>
      </c>
      <c r="E37" s="9">
        <v>42684</v>
      </c>
    </row>
    <row r="38" spans="1:6" x14ac:dyDescent="0.25">
      <c r="A38" s="2" t="s">
        <v>5215</v>
      </c>
      <c r="B38" s="2" t="s">
        <v>9991</v>
      </c>
      <c r="C38" s="4" t="s">
        <v>28452</v>
      </c>
      <c r="E38" s="9">
        <v>42693</v>
      </c>
    </row>
    <row r="39" spans="1:6" x14ac:dyDescent="0.25">
      <c r="A39" s="2" t="s">
        <v>2181</v>
      </c>
      <c r="B39" s="2" t="s">
        <v>28453</v>
      </c>
      <c r="C39" s="4" t="s">
        <v>13780</v>
      </c>
      <c r="E39" s="9">
        <v>42718</v>
      </c>
    </row>
    <row r="40" spans="1:6" x14ac:dyDescent="0.25">
      <c r="A40" s="2" t="s">
        <v>910</v>
      </c>
      <c r="B40" s="2" t="s">
        <v>28454</v>
      </c>
      <c r="C40" s="4" t="s">
        <v>28455</v>
      </c>
      <c r="E40" s="9">
        <v>42751</v>
      </c>
    </row>
    <row r="41" spans="1:6" x14ac:dyDescent="0.25">
      <c r="A41" s="2" t="s">
        <v>3546</v>
      </c>
      <c r="B41" s="2" t="s">
        <v>28456</v>
      </c>
      <c r="C41" s="4" t="s">
        <v>6692</v>
      </c>
      <c r="E41" s="9">
        <v>42759</v>
      </c>
    </row>
    <row r="42" spans="1:6" x14ac:dyDescent="0.25">
      <c r="A42" s="2" t="s">
        <v>4347</v>
      </c>
      <c r="B42" s="2" t="s">
        <v>28457</v>
      </c>
      <c r="C42" s="4" t="s">
        <v>1981</v>
      </c>
      <c r="E42" s="9">
        <v>42773</v>
      </c>
    </row>
    <row r="43" spans="1:6" x14ac:dyDescent="0.25">
      <c r="A43" s="2" t="s">
        <v>28458</v>
      </c>
      <c r="B43" s="2" t="s">
        <v>28459</v>
      </c>
      <c r="C43" s="4" t="s">
        <v>3637</v>
      </c>
      <c r="E43" s="9">
        <v>42795</v>
      </c>
    </row>
    <row r="44" spans="1:6" x14ac:dyDescent="0.25">
      <c r="A44" s="25"/>
      <c r="B44" s="25" t="s">
        <v>28460</v>
      </c>
      <c r="C44" s="25"/>
      <c r="D44" s="29"/>
      <c r="E44" s="29"/>
      <c r="F44" s="30"/>
    </row>
    <row r="45" spans="1:6" x14ac:dyDescent="0.25">
      <c r="A45" s="2" t="s">
        <v>28461</v>
      </c>
      <c r="B45" s="2" t="s">
        <v>28462</v>
      </c>
      <c r="C45" s="4" t="s">
        <v>17657</v>
      </c>
      <c r="E45" s="9">
        <v>42816</v>
      </c>
    </row>
    <row r="46" spans="1:6" x14ac:dyDescent="0.25">
      <c r="A46" s="2" t="s">
        <v>28463</v>
      </c>
      <c r="B46" s="2" t="s">
        <v>28464</v>
      </c>
      <c r="C46" s="4" t="s">
        <v>20490</v>
      </c>
      <c r="E46" s="9">
        <v>42830</v>
      </c>
    </row>
    <row r="47" spans="1:6" x14ac:dyDescent="0.25">
      <c r="A47" s="2" t="s">
        <v>12253</v>
      </c>
      <c r="B47" s="2" t="s">
        <v>28465</v>
      </c>
      <c r="C47" s="4" t="s">
        <v>4576</v>
      </c>
      <c r="E47" s="9">
        <v>42838</v>
      </c>
    </row>
    <row r="48" spans="1:6" x14ac:dyDescent="0.25">
      <c r="A48" s="2" t="s">
        <v>5206</v>
      </c>
      <c r="B48" s="2" t="s">
        <v>28466</v>
      </c>
      <c r="C48" s="4" t="s">
        <v>8808</v>
      </c>
      <c r="E48" s="9">
        <v>42846</v>
      </c>
    </row>
    <row r="49" spans="1:6" x14ac:dyDescent="0.25">
      <c r="A49" s="2" t="s">
        <v>28467</v>
      </c>
      <c r="B49" s="2" t="s">
        <v>28468</v>
      </c>
      <c r="C49" s="4" t="s">
        <v>28469</v>
      </c>
      <c r="E49" s="9">
        <v>42858</v>
      </c>
    </row>
    <row r="50" spans="1:6" x14ac:dyDescent="0.25">
      <c r="A50" s="2" t="s">
        <v>7156</v>
      </c>
      <c r="B50" s="2" t="s">
        <v>28470</v>
      </c>
      <c r="C50" s="4" t="s">
        <v>4589</v>
      </c>
      <c r="E50" s="9">
        <v>42865</v>
      </c>
    </row>
    <row r="51" spans="1:6" x14ac:dyDescent="0.25">
      <c r="A51" s="2" t="s">
        <v>8996</v>
      </c>
      <c r="B51" s="2" t="s">
        <v>28471</v>
      </c>
      <c r="C51" s="4" t="s">
        <v>13511</v>
      </c>
      <c r="E51" s="9">
        <v>42893</v>
      </c>
    </row>
    <row r="52" spans="1:6" x14ac:dyDescent="0.25">
      <c r="A52" s="25"/>
      <c r="B52" s="25" t="s">
        <v>28472</v>
      </c>
      <c r="C52" s="25"/>
      <c r="D52" s="29"/>
      <c r="E52" s="29"/>
      <c r="F52" s="30"/>
    </row>
    <row r="53" spans="1:6" x14ac:dyDescent="0.25">
      <c r="A53" s="2" t="s">
        <v>28473</v>
      </c>
      <c r="B53" s="2" t="s">
        <v>28474</v>
      </c>
      <c r="C53" s="4">
        <v>42936</v>
      </c>
      <c r="D53" s="9">
        <v>42950</v>
      </c>
      <c r="E53" s="9">
        <v>42947</v>
      </c>
    </row>
    <row r="54" spans="1:6" x14ac:dyDescent="0.25">
      <c r="A54" s="2" t="s">
        <v>28475</v>
      </c>
      <c r="B54" s="2" t="s">
        <v>28476</v>
      </c>
      <c r="C54" s="4" t="s">
        <v>28477</v>
      </c>
      <c r="E54" s="9">
        <v>42956</v>
      </c>
    </row>
    <row r="55" spans="1:6" x14ac:dyDescent="0.25">
      <c r="A55" s="2" t="s">
        <v>2443</v>
      </c>
      <c r="B55" s="2" t="s">
        <v>25810</v>
      </c>
      <c r="C55" s="4" t="s">
        <v>1998</v>
      </c>
      <c r="E55" s="9">
        <v>42963</v>
      </c>
    </row>
    <row r="56" spans="1:6" x14ac:dyDescent="0.25">
      <c r="A56" s="2" t="s">
        <v>28478</v>
      </c>
      <c r="B56" s="2" t="s">
        <v>28479</v>
      </c>
      <c r="C56" s="4" t="s">
        <v>28480</v>
      </c>
      <c r="E56" s="9">
        <v>42972</v>
      </c>
    </row>
    <row r="57" spans="1:6" x14ac:dyDescent="0.25">
      <c r="A57" s="2" t="s">
        <v>28481</v>
      </c>
      <c r="B57" s="2" t="s">
        <v>28482</v>
      </c>
      <c r="C57" s="4" t="s">
        <v>2002</v>
      </c>
      <c r="E57" s="9">
        <v>42991</v>
      </c>
    </row>
    <row r="58" spans="1:6" x14ac:dyDescent="0.25">
      <c r="A58" s="25"/>
      <c r="B58" s="25" t="s">
        <v>28483</v>
      </c>
      <c r="C58" s="25"/>
      <c r="D58" s="29"/>
      <c r="E58" s="29"/>
      <c r="F58" s="30"/>
    </row>
    <row r="59" spans="1:6" x14ac:dyDescent="0.25">
      <c r="A59" s="2" t="s">
        <v>8844</v>
      </c>
      <c r="B59" s="2" t="s">
        <v>28484</v>
      </c>
      <c r="C59" s="4" t="s">
        <v>5644</v>
      </c>
      <c r="E59" s="9" t="s">
        <v>28485</v>
      </c>
    </row>
    <row r="60" spans="1:6" x14ac:dyDescent="0.25">
      <c r="A60" s="25"/>
      <c r="B60" s="25" t="s">
        <v>28486</v>
      </c>
      <c r="C60" s="25"/>
      <c r="D60" s="29"/>
      <c r="E60" s="29"/>
      <c r="F60" s="30"/>
    </row>
    <row r="61" spans="1:6" x14ac:dyDescent="0.25">
      <c r="A61" s="2" t="s">
        <v>28487</v>
      </c>
      <c r="B61" s="2" t="s">
        <v>28488</v>
      </c>
      <c r="C61" s="4" t="s">
        <v>10066</v>
      </c>
      <c r="E61" s="9">
        <v>43047</v>
      </c>
    </row>
    <row r="62" spans="1:6" x14ac:dyDescent="0.25">
      <c r="A62" s="2" t="s">
        <v>5133</v>
      </c>
      <c r="B62" s="2" t="s">
        <v>28489</v>
      </c>
      <c r="C62" s="4" t="s">
        <v>5660</v>
      </c>
      <c r="E62" s="9">
        <v>43062</v>
      </c>
      <c r="F62" s="3">
        <v>8</v>
      </c>
    </row>
    <row r="63" spans="1:6" x14ac:dyDescent="0.25">
      <c r="A63" s="25"/>
      <c r="B63" s="25" t="s">
        <v>28490</v>
      </c>
      <c r="C63" s="25"/>
      <c r="D63" s="29"/>
      <c r="E63" s="29"/>
      <c r="F63" s="30"/>
    </row>
    <row r="64" spans="1:6" x14ac:dyDescent="0.25">
      <c r="A64" s="2" t="s">
        <v>28491</v>
      </c>
      <c r="B64" s="2" t="s">
        <v>28492</v>
      </c>
      <c r="C64" s="4" t="s">
        <v>28493</v>
      </c>
      <c r="E64" s="9">
        <v>43069</v>
      </c>
    </row>
    <row r="65" spans="1:6" x14ac:dyDescent="0.25">
      <c r="A65" s="2" t="s">
        <v>2711</v>
      </c>
      <c r="B65" s="2" t="s">
        <v>28494</v>
      </c>
      <c r="C65" s="4" t="s">
        <v>26296</v>
      </c>
      <c r="E65" s="9">
        <v>43084</v>
      </c>
    </row>
    <row r="66" spans="1:6" x14ac:dyDescent="0.25">
      <c r="A66" s="2" t="s">
        <v>28495</v>
      </c>
      <c r="B66" s="2" t="s">
        <v>28496</v>
      </c>
      <c r="C66" s="4">
        <v>43084</v>
      </c>
      <c r="D66" s="9">
        <v>43463</v>
      </c>
      <c r="E66" s="9">
        <v>43103</v>
      </c>
    </row>
    <row r="67" spans="1:6" x14ac:dyDescent="0.25">
      <c r="A67" s="2" t="s">
        <v>20639</v>
      </c>
      <c r="B67" s="2" t="s">
        <v>28497</v>
      </c>
      <c r="C67" s="4" t="s">
        <v>20531</v>
      </c>
      <c r="E67" s="9">
        <v>43111</v>
      </c>
    </row>
    <row r="68" spans="1:6" x14ac:dyDescent="0.25">
      <c r="A68" s="2" t="s">
        <v>3546</v>
      </c>
      <c r="B68" s="2" t="s">
        <v>28498</v>
      </c>
      <c r="C68" s="4" t="s">
        <v>25900</v>
      </c>
      <c r="E68" s="9">
        <v>43152</v>
      </c>
    </row>
    <row r="69" spans="1:6" x14ac:dyDescent="0.25">
      <c r="A69" s="25"/>
      <c r="B69" s="25" t="s">
        <v>28499</v>
      </c>
      <c r="C69" s="25"/>
      <c r="D69" s="29"/>
      <c r="E69" s="29"/>
      <c r="F69" s="30"/>
    </row>
    <row r="70" spans="1:6" x14ac:dyDescent="0.25">
      <c r="A70" s="2" t="s">
        <v>5117</v>
      </c>
      <c r="B70" s="2" t="s">
        <v>28500</v>
      </c>
      <c r="C70" s="4" t="s">
        <v>20984</v>
      </c>
      <c r="D70" s="9">
        <v>43182</v>
      </c>
      <c r="E70" s="9">
        <v>43193</v>
      </c>
    </row>
    <row r="71" spans="1:6" x14ac:dyDescent="0.25">
      <c r="A71" s="2" t="s">
        <v>18626</v>
      </c>
      <c r="B71" s="2" t="s">
        <v>28501</v>
      </c>
      <c r="C71" s="4" t="s">
        <v>5670</v>
      </c>
      <c r="E71" s="9">
        <v>43200</v>
      </c>
    </row>
    <row r="72" spans="1:6" x14ac:dyDescent="0.25">
      <c r="A72" s="2" t="s">
        <v>28502</v>
      </c>
      <c r="B72" s="2" t="s">
        <v>28503</v>
      </c>
      <c r="C72" s="4" t="s">
        <v>10894</v>
      </c>
      <c r="E72" s="9">
        <v>43214</v>
      </c>
      <c r="F72" s="3">
        <v>7</v>
      </c>
    </row>
    <row r="73" spans="1:6" x14ac:dyDescent="0.25">
      <c r="A73" s="25"/>
      <c r="B73" s="25" t="s">
        <v>28504</v>
      </c>
      <c r="C73" s="25"/>
      <c r="D73" s="29"/>
      <c r="E73" s="29"/>
      <c r="F73" s="30"/>
    </row>
    <row r="74" spans="1:6" x14ac:dyDescent="0.25">
      <c r="A74" s="2" t="s">
        <v>7911</v>
      </c>
      <c r="B74" s="2" t="s">
        <v>28505</v>
      </c>
      <c r="C74" s="4" t="s">
        <v>4695</v>
      </c>
      <c r="E74" s="9">
        <v>43228</v>
      </c>
    </row>
    <row r="75" spans="1:6" x14ac:dyDescent="0.25">
      <c r="A75" s="2" t="s">
        <v>28506</v>
      </c>
      <c r="B75" s="2" t="s">
        <v>28507</v>
      </c>
      <c r="C75" s="4" t="s">
        <v>5679</v>
      </c>
    </row>
    <row r="76" spans="1:6" x14ac:dyDescent="0.25">
      <c r="A76" s="25"/>
      <c r="B76" s="25" t="s">
        <v>28508</v>
      </c>
      <c r="C76" s="25"/>
      <c r="D76" s="29"/>
      <c r="E76" s="29"/>
      <c r="F76" s="30"/>
    </row>
    <row r="77" spans="1:6" x14ac:dyDescent="0.25">
      <c r="A77" s="2" t="s">
        <v>28509</v>
      </c>
      <c r="B77" s="2" t="s">
        <v>28510</v>
      </c>
      <c r="C77" s="4" t="s">
        <v>28511</v>
      </c>
      <c r="E77" s="9">
        <v>43393</v>
      </c>
    </row>
    <row r="78" spans="1:6" x14ac:dyDescent="0.25">
      <c r="A78" s="25"/>
      <c r="B78" s="25" t="s">
        <v>28512</v>
      </c>
      <c r="C78" s="25"/>
      <c r="D78" s="29"/>
      <c r="E78" s="29"/>
      <c r="F78" s="30"/>
    </row>
    <row r="79" spans="1:6" x14ac:dyDescent="0.25">
      <c r="A79" s="2" t="s">
        <v>24510</v>
      </c>
      <c r="B79" s="2" t="s">
        <v>28513</v>
      </c>
      <c r="C79" s="4" t="s">
        <v>28514</v>
      </c>
      <c r="D79" s="9">
        <v>43720</v>
      </c>
      <c r="E79" s="9">
        <v>43720</v>
      </c>
    </row>
    <row r="80" spans="1:6" x14ac:dyDescent="0.25">
      <c r="A80" s="2" t="s">
        <v>28515</v>
      </c>
      <c r="B80" s="2" t="s">
        <v>28516</v>
      </c>
      <c r="C80" s="4" t="s">
        <v>14796</v>
      </c>
      <c r="E80" s="9">
        <v>43727</v>
      </c>
    </row>
    <row r="81" spans="1:5" x14ac:dyDescent="0.25">
      <c r="A81" s="2" t="s">
        <v>24510</v>
      </c>
      <c r="B81" s="2" t="s">
        <v>28513</v>
      </c>
      <c r="C81" s="4" t="s">
        <v>15615</v>
      </c>
      <c r="D81" s="9" t="s">
        <v>17223</v>
      </c>
      <c r="E81" s="9">
        <v>43741</v>
      </c>
    </row>
    <row r="82" spans="1:5" x14ac:dyDescent="0.25">
      <c r="A82" s="2" t="s">
        <v>28517</v>
      </c>
      <c r="B82" s="2" t="s">
        <v>28518</v>
      </c>
      <c r="C82" s="4" t="s">
        <v>28519</v>
      </c>
      <c r="E82" s="9">
        <v>43755</v>
      </c>
    </row>
    <row r="83" spans="1:5" x14ac:dyDescent="0.25">
      <c r="A83" s="2" t="s">
        <v>28520</v>
      </c>
      <c r="B83" s="2" t="s">
        <v>28521</v>
      </c>
      <c r="C83" s="4" t="s">
        <v>21549</v>
      </c>
    </row>
    <row r="84" spans="1:5" x14ac:dyDescent="0.25">
      <c r="A84" s="2" t="s">
        <v>4053</v>
      </c>
      <c r="B84" s="2" t="s">
        <v>28522</v>
      </c>
      <c r="C84" s="4" t="s">
        <v>5817</v>
      </c>
      <c r="D84" s="9">
        <v>43904</v>
      </c>
      <c r="E84" s="9">
        <v>43904</v>
      </c>
    </row>
    <row r="85" spans="1:5" x14ac:dyDescent="0.25">
      <c r="A85" s="2" t="s">
        <v>7588</v>
      </c>
      <c r="B85" s="2" t="s">
        <v>28523</v>
      </c>
      <c r="C85" s="4" t="s">
        <v>28524</v>
      </c>
    </row>
  </sheetData>
  <hyperlinks>
    <hyperlink ref="I1" location="'Inicio'!A1" tooltip="Regresa a la tabla del inicio" display="Ir al inicio" xr:uid="{74DDE81A-A590-4B97-9604-31FC6131E2F6}"/>
  </hyperlinks>
  <pageMargins left="0.7" right="0.7" top="0.75" bottom="0.75" header="0.3" footer="0.3"/>
  <tableParts count="1">
    <tablePart r:id="rId1"/>
  </tableParts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ADA4C-ECFF-46E3-AC08-18A4BB21919C}">
  <sheetPr codeName="Hoja344"/>
  <dimension ref="A1:I414"/>
  <sheetViews>
    <sheetView workbookViewId="0">
      <pane ySplit="1" topLeftCell="A389" activePane="bottomLeft" state="frozenSplit"/>
      <selection pane="bottomLeft" activeCell="E415" sqref="E415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842</v>
      </c>
      <c r="H1" s="1" t="s">
        <v>28792</v>
      </c>
      <c r="I1" s="5" t="s">
        <v>14</v>
      </c>
    </row>
    <row r="2" spans="1:9" x14ac:dyDescent="0.25">
      <c r="A2" s="2" t="s">
        <v>8100</v>
      </c>
      <c r="B2" s="2" t="s">
        <v>27492</v>
      </c>
      <c r="C2" s="4" t="s">
        <v>27493</v>
      </c>
      <c r="E2" s="9">
        <v>40113</v>
      </c>
    </row>
    <row r="3" spans="1:9" x14ac:dyDescent="0.25">
      <c r="A3" s="2" t="s">
        <v>7771</v>
      </c>
      <c r="B3" s="2" t="s">
        <v>27494</v>
      </c>
      <c r="C3" s="4" t="s">
        <v>2415</v>
      </c>
      <c r="E3" s="9" t="s">
        <v>27495</v>
      </c>
    </row>
    <row r="4" spans="1:9" x14ac:dyDescent="0.25">
      <c r="A4" s="2" t="s">
        <v>8257</v>
      </c>
      <c r="B4" s="2" t="s">
        <v>27496</v>
      </c>
      <c r="C4" s="4" t="s">
        <v>2415</v>
      </c>
      <c r="E4" s="9">
        <v>40136</v>
      </c>
    </row>
    <row r="5" spans="1:9" x14ac:dyDescent="0.25">
      <c r="A5" s="2" t="s">
        <v>2203</v>
      </c>
      <c r="B5" s="2" t="s">
        <v>27497</v>
      </c>
      <c r="C5" s="4" t="s">
        <v>2426</v>
      </c>
      <c r="E5" s="9">
        <v>40157</v>
      </c>
    </row>
    <row r="6" spans="1:9" x14ac:dyDescent="0.25">
      <c r="A6" s="2" t="s">
        <v>2488</v>
      </c>
      <c r="B6" s="2" t="s">
        <v>27498</v>
      </c>
      <c r="C6" s="4" t="s">
        <v>5822</v>
      </c>
      <c r="E6" s="9">
        <v>40162</v>
      </c>
    </row>
    <row r="7" spans="1:9" x14ac:dyDescent="0.25">
      <c r="A7" s="2" t="s">
        <v>17230</v>
      </c>
      <c r="B7" s="2" t="s">
        <v>17231</v>
      </c>
      <c r="C7" s="4" t="s">
        <v>10700</v>
      </c>
      <c r="E7" s="9">
        <v>40169</v>
      </c>
    </row>
    <row r="8" spans="1:9" x14ac:dyDescent="0.25">
      <c r="A8" s="2" t="s">
        <v>7955</v>
      </c>
      <c r="B8" s="2" t="s">
        <v>27499</v>
      </c>
      <c r="C8" s="4" t="s">
        <v>10704</v>
      </c>
      <c r="E8" s="9">
        <v>39820</v>
      </c>
    </row>
    <row r="9" spans="1:9" x14ac:dyDescent="0.25">
      <c r="A9" s="2" t="s">
        <v>27500</v>
      </c>
      <c r="B9" s="2" t="s">
        <v>27501</v>
      </c>
      <c r="C9" s="4" t="s">
        <v>24998</v>
      </c>
      <c r="E9" s="9">
        <v>40190</v>
      </c>
    </row>
    <row r="10" spans="1:9" x14ac:dyDescent="0.25">
      <c r="A10" s="2" t="s">
        <v>2443</v>
      </c>
      <c r="B10" s="2" t="s">
        <v>27502</v>
      </c>
      <c r="C10" s="4" t="s">
        <v>27503</v>
      </c>
      <c r="E10" s="9">
        <v>40192</v>
      </c>
    </row>
    <row r="11" spans="1:9" x14ac:dyDescent="0.25">
      <c r="A11" s="2" t="s">
        <v>8558</v>
      </c>
      <c r="B11" s="2" t="s">
        <v>27504</v>
      </c>
      <c r="C11" s="4" t="s">
        <v>27503</v>
      </c>
      <c r="E11" s="9">
        <v>40192</v>
      </c>
    </row>
    <row r="12" spans="1:9" x14ac:dyDescent="0.25">
      <c r="A12" s="2" t="s">
        <v>27505</v>
      </c>
      <c r="B12" s="2" t="s">
        <v>27506</v>
      </c>
      <c r="C12" s="4" t="s">
        <v>27507</v>
      </c>
      <c r="E12" s="9">
        <v>40193</v>
      </c>
    </row>
    <row r="13" spans="1:9" x14ac:dyDescent="0.25">
      <c r="A13" s="2" t="s">
        <v>2497</v>
      </c>
      <c r="B13" s="2" t="s">
        <v>27508</v>
      </c>
      <c r="C13" s="4" t="s">
        <v>27509</v>
      </c>
      <c r="E13" s="9">
        <v>40197</v>
      </c>
    </row>
    <row r="14" spans="1:9" x14ac:dyDescent="0.25">
      <c r="A14" s="2" t="s">
        <v>27510</v>
      </c>
      <c r="B14" s="2" t="s">
        <v>27511</v>
      </c>
      <c r="C14" s="4" t="s">
        <v>13305</v>
      </c>
      <c r="E14" s="9">
        <v>40199</v>
      </c>
    </row>
    <row r="15" spans="1:9" x14ac:dyDescent="0.25">
      <c r="A15" s="2" t="s">
        <v>27512</v>
      </c>
      <c r="B15" s="2" t="s">
        <v>27513</v>
      </c>
      <c r="C15" s="4" t="s">
        <v>27514</v>
      </c>
      <c r="E15" s="9">
        <v>40199</v>
      </c>
    </row>
    <row r="16" spans="1:9" x14ac:dyDescent="0.25">
      <c r="A16" s="2" t="s">
        <v>27515</v>
      </c>
      <c r="B16" s="2" t="s">
        <v>27516</v>
      </c>
      <c r="E16" s="9">
        <v>40204</v>
      </c>
    </row>
    <row r="17" spans="1:5" x14ac:dyDescent="0.25">
      <c r="A17" s="2" t="s">
        <v>22874</v>
      </c>
      <c r="B17" s="2" t="s">
        <v>27517</v>
      </c>
      <c r="C17" s="4" t="s">
        <v>27518</v>
      </c>
      <c r="D17" s="9" t="s">
        <v>27519</v>
      </c>
      <c r="E17" s="9" t="s">
        <v>27520</v>
      </c>
    </row>
    <row r="18" spans="1:5" x14ac:dyDescent="0.25">
      <c r="A18" s="2" t="s">
        <v>4516</v>
      </c>
      <c r="B18" s="2" t="s">
        <v>27521</v>
      </c>
      <c r="C18" s="4" t="s">
        <v>27522</v>
      </c>
      <c r="E18" s="9">
        <v>40206</v>
      </c>
    </row>
    <row r="19" spans="1:5" x14ac:dyDescent="0.25">
      <c r="A19" s="2" t="s">
        <v>2203</v>
      </c>
      <c r="B19" s="2" t="s">
        <v>27523</v>
      </c>
      <c r="C19" s="4" t="s">
        <v>27522</v>
      </c>
      <c r="E19" s="9">
        <v>40206</v>
      </c>
    </row>
    <row r="20" spans="1:5" x14ac:dyDescent="0.25">
      <c r="A20" s="2" t="s">
        <v>8996</v>
      </c>
      <c r="B20" s="2" t="s">
        <v>27524</v>
      </c>
      <c r="C20" s="4" t="s">
        <v>27525</v>
      </c>
      <c r="E20" s="9">
        <v>40211</v>
      </c>
    </row>
    <row r="21" spans="1:5" x14ac:dyDescent="0.25">
      <c r="A21" s="2" t="s">
        <v>27526</v>
      </c>
      <c r="B21" s="2" t="s">
        <v>27527</v>
      </c>
      <c r="C21" s="4" t="s">
        <v>27525</v>
      </c>
      <c r="E21" s="9">
        <v>40211</v>
      </c>
    </row>
    <row r="22" spans="1:5" x14ac:dyDescent="0.25">
      <c r="A22" s="2" t="s">
        <v>27528</v>
      </c>
      <c r="B22" s="2" t="s">
        <v>27511</v>
      </c>
      <c r="C22" s="4" t="s">
        <v>1667</v>
      </c>
      <c r="E22" s="9">
        <v>40246</v>
      </c>
    </row>
    <row r="23" spans="1:5" x14ac:dyDescent="0.25">
      <c r="A23" s="2" t="s">
        <v>27529</v>
      </c>
      <c r="B23" s="2" t="s">
        <v>27530</v>
      </c>
      <c r="C23" s="4" t="s">
        <v>1667</v>
      </c>
      <c r="E23" s="9">
        <v>40253</v>
      </c>
    </row>
    <row r="24" spans="1:5" x14ac:dyDescent="0.25">
      <c r="A24" s="2" t="s">
        <v>17230</v>
      </c>
      <c r="B24" s="2" t="s">
        <v>27531</v>
      </c>
      <c r="C24" s="4" t="s">
        <v>27532</v>
      </c>
      <c r="E24" s="9">
        <v>40274</v>
      </c>
    </row>
    <row r="25" spans="1:5" x14ac:dyDescent="0.25">
      <c r="A25" s="2" t="s">
        <v>2438</v>
      </c>
      <c r="B25" s="2" t="s">
        <v>27533</v>
      </c>
      <c r="C25" s="4" t="s">
        <v>27534</v>
      </c>
      <c r="E25" s="9">
        <v>40281</v>
      </c>
    </row>
    <row r="26" spans="1:5" x14ac:dyDescent="0.25">
      <c r="B26" s="2" t="s">
        <v>27535</v>
      </c>
      <c r="C26" s="4" t="s">
        <v>2199</v>
      </c>
      <c r="E26" s="9">
        <v>40288</v>
      </c>
    </row>
    <row r="27" spans="1:5" x14ac:dyDescent="0.25">
      <c r="A27" s="2" t="s">
        <v>8257</v>
      </c>
      <c r="B27" s="2" t="s">
        <v>27536</v>
      </c>
      <c r="C27" s="4" t="s">
        <v>27537</v>
      </c>
      <c r="E27" s="9">
        <v>40288</v>
      </c>
    </row>
    <row r="28" spans="1:5" x14ac:dyDescent="0.25">
      <c r="A28" s="2" t="s">
        <v>8257</v>
      </c>
      <c r="B28" s="2" t="s">
        <v>27538</v>
      </c>
      <c r="C28" s="4" t="s">
        <v>27539</v>
      </c>
      <c r="E28" s="9">
        <v>40290</v>
      </c>
    </row>
    <row r="29" spans="1:5" x14ac:dyDescent="0.25">
      <c r="A29" s="2" t="s">
        <v>6778</v>
      </c>
      <c r="B29" s="2" t="s">
        <v>7912</v>
      </c>
      <c r="C29" s="4" t="s">
        <v>17237</v>
      </c>
      <c r="E29" s="9">
        <v>40297</v>
      </c>
    </row>
    <row r="30" spans="1:5" x14ac:dyDescent="0.25">
      <c r="A30" s="2" t="s">
        <v>17399</v>
      </c>
      <c r="B30" s="2" t="s">
        <v>23148</v>
      </c>
      <c r="C30" s="4" t="s">
        <v>17237</v>
      </c>
      <c r="E30" s="9">
        <v>40301</v>
      </c>
    </row>
    <row r="31" spans="1:5" x14ac:dyDescent="0.25">
      <c r="A31" s="2" t="s">
        <v>17399</v>
      </c>
      <c r="B31" s="2" t="s">
        <v>27540</v>
      </c>
      <c r="C31" s="4" t="s">
        <v>7824</v>
      </c>
      <c r="E31" s="9">
        <v>40304</v>
      </c>
    </row>
    <row r="32" spans="1:5" x14ac:dyDescent="0.25">
      <c r="A32" s="2" t="s">
        <v>27541</v>
      </c>
      <c r="B32" s="2" t="s">
        <v>27542</v>
      </c>
      <c r="C32" s="4" t="s">
        <v>27543</v>
      </c>
      <c r="E32" s="9">
        <v>40311</v>
      </c>
    </row>
    <row r="33" spans="1:5" x14ac:dyDescent="0.25">
      <c r="A33" s="2" t="s">
        <v>6920</v>
      </c>
      <c r="B33" s="2" t="s">
        <v>27544</v>
      </c>
      <c r="C33" s="4" t="s">
        <v>27543</v>
      </c>
      <c r="E33" s="9">
        <v>40311</v>
      </c>
    </row>
    <row r="34" spans="1:5" x14ac:dyDescent="0.25">
      <c r="A34" s="2" t="s">
        <v>2428</v>
      </c>
      <c r="B34" s="2" t="s">
        <v>27545</v>
      </c>
      <c r="C34" s="4" t="s">
        <v>11573</v>
      </c>
      <c r="E34" s="9">
        <v>40331</v>
      </c>
    </row>
    <row r="35" spans="1:5" x14ac:dyDescent="0.25">
      <c r="A35" s="2" t="s">
        <v>13361</v>
      </c>
      <c r="B35" s="2" t="s">
        <v>27546</v>
      </c>
      <c r="C35" s="4" t="s">
        <v>27547</v>
      </c>
      <c r="E35" s="9">
        <v>40360</v>
      </c>
    </row>
    <row r="36" spans="1:5" x14ac:dyDescent="0.25">
      <c r="A36" s="2" t="s">
        <v>18474</v>
      </c>
      <c r="B36" s="2" t="s">
        <v>27548</v>
      </c>
      <c r="C36" s="4" t="s">
        <v>27547</v>
      </c>
      <c r="E36" s="9">
        <v>40360</v>
      </c>
    </row>
    <row r="37" spans="1:5" x14ac:dyDescent="0.25">
      <c r="A37" s="2" t="s">
        <v>5167</v>
      </c>
      <c r="B37" s="2" t="s">
        <v>27549</v>
      </c>
      <c r="C37" s="4" t="s">
        <v>27550</v>
      </c>
      <c r="E37" s="9" t="s">
        <v>27551</v>
      </c>
    </row>
    <row r="38" spans="1:5" x14ac:dyDescent="0.25">
      <c r="A38" s="2" t="s">
        <v>27512</v>
      </c>
      <c r="B38" s="2" t="s">
        <v>27552</v>
      </c>
      <c r="C38" s="4" t="s">
        <v>27553</v>
      </c>
      <c r="E38" s="9">
        <v>40379</v>
      </c>
    </row>
    <row r="39" spans="1:5" x14ac:dyDescent="0.25">
      <c r="A39" s="2" t="s">
        <v>27510</v>
      </c>
      <c r="B39" s="2" t="s">
        <v>27511</v>
      </c>
      <c r="C39" s="4" t="s">
        <v>27553</v>
      </c>
      <c r="E39" s="9">
        <v>40379</v>
      </c>
    </row>
    <row r="40" spans="1:5" x14ac:dyDescent="0.25">
      <c r="A40" s="2" t="s">
        <v>17230</v>
      </c>
      <c r="B40" s="2" t="s">
        <v>27554</v>
      </c>
      <c r="C40" s="4" t="s">
        <v>27555</v>
      </c>
      <c r="E40" s="9">
        <v>40381</v>
      </c>
    </row>
    <row r="41" spans="1:5" x14ac:dyDescent="0.25">
      <c r="A41" s="2" t="s">
        <v>27556</v>
      </c>
      <c r="B41" s="2" t="s">
        <v>27557</v>
      </c>
      <c r="C41" s="4" t="s">
        <v>27555</v>
      </c>
      <c r="E41" s="9">
        <v>40381</v>
      </c>
    </row>
    <row r="42" spans="1:5" x14ac:dyDescent="0.25">
      <c r="A42" s="2" t="s">
        <v>2203</v>
      </c>
      <c r="B42" s="2" t="s">
        <v>27558</v>
      </c>
      <c r="C42" s="4" t="s">
        <v>27559</v>
      </c>
      <c r="E42" s="9">
        <v>40408</v>
      </c>
    </row>
    <row r="43" spans="1:5" x14ac:dyDescent="0.25">
      <c r="A43" s="2" t="s">
        <v>15685</v>
      </c>
      <c r="B43" s="2" t="s">
        <v>27560</v>
      </c>
      <c r="C43" s="4" t="s">
        <v>27559</v>
      </c>
      <c r="E43" s="9">
        <v>40400</v>
      </c>
    </row>
    <row r="44" spans="1:5" x14ac:dyDescent="0.25">
      <c r="A44" s="2" t="s">
        <v>8996</v>
      </c>
      <c r="B44" s="2" t="s">
        <v>27524</v>
      </c>
      <c r="C44" s="4" t="s">
        <v>27561</v>
      </c>
      <c r="E44" s="9">
        <v>40400</v>
      </c>
    </row>
    <row r="45" spans="1:5" x14ac:dyDescent="0.25">
      <c r="A45" s="2" t="s">
        <v>27528</v>
      </c>
      <c r="B45" s="2" t="s">
        <v>27562</v>
      </c>
      <c r="C45" s="4" t="s">
        <v>891</v>
      </c>
      <c r="E45" s="9">
        <v>40406</v>
      </c>
    </row>
    <row r="46" spans="1:5" x14ac:dyDescent="0.25">
      <c r="A46" s="2" t="s">
        <v>5846</v>
      </c>
      <c r="B46" s="2" t="s">
        <v>11624</v>
      </c>
      <c r="C46" s="4" t="s">
        <v>23423</v>
      </c>
      <c r="E46" s="9">
        <v>40408</v>
      </c>
    </row>
    <row r="47" spans="1:5" x14ac:dyDescent="0.25">
      <c r="A47" s="2" t="s">
        <v>27563</v>
      </c>
      <c r="B47" s="2" t="s">
        <v>27564</v>
      </c>
      <c r="C47" s="4" t="s">
        <v>27565</v>
      </c>
      <c r="E47" s="9">
        <v>40414</v>
      </c>
    </row>
    <row r="48" spans="1:5" x14ac:dyDescent="0.25">
      <c r="A48" s="2" t="s">
        <v>27563</v>
      </c>
      <c r="B48" s="2" t="s">
        <v>27566</v>
      </c>
      <c r="C48" s="4" t="s">
        <v>895</v>
      </c>
      <c r="E48" s="9">
        <v>40423</v>
      </c>
    </row>
    <row r="49" spans="1:5" x14ac:dyDescent="0.25">
      <c r="A49" s="2" t="s">
        <v>27526</v>
      </c>
      <c r="B49" s="2" t="s">
        <v>27567</v>
      </c>
      <c r="C49" s="4" t="s">
        <v>895</v>
      </c>
      <c r="E49" s="9">
        <v>40423</v>
      </c>
    </row>
    <row r="50" spans="1:5" x14ac:dyDescent="0.25">
      <c r="A50" s="2" t="s">
        <v>27563</v>
      </c>
      <c r="B50" s="2" t="s">
        <v>27568</v>
      </c>
      <c r="C50" s="4" t="s">
        <v>17271</v>
      </c>
      <c r="E50" s="9">
        <v>40429</v>
      </c>
    </row>
    <row r="51" spans="1:5" x14ac:dyDescent="0.25">
      <c r="A51" s="2" t="s">
        <v>27563</v>
      </c>
      <c r="B51" s="2" t="s">
        <v>27569</v>
      </c>
      <c r="C51" s="4" t="s">
        <v>27570</v>
      </c>
      <c r="E51" s="9">
        <v>40434</v>
      </c>
    </row>
    <row r="52" spans="1:5" x14ac:dyDescent="0.25">
      <c r="A52" s="2" t="s">
        <v>27563</v>
      </c>
      <c r="B52" s="2" t="s">
        <v>16555</v>
      </c>
      <c r="C52" s="4" t="s">
        <v>3466</v>
      </c>
      <c r="E52" s="9">
        <v>40441</v>
      </c>
    </row>
    <row r="53" spans="1:5" x14ac:dyDescent="0.25">
      <c r="A53" s="2" t="s">
        <v>27563</v>
      </c>
      <c r="B53" s="2" t="s">
        <v>27571</v>
      </c>
      <c r="C53" s="4" t="s">
        <v>11644</v>
      </c>
      <c r="E53" s="9">
        <v>40445</v>
      </c>
    </row>
    <row r="54" spans="1:5" x14ac:dyDescent="0.25">
      <c r="A54" s="2" t="s">
        <v>15704</v>
      </c>
      <c r="B54" s="2" t="s">
        <v>27572</v>
      </c>
      <c r="C54" s="4" t="s">
        <v>7910</v>
      </c>
      <c r="E54" s="9">
        <v>40450</v>
      </c>
    </row>
    <row r="55" spans="1:5" x14ac:dyDescent="0.25">
      <c r="A55" s="2" t="s">
        <v>27573</v>
      </c>
      <c r="B55" s="2" t="s">
        <v>27574</v>
      </c>
      <c r="C55" s="4" t="s">
        <v>27575</v>
      </c>
      <c r="E55" s="9">
        <v>40465</v>
      </c>
    </row>
    <row r="56" spans="1:5" x14ac:dyDescent="0.25">
      <c r="A56" s="2" t="s">
        <v>20908</v>
      </c>
      <c r="B56" s="2" t="s">
        <v>27576</v>
      </c>
      <c r="C56" s="4" t="s">
        <v>9307</v>
      </c>
      <c r="E56" s="9">
        <v>40470</v>
      </c>
    </row>
    <row r="57" spans="1:5" x14ac:dyDescent="0.25">
      <c r="A57" s="2" t="s">
        <v>2879</v>
      </c>
      <c r="B57" s="2" t="s">
        <v>27577</v>
      </c>
      <c r="C57" s="4" t="s">
        <v>17275</v>
      </c>
      <c r="E57" s="9">
        <v>40473</v>
      </c>
    </row>
    <row r="58" spans="1:5" x14ac:dyDescent="0.25">
      <c r="A58" s="2" t="s">
        <v>27578</v>
      </c>
      <c r="B58" s="2" t="s">
        <v>27579</v>
      </c>
      <c r="C58" s="4" t="s">
        <v>27580</v>
      </c>
      <c r="E58" s="9">
        <v>40477</v>
      </c>
    </row>
    <row r="59" spans="1:5" x14ac:dyDescent="0.25">
      <c r="A59" s="2" t="s">
        <v>27581</v>
      </c>
      <c r="B59" s="2" t="s">
        <v>27582</v>
      </c>
      <c r="C59" s="4" t="s">
        <v>27583</v>
      </c>
      <c r="E59" s="9">
        <v>40491</v>
      </c>
    </row>
    <row r="60" spans="1:5" x14ac:dyDescent="0.25">
      <c r="A60" s="2" t="s">
        <v>3662</v>
      </c>
      <c r="B60" s="2" t="s">
        <v>27584</v>
      </c>
      <c r="C60" s="4" t="s">
        <v>27585</v>
      </c>
      <c r="E60" s="9">
        <v>40486</v>
      </c>
    </row>
    <row r="61" spans="1:5" x14ac:dyDescent="0.25">
      <c r="A61" s="2" t="s">
        <v>2488</v>
      </c>
      <c r="B61" s="2" t="s">
        <v>27586</v>
      </c>
      <c r="C61" s="4" t="s">
        <v>27587</v>
      </c>
      <c r="E61" s="9">
        <v>40491</v>
      </c>
    </row>
    <row r="62" spans="1:5" x14ac:dyDescent="0.25">
      <c r="A62" s="2" t="s">
        <v>7858</v>
      </c>
      <c r="B62" s="2" t="s">
        <v>27588</v>
      </c>
      <c r="C62" s="4" t="s">
        <v>27589</v>
      </c>
      <c r="E62" s="9">
        <v>40506</v>
      </c>
    </row>
    <row r="63" spans="1:5" x14ac:dyDescent="0.25">
      <c r="A63" s="2" t="s">
        <v>1729</v>
      </c>
      <c r="B63" s="2" t="s">
        <v>27590</v>
      </c>
      <c r="C63" s="4" t="s">
        <v>27589</v>
      </c>
      <c r="E63" s="9">
        <v>40500</v>
      </c>
    </row>
    <row r="64" spans="1:5" x14ac:dyDescent="0.25">
      <c r="A64" s="2" t="s">
        <v>27591</v>
      </c>
      <c r="B64" s="2" t="s">
        <v>27592</v>
      </c>
      <c r="C64" s="4" t="s">
        <v>27593</v>
      </c>
      <c r="E64" s="9" t="s">
        <v>27594</v>
      </c>
    </row>
    <row r="65" spans="1:5" x14ac:dyDescent="0.25">
      <c r="A65" s="2" t="s">
        <v>27563</v>
      </c>
      <c r="B65" s="2" t="s">
        <v>27595</v>
      </c>
      <c r="C65" s="4" t="s">
        <v>27596</v>
      </c>
      <c r="E65" s="9">
        <v>40514</v>
      </c>
    </row>
    <row r="66" spans="1:5" x14ac:dyDescent="0.25">
      <c r="A66" s="2" t="s">
        <v>2443</v>
      </c>
      <c r="B66" s="2" t="s">
        <v>27597</v>
      </c>
      <c r="C66" s="4" t="s">
        <v>11673</v>
      </c>
      <c r="E66" s="9">
        <v>40520</v>
      </c>
    </row>
    <row r="67" spans="1:5" x14ac:dyDescent="0.25">
      <c r="A67" s="2" t="s">
        <v>7932</v>
      </c>
      <c r="B67" s="2" t="s">
        <v>27598</v>
      </c>
      <c r="C67" s="4" t="s">
        <v>11673</v>
      </c>
      <c r="E67" s="9">
        <v>40520</v>
      </c>
    </row>
    <row r="68" spans="1:5" x14ac:dyDescent="0.25">
      <c r="A68" s="2" t="s">
        <v>27599</v>
      </c>
      <c r="B68" s="2" t="s">
        <v>27600</v>
      </c>
      <c r="C68" s="4" t="s">
        <v>27601</v>
      </c>
      <c r="E68" s="9">
        <v>40535</v>
      </c>
    </row>
    <row r="69" spans="1:5" x14ac:dyDescent="0.25">
      <c r="A69" s="2" t="s">
        <v>7932</v>
      </c>
      <c r="B69" s="2" t="s">
        <v>27602</v>
      </c>
      <c r="C69" s="4" t="s">
        <v>27601</v>
      </c>
      <c r="E69" s="9">
        <v>40554</v>
      </c>
    </row>
    <row r="70" spans="1:5" x14ac:dyDescent="0.25">
      <c r="A70" s="2" t="s">
        <v>8257</v>
      </c>
      <c r="B70" s="2" t="s">
        <v>27603</v>
      </c>
      <c r="C70" s="4" t="s">
        <v>27604</v>
      </c>
      <c r="E70" s="9">
        <v>40539</v>
      </c>
    </row>
    <row r="71" spans="1:5" x14ac:dyDescent="0.25">
      <c r="A71" s="2" t="s">
        <v>14057</v>
      </c>
      <c r="B71" s="2" t="s">
        <v>27605</v>
      </c>
      <c r="C71" s="4" t="s">
        <v>27606</v>
      </c>
      <c r="E71" s="9">
        <v>40189</v>
      </c>
    </row>
    <row r="72" spans="1:5" x14ac:dyDescent="0.25">
      <c r="A72" s="2" t="s">
        <v>27607</v>
      </c>
      <c r="B72" s="2" t="s">
        <v>27608</v>
      </c>
      <c r="C72" s="4" t="s">
        <v>27609</v>
      </c>
      <c r="E72" s="9">
        <v>40562</v>
      </c>
    </row>
    <row r="73" spans="1:5" x14ac:dyDescent="0.25">
      <c r="A73" s="2" t="s">
        <v>27510</v>
      </c>
      <c r="B73" s="2" t="s">
        <v>27610</v>
      </c>
      <c r="C73" s="4" t="s">
        <v>1706</v>
      </c>
      <c r="E73" s="9">
        <v>40568</v>
      </c>
    </row>
    <row r="74" spans="1:5" x14ac:dyDescent="0.25">
      <c r="A74" s="2" t="s">
        <v>27512</v>
      </c>
      <c r="B74" s="2" t="s">
        <v>27552</v>
      </c>
      <c r="C74" s="4" t="s">
        <v>1706</v>
      </c>
      <c r="E74" s="9">
        <v>40568</v>
      </c>
    </row>
    <row r="75" spans="1:5" x14ac:dyDescent="0.25">
      <c r="A75" s="2" t="s">
        <v>27528</v>
      </c>
      <c r="B75" s="2" t="s">
        <v>27611</v>
      </c>
      <c r="C75" s="4" t="s">
        <v>27612</v>
      </c>
      <c r="E75" s="9">
        <v>40568</v>
      </c>
    </row>
    <row r="76" spans="1:5" x14ac:dyDescent="0.25">
      <c r="A76" s="2" t="s">
        <v>2203</v>
      </c>
      <c r="B76" s="2" t="s">
        <v>27523</v>
      </c>
      <c r="C76" s="4" t="s">
        <v>27613</v>
      </c>
      <c r="D76" s="9">
        <v>11</v>
      </c>
      <c r="E76" s="9">
        <v>40576</v>
      </c>
    </row>
    <row r="77" spans="1:5" x14ac:dyDescent="0.25">
      <c r="A77" s="2" t="s">
        <v>5846</v>
      </c>
      <c r="B77" s="2" t="s">
        <v>27535</v>
      </c>
      <c r="C77" s="4" t="s">
        <v>27613</v>
      </c>
      <c r="D77" s="9">
        <v>11</v>
      </c>
      <c r="E77" s="9">
        <v>40576</v>
      </c>
    </row>
    <row r="78" spans="1:5" x14ac:dyDescent="0.25">
      <c r="A78" s="2" t="s">
        <v>8996</v>
      </c>
      <c r="B78" s="2" t="s">
        <v>27524</v>
      </c>
      <c r="C78" s="4" t="s">
        <v>27614</v>
      </c>
      <c r="E78" s="9">
        <v>40578</v>
      </c>
    </row>
    <row r="79" spans="1:5" x14ac:dyDescent="0.25">
      <c r="A79" s="2" t="s">
        <v>8100</v>
      </c>
      <c r="B79" s="2" t="s">
        <v>27615</v>
      </c>
      <c r="C79" s="4" t="s">
        <v>27616</v>
      </c>
      <c r="E79" s="9">
        <v>40578</v>
      </c>
    </row>
    <row r="80" spans="1:5" x14ac:dyDescent="0.25">
      <c r="A80" s="2" t="s">
        <v>11084</v>
      </c>
      <c r="B80" s="2" t="s">
        <v>14193</v>
      </c>
      <c r="C80" s="4" t="s">
        <v>27617</v>
      </c>
      <c r="E80" s="9">
        <v>40585</v>
      </c>
    </row>
    <row r="81" spans="1:5" x14ac:dyDescent="0.25">
      <c r="A81" s="2" t="s">
        <v>8775</v>
      </c>
      <c r="B81" s="2" t="s">
        <v>27618</v>
      </c>
      <c r="C81" s="4" t="s">
        <v>27617</v>
      </c>
      <c r="E81" s="9">
        <v>40585</v>
      </c>
    </row>
    <row r="82" spans="1:5" x14ac:dyDescent="0.25">
      <c r="A82" s="2" t="s">
        <v>27619</v>
      </c>
      <c r="B82" s="2" t="s">
        <v>27620</v>
      </c>
      <c r="C82" s="4" t="s">
        <v>27621</v>
      </c>
      <c r="E82" s="9">
        <v>40589</v>
      </c>
    </row>
    <row r="83" spans="1:5" x14ac:dyDescent="0.25">
      <c r="A83" s="2" t="s">
        <v>27622</v>
      </c>
      <c r="B83" s="2" t="s">
        <v>27623</v>
      </c>
      <c r="C83" s="4" t="s">
        <v>27621</v>
      </c>
      <c r="E83" s="9">
        <v>40633</v>
      </c>
    </row>
    <row r="84" spans="1:5" x14ac:dyDescent="0.25">
      <c r="A84" s="2" t="s">
        <v>27624</v>
      </c>
      <c r="B84" s="2" t="s">
        <v>27625</v>
      </c>
      <c r="C84" s="4" t="s">
        <v>27626</v>
      </c>
      <c r="E84" s="9">
        <v>40602</v>
      </c>
    </row>
    <row r="85" spans="1:5" x14ac:dyDescent="0.25">
      <c r="A85" s="2" t="s">
        <v>27563</v>
      </c>
      <c r="B85" s="2" t="s">
        <v>27627</v>
      </c>
      <c r="C85" s="4" t="s">
        <v>27628</v>
      </c>
      <c r="E85" s="9">
        <v>40612</v>
      </c>
    </row>
    <row r="86" spans="1:5" x14ac:dyDescent="0.25">
      <c r="A86" s="2" t="s">
        <v>8729</v>
      </c>
      <c r="B86" s="2" t="s">
        <v>27629</v>
      </c>
      <c r="C86" s="4" t="s">
        <v>27630</v>
      </c>
      <c r="E86" s="9">
        <v>40624</v>
      </c>
    </row>
    <row r="87" spans="1:5" x14ac:dyDescent="0.25">
      <c r="A87" s="2" t="s">
        <v>2879</v>
      </c>
      <c r="B87" s="2" t="s">
        <v>27577</v>
      </c>
      <c r="C87" s="4" t="s">
        <v>7185</v>
      </c>
      <c r="E87" s="9">
        <v>40633</v>
      </c>
    </row>
    <row r="88" spans="1:5" x14ac:dyDescent="0.25">
      <c r="A88" s="2" t="s">
        <v>27631</v>
      </c>
      <c r="B88" s="2" t="s">
        <v>27632</v>
      </c>
      <c r="C88" s="4" t="s">
        <v>27633</v>
      </c>
      <c r="E88" s="9">
        <v>40701</v>
      </c>
    </row>
    <row r="89" spans="1:5" x14ac:dyDescent="0.25">
      <c r="A89" s="2" t="s">
        <v>2438</v>
      </c>
      <c r="B89" s="2" t="s">
        <v>27634</v>
      </c>
      <c r="C89" s="4" t="s">
        <v>24589</v>
      </c>
      <c r="E89" s="9">
        <v>40666</v>
      </c>
    </row>
    <row r="90" spans="1:5" x14ac:dyDescent="0.25">
      <c r="A90" s="2" t="s">
        <v>27635</v>
      </c>
      <c r="B90" s="2" t="s">
        <v>27636</v>
      </c>
      <c r="C90" s="4" t="s">
        <v>27637</v>
      </c>
      <c r="E90" s="9">
        <v>40673</v>
      </c>
    </row>
    <row r="91" spans="1:5" x14ac:dyDescent="0.25">
      <c r="A91" s="2" t="s">
        <v>27624</v>
      </c>
      <c r="B91" s="2" t="s">
        <v>27625</v>
      </c>
      <c r="C91" s="4" t="s">
        <v>27638</v>
      </c>
      <c r="E91" s="9">
        <v>40675</v>
      </c>
    </row>
    <row r="92" spans="1:5" x14ac:dyDescent="0.25">
      <c r="A92" s="2" t="s">
        <v>6778</v>
      </c>
      <c r="B92" s="2" t="s">
        <v>27588</v>
      </c>
      <c r="C92" s="4" t="s">
        <v>27639</v>
      </c>
      <c r="E92" s="9">
        <v>40682</v>
      </c>
    </row>
    <row r="93" spans="1:5" x14ac:dyDescent="0.25">
      <c r="A93" s="2" t="s">
        <v>12221</v>
      </c>
      <c r="B93" s="2" t="s">
        <v>27640</v>
      </c>
      <c r="C93" s="4" t="s">
        <v>27641</v>
      </c>
      <c r="E93" s="9">
        <v>40703</v>
      </c>
    </row>
    <row r="94" spans="1:5" x14ac:dyDescent="0.25">
      <c r="A94" s="2" t="s">
        <v>1924</v>
      </c>
      <c r="B94" s="2" t="s">
        <v>27642</v>
      </c>
      <c r="C94" s="4" t="s">
        <v>27643</v>
      </c>
      <c r="E94" s="9" t="s">
        <v>27644</v>
      </c>
    </row>
    <row r="95" spans="1:5" x14ac:dyDescent="0.25">
      <c r="A95" s="2" t="s">
        <v>27645</v>
      </c>
      <c r="B95" s="2" t="s">
        <v>27646</v>
      </c>
      <c r="E95" s="9">
        <v>40718</v>
      </c>
    </row>
    <row r="96" spans="1:5" x14ac:dyDescent="0.25">
      <c r="A96" s="2" t="s">
        <v>27563</v>
      </c>
      <c r="B96" s="2" t="s">
        <v>27595</v>
      </c>
      <c r="C96" s="4" t="s">
        <v>27647</v>
      </c>
      <c r="E96" s="9">
        <v>40718</v>
      </c>
    </row>
    <row r="97" spans="1:5" x14ac:dyDescent="0.25">
      <c r="A97" s="2" t="s">
        <v>27648</v>
      </c>
      <c r="B97" s="2" t="s">
        <v>27649</v>
      </c>
      <c r="C97" s="4" t="s">
        <v>27650</v>
      </c>
      <c r="E97" s="9">
        <v>40718</v>
      </c>
    </row>
    <row r="98" spans="1:5" x14ac:dyDescent="0.25">
      <c r="A98" s="2" t="s">
        <v>27651</v>
      </c>
      <c r="B98" s="2" t="s">
        <v>27652</v>
      </c>
      <c r="C98" s="4" t="s">
        <v>27653</v>
      </c>
      <c r="E98" s="9">
        <v>40721</v>
      </c>
    </row>
    <row r="99" spans="1:5" x14ac:dyDescent="0.25">
      <c r="A99" s="2" t="s">
        <v>9585</v>
      </c>
      <c r="B99" s="2" t="s">
        <v>27654</v>
      </c>
      <c r="C99" s="4" t="s">
        <v>27655</v>
      </c>
      <c r="E99" s="9">
        <v>40721</v>
      </c>
    </row>
    <row r="100" spans="1:5" x14ac:dyDescent="0.25">
      <c r="A100" s="2" t="s">
        <v>17230</v>
      </c>
      <c r="B100" s="2" t="s">
        <v>27531</v>
      </c>
      <c r="C100" s="4" t="s">
        <v>27653</v>
      </c>
      <c r="E100" s="9">
        <v>40721</v>
      </c>
    </row>
    <row r="101" spans="1:5" x14ac:dyDescent="0.25">
      <c r="A101" s="2" t="s">
        <v>27563</v>
      </c>
      <c r="B101" s="2" t="s">
        <v>27595</v>
      </c>
      <c r="C101" s="4" t="s">
        <v>27656</v>
      </c>
      <c r="E101" s="9">
        <v>40722</v>
      </c>
    </row>
    <row r="102" spans="1:5" x14ac:dyDescent="0.25">
      <c r="A102" s="2" t="s">
        <v>27657</v>
      </c>
      <c r="B102" s="2" t="s">
        <v>27658</v>
      </c>
      <c r="C102" s="4" t="s">
        <v>27656</v>
      </c>
      <c r="E102" s="9">
        <v>40722</v>
      </c>
    </row>
    <row r="103" spans="1:5" x14ac:dyDescent="0.25">
      <c r="A103" s="2" t="s">
        <v>6807</v>
      </c>
      <c r="B103" s="2" t="s">
        <v>27659</v>
      </c>
      <c r="C103" s="4" t="s">
        <v>27656</v>
      </c>
      <c r="E103" s="9">
        <v>40722</v>
      </c>
    </row>
    <row r="104" spans="1:5" x14ac:dyDescent="0.25">
      <c r="A104" s="2" t="s">
        <v>27563</v>
      </c>
      <c r="B104" s="2" t="s">
        <v>27569</v>
      </c>
      <c r="C104" s="4" t="s">
        <v>27660</v>
      </c>
      <c r="E104" s="9">
        <v>40724</v>
      </c>
    </row>
    <row r="105" spans="1:5" x14ac:dyDescent="0.25">
      <c r="A105" s="2" t="s">
        <v>17230</v>
      </c>
      <c r="B105" s="2" t="s">
        <v>27661</v>
      </c>
      <c r="C105" s="4" t="s">
        <v>27662</v>
      </c>
      <c r="E105" s="9">
        <v>40729</v>
      </c>
    </row>
    <row r="106" spans="1:5" x14ac:dyDescent="0.25">
      <c r="A106" s="2" t="s">
        <v>9585</v>
      </c>
      <c r="B106" s="2" t="s">
        <v>27663</v>
      </c>
      <c r="C106" s="4" t="s">
        <v>27664</v>
      </c>
      <c r="E106" s="9">
        <v>40735</v>
      </c>
    </row>
    <row r="107" spans="1:5" x14ac:dyDescent="0.25">
      <c r="A107" s="2" t="s">
        <v>27665</v>
      </c>
      <c r="B107" s="2" t="s">
        <v>27666</v>
      </c>
      <c r="C107" s="4" t="s">
        <v>27667</v>
      </c>
      <c r="E107" s="9">
        <v>40735</v>
      </c>
    </row>
    <row r="108" spans="1:5" x14ac:dyDescent="0.25">
      <c r="A108" s="2" t="s">
        <v>27651</v>
      </c>
      <c r="B108" s="2" t="s">
        <v>27668</v>
      </c>
      <c r="C108" s="4" t="s">
        <v>27669</v>
      </c>
      <c r="E108" s="9">
        <v>40742</v>
      </c>
    </row>
    <row r="109" spans="1:5" x14ac:dyDescent="0.25">
      <c r="A109" s="2" t="s">
        <v>17230</v>
      </c>
      <c r="B109" s="2" t="s">
        <v>27670</v>
      </c>
      <c r="C109" s="4" t="s">
        <v>27669</v>
      </c>
      <c r="E109" s="9">
        <v>40742</v>
      </c>
    </row>
    <row r="110" spans="1:5" x14ac:dyDescent="0.25">
      <c r="A110" s="2" t="s">
        <v>27671</v>
      </c>
      <c r="B110" s="2" t="s">
        <v>27672</v>
      </c>
      <c r="C110" s="4" t="s">
        <v>27673</v>
      </c>
      <c r="E110" s="9">
        <v>40770</v>
      </c>
    </row>
    <row r="111" spans="1:5" x14ac:dyDescent="0.25">
      <c r="A111" s="2" t="s">
        <v>13603</v>
      </c>
      <c r="B111" s="2" t="s">
        <v>27674</v>
      </c>
      <c r="C111" s="4" t="s">
        <v>27673</v>
      </c>
      <c r="E111" s="9">
        <v>40753</v>
      </c>
    </row>
    <row r="112" spans="1:5" x14ac:dyDescent="0.25">
      <c r="A112" s="2" t="s">
        <v>27651</v>
      </c>
      <c r="B112" s="2" t="s">
        <v>27675</v>
      </c>
      <c r="C112" s="4" t="s">
        <v>23216</v>
      </c>
      <c r="E112" s="9">
        <v>40745</v>
      </c>
    </row>
    <row r="113" spans="1:5" x14ac:dyDescent="0.25">
      <c r="A113" s="2" t="s">
        <v>27624</v>
      </c>
      <c r="B113" s="2" t="s">
        <v>27625</v>
      </c>
      <c r="C113" s="4" t="s">
        <v>27676</v>
      </c>
      <c r="E113" s="9">
        <v>40753</v>
      </c>
    </row>
    <row r="114" spans="1:5" x14ac:dyDescent="0.25">
      <c r="A114" s="2" t="s">
        <v>27645</v>
      </c>
      <c r="B114" s="2" t="s">
        <v>27677</v>
      </c>
      <c r="C114" s="4" t="s">
        <v>27678</v>
      </c>
      <c r="E114" s="9">
        <v>40753</v>
      </c>
    </row>
    <row r="115" spans="1:5" x14ac:dyDescent="0.25">
      <c r="A115" s="2" t="s">
        <v>27657</v>
      </c>
      <c r="B115" s="2" t="s">
        <v>27658</v>
      </c>
      <c r="C115" s="4" t="s">
        <v>8076</v>
      </c>
      <c r="E115" s="9" t="s">
        <v>11252</v>
      </c>
    </row>
    <row r="116" spans="1:5" x14ac:dyDescent="0.25">
      <c r="A116" s="2" t="s">
        <v>27515</v>
      </c>
      <c r="B116" s="2" t="s">
        <v>10701</v>
      </c>
      <c r="C116" s="4" t="s">
        <v>27679</v>
      </c>
      <c r="E116" s="9">
        <v>40764</v>
      </c>
    </row>
    <row r="117" spans="1:5" x14ac:dyDescent="0.25">
      <c r="A117" s="2" t="s">
        <v>27528</v>
      </c>
      <c r="B117" s="2" t="s">
        <v>27611</v>
      </c>
      <c r="C117" s="4" t="s">
        <v>27679</v>
      </c>
      <c r="E117" s="9">
        <v>40766</v>
      </c>
    </row>
    <row r="118" spans="1:5" x14ac:dyDescent="0.25">
      <c r="A118" s="2" t="s">
        <v>27680</v>
      </c>
      <c r="B118" s="2" t="s">
        <v>27595</v>
      </c>
      <c r="C118" s="4" t="s">
        <v>27681</v>
      </c>
      <c r="E118" s="9">
        <v>40777</v>
      </c>
    </row>
    <row r="119" spans="1:5" x14ac:dyDescent="0.25">
      <c r="A119" s="2" t="s">
        <v>906</v>
      </c>
      <c r="B119" s="2" t="s">
        <v>27682</v>
      </c>
      <c r="C119" s="4" t="s">
        <v>27683</v>
      </c>
      <c r="E119" s="9">
        <v>40772</v>
      </c>
    </row>
    <row r="120" spans="1:5" x14ac:dyDescent="0.25">
      <c r="A120" s="2" t="s">
        <v>1295</v>
      </c>
      <c r="B120" s="2" t="s">
        <v>27600</v>
      </c>
      <c r="C120" s="4" t="s">
        <v>27684</v>
      </c>
      <c r="E120" s="9">
        <v>40772</v>
      </c>
    </row>
    <row r="121" spans="1:5" x14ac:dyDescent="0.25">
      <c r="A121" s="2" t="s">
        <v>27685</v>
      </c>
      <c r="B121" s="2" t="s">
        <v>27686</v>
      </c>
      <c r="C121" s="4" t="s">
        <v>27687</v>
      </c>
      <c r="E121" s="9">
        <v>40785</v>
      </c>
    </row>
    <row r="122" spans="1:5" x14ac:dyDescent="0.25">
      <c r="A122" s="2" t="s">
        <v>6807</v>
      </c>
      <c r="B122" s="2" t="s">
        <v>27688</v>
      </c>
      <c r="C122" s="4" t="s">
        <v>12314</v>
      </c>
      <c r="E122" s="9">
        <v>40780</v>
      </c>
    </row>
    <row r="123" spans="1:5" x14ac:dyDescent="0.25">
      <c r="A123" s="2" t="s">
        <v>27657</v>
      </c>
      <c r="B123" s="2" t="s">
        <v>27658</v>
      </c>
      <c r="C123" s="4" t="s">
        <v>12314</v>
      </c>
      <c r="E123" s="9">
        <v>40784</v>
      </c>
    </row>
    <row r="124" spans="1:5" x14ac:dyDescent="0.25">
      <c r="A124" s="2" t="s">
        <v>27689</v>
      </c>
      <c r="B124" s="2" t="s">
        <v>27627</v>
      </c>
      <c r="C124" s="4" t="s">
        <v>27690</v>
      </c>
      <c r="E124" s="9">
        <v>40780</v>
      </c>
    </row>
    <row r="125" spans="1:5" x14ac:dyDescent="0.25">
      <c r="A125" s="2" t="s">
        <v>27689</v>
      </c>
      <c r="B125" s="2" t="s">
        <v>27569</v>
      </c>
      <c r="C125" s="4" t="s">
        <v>27690</v>
      </c>
      <c r="E125" s="9">
        <v>40785</v>
      </c>
    </row>
    <row r="126" spans="1:5" x14ac:dyDescent="0.25">
      <c r="A126" s="2" t="s">
        <v>27691</v>
      </c>
      <c r="B126" s="2" t="s">
        <v>27692</v>
      </c>
      <c r="C126" s="4" t="s">
        <v>27693</v>
      </c>
      <c r="E126" s="9">
        <v>40805</v>
      </c>
    </row>
    <row r="127" spans="1:5" x14ac:dyDescent="0.25">
      <c r="A127" s="2" t="s">
        <v>27694</v>
      </c>
      <c r="B127" s="2" t="s">
        <v>27695</v>
      </c>
      <c r="C127" s="4" t="s">
        <v>27693</v>
      </c>
      <c r="E127" s="9">
        <v>40798</v>
      </c>
    </row>
    <row r="128" spans="1:5" x14ac:dyDescent="0.25">
      <c r="A128" s="2" t="s">
        <v>27685</v>
      </c>
      <c r="B128" s="2" t="s">
        <v>27696</v>
      </c>
      <c r="C128" s="4" t="s">
        <v>27697</v>
      </c>
      <c r="E128" s="9">
        <v>40798</v>
      </c>
    </row>
    <row r="129" spans="1:5" x14ac:dyDescent="0.25">
      <c r="A129" s="2" t="s">
        <v>2093</v>
      </c>
      <c r="B129" s="2" t="s">
        <v>27698</v>
      </c>
      <c r="C129" s="4" t="s">
        <v>27699</v>
      </c>
      <c r="E129" s="9">
        <v>40805</v>
      </c>
    </row>
    <row r="130" spans="1:5" x14ac:dyDescent="0.25">
      <c r="A130" s="2" t="s">
        <v>2093</v>
      </c>
      <c r="B130" s="2" t="s">
        <v>27700</v>
      </c>
      <c r="C130" s="4" t="s">
        <v>27701</v>
      </c>
      <c r="E130" s="9">
        <v>40815</v>
      </c>
    </row>
    <row r="131" spans="1:5" x14ac:dyDescent="0.25">
      <c r="A131" s="2" t="s">
        <v>2093</v>
      </c>
      <c r="B131" s="2" t="s">
        <v>27702</v>
      </c>
      <c r="C131" s="4" t="s">
        <v>27703</v>
      </c>
      <c r="E131" s="9">
        <v>40827</v>
      </c>
    </row>
    <row r="132" spans="1:5" x14ac:dyDescent="0.25">
      <c r="A132" s="2" t="s">
        <v>11598</v>
      </c>
      <c r="B132" s="2" t="s">
        <v>27704</v>
      </c>
      <c r="C132" s="4" t="s">
        <v>2663</v>
      </c>
      <c r="E132" s="9" t="s">
        <v>956</v>
      </c>
    </row>
    <row r="133" spans="1:5" x14ac:dyDescent="0.25">
      <c r="A133" s="2" t="s">
        <v>27705</v>
      </c>
      <c r="B133" s="2" t="s">
        <v>27706</v>
      </c>
      <c r="C133" s="4" t="s">
        <v>27707</v>
      </c>
      <c r="E133" s="9" t="s">
        <v>956</v>
      </c>
    </row>
    <row r="134" spans="1:5" x14ac:dyDescent="0.25">
      <c r="A134" s="2" t="s">
        <v>27556</v>
      </c>
      <c r="B134" s="2" t="s">
        <v>27708</v>
      </c>
      <c r="C134" s="4" t="s">
        <v>27709</v>
      </c>
      <c r="E134" s="9">
        <v>40869</v>
      </c>
    </row>
    <row r="135" spans="1:5" x14ac:dyDescent="0.25">
      <c r="A135" s="2" t="s">
        <v>983</v>
      </c>
      <c r="B135" s="2" t="s">
        <v>27710</v>
      </c>
      <c r="C135" s="4" t="s">
        <v>27711</v>
      </c>
      <c r="E135" s="9">
        <v>40869</v>
      </c>
    </row>
    <row r="136" spans="1:5" x14ac:dyDescent="0.25">
      <c r="A136" s="2" t="s">
        <v>17299</v>
      </c>
      <c r="B136" s="2" t="s">
        <v>27712</v>
      </c>
      <c r="C136" s="4" t="s">
        <v>27713</v>
      </c>
      <c r="E136" s="9">
        <v>40849</v>
      </c>
    </row>
    <row r="137" spans="1:5" x14ac:dyDescent="0.25">
      <c r="A137" s="2" t="s">
        <v>16719</v>
      </c>
      <c r="B137" s="2" t="s">
        <v>27714</v>
      </c>
      <c r="C137" s="4" t="s">
        <v>27713</v>
      </c>
      <c r="E137" s="9">
        <v>40849</v>
      </c>
    </row>
    <row r="138" spans="1:5" x14ac:dyDescent="0.25">
      <c r="A138" s="2" t="s">
        <v>27715</v>
      </c>
      <c r="B138" s="2" t="s">
        <v>27716</v>
      </c>
      <c r="C138" s="4" t="s">
        <v>27717</v>
      </c>
      <c r="E138" s="9">
        <v>40552</v>
      </c>
    </row>
    <row r="139" spans="1:5" x14ac:dyDescent="0.25">
      <c r="A139" s="2" t="s">
        <v>27715</v>
      </c>
      <c r="B139" s="2" t="s">
        <v>27718</v>
      </c>
      <c r="C139" s="4" t="s">
        <v>3492</v>
      </c>
      <c r="E139" s="9">
        <v>40552</v>
      </c>
    </row>
    <row r="140" spans="1:5" x14ac:dyDescent="0.25">
      <c r="A140" s="2" t="s">
        <v>12659</v>
      </c>
      <c r="B140" s="2" t="s">
        <v>27719</v>
      </c>
      <c r="C140" s="4" t="s">
        <v>27720</v>
      </c>
      <c r="E140" s="9">
        <v>40927</v>
      </c>
    </row>
    <row r="141" spans="1:5" x14ac:dyDescent="0.25">
      <c r="A141" s="2" t="s">
        <v>1436</v>
      </c>
      <c r="B141" s="2" t="s">
        <v>27721</v>
      </c>
      <c r="C141" s="4" t="s">
        <v>27722</v>
      </c>
      <c r="E141" s="9">
        <v>40913</v>
      </c>
    </row>
    <row r="142" spans="1:5" x14ac:dyDescent="0.25">
      <c r="A142" s="2" t="s">
        <v>8100</v>
      </c>
      <c r="B142" s="2" t="s">
        <v>27723</v>
      </c>
      <c r="C142" s="4" t="s">
        <v>27724</v>
      </c>
      <c r="E142" s="9">
        <v>40927</v>
      </c>
    </row>
    <row r="143" spans="1:5" x14ac:dyDescent="0.25">
      <c r="A143" s="2" t="s">
        <v>8100</v>
      </c>
      <c r="B143" s="2" t="s">
        <v>27725</v>
      </c>
      <c r="C143" s="4" t="s">
        <v>8157</v>
      </c>
      <c r="E143" s="9">
        <v>40946</v>
      </c>
    </row>
    <row r="144" spans="1:5" x14ac:dyDescent="0.25">
      <c r="A144" s="2" t="s">
        <v>22694</v>
      </c>
      <c r="B144" s="2" t="s">
        <v>27726</v>
      </c>
      <c r="C144" s="4" t="s">
        <v>27727</v>
      </c>
      <c r="E144" s="9">
        <v>40946</v>
      </c>
    </row>
    <row r="145" spans="1:6" x14ac:dyDescent="0.25">
      <c r="A145" s="2" t="s">
        <v>27510</v>
      </c>
      <c r="B145" s="2" t="s">
        <v>27728</v>
      </c>
      <c r="C145" s="4" t="s">
        <v>20366</v>
      </c>
      <c r="E145" s="9">
        <v>40967</v>
      </c>
    </row>
    <row r="146" spans="1:6" x14ac:dyDescent="0.25">
      <c r="A146" s="2" t="s">
        <v>1729</v>
      </c>
      <c r="B146" s="2" t="s">
        <v>27729</v>
      </c>
      <c r="C146" s="4" t="s">
        <v>27730</v>
      </c>
      <c r="E146" s="9">
        <v>40967</v>
      </c>
    </row>
    <row r="147" spans="1:6" x14ac:dyDescent="0.25">
      <c r="A147" s="2" t="s">
        <v>1766</v>
      </c>
      <c r="B147" s="2" t="s">
        <v>27731</v>
      </c>
      <c r="C147" s="4" t="s">
        <v>27732</v>
      </c>
      <c r="E147" s="9">
        <v>41012</v>
      </c>
    </row>
    <row r="148" spans="1:6" x14ac:dyDescent="0.25">
      <c r="A148" s="2" t="s">
        <v>27733</v>
      </c>
      <c r="B148" s="2" t="s">
        <v>27734</v>
      </c>
      <c r="C148" s="4" t="s">
        <v>18315</v>
      </c>
      <c r="E148" s="9">
        <v>41194</v>
      </c>
      <c r="F148" s="3" t="s">
        <v>27735</v>
      </c>
    </row>
    <row r="149" spans="1:6" x14ac:dyDescent="0.25">
      <c r="A149" s="2" t="s">
        <v>27733</v>
      </c>
      <c r="B149" s="2" t="s">
        <v>27736</v>
      </c>
      <c r="C149" s="4" t="s">
        <v>8263</v>
      </c>
      <c r="E149" s="9">
        <v>41194</v>
      </c>
      <c r="F149" s="3" t="s">
        <v>27735</v>
      </c>
    </row>
    <row r="150" spans="1:6" x14ac:dyDescent="0.25">
      <c r="A150" s="2" t="s">
        <v>18458</v>
      </c>
      <c r="B150" s="2" t="s">
        <v>27737</v>
      </c>
      <c r="C150" s="4" t="s">
        <v>27738</v>
      </c>
      <c r="E150" s="9">
        <v>41199</v>
      </c>
      <c r="F150" s="3" t="s">
        <v>27735</v>
      </c>
    </row>
    <row r="151" spans="1:6" x14ac:dyDescent="0.25">
      <c r="A151" s="2" t="s">
        <v>18458</v>
      </c>
      <c r="B151" s="2" t="s">
        <v>27739</v>
      </c>
      <c r="C151" s="4" t="s">
        <v>27740</v>
      </c>
      <c r="E151" s="9">
        <v>41205</v>
      </c>
    </row>
    <row r="152" spans="1:6" x14ac:dyDescent="0.25">
      <c r="A152" s="2" t="s">
        <v>18458</v>
      </c>
      <c r="B152" s="2" t="s">
        <v>27741</v>
      </c>
      <c r="C152" s="4" t="s">
        <v>27740</v>
      </c>
      <c r="E152" s="9">
        <v>41205</v>
      </c>
    </row>
    <row r="153" spans="1:6" x14ac:dyDescent="0.25">
      <c r="A153" s="2" t="s">
        <v>27742</v>
      </c>
      <c r="B153" s="2" t="s">
        <v>27743</v>
      </c>
      <c r="C153" s="4" t="s">
        <v>27744</v>
      </c>
      <c r="E153" s="9">
        <v>41218</v>
      </c>
      <c r="F153" s="3">
        <v>6</v>
      </c>
    </row>
    <row r="154" spans="1:6" x14ac:dyDescent="0.25">
      <c r="A154" s="2" t="s">
        <v>27742</v>
      </c>
      <c r="B154" s="2" t="s">
        <v>27745</v>
      </c>
      <c r="C154" s="4" t="s">
        <v>27744</v>
      </c>
      <c r="E154" s="9">
        <v>41218</v>
      </c>
      <c r="F154" s="3">
        <v>6</v>
      </c>
    </row>
    <row r="155" spans="1:6" x14ac:dyDescent="0.25">
      <c r="A155" s="2" t="s">
        <v>5902</v>
      </c>
      <c r="B155" s="2" t="s">
        <v>27746</v>
      </c>
      <c r="C155" s="4" t="s">
        <v>27747</v>
      </c>
      <c r="E155" s="9">
        <v>41233</v>
      </c>
    </row>
    <row r="156" spans="1:6" x14ac:dyDescent="0.25">
      <c r="A156" s="2" t="s">
        <v>3871</v>
      </c>
      <c r="B156" s="2" t="s">
        <v>27748</v>
      </c>
      <c r="C156" s="4" t="s">
        <v>6764</v>
      </c>
      <c r="E156" s="9">
        <v>41253</v>
      </c>
      <c r="F156" s="3">
        <v>13</v>
      </c>
    </row>
    <row r="157" spans="1:6" x14ac:dyDescent="0.25">
      <c r="A157" s="2" t="s">
        <v>3201</v>
      </c>
      <c r="B157" s="2" t="s">
        <v>27749</v>
      </c>
      <c r="C157" s="4" t="s">
        <v>7396</v>
      </c>
      <c r="E157" s="9">
        <v>41263</v>
      </c>
      <c r="F157" s="3">
        <v>3</v>
      </c>
    </row>
    <row r="158" spans="1:6" x14ac:dyDescent="0.25">
      <c r="A158" s="2" t="s">
        <v>3201</v>
      </c>
      <c r="B158" s="2" t="s">
        <v>27750</v>
      </c>
      <c r="C158" s="4" t="s">
        <v>13660</v>
      </c>
      <c r="E158" s="9">
        <v>41278</v>
      </c>
      <c r="F158" s="3">
        <v>8</v>
      </c>
    </row>
    <row r="159" spans="1:6" x14ac:dyDescent="0.25">
      <c r="A159" s="2" t="s">
        <v>3201</v>
      </c>
      <c r="B159" s="2" t="s">
        <v>27751</v>
      </c>
      <c r="C159" s="4" t="s">
        <v>13660</v>
      </c>
      <c r="E159" s="9">
        <v>41278</v>
      </c>
      <c r="F159" s="3">
        <v>8</v>
      </c>
    </row>
    <row r="160" spans="1:6" x14ac:dyDescent="0.25">
      <c r="A160" s="2" t="s">
        <v>27752</v>
      </c>
      <c r="B160" s="2" t="s">
        <v>27753</v>
      </c>
      <c r="C160" s="4" t="s">
        <v>27754</v>
      </c>
      <c r="E160" s="9">
        <v>41283</v>
      </c>
    </row>
    <row r="161" spans="1:6" x14ac:dyDescent="0.25">
      <c r="A161" s="2" t="s">
        <v>27755</v>
      </c>
      <c r="B161" s="2" t="s">
        <v>27756</v>
      </c>
      <c r="C161" s="4" t="s">
        <v>27757</v>
      </c>
      <c r="E161" s="9">
        <v>41289</v>
      </c>
    </row>
    <row r="162" spans="1:6" x14ac:dyDescent="0.25">
      <c r="A162" s="2" t="s">
        <v>27755</v>
      </c>
      <c r="B162" s="2" t="s">
        <v>27758</v>
      </c>
      <c r="C162" s="4" t="s">
        <v>27757</v>
      </c>
      <c r="E162" s="9">
        <v>41289</v>
      </c>
    </row>
    <row r="163" spans="1:6" x14ac:dyDescent="0.25">
      <c r="A163" s="2" t="s">
        <v>27759</v>
      </c>
      <c r="B163" s="2" t="s">
        <v>27760</v>
      </c>
      <c r="C163" s="4" t="s">
        <v>27761</v>
      </c>
      <c r="D163" s="9" t="s">
        <v>27762</v>
      </c>
      <c r="E163" s="9">
        <v>41304</v>
      </c>
    </row>
    <row r="164" spans="1:6" x14ac:dyDescent="0.25">
      <c r="A164" s="2" t="s">
        <v>18458</v>
      </c>
      <c r="B164" s="2" t="s">
        <v>27763</v>
      </c>
      <c r="C164" s="4" t="s">
        <v>27764</v>
      </c>
      <c r="E164" s="9">
        <v>41312</v>
      </c>
      <c r="F164" s="3">
        <v>1</v>
      </c>
    </row>
    <row r="165" spans="1:6" x14ac:dyDescent="0.25">
      <c r="A165" s="2" t="s">
        <v>27393</v>
      </c>
      <c r="B165" s="2" t="s">
        <v>27765</v>
      </c>
      <c r="C165" s="4" t="s">
        <v>27764</v>
      </c>
      <c r="E165" s="9">
        <v>41312</v>
      </c>
      <c r="F165" s="3">
        <v>1</v>
      </c>
    </row>
    <row r="166" spans="1:6" x14ac:dyDescent="0.25">
      <c r="A166" s="2" t="s">
        <v>27766</v>
      </c>
      <c r="B166" s="2" t="s">
        <v>27767</v>
      </c>
      <c r="C166" s="4" t="s">
        <v>18344</v>
      </c>
      <c r="E166" s="9">
        <v>41319</v>
      </c>
    </row>
    <row r="167" spans="1:6" x14ac:dyDescent="0.25">
      <c r="A167" s="2" t="s">
        <v>27766</v>
      </c>
      <c r="B167" s="2" t="s">
        <v>27768</v>
      </c>
      <c r="C167" s="4" t="s">
        <v>27769</v>
      </c>
      <c r="E167" s="9">
        <v>41328</v>
      </c>
      <c r="F167" s="3">
        <v>2</v>
      </c>
    </row>
    <row r="168" spans="1:6" x14ac:dyDescent="0.25">
      <c r="A168" s="2" t="s">
        <v>27766</v>
      </c>
      <c r="B168" s="2" t="s">
        <v>27770</v>
      </c>
      <c r="C168" s="4" t="s">
        <v>27769</v>
      </c>
      <c r="E168" s="9">
        <v>41328</v>
      </c>
      <c r="F168" s="3">
        <v>2</v>
      </c>
    </row>
    <row r="169" spans="1:6" x14ac:dyDescent="0.25">
      <c r="A169" s="2" t="s">
        <v>7803</v>
      </c>
      <c r="B169" s="2" t="s">
        <v>27771</v>
      </c>
      <c r="C169" s="4" t="s">
        <v>2772</v>
      </c>
      <c r="D169" s="9" t="s">
        <v>27772</v>
      </c>
      <c r="E169" s="9">
        <v>41346</v>
      </c>
      <c r="F169" s="3">
        <v>5</v>
      </c>
    </row>
    <row r="170" spans="1:6" x14ac:dyDescent="0.25">
      <c r="A170" s="2" t="s">
        <v>7803</v>
      </c>
      <c r="B170" s="2" t="s">
        <v>27773</v>
      </c>
      <c r="C170" s="4" t="s">
        <v>27774</v>
      </c>
      <c r="E170" s="9" t="s">
        <v>27775</v>
      </c>
    </row>
    <row r="171" spans="1:6" x14ac:dyDescent="0.25">
      <c r="A171" s="2" t="s">
        <v>27776</v>
      </c>
      <c r="B171" s="2" t="s">
        <v>27777</v>
      </c>
      <c r="C171" s="4" t="s">
        <v>2779</v>
      </c>
      <c r="E171" s="9">
        <v>41373</v>
      </c>
      <c r="F171" s="3">
        <v>7</v>
      </c>
    </row>
    <row r="172" spans="1:6" x14ac:dyDescent="0.25">
      <c r="A172" s="2" t="s">
        <v>4446</v>
      </c>
      <c r="B172" s="2" t="s">
        <v>27778</v>
      </c>
      <c r="C172" s="4" t="s">
        <v>17060</v>
      </c>
      <c r="E172" s="9">
        <v>41380</v>
      </c>
    </row>
    <row r="173" spans="1:6" x14ac:dyDescent="0.25">
      <c r="A173" s="2" t="s">
        <v>5180</v>
      </c>
      <c r="B173" s="2" t="s">
        <v>27779</v>
      </c>
      <c r="C173" s="4" t="s">
        <v>9412</v>
      </c>
      <c r="D173" s="9">
        <v>41431</v>
      </c>
      <c r="E173" s="9">
        <v>41445</v>
      </c>
      <c r="F173" s="3">
        <v>14</v>
      </c>
    </row>
    <row r="174" spans="1:6" x14ac:dyDescent="0.25">
      <c r="A174" s="2" t="s">
        <v>12339</v>
      </c>
      <c r="B174" s="2" t="s">
        <v>27780</v>
      </c>
      <c r="C174" s="4" t="s">
        <v>27781</v>
      </c>
      <c r="D174" s="9">
        <v>41431</v>
      </c>
      <c r="E174" s="9">
        <v>41442</v>
      </c>
      <c r="F174" s="3">
        <v>11</v>
      </c>
    </row>
    <row r="175" spans="1:6" x14ac:dyDescent="0.25">
      <c r="A175" s="2" t="s">
        <v>27782</v>
      </c>
      <c r="B175" s="2" t="s">
        <v>27783</v>
      </c>
      <c r="C175" s="4" t="s">
        <v>27784</v>
      </c>
      <c r="E175" s="9">
        <v>41472</v>
      </c>
      <c r="F175" s="3">
        <v>2</v>
      </c>
    </row>
    <row r="176" spans="1:6" x14ac:dyDescent="0.25">
      <c r="A176" s="2" t="s">
        <v>27785</v>
      </c>
      <c r="B176" s="2" t="s">
        <v>27786</v>
      </c>
      <c r="C176" s="4" t="s">
        <v>27787</v>
      </c>
      <c r="E176" s="9">
        <v>41492</v>
      </c>
    </row>
    <row r="177" spans="1:5" x14ac:dyDescent="0.25">
      <c r="A177" s="2" t="s">
        <v>23041</v>
      </c>
      <c r="B177" s="2" t="s">
        <v>27788</v>
      </c>
      <c r="C177" s="4" t="s">
        <v>6772</v>
      </c>
      <c r="E177" s="9">
        <v>41499</v>
      </c>
    </row>
    <row r="178" spans="1:5" x14ac:dyDescent="0.25">
      <c r="A178" s="2" t="s">
        <v>27789</v>
      </c>
      <c r="B178" s="2" t="s">
        <v>27790</v>
      </c>
      <c r="C178" s="4" t="s">
        <v>27791</v>
      </c>
      <c r="E178" s="9">
        <v>41512</v>
      </c>
    </row>
    <row r="179" spans="1:5" x14ac:dyDescent="0.25">
      <c r="A179" s="2" t="s">
        <v>27792</v>
      </c>
      <c r="B179" s="2" t="s">
        <v>27793</v>
      </c>
      <c r="C179" s="4" t="s">
        <v>27791</v>
      </c>
      <c r="E179" s="9">
        <v>41512</v>
      </c>
    </row>
    <row r="180" spans="1:5" x14ac:dyDescent="0.25">
      <c r="A180" s="2" t="s">
        <v>5087</v>
      </c>
      <c r="B180" s="2" t="s">
        <v>27794</v>
      </c>
      <c r="C180" s="4" t="s">
        <v>16784</v>
      </c>
      <c r="E180" s="9">
        <v>41523</v>
      </c>
    </row>
    <row r="181" spans="1:5" x14ac:dyDescent="0.25">
      <c r="A181" s="2" t="s">
        <v>27795</v>
      </c>
      <c r="B181" s="2" t="s">
        <v>27796</v>
      </c>
      <c r="C181" s="4" t="s">
        <v>19846</v>
      </c>
      <c r="E181" s="9">
        <v>41528</v>
      </c>
    </row>
    <row r="182" spans="1:5" x14ac:dyDescent="0.25">
      <c r="A182" s="2" t="s">
        <v>27797</v>
      </c>
      <c r="B182" s="2" t="s">
        <v>27798</v>
      </c>
      <c r="C182" s="4" t="s">
        <v>19846</v>
      </c>
      <c r="D182" s="9" t="s">
        <v>27799</v>
      </c>
      <c r="E182" s="9">
        <v>41542</v>
      </c>
    </row>
    <row r="183" spans="1:5" x14ac:dyDescent="0.25">
      <c r="A183" s="2" t="s">
        <v>27795</v>
      </c>
      <c r="B183" s="2" t="s">
        <v>27800</v>
      </c>
      <c r="C183" s="4" t="s">
        <v>27103</v>
      </c>
      <c r="D183" s="9">
        <v>41549</v>
      </c>
      <c r="E183" s="9">
        <v>41556</v>
      </c>
    </row>
    <row r="184" spans="1:5" x14ac:dyDescent="0.25">
      <c r="A184" s="2" t="s">
        <v>27801</v>
      </c>
      <c r="B184" s="2" t="s">
        <v>27802</v>
      </c>
      <c r="C184" s="4" t="s">
        <v>4044</v>
      </c>
      <c r="D184" s="9">
        <v>41563</v>
      </c>
      <c r="E184" s="9">
        <v>41570</v>
      </c>
    </row>
    <row r="185" spans="1:5" x14ac:dyDescent="0.25">
      <c r="A185" s="2" t="s">
        <v>27803</v>
      </c>
      <c r="B185" s="2" t="s">
        <v>27804</v>
      </c>
      <c r="C185" s="4" t="s">
        <v>15258</v>
      </c>
      <c r="E185" s="9">
        <v>41570</v>
      </c>
    </row>
    <row r="186" spans="1:5" x14ac:dyDescent="0.25">
      <c r="A186" s="2" t="s">
        <v>27805</v>
      </c>
      <c r="B186" s="2" t="s">
        <v>27806</v>
      </c>
      <c r="C186" s="4" t="s">
        <v>27807</v>
      </c>
      <c r="E186" s="9">
        <v>41593</v>
      </c>
    </row>
    <row r="187" spans="1:5" x14ac:dyDescent="0.25">
      <c r="A187" s="2" t="s">
        <v>1855</v>
      </c>
      <c r="B187" s="2" t="s">
        <v>27808</v>
      </c>
      <c r="C187" s="4" t="s">
        <v>27809</v>
      </c>
      <c r="E187" s="9">
        <v>41614</v>
      </c>
    </row>
    <row r="188" spans="1:5" x14ac:dyDescent="0.25">
      <c r="A188" s="2" t="s">
        <v>27810</v>
      </c>
      <c r="B188" s="2" t="s">
        <v>27811</v>
      </c>
      <c r="C188" s="4" t="s">
        <v>27809</v>
      </c>
      <c r="E188" s="9">
        <v>41614</v>
      </c>
    </row>
    <row r="189" spans="1:5" x14ac:dyDescent="0.25">
      <c r="A189" s="2" t="s">
        <v>3952</v>
      </c>
      <c r="B189" s="2" t="s">
        <v>27812</v>
      </c>
      <c r="C189" s="4" t="s">
        <v>11789</v>
      </c>
      <c r="E189" s="9">
        <v>41663</v>
      </c>
    </row>
    <row r="190" spans="1:5" x14ac:dyDescent="0.25">
      <c r="A190" s="2" t="s">
        <v>10775</v>
      </c>
      <c r="B190" s="2" t="s">
        <v>27813</v>
      </c>
      <c r="C190" s="4" t="s">
        <v>11789</v>
      </c>
      <c r="E190" s="9">
        <v>41663</v>
      </c>
    </row>
    <row r="191" spans="1:5" x14ac:dyDescent="0.25">
      <c r="A191" s="2" t="s">
        <v>17759</v>
      </c>
      <c r="B191" s="2" t="s">
        <v>27814</v>
      </c>
      <c r="C191" s="4" t="s">
        <v>11791</v>
      </c>
      <c r="E191" s="9">
        <v>41668</v>
      </c>
    </row>
    <row r="192" spans="1:5" x14ac:dyDescent="0.25">
      <c r="A192" s="2" t="s">
        <v>27815</v>
      </c>
      <c r="B192" s="2" t="s">
        <v>27816</v>
      </c>
      <c r="C192" s="4" t="s">
        <v>9463</v>
      </c>
      <c r="E192" s="9">
        <v>41676</v>
      </c>
    </row>
    <row r="193" spans="1:5" x14ac:dyDescent="0.25">
      <c r="A193" s="2" t="s">
        <v>8345</v>
      </c>
      <c r="B193" s="2" t="s">
        <v>27817</v>
      </c>
      <c r="C193" s="4" t="s">
        <v>13724</v>
      </c>
      <c r="E193" s="9">
        <v>41688</v>
      </c>
    </row>
    <row r="194" spans="1:5" x14ac:dyDescent="0.25">
      <c r="A194" s="2" t="s">
        <v>27818</v>
      </c>
      <c r="B194" s="2" t="s">
        <v>27819</v>
      </c>
      <c r="C194" s="4" t="s">
        <v>5092</v>
      </c>
      <c r="E194" s="9">
        <v>41695</v>
      </c>
    </row>
    <row r="195" spans="1:5" x14ac:dyDescent="0.25">
      <c r="A195" s="2" t="s">
        <v>27820</v>
      </c>
      <c r="B195" s="2" t="s">
        <v>27821</v>
      </c>
      <c r="C195" s="4" t="s">
        <v>16800</v>
      </c>
      <c r="E195" s="9">
        <v>41702</v>
      </c>
    </row>
    <row r="196" spans="1:5" x14ac:dyDescent="0.25">
      <c r="A196" s="2" t="s">
        <v>27822</v>
      </c>
      <c r="B196" s="2" t="s">
        <v>27823</v>
      </c>
      <c r="C196" s="4" t="s">
        <v>16800</v>
      </c>
      <c r="E196" s="9">
        <v>41702</v>
      </c>
    </row>
    <row r="197" spans="1:5" x14ac:dyDescent="0.25">
      <c r="A197" s="2" t="s">
        <v>27824</v>
      </c>
      <c r="B197" s="2" t="s">
        <v>27825</v>
      </c>
      <c r="C197" s="4" t="s">
        <v>2375</v>
      </c>
      <c r="E197" s="9">
        <v>41709</v>
      </c>
    </row>
    <row r="198" spans="1:5" x14ac:dyDescent="0.25">
      <c r="A198" s="2" t="s">
        <v>27826</v>
      </c>
      <c r="B198" s="2" t="s">
        <v>27827</v>
      </c>
      <c r="C198" s="4" t="s">
        <v>27828</v>
      </c>
      <c r="E198" s="9">
        <v>41716</v>
      </c>
    </row>
    <row r="199" spans="1:5" x14ac:dyDescent="0.25">
      <c r="A199" s="2" t="s">
        <v>27512</v>
      </c>
      <c r="B199" s="2" t="s">
        <v>27829</v>
      </c>
      <c r="C199" s="4" t="s">
        <v>4122</v>
      </c>
      <c r="E199" s="9">
        <v>41716</v>
      </c>
    </row>
    <row r="200" spans="1:5" x14ac:dyDescent="0.25">
      <c r="A200" s="2" t="s">
        <v>27830</v>
      </c>
      <c r="B200" s="2" t="s">
        <v>27831</v>
      </c>
      <c r="C200" s="4" t="s">
        <v>27832</v>
      </c>
      <c r="E200" s="9">
        <v>41723</v>
      </c>
    </row>
    <row r="201" spans="1:5" x14ac:dyDescent="0.25">
      <c r="A201" s="2" t="s">
        <v>27830</v>
      </c>
      <c r="B201" s="2" t="s">
        <v>27833</v>
      </c>
      <c r="C201" s="4" t="s">
        <v>27832</v>
      </c>
      <c r="E201" s="9">
        <v>41723</v>
      </c>
    </row>
    <row r="202" spans="1:5" x14ac:dyDescent="0.25">
      <c r="A202" s="2" t="s">
        <v>27834</v>
      </c>
      <c r="B202" s="2" t="s">
        <v>27835</v>
      </c>
      <c r="C202" s="4" t="s">
        <v>4135</v>
      </c>
      <c r="E202" s="9">
        <v>41730</v>
      </c>
    </row>
    <row r="203" spans="1:5" x14ac:dyDescent="0.25">
      <c r="A203" s="2" t="s">
        <v>27834</v>
      </c>
      <c r="B203" s="2" t="s">
        <v>27836</v>
      </c>
      <c r="C203" s="4" t="s">
        <v>4135</v>
      </c>
      <c r="E203" s="9">
        <v>41730</v>
      </c>
    </row>
    <row r="204" spans="1:5" x14ac:dyDescent="0.25">
      <c r="A204" s="2" t="s">
        <v>27830</v>
      </c>
      <c r="B204" s="2" t="s">
        <v>27837</v>
      </c>
      <c r="C204" s="4" t="s">
        <v>9795</v>
      </c>
      <c r="E204" s="9">
        <v>41740</v>
      </c>
    </row>
    <row r="205" spans="1:5" x14ac:dyDescent="0.25">
      <c r="A205" s="2" t="s">
        <v>27528</v>
      </c>
      <c r="B205" s="2" t="s">
        <v>27838</v>
      </c>
      <c r="C205" s="4" t="s">
        <v>2839</v>
      </c>
      <c r="E205" s="9">
        <v>41751</v>
      </c>
    </row>
    <row r="206" spans="1:5" x14ac:dyDescent="0.25">
      <c r="A206" s="2" t="s">
        <v>27526</v>
      </c>
      <c r="B206" s="2" t="s">
        <v>27839</v>
      </c>
      <c r="C206" s="4" t="s">
        <v>2846</v>
      </c>
      <c r="E206" s="9">
        <v>41761</v>
      </c>
    </row>
    <row r="207" spans="1:5" x14ac:dyDescent="0.25">
      <c r="A207" s="2" t="s">
        <v>8301</v>
      </c>
      <c r="B207" s="2" t="s">
        <v>15746</v>
      </c>
      <c r="C207" s="4" t="s">
        <v>2846</v>
      </c>
      <c r="E207" s="9">
        <v>41761</v>
      </c>
    </row>
    <row r="208" spans="1:5" x14ac:dyDescent="0.25">
      <c r="A208" s="2" t="s">
        <v>6600</v>
      </c>
      <c r="B208" s="2" t="s">
        <v>27840</v>
      </c>
      <c r="C208" s="4" t="s">
        <v>13754</v>
      </c>
      <c r="E208" s="9">
        <v>41768</v>
      </c>
    </row>
    <row r="209" spans="1:5" x14ac:dyDescent="0.25">
      <c r="A209" s="2" t="s">
        <v>27841</v>
      </c>
      <c r="B209" s="2" t="s">
        <v>27842</v>
      </c>
      <c r="C209" s="4" t="s">
        <v>13754</v>
      </c>
      <c r="E209" s="9">
        <v>41768</v>
      </c>
    </row>
    <row r="210" spans="1:5" x14ac:dyDescent="0.25">
      <c r="A210" s="2" t="s">
        <v>8301</v>
      </c>
      <c r="B210" s="2" t="s">
        <v>27843</v>
      </c>
      <c r="C210" s="4" t="s">
        <v>22982</v>
      </c>
      <c r="E210" s="9">
        <v>41779</v>
      </c>
    </row>
    <row r="211" spans="1:5" x14ac:dyDescent="0.25">
      <c r="A211" s="2" t="s">
        <v>6600</v>
      </c>
      <c r="B211" s="2" t="s">
        <v>27844</v>
      </c>
      <c r="C211" s="4" t="s">
        <v>22982</v>
      </c>
      <c r="E211" s="9">
        <v>41772</v>
      </c>
    </row>
    <row r="212" spans="1:5" x14ac:dyDescent="0.25">
      <c r="A212" s="2" t="s">
        <v>6600</v>
      </c>
      <c r="B212" s="2" t="s">
        <v>27845</v>
      </c>
      <c r="C212" s="4" t="s">
        <v>7568</v>
      </c>
      <c r="E212" s="9">
        <v>41779</v>
      </c>
    </row>
    <row r="213" spans="1:5" x14ac:dyDescent="0.25">
      <c r="A213" s="2" t="s">
        <v>6600</v>
      </c>
      <c r="B213" s="2" t="s">
        <v>27846</v>
      </c>
      <c r="C213" s="4" t="s">
        <v>2894</v>
      </c>
      <c r="E213" s="9">
        <v>41782</v>
      </c>
    </row>
    <row r="214" spans="1:5" x14ac:dyDescent="0.25">
      <c r="A214" s="2" t="s">
        <v>27847</v>
      </c>
      <c r="B214" s="2" t="s">
        <v>27848</v>
      </c>
      <c r="C214" s="4" t="s">
        <v>27849</v>
      </c>
      <c r="E214" s="9">
        <v>41782</v>
      </c>
    </row>
    <row r="215" spans="1:5" x14ac:dyDescent="0.25">
      <c r="A215" s="2" t="s">
        <v>1439</v>
      </c>
      <c r="B215" s="2" t="s">
        <v>27850</v>
      </c>
      <c r="C215" s="4" t="s">
        <v>5156</v>
      </c>
      <c r="E215" s="9">
        <v>41786</v>
      </c>
    </row>
    <row r="216" spans="1:5" x14ac:dyDescent="0.25">
      <c r="A216" s="2" t="s">
        <v>6600</v>
      </c>
      <c r="B216" s="2" t="s">
        <v>27851</v>
      </c>
      <c r="C216" s="4" t="s">
        <v>5156</v>
      </c>
      <c r="E216" s="9">
        <v>41786</v>
      </c>
    </row>
    <row r="217" spans="1:5" x14ac:dyDescent="0.25">
      <c r="A217" s="2" t="s">
        <v>1729</v>
      </c>
      <c r="B217" s="2" t="s">
        <v>27852</v>
      </c>
      <c r="C217" s="4" t="s">
        <v>5161</v>
      </c>
      <c r="E217" s="9">
        <v>41789</v>
      </c>
    </row>
    <row r="218" spans="1:5" x14ac:dyDescent="0.25">
      <c r="A218" s="2" t="s">
        <v>6600</v>
      </c>
      <c r="B218" s="2" t="s">
        <v>27853</v>
      </c>
      <c r="C218" s="4" t="s">
        <v>5161</v>
      </c>
      <c r="E218" s="9">
        <v>41789</v>
      </c>
    </row>
    <row r="219" spans="1:5" x14ac:dyDescent="0.25">
      <c r="A219" s="2" t="s">
        <v>6600</v>
      </c>
      <c r="B219" s="2" t="s">
        <v>27854</v>
      </c>
      <c r="C219" s="4" t="s">
        <v>15875</v>
      </c>
      <c r="E219" s="9">
        <v>41796</v>
      </c>
    </row>
    <row r="220" spans="1:5" x14ac:dyDescent="0.25">
      <c r="A220" s="2" t="s">
        <v>5340</v>
      </c>
      <c r="B220" s="2" t="s">
        <v>27855</v>
      </c>
      <c r="C220" s="4" t="s">
        <v>15875</v>
      </c>
      <c r="D220" s="9">
        <v>41803</v>
      </c>
      <c r="E220" s="9">
        <v>41807</v>
      </c>
    </row>
    <row r="221" spans="1:5" x14ac:dyDescent="0.25">
      <c r="A221" s="2" t="s">
        <v>8996</v>
      </c>
      <c r="B221" s="2" t="s">
        <v>27836</v>
      </c>
      <c r="C221" s="4" t="s">
        <v>16808</v>
      </c>
      <c r="E221" s="9">
        <v>41800</v>
      </c>
    </row>
    <row r="222" spans="1:5" x14ac:dyDescent="0.25">
      <c r="A222" s="2" t="s">
        <v>2488</v>
      </c>
      <c r="B222" s="2" t="s">
        <v>27856</v>
      </c>
      <c r="C222" s="4" t="s">
        <v>27857</v>
      </c>
      <c r="E222" s="9">
        <v>41803</v>
      </c>
    </row>
    <row r="223" spans="1:5" x14ac:dyDescent="0.25">
      <c r="A223" s="2" t="s">
        <v>906</v>
      </c>
      <c r="B223" s="2" t="s">
        <v>27858</v>
      </c>
      <c r="C223" s="4" t="s">
        <v>27859</v>
      </c>
      <c r="E223" s="9">
        <v>41810</v>
      </c>
    </row>
    <row r="224" spans="1:5" x14ac:dyDescent="0.25">
      <c r="A224" s="2" t="s">
        <v>7911</v>
      </c>
      <c r="B224" s="2" t="s">
        <v>27860</v>
      </c>
      <c r="C224" s="4" t="s">
        <v>27861</v>
      </c>
      <c r="E224" s="9">
        <v>41821</v>
      </c>
    </row>
    <row r="225" spans="1:5" x14ac:dyDescent="0.25">
      <c r="A225" s="2" t="s">
        <v>12388</v>
      </c>
      <c r="B225" s="2" t="s">
        <v>12389</v>
      </c>
      <c r="C225" s="4" t="s">
        <v>4169</v>
      </c>
      <c r="E225" s="9">
        <v>41821</v>
      </c>
    </row>
    <row r="226" spans="1:5" x14ac:dyDescent="0.25">
      <c r="A226" s="2" t="s">
        <v>27624</v>
      </c>
      <c r="B226" s="2" t="s">
        <v>27862</v>
      </c>
      <c r="C226" s="4" t="s">
        <v>5184</v>
      </c>
      <c r="E226" s="9">
        <v>41831</v>
      </c>
    </row>
    <row r="227" spans="1:5" x14ac:dyDescent="0.25">
      <c r="A227" s="2" t="s">
        <v>13475</v>
      </c>
      <c r="B227" s="2" t="s">
        <v>27863</v>
      </c>
      <c r="C227" s="4" t="s">
        <v>5184</v>
      </c>
      <c r="E227" s="9">
        <v>41831</v>
      </c>
    </row>
    <row r="228" spans="1:5" x14ac:dyDescent="0.25">
      <c r="A228" s="2" t="s">
        <v>27864</v>
      </c>
      <c r="B228" s="2" t="s">
        <v>27865</v>
      </c>
      <c r="C228" s="4" t="s">
        <v>11876</v>
      </c>
      <c r="E228" s="9">
        <v>41842</v>
      </c>
    </row>
    <row r="229" spans="1:5" x14ac:dyDescent="0.25">
      <c r="A229" s="2" t="s">
        <v>10571</v>
      </c>
      <c r="B229" s="2" t="s">
        <v>27866</v>
      </c>
      <c r="C229" s="4" t="s">
        <v>2864</v>
      </c>
      <c r="E229" s="9">
        <v>41845</v>
      </c>
    </row>
    <row r="230" spans="1:5" x14ac:dyDescent="0.25">
      <c r="A230" s="2" t="s">
        <v>27867</v>
      </c>
      <c r="B230" s="2" t="s">
        <v>27868</v>
      </c>
      <c r="C230" s="4" t="s">
        <v>2864</v>
      </c>
      <c r="E230" s="9">
        <v>41845</v>
      </c>
    </row>
    <row r="231" spans="1:5" x14ac:dyDescent="0.25">
      <c r="A231" s="2" t="s">
        <v>5087</v>
      </c>
      <c r="B231" s="2" t="s">
        <v>27869</v>
      </c>
      <c r="C231" s="4" t="s">
        <v>16812</v>
      </c>
      <c r="E231" s="9">
        <v>41856</v>
      </c>
    </row>
    <row r="232" spans="1:5" x14ac:dyDescent="0.25">
      <c r="A232" s="2" t="s">
        <v>5087</v>
      </c>
      <c r="B232" s="2" t="s">
        <v>27794</v>
      </c>
      <c r="C232" s="4" t="s">
        <v>16812</v>
      </c>
      <c r="E232" s="9">
        <v>41856</v>
      </c>
    </row>
    <row r="233" spans="1:5" x14ac:dyDescent="0.25">
      <c r="A233" s="2" t="s">
        <v>1236</v>
      </c>
      <c r="B233" s="2" t="s">
        <v>27870</v>
      </c>
      <c r="C233" s="4" t="s">
        <v>27871</v>
      </c>
      <c r="E233" s="9">
        <v>41865</v>
      </c>
    </row>
    <row r="234" spans="1:5" x14ac:dyDescent="0.25">
      <c r="A234" s="2" t="s">
        <v>8345</v>
      </c>
      <c r="B234" s="2" t="s">
        <v>27872</v>
      </c>
      <c r="C234" s="4" t="s">
        <v>22987</v>
      </c>
      <c r="E234" s="9">
        <v>41871</v>
      </c>
    </row>
    <row r="235" spans="1:5" x14ac:dyDescent="0.25">
      <c r="A235" s="2" t="s">
        <v>27510</v>
      </c>
      <c r="B235" s="2" t="s">
        <v>27873</v>
      </c>
      <c r="C235" s="4" t="s">
        <v>22987</v>
      </c>
      <c r="E235" s="9">
        <v>41871</v>
      </c>
    </row>
    <row r="236" spans="1:5" x14ac:dyDescent="0.25">
      <c r="A236" s="2" t="s">
        <v>4063</v>
      </c>
      <c r="B236" s="2" t="s">
        <v>27874</v>
      </c>
      <c r="C236" s="4" t="s">
        <v>12411</v>
      </c>
      <c r="E236" s="9">
        <v>41887</v>
      </c>
    </row>
    <row r="237" spans="1:5" x14ac:dyDescent="0.25">
      <c r="A237" s="2" t="s">
        <v>2844</v>
      </c>
      <c r="B237" s="2" t="s">
        <v>27875</v>
      </c>
      <c r="C237" s="4" t="s">
        <v>16627</v>
      </c>
      <c r="E237" s="9">
        <v>41901</v>
      </c>
    </row>
    <row r="238" spans="1:5" x14ac:dyDescent="0.25">
      <c r="A238" s="2" t="s">
        <v>27510</v>
      </c>
      <c r="B238" s="2" t="s">
        <v>27876</v>
      </c>
      <c r="C238" s="4" t="s">
        <v>27877</v>
      </c>
      <c r="E238" s="9">
        <v>41908</v>
      </c>
    </row>
    <row r="239" spans="1:5" x14ac:dyDescent="0.25">
      <c r="A239" s="2" t="s">
        <v>27878</v>
      </c>
      <c r="B239" s="2" t="s">
        <v>27879</v>
      </c>
      <c r="C239" s="4" t="s">
        <v>11931</v>
      </c>
      <c r="E239" s="9">
        <v>41911</v>
      </c>
    </row>
    <row r="240" spans="1:5" x14ac:dyDescent="0.25">
      <c r="A240" s="2" t="s">
        <v>27880</v>
      </c>
      <c r="B240" s="2" t="s">
        <v>27881</v>
      </c>
      <c r="C240" s="4" t="s">
        <v>9493</v>
      </c>
      <c r="E240" s="9">
        <v>41926</v>
      </c>
    </row>
    <row r="241" spans="1:5" x14ac:dyDescent="0.25">
      <c r="A241" s="2" t="s">
        <v>27882</v>
      </c>
      <c r="B241" s="2" t="s">
        <v>15281</v>
      </c>
      <c r="C241" s="4" t="s">
        <v>15317</v>
      </c>
      <c r="E241" s="9">
        <v>41940</v>
      </c>
    </row>
    <row r="242" spans="1:5" x14ac:dyDescent="0.25">
      <c r="A242" s="2" t="s">
        <v>27526</v>
      </c>
      <c r="B242" s="2" t="s">
        <v>27883</v>
      </c>
      <c r="C242" s="4" t="s">
        <v>11957</v>
      </c>
      <c r="E242" s="9">
        <v>41955</v>
      </c>
    </row>
    <row r="243" spans="1:5" x14ac:dyDescent="0.25">
      <c r="A243" s="2" t="s">
        <v>27528</v>
      </c>
      <c r="B243" s="2" t="s">
        <v>27838</v>
      </c>
      <c r="C243" s="4" t="s">
        <v>11957</v>
      </c>
      <c r="E243" s="9">
        <v>41955</v>
      </c>
    </row>
    <row r="244" spans="1:5" x14ac:dyDescent="0.25">
      <c r="A244" s="2" t="s">
        <v>3040</v>
      </c>
      <c r="B244" s="2" t="s">
        <v>27884</v>
      </c>
      <c r="C244" s="4" t="s">
        <v>27885</v>
      </c>
      <c r="E244" s="9">
        <v>41955</v>
      </c>
    </row>
    <row r="245" spans="1:5" x14ac:dyDescent="0.25">
      <c r="A245" s="2" t="s">
        <v>5846</v>
      </c>
      <c r="B245" s="2" t="s">
        <v>15304</v>
      </c>
      <c r="C245" s="4" t="s">
        <v>27886</v>
      </c>
      <c r="E245" s="9">
        <v>41962</v>
      </c>
    </row>
    <row r="246" spans="1:5" x14ac:dyDescent="0.25">
      <c r="A246" s="2" t="s">
        <v>1475</v>
      </c>
      <c r="B246" s="2" t="s">
        <v>27887</v>
      </c>
      <c r="C246" s="4" t="s">
        <v>23541</v>
      </c>
      <c r="E246" s="9">
        <v>41968</v>
      </c>
    </row>
    <row r="247" spans="1:5" x14ac:dyDescent="0.25">
      <c r="A247" s="2" t="s">
        <v>27864</v>
      </c>
      <c r="B247" s="2" t="s">
        <v>27888</v>
      </c>
      <c r="C247" s="4" t="s">
        <v>11965</v>
      </c>
      <c r="E247" s="9">
        <v>41968</v>
      </c>
    </row>
    <row r="248" spans="1:5" x14ac:dyDescent="0.25">
      <c r="A248" s="2" t="s">
        <v>20684</v>
      </c>
      <c r="B248" s="2" t="s">
        <v>27889</v>
      </c>
      <c r="C248" s="4" t="s">
        <v>3199</v>
      </c>
      <c r="E248" s="9">
        <v>42343</v>
      </c>
    </row>
    <row r="249" spans="1:5" x14ac:dyDescent="0.25">
      <c r="A249" s="2" t="s">
        <v>11933</v>
      </c>
      <c r="B249" s="2" t="s">
        <v>27890</v>
      </c>
      <c r="C249" s="4" t="s">
        <v>3199</v>
      </c>
      <c r="E249" s="9">
        <v>41971</v>
      </c>
    </row>
    <row r="250" spans="1:5" x14ac:dyDescent="0.25">
      <c r="A250" s="2" t="s">
        <v>1855</v>
      </c>
      <c r="B250" s="2" t="s">
        <v>27891</v>
      </c>
      <c r="C250" s="4" t="s">
        <v>15081</v>
      </c>
      <c r="E250" s="9">
        <v>41982</v>
      </c>
    </row>
    <row r="251" spans="1:5" x14ac:dyDescent="0.25">
      <c r="A251" s="2" t="s">
        <v>5340</v>
      </c>
      <c r="B251" s="2" t="s">
        <v>27892</v>
      </c>
      <c r="C251" s="4" t="s">
        <v>19974</v>
      </c>
      <c r="E251" s="9">
        <v>41982</v>
      </c>
    </row>
    <row r="252" spans="1:5" x14ac:dyDescent="0.25">
      <c r="A252" s="2" t="s">
        <v>27893</v>
      </c>
      <c r="B252" s="2" t="s">
        <v>27894</v>
      </c>
      <c r="C252" s="4" t="s">
        <v>4219</v>
      </c>
      <c r="E252" s="9">
        <v>41978</v>
      </c>
    </row>
    <row r="253" spans="1:5" x14ac:dyDescent="0.25">
      <c r="A253" s="2" t="s">
        <v>27895</v>
      </c>
      <c r="B253" s="2" t="s">
        <v>27896</v>
      </c>
      <c r="C253" s="4" t="s">
        <v>27897</v>
      </c>
      <c r="E253" s="9">
        <v>42016</v>
      </c>
    </row>
    <row r="254" spans="1:5" x14ac:dyDescent="0.25">
      <c r="A254" s="2" t="s">
        <v>17667</v>
      </c>
      <c r="B254" s="2" t="s">
        <v>27898</v>
      </c>
      <c r="C254" s="4" t="s">
        <v>27897</v>
      </c>
      <c r="E254" s="9">
        <v>42016</v>
      </c>
    </row>
    <row r="255" spans="1:5" x14ac:dyDescent="0.25">
      <c r="A255" s="2" t="s">
        <v>19258</v>
      </c>
      <c r="B255" s="2" t="s">
        <v>27899</v>
      </c>
      <c r="C255" s="4" t="s">
        <v>9516</v>
      </c>
      <c r="D255" s="9" t="s">
        <v>27900</v>
      </c>
      <c r="E255" s="9">
        <v>42030</v>
      </c>
    </row>
    <row r="256" spans="1:5" x14ac:dyDescent="0.25">
      <c r="A256" s="2" t="s">
        <v>17667</v>
      </c>
      <c r="B256" s="2" t="s">
        <v>27901</v>
      </c>
      <c r="C256" s="4" t="s">
        <v>9516</v>
      </c>
      <c r="D256" s="9" t="s">
        <v>27900</v>
      </c>
      <c r="E256" s="9">
        <v>42030</v>
      </c>
    </row>
    <row r="257" spans="1:5" x14ac:dyDescent="0.25">
      <c r="A257" s="2" t="s">
        <v>27902</v>
      </c>
      <c r="B257" s="2" t="s">
        <v>27903</v>
      </c>
      <c r="C257" s="4" t="s">
        <v>27904</v>
      </c>
      <c r="E257" s="9">
        <v>42044</v>
      </c>
    </row>
    <row r="258" spans="1:5" x14ac:dyDescent="0.25">
      <c r="A258" s="2" t="s">
        <v>17667</v>
      </c>
      <c r="B258" s="2" t="s">
        <v>27905</v>
      </c>
      <c r="C258" s="4" t="s">
        <v>6520</v>
      </c>
      <c r="E258" s="9">
        <v>42044</v>
      </c>
    </row>
    <row r="259" spans="1:5" x14ac:dyDescent="0.25">
      <c r="A259" s="2" t="s">
        <v>17667</v>
      </c>
      <c r="B259" s="2" t="s">
        <v>27906</v>
      </c>
      <c r="C259" s="4" t="s">
        <v>12450</v>
      </c>
      <c r="E259" s="9">
        <v>42048</v>
      </c>
    </row>
    <row r="260" spans="1:5" x14ac:dyDescent="0.25">
      <c r="A260" s="2" t="s">
        <v>8345</v>
      </c>
      <c r="B260" s="2" t="s">
        <v>27907</v>
      </c>
      <c r="C260" s="4" t="s">
        <v>10761</v>
      </c>
      <c r="E260" s="9">
        <v>42060</v>
      </c>
    </row>
    <row r="261" spans="1:5" x14ac:dyDescent="0.25">
      <c r="A261" s="2" t="s">
        <v>12388</v>
      </c>
      <c r="B261" s="2" t="s">
        <v>12389</v>
      </c>
      <c r="C261" s="4" t="s">
        <v>10761</v>
      </c>
      <c r="E261" s="9">
        <v>42060</v>
      </c>
    </row>
    <row r="262" spans="1:5" x14ac:dyDescent="0.25">
      <c r="A262" s="2" t="s">
        <v>27624</v>
      </c>
      <c r="B262" s="2" t="s">
        <v>27862</v>
      </c>
      <c r="C262" s="4" t="s">
        <v>10761</v>
      </c>
      <c r="E262" s="9">
        <v>42060</v>
      </c>
    </row>
    <row r="263" spans="1:5" x14ac:dyDescent="0.25">
      <c r="A263" s="2" t="s">
        <v>17667</v>
      </c>
      <c r="B263" s="2" t="s">
        <v>27906</v>
      </c>
      <c r="C263" s="4" t="s">
        <v>15341</v>
      </c>
      <c r="E263" s="9">
        <v>42073</v>
      </c>
    </row>
    <row r="264" spans="1:5" x14ac:dyDescent="0.25">
      <c r="A264" s="2" t="s">
        <v>9975</v>
      </c>
      <c r="B264" s="2" t="s">
        <v>27908</v>
      </c>
      <c r="C264" s="4" t="s">
        <v>15341</v>
      </c>
      <c r="E264" s="9">
        <v>42073</v>
      </c>
    </row>
    <row r="265" spans="1:5" x14ac:dyDescent="0.25">
      <c r="A265" s="2" t="s">
        <v>10755</v>
      </c>
      <c r="B265" s="2" t="s">
        <v>27909</v>
      </c>
      <c r="C265" s="4" t="s">
        <v>7605</v>
      </c>
      <c r="E265" s="9">
        <v>42087</v>
      </c>
    </row>
    <row r="266" spans="1:5" x14ac:dyDescent="0.25">
      <c r="A266" s="2" t="s">
        <v>27910</v>
      </c>
      <c r="B266" s="2" t="s">
        <v>27911</v>
      </c>
      <c r="C266" s="4" t="s">
        <v>27912</v>
      </c>
      <c r="E266" s="9">
        <v>42110</v>
      </c>
    </row>
    <row r="267" spans="1:5" x14ac:dyDescent="0.25">
      <c r="A267" s="2" t="s">
        <v>19073</v>
      </c>
      <c r="B267" s="2" t="s">
        <v>27913</v>
      </c>
      <c r="C267" s="4" t="s">
        <v>19551</v>
      </c>
      <c r="E267" s="9">
        <v>42111</v>
      </c>
    </row>
    <row r="268" spans="1:5" x14ac:dyDescent="0.25">
      <c r="A268" s="2" t="s">
        <v>27893</v>
      </c>
      <c r="B268" s="2" t="s">
        <v>27914</v>
      </c>
      <c r="C268" s="4" t="s">
        <v>8607</v>
      </c>
      <c r="E268" s="9">
        <v>42115</v>
      </c>
    </row>
    <row r="269" spans="1:5" x14ac:dyDescent="0.25">
      <c r="A269" s="2" t="s">
        <v>9454</v>
      </c>
      <c r="B269" s="2" t="s">
        <v>27915</v>
      </c>
      <c r="C269" s="4" t="s">
        <v>1229</v>
      </c>
      <c r="E269" s="9">
        <v>42129</v>
      </c>
    </row>
    <row r="270" spans="1:5" x14ac:dyDescent="0.25">
      <c r="A270" s="2" t="s">
        <v>8618</v>
      </c>
      <c r="B270" s="2" t="s">
        <v>21746</v>
      </c>
      <c r="C270" s="4" t="s">
        <v>1229</v>
      </c>
      <c r="E270" s="9">
        <v>42129</v>
      </c>
    </row>
    <row r="271" spans="1:5" x14ac:dyDescent="0.25">
      <c r="A271" s="2" t="s">
        <v>27916</v>
      </c>
      <c r="B271" s="2" t="s">
        <v>15304</v>
      </c>
      <c r="C271" s="4" t="s">
        <v>4287</v>
      </c>
      <c r="E271" s="9">
        <v>42138</v>
      </c>
    </row>
    <row r="272" spans="1:5" x14ac:dyDescent="0.25">
      <c r="A272" s="2" t="s">
        <v>27917</v>
      </c>
      <c r="B272" s="2" t="s">
        <v>27918</v>
      </c>
      <c r="C272" s="4" t="s">
        <v>27919</v>
      </c>
      <c r="E272" s="9">
        <v>42138</v>
      </c>
    </row>
    <row r="273" spans="1:5" x14ac:dyDescent="0.25">
      <c r="A273" s="2" t="s">
        <v>27920</v>
      </c>
      <c r="B273" s="2" t="s">
        <v>27921</v>
      </c>
      <c r="C273" s="4" t="s">
        <v>27922</v>
      </c>
      <c r="E273" s="9">
        <v>42157</v>
      </c>
    </row>
    <row r="274" spans="1:5" x14ac:dyDescent="0.25">
      <c r="A274" s="2" t="s">
        <v>27923</v>
      </c>
      <c r="B274" s="2" t="s">
        <v>27924</v>
      </c>
      <c r="C274" s="4" t="s">
        <v>27922</v>
      </c>
      <c r="E274" s="9">
        <v>42157</v>
      </c>
    </row>
    <row r="275" spans="1:5" x14ac:dyDescent="0.25">
      <c r="A275" s="2" t="s">
        <v>27893</v>
      </c>
      <c r="B275" s="2" t="s">
        <v>27925</v>
      </c>
      <c r="C275" s="4" t="s">
        <v>6291</v>
      </c>
      <c r="E275" s="9">
        <v>42171</v>
      </c>
    </row>
    <row r="276" spans="1:5" x14ac:dyDescent="0.25">
      <c r="A276" s="2" t="s">
        <v>27528</v>
      </c>
      <c r="B276" s="2" t="s">
        <v>27838</v>
      </c>
      <c r="C276" s="4" t="s">
        <v>27926</v>
      </c>
      <c r="E276" s="9">
        <v>42178</v>
      </c>
    </row>
    <row r="277" spans="1:5" x14ac:dyDescent="0.25">
      <c r="A277" s="2" t="s">
        <v>906</v>
      </c>
      <c r="B277" s="2" t="s">
        <v>27927</v>
      </c>
      <c r="C277" s="4" t="s">
        <v>27926</v>
      </c>
      <c r="E277" s="9">
        <v>42178</v>
      </c>
    </row>
    <row r="278" spans="1:5" x14ac:dyDescent="0.25">
      <c r="A278" s="2" t="s">
        <v>27928</v>
      </c>
      <c r="B278" s="2" t="s">
        <v>27929</v>
      </c>
      <c r="C278" s="4" t="s">
        <v>5271</v>
      </c>
      <c r="E278" s="9">
        <v>42181</v>
      </c>
    </row>
    <row r="279" spans="1:5" x14ac:dyDescent="0.25">
      <c r="A279" s="2" t="s">
        <v>27694</v>
      </c>
      <c r="B279" s="2" t="s">
        <v>27930</v>
      </c>
      <c r="C279" s="4" t="s">
        <v>5271</v>
      </c>
      <c r="E279" s="9">
        <v>42187</v>
      </c>
    </row>
    <row r="280" spans="1:5" x14ac:dyDescent="0.25">
      <c r="A280" s="2" t="s">
        <v>27931</v>
      </c>
      <c r="B280" s="2" t="s">
        <v>27932</v>
      </c>
      <c r="C280" s="4" t="s">
        <v>12470</v>
      </c>
      <c r="E280" s="9">
        <v>42187</v>
      </c>
    </row>
    <row r="281" spans="1:5" x14ac:dyDescent="0.25">
      <c r="A281" s="2" t="s">
        <v>17667</v>
      </c>
      <c r="B281" s="2" t="s">
        <v>27906</v>
      </c>
      <c r="C281" s="4" t="s">
        <v>8644</v>
      </c>
      <c r="E281" s="9">
        <v>42192</v>
      </c>
    </row>
    <row r="282" spans="1:5" x14ac:dyDescent="0.25">
      <c r="A282" s="2" t="s">
        <v>27910</v>
      </c>
      <c r="B282" s="2" t="s">
        <v>27911</v>
      </c>
      <c r="C282" s="4" t="s">
        <v>8644</v>
      </c>
      <c r="E282" s="9">
        <v>42192</v>
      </c>
    </row>
    <row r="283" spans="1:5" x14ac:dyDescent="0.25">
      <c r="A283" s="2" t="s">
        <v>8100</v>
      </c>
      <c r="B283" s="2" t="s">
        <v>27933</v>
      </c>
      <c r="C283" s="4" t="s">
        <v>5281</v>
      </c>
      <c r="E283" s="9">
        <v>42206</v>
      </c>
    </row>
    <row r="284" spans="1:5" x14ac:dyDescent="0.25">
      <c r="A284" s="2" t="s">
        <v>27694</v>
      </c>
      <c r="B284" s="2" t="s">
        <v>27934</v>
      </c>
      <c r="C284" s="4" t="s">
        <v>27411</v>
      </c>
      <c r="E284" s="9">
        <v>42213</v>
      </c>
    </row>
    <row r="285" spans="1:5" x14ac:dyDescent="0.25">
      <c r="A285" s="2" t="s">
        <v>27935</v>
      </c>
      <c r="B285" s="2" t="s">
        <v>27936</v>
      </c>
      <c r="C285" s="4" t="s">
        <v>20906</v>
      </c>
      <c r="E285" s="9">
        <v>42220</v>
      </c>
    </row>
    <row r="286" spans="1:5" x14ac:dyDescent="0.25">
      <c r="A286" s="2" t="s">
        <v>27937</v>
      </c>
      <c r="B286" s="2" t="s">
        <v>27938</v>
      </c>
      <c r="C286" s="4" t="s">
        <v>20906</v>
      </c>
      <c r="E286" s="9">
        <v>42220</v>
      </c>
    </row>
    <row r="287" spans="1:5" x14ac:dyDescent="0.25">
      <c r="A287" s="2" t="s">
        <v>1860</v>
      </c>
      <c r="B287" s="2" t="s">
        <v>27939</v>
      </c>
      <c r="C287" s="4" t="s">
        <v>12917</v>
      </c>
      <c r="E287" s="9">
        <v>42244</v>
      </c>
    </row>
    <row r="288" spans="1:5" x14ac:dyDescent="0.25">
      <c r="A288" s="2" t="s">
        <v>1860</v>
      </c>
      <c r="B288" s="2" t="s">
        <v>27940</v>
      </c>
      <c r="C288" s="4" t="s">
        <v>27941</v>
      </c>
      <c r="E288" s="9">
        <v>42258</v>
      </c>
    </row>
    <row r="289" spans="1:5" x14ac:dyDescent="0.25">
      <c r="A289" s="2" t="s">
        <v>1860</v>
      </c>
      <c r="B289" s="2" t="s">
        <v>27942</v>
      </c>
      <c r="C289" s="4" t="s">
        <v>2913</v>
      </c>
      <c r="E289" s="9">
        <v>42276</v>
      </c>
    </row>
    <row r="290" spans="1:5" x14ac:dyDescent="0.25">
      <c r="A290" s="2" t="s">
        <v>2470</v>
      </c>
      <c r="B290" s="2" t="s">
        <v>27943</v>
      </c>
      <c r="C290" s="4" t="s">
        <v>5320</v>
      </c>
      <c r="E290" s="9">
        <v>42289</v>
      </c>
    </row>
    <row r="291" spans="1:5" x14ac:dyDescent="0.25">
      <c r="A291" s="2" t="s">
        <v>27944</v>
      </c>
      <c r="B291" s="2" t="s">
        <v>27945</v>
      </c>
      <c r="C291" s="4" t="s">
        <v>14360</v>
      </c>
      <c r="E291" s="9">
        <v>42297</v>
      </c>
    </row>
    <row r="292" spans="1:5" x14ac:dyDescent="0.25">
      <c r="A292" s="2" t="s">
        <v>20886</v>
      </c>
      <c r="B292" s="2" t="s">
        <v>27946</v>
      </c>
      <c r="C292" s="4" t="s">
        <v>14360</v>
      </c>
      <c r="D292" s="9">
        <v>42304</v>
      </c>
      <c r="E292" s="9">
        <v>42299</v>
      </c>
    </row>
    <row r="293" spans="1:5" x14ac:dyDescent="0.25">
      <c r="A293" s="2" t="s">
        <v>27947</v>
      </c>
      <c r="B293" s="2" t="s">
        <v>26695</v>
      </c>
      <c r="C293" s="4" t="s">
        <v>27948</v>
      </c>
      <c r="E293" s="9">
        <v>42299</v>
      </c>
    </row>
    <row r="294" spans="1:5" x14ac:dyDescent="0.25">
      <c r="A294" s="2" t="s">
        <v>2711</v>
      </c>
      <c r="B294" s="2" t="s">
        <v>27949</v>
      </c>
      <c r="C294" s="4" t="s">
        <v>27950</v>
      </c>
      <c r="E294" s="9">
        <v>18930</v>
      </c>
    </row>
    <row r="295" spans="1:5" x14ac:dyDescent="0.25">
      <c r="A295" s="2" t="s">
        <v>2806</v>
      </c>
      <c r="B295" s="2" t="s">
        <v>27951</v>
      </c>
      <c r="C295" s="4" t="s">
        <v>16852</v>
      </c>
      <c r="E295" s="9">
        <v>42320</v>
      </c>
    </row>
    <row r="296" spans="1:5" x14ac:dyDescent="0.25">
      <c r="A296" s="2" t="s">
        <v>27952</v>
      </c>
      <c r="B296" s="2" t="s">
        <v>27953</v>
      </c>
      <c r="C296" s="4" t="s">
        <v>16852</v>
      </c>
      <c r="E296" s="9">
        <v>42311</v>
      </c>
    </row>
    <row r="297" spans="1:5" x14ac:dyDescent="0.25">
      <c r="A297" s="2" t="s">
        <v>2711</v>
      </c>
      <c r="B297" s="2" t="s">
        <v>27954</v>
      </c>
      <c r="C297" s="4" t="s">
        <v>14372</v>
      </c>
      <c r="E297" s="9">
        <v>42325</v>
      </c>
    </row>
    <row r="298" spans="1:5" x14ac:dyDescent="0.25">
      <c r="A298" s="2" t="s">
        <v>5745</v>
      </c>
      <c r="B298" s="2" t="s">
        <v>27955</v>
      </c>
      <c r="C298" s="4" t="s">
        <v>12876</v>
      </c>
      <c r="E298" s="9">
        <v>42325</v>
      </c>
    </row>
    <row r="299" spans="1:5" x14ac:dyDescent="0.25">
      <c r="A299" s="2" t="s">
        <v>17429</v>
      </c>
      <c r="B299" s="2" t="s">
        <v>27913</v>
      </c>
      <c r="C299" s="4" t="s">
        <v>27956</v>
      </c>
      <c r="E299" s="9">
        <v>42332</v>
      </c>
    </row>
    <row r="300" spans="1:5" x14ac:dyDescent="0.25">
      <c r="A300" s="2" t="s">
        <v>906</v>
      </c>
      <c r="B300" s="2" t="s">
        <v>27957</v>
      </c>
      <c r="C300" s="4" t="s">
        <v>27958</v>
      </c>
      <c r="E300" s="9">
        <v>42339</v>
      </c>
    </row>
    <row r="301" spans="1:5" x14ac:dyDescent="0.25">
      <c r="A301" s="2" t="s">
        <v>27959</v>
      </c>
      <c r="B301" s="2" t="s">
        <v>27960</v>
      </c>
      <c r="C301" s="4" t="s">
        <v>27961</v>
      </c>
      <c r="E301" s="9">
        <v>42346</v>
      </c>
    </row>
    <row r="302" spans="1:5" x14ac:dyDescent="0.25">
      <c r="A302" s="2" t="s">
        <v>9272</v>
      </c>
      <c r="B302" s="2" t="s">
        <v>13879</v>
      </c>
      <c r="C302" s="4" t="s">
        <v>27962</v>
      </c>
      <c r="E302" s="9">
        <v>42346</v>
      </c>
    </row>
    <row r="303" spans="1:5" x14ac:dyDescent="0.25">
      <c r="A303" s="2" t="s">
        <v>8285</v>
      </c>
      <c r="B303" s="2" t="s">
        <v>27963</v>
      </c>
      <c r="C303" s="4" t="s">
        <v>9809</v>
      </c>
      <c r="E303" s="9">
        <v>42361</v>
      </c>
    </row>
    <row r="304" spans="1:5" x14ac:dyDescent="0.25">
      <c r="A304" s="2" t="s">
        <v>27964</v>
      </c>
      <c r="B304" s="2" t="s">
        <v>27965</v>
      </c>
      <c r="C304" s="4" t="s">
        <v>12508</v>
      </c>
      <c r="E304" s="9">
        <v>42368</v>
      </c>
    </row>
    <row r="305" spans="1:6" x14ac:dyDescent="0.25">
      <c r="A305" s="2" t="s">
        <v>27966</v>
      </c>
      <c r="B305" s="2" t="s">
        <v>27967</v>
      </c>
      <c r="C305" s="4" t="s">
        <v>5370</v>
      </c>
      <c r="E305" s="9">
        <v>42381</v>
      </c>
    </row>
    <row r="306" spans="1:6" x14ac:dyDescent="0.25">
      <c r="A306" s="2" t="s">
        <v>27966</v>
      </c>
      <c r="B306" s="2" t="s">
        <v>27968</v>
      </c>
      <c r="C306" s="4" t="s">
        <v>5370</v>
      </c>
      <c r="E306" s="9">
        <v>42381</v>
      </c>
    </row>
    <row r="307" spans="1:6" x14ac:dyDescent="0.25">
      <c r="A307" s="2" t="s">
        <v>27969</v>
      </c>
      <c r="B307" s="2" t="s">
        <v>27970</v>
      </c>
      <c r="C307" s="4" t="s">
        <v>27971</v>
      </c>
      <c r="E307" s="9">
        <v>42388</v>
      </c>
    </row>
    <row r="308" spans="1:6" x14ac:dyDescent="0.25">
      <c r="A308" s="2" t="s">
        <v>27972</v>
      </c>
      <c r="B308" s="2" t="s">
        <v>12759</v>
      </c>
      <c r="C308" s="4" t="s">
        <v>27973</v>
      </c>
      <c r="E308" s="9">
        <v>42402</v>
      </c>
    </row>
    <row r="309" spans="1:6" x14ac:dyDescent="0.25">
      <c r="A309" s="2" t="s">
        <v>27974</v>
      </c>
      <c r="B309" s="2" t="s">
        <v>27975</v>
      </c>
      <c r="C309" s="4" t="s">
        <v>4373</v>
      </c>
      <c r="D309" s="9">
        <v>42416</v>
      </c>
      <c r="E309" s="9">
        <v>42416</v>
      </c>
    </row>
    <row r="310" spans="1:6" x14ac:dyDescent="0.25">
      <c r="A310" s="2" t="s">
        <v>16065</v>
      </c>
      <c r="B310" s="2" t="s">
        <v>27976</v>
      </c>
      <c r="C310" s="4" t="s">
        <v>7620</v>
      </c>
      <c r="E310" s="9">
        <v>42416</v>
      </c>
    </row>
    <row r="311" spans="1:6" x14ac:dyDescent="0.25">
      <c r="A311" s="2" t="s">
        <v>9585</v>
      </c>
      <c r="B311" s="2" t="s">
        <v>27977</v>
      </c>
      <c r="C311" s="4" t="s">
        <v>27978</v>
      </c>
      <c r="D311" s="9">
        <v>42430</v>
      </c>
      <c r="E311" s="9">
        <v>42444</v>
      </c>
      <c r="F311" s="3">
        <v>14</v>
      </c>
    </row>
    <row r="312" spans="1:6" x14ac:dyDescent="0.25">
      <c r="A312" s="2" t="s">
        <v>17429</v>
      </c>
      <c r="B312" s="2" t="s">
        <v>27979</v>
      </c>
      <c r="C312" s="4" t="s">
        <v>27980</v>
      </c>
      <c r="E312" s="9">
        <v>42425</v>
      </c>
    </row>
    <row r="313" spans="1:6" x14ac:dyDescent="0.25">
      <c r="A313" s="2" t="s">
        <v>27981</v>
      </c>
      <c r="B313" s="2" t="s">
        <v>27982</v>
      </c>
      <c r="C313" s="4" t="s">
        <v>27983</v>
      </c>
      <c r="E313" s="9">
        <v>42444</v>
      </c>
    </row>
    <row r="314" spans="1:6" x14ac:dyDescent="0.25">
      <c r="A314" s="2" t="s">
        <v>15149</v>
      </c>
      <c r="B314" s="2" t="s">
        <v>27984</v>
      </c>
      <c r="C314" s="4" t="s">
        <v>27985</v>
      </c>
      <c r="E314" s="9">
        <v>42444</v>
      </c>
    </row>
    <row r="315" spans="1:6" x14ac:dyDescent="0.25">
      <c r="A315" s="2" t="s">
        <v>19131</v>
      </c>
      <c r="B315" s="2" t="s">
        <v>10792</v>
      </c>
      <c r="C315" s="4" t="s">
        <v>27986</v>
      </c>
      <c r="E315" s="9">
        <v>42507</v>
      </c>
    </row>
    <row r="316" spans="1:6" x14ac:dyDescent="0.25">
      <c r="A316" s="2" t="s">
        <v>27987</v>
      </c>
      <c r="B316" s="2" t="s">
        <v>27988</v>
      </c>
      <c r="C316" s="4" t="s">
        <v>27986</v>
      </c>
      <c r="D316" s="9">
        <v>42514</v>
      </c>
      <c r="E316" s="9">
        <v>42509</v>
      </c>
    </row>
    <row r="317" spans="1:6" x14ac:dyDescent="0.25">
      <c r="A317" s="2" t="s">
        <v>27989</v>
      </c>
      <c r="B317" s="2" t="s">
        <v>26695</v>
      </c>
      <c r="C317" s="4" t="s">
        <v>3300</v>
      </c>
      <c r="E317" s="9">
        <v>42514</v>
      </c>
    </row>
    <row r="318" spans="1:6" x14ac:dyDescent="0.25">
      <c r="A318" s="2" t="s">
        <v>27990</v>
      </c>
      <c r="B318" s="2" t="s">
        <v>27991</v>
      </c>
      <c r="C318" s="4" t="s">
        <v>13414</v>
      </c>
      <c r="E318" s="9">
        <v>42516</v>
      </c>
    </row>
    <row r="319" spans="1:6" x14ac:dyDescent="0.25">
      <c r="A319" s="2" t="s">
        <v>27992</v>
      </c>
      <c r="B319" s="2" t="s">
        <v>27993</v>
      </c>
      <c r="C319" s="4" t="s">
        <v>27994</v>
      </c>
      <c r="E319" s="9">
        <v>42521</v>
      </c>
    </row>
    <row r="320" spans="1:6" x14ac:dyDescent="0.25">
      <c r="A320" s="2" t="s">
        <v>8285</v>
      </c>
      <c r="B320" s="2" t="s">
        <v>27995</v>
      </c>
      <c r="C320" s="4" t="s">
        <v>27996</v>
      </c>
      <c r="D320" s="9">
        <v>42529</v>
      </c>
      <c r="E320" s="9">
        <v>42544</v>
      </c>
    </row>
    <row r="321" spans="1:6" x14ac:dyDescent="0.25">
      <c r="A321" s="2" t="s">
        <v>27997</v>
      </c>
      <c r="B321" s="2" t="s">
        <v>27998</v>
      </c>
      <c r="C321" s="4" t="s">
        <v>15791</v>
      </c>
      <c r="E321" s="9">
        <v>42529</v>
      </c>
    </row>
    <row r="322" spans="1:6" x14ac:dyDescent="0.25">
      <c r="A322" s="2" t="s">
        <v>5448</v>
      </c>
      <c r="B322" s="2" t="s">
        <v>27999</v>
      </c>
      <c r="C322" s="4" t="s">
        <v>6629</v>
      </c>
      <c r="E322" s="9">
        <v>42529</v>
      </c>
    </row>
    <row r="323" spans="1:6" x14ac:dyDescent="0.25">
      <c r="A323" s="2" t="s">
        <v>17353</v>
      </c>
      <c r="B323" s="2" t="s">
        <v>28000</v>
      </c>
      <c r="C323" s="4" t="s">
        <v>18511</v>
      </c>
      <c r="D323" s="9">
        <v>42574</v>
      </c>
      <c r="E323" s="9">
        <v>42577</v>
      </c>
      <c r="F323" s="3">
        <v>40</v>
      </c>
    </row>
    <row r="324" spans="1:6" x14ac:dyDescent="0.25">
      <c r="A324" s="2" t="s">
        <v>28001</v>
      </c>
      <c r="B324" s="2" t="s">
        <v>28002</v>
      </c>
      <c r="C324" s="4" t="s">
        <v>18526</v>
      </c>
      <c r="D324" s="9">
        <v>42573</v>
      </c>
      <c r="E324" s="9">
        <v>42572</v>
      </c>
    </row>
    <row r="325" spans="1:6" x14ac:dyDescent="0.25">
      <c r="A325" s="2" t="s">
        <v>2806</v>
      </c>
      <c r="B325" s="2" t="s">
        <v>28003</v>
      </c>
      <c r="C325" s="4" t="s">
        <v>4452</v>
      </c>
      <c r="D325" s="9">
        <v>42586</v>
      </c>
      <c r="E325" s="9">
        <v>42585</v>
      </c>
    </row>
    <row r="326" spans="1:6" x14ac:dyDescent="0.25">
      <c r="A326" s="2" t="s">
        <v>2806</v>
      </c>
      <c r="B326" s="2" t="s">
        <v>28004</v>
      </c>
      <c r="C326" s="4" t="s">
        <v>6641</v>
      </c>
      <c r="E326" s="9">
        <v>42599</v>
      </c>
    </row>
    <row r="327" spans="1:6" x14ac:dyDescent="0.25">
      <c r="A327" s="2" t="s">
        <v>24156</v>
      </c>
      <c r="B327" s="2" t="s">
        <v>28005</v>
      </c>
      <c r="C327" s="4" t="s">
        <v>23035</v>
      </c>
      <c r="E327" s="9">
        <v>42618</v>
      </c>
    </row>
    <row r="328" spans="1:6" x14ac:dyDescent="0.25">
      <c r="A328" s="2" t="s">
        <v>27992</v>
      </c>
      <c r="B328" s="2" t="s">
        <v>28006</v>
      </c>
      <c r="C328" s="4" t="s">
        <v>10553</v>
      </c>
      <c r="E328" s="9">
        <v>42626</v>
      </c>
    </row>
    <row r="329" spans="1:6" x14ac:dyDescent="0.25">
      <c r="A329" s="2" t="s">
        <v>17661</v>
      </c>
      <c r="B329" s="2" t="s">
        <v>28007</v>
      </c>
      <c r="C329" s="4" t="s">
        <v>10553</v>
      </c>
      <c r="E329" s="9">
        <v>42626</v>
      </c>
    </row>
    <row r="330" spans="1:6" x14ac:dyDescent="0.25">
      <c r="A330" s="2" t="s">
        <v>28008</v>
      </c>
      <c r="B330" s="2" t="s">
        <v>28009</v>
      </c>
      <c r="C330" s="4" t="s">
        <v>10925</v>
      </c>
      <c r="E330" s="9">
        <v>42636</v>
      </c>
    </row>
    <row r="331" spans="1:6" x14ac:dyDescent="0.25">
      <c r="A331" s="2" t="s">
        <v>28008</v>
      </c>
      <c r="B331" s="2" t="s">
        <v>28010</v>
      </c>
      <c r="C331" s="4" t="s">
        <v>10925</v>
      </c>
      <c r="E331" s="9">
        <v>42643</v>
      </c>
    </row>
    <row r="332" spans="1:6" x14ac:dyDescent="0.25">
      <c r="A332" s="2" t="s">
        <v>28011</v>
      </c>
      <c r="B332" s="2" t="s">
        <v>28012</v>
      </c>
      <c r="C332" s="4" t="s">
        <v>28013</v>
      </c>
      <c r="D332" s="9">
        <v>42650</v>
      </c>
      <c r="E332" s="9">
        <v>42649</v>
      </c>
    </row>
    <row r="333" spans="1:6" x14ac:dyDescent="0.25">
      <c r="A333" s="2" t="s">
        <v>14081</v>
      </c>
      <c r="B333" s="2" t="s">
        <v>28014</v>
      </c>
      <c r="C333" s="4" t="s">
        <v>5504</v>
      </c>
      <c r="E333" s="9">
        <v>42668</v>
      </c>
    </row>
    <row r="334" spans="1:6" x14ac:dyDescent="0.25">
      <c r="A334" s="2" t="s">
        <v>8372</v>
      </c>
      <c r="B334" s="2" t="s">
        <v>28015</v>
      </c>
      <c r="C334" s="4" t="s">
        <v>19608</v>
      </c>
      <c r="E334" s="9">
        <v>42668</v>
      </c>
    </row>
    <row r="335" spans="1:6" x14ac:dyDescent="0.25">
      <c r="A335" s="25"/>
      <c r="B335" s="25" t="s">
        <v>28016</v>
      </c>
      <c r="C335" s="25"/>
      <c r="D335" s="29"/>
      <c r="E335" s="29"/>
      <c r="F335" s="30"/>
    </row>
    <row r="336" spans="1:6" x14ac:dyDescent="0.25">
      <c r="A336" s="2" t="s">
        <v>28017</v>
      </c>
      <c r="B336" s="2" t="s">
        <v>28018</v>
      </c>
      <c r="C336" s="4" t="s">
        <v>7687</v>
      </c>
      <c r="E336" s="9">
        <v>42794</v>
      </c>
    </row>
    <row r="337" spans="1:6" x14ac:dyDescent="0.25">
      <c r="A337" s="2" t="s">
        <v>8372</v>
      </c>
      <c r="B337" s="2" t="s">
        <v>28019</v>
      </c>
      <c r="C337" s="4" t="s">
        <v>28020</v>
      </c>
      <c r="E337" s="9">
        <v>42794</v>
      </c>
    </row>
    <row r="338" spans="1:6" x14ac:dyDescent="0.25">
      <c r="A338" s="2" t="s">
        <v>28021</v>
      </c>
      <c r="B338" s="2" t="s">
        <v>28022</v>
      </c>
      <c r="C338" s="4" t="s">
        <v>5570</v>
      </c>
      <c r="E338" s="9">
        <v>42808</v>
      </c>
    </row>
    <row r="339" spans="1:6" x14ac:dyDescent="0.25">
      <c r="A339" s="25"/>
      <c r="B339" s="25" t="s">
        <v>28023</v>
      </c>
      <c r="C339" s="25"/>
      <c r="D339" s="29"/>
      <c r="E339" s="29"/>
      <c r="F339" s="30"/>
    </row>
    <row r="340" spans="1:6" x14ac:dyDescent="0.25">
      <c r="A340" s="2" t="s">
        <v>5608</v>
      </c>
      <c r="B340" s="2" t="s">
        <v>28024</v>
      </c>
      <c r="C340" s="4" t="s">
        <v>4571</v>
      </c>
      <c r="E340" s="9">
        <v>42844</v>
      </c>
    </row>
    <row r="341" spans="1:6" x14ac:dyDescent="0.25">
      <c r="A341" s="2" t="s">
        <v>28025</v>
      </c>
      <c r="B341" s="2" t="s">
        <v>28026</v>
      </c>
      <c r="C341" s="4" t="s">
        <v>25732</v>
      </c>
      <c r="E341" s="9">
        <v>42871</v>
      </c>
    </row>
    <row r="342" spans="1:6" x14ac:dyDescent="0.25">
      <c r="A342" s="2" t="s">
        <v>28027</v>
      </c>
      <c r="B342" s="2" t="s">
        <v>28028</v>
      </c>
      <c r="C342" s="4" t="s">
        <v>25732</v>
      </c>
      <c r="E342" s="9">
        <v>42871</v>
      </c>
    </row>
    <row r="343" spans="1:6" x14ac:dyDescent="0.25">
      <c r="A343" s="2" t="s">
        <v>8372</v>
      </c>
      <c r="B343" s="2" t="s">
        <v>28029</v>
      </c>
      <c r="C343" s="4" t="s">
        <v>10625</v>
      </c>
      <c r="E343" s="9">
        <v>42881</v>
      </c>
    </row>
    <row r="344" spans="1:6" x14ac:dyDescent="0.25">
      <c r="A344" s="2" t="s">
        <v>1261</v>
      </c>
      <c r="B344" s="2" t="s">
        <v>27993</v>
      </c>
      <c r="C344" s="4" t="s">
        <v>10625</v>
      </c>
      <c r="E344" s="9">
        <v>42888</v>
      </c>
    </row>
    <row r="345" spans="1:6" x14ac:dyDescent="0.25">
      <c r="A345" s="2" t="s">
        <v>28030</v>
      </c>
      <c r="B345" s="2" t="s">
        <v>28031</v>
      </c>
      <c r="C345" s="4" t="s">
        <v>12178</v>
      </c>
      <c r="D345" s="9">
        <v>42895</v>
      </c>
      <c r="E345" s="9">
        <v>42895</v>
      </c>
    </row>
    <row r="346" spans="1:6" x14ac:dyDescent="0.25">
      <c r="A346" s="2" t="s">
        <v>28032</v>
      </c>
      <c r="B346" s="2" t="s">
        <v>27999</v>
      </c>
      <c r="C346" s="4" t="s">
        <v>28033</v>
      </c>
      <c r="E346" s="9">
        <v>42902</v>
      </c>
    </row>
    <row r="347" spans="1:6" x14ac:dyDescent="0.25">
      <c r="A347" s="2" t="s">
        <v>17353</v>
      </c>
      <c r="B347" s="2" t="s">
        <v>28034</v>
      </c>
      <c r="C347" s="4" t="s">
        <v>5601</v>
      </c>
      <c r="D347" s="9">
        <v>42909</v>
      </c>
      <c r="E347" s="9">
        <v>42917</v>
      </c>
    </row>
    <row r="348" spans="1:6" x14ac:dyDescent="0.25">
      <c r="A348" s="2" t="s">
        <v>3201</v>
      </c>
      <c r="B348" s="2" t="s">
        <v>27750</v>
      </c>
      <c r="C348" s="4" t="s">
        <v>28035</v>
      </c>
      <c r="D348" s="9">
        <v>42765</v>
      </c>
      <c r="E348" s="9">
        <v>42921</v>
      </c>
    </row>
    <row r="349" spans="1:6" x14ac:dyDescent="0.25">
      <c r="A349" s="2" t="s">
        <v>3201</v>
      </c>
      <c r="B349" s="2" t="s">
        <v>28036</v>
      </c>
      <c r="C349" s="4" t="s">
        <v>17669</v>
      </c>
      <c r="D349" s="9">
        <v>42947</v>
      </c>
      <c r="E349" s="9">
        <v>42942</v>
      </c>
    </row>
    <row r="350" spans="1:6" x14ac:dyDescent="0.25">
      <c r="A350" s="2" t="s">
        <v>10755</v>
      </c>
      <c r="B350" s="2" t="s">
        <v>28037</v>
      </c>
      <c r="C350" s="4">
        <v>42940</v>
      </c>
      <c r="E350" s="9">
        <v>42948</v>
      </c>
    </row>
    <row r="351" spans="1:6" x14ac:dyDescent="0.25">
      <c r="A351" s="2" t="s">
        <v>10091</v>
      </c>
      <c r="B351" s="2" t="s">
        <v>28038</v>
      </c>
      <c r="C351" s="4">
        <v>42942</v>
      </c>
      <c r="E351" s="9">
        <v>42948</v>
      </c>
    </row>
    <row r="352" spans="1:6" x14ac:dyDescent="0.25">
      <c r="A352" s="2" t="s">
        <v>27864</v>
      </c>
      <c r="B352" s="2" t="s">
        <v>28039</v>
      </c>
      <c r="C352" s="4" t="s">
        <v>3173</v>
      </c>
      <c r="E352" s="9">
        <v>42950</v>
      </c>
    </row>
    <row r="353" spans="1:6" x14ac:dyDescent="0.25">
      <c r="A353" s="2" t="s">
        <v>2339</v>
      </c>
      <c r="B353" s="2" t="s">
        <v>28040</v>
      </c>
      <c r="C353" s="4" t="s">
        <v>3173</v>
      </c>
      <c r="E353" s="9">
        <v>42950</v>
      </c>
    </row>
    <row r="354" spans="1:6" x14ac:dyDescent="0.25">
      <c r="A354" s="2" t="s">
        <v>28041</v>
      </c>
      <c r="B354" s="2" t="s">
        <v>28042</v>
      </c>
      <c r="C354" s="4" t="s">
        <v>15462</v>
      </c>
      <c r="E354" s="9">
        <v>42955</v>
      </c>
    </row>
    <row r="355" spans="1:6" x14ac:dyDescent="0.25">
      <c r="A355" s="2" t="s">
        <v>28043</v>
      </c>
      <c r="B355" s="2" t="s">
        <v>28044</v>
      </c>
      <c r="C355" s="4" t="s">
        <v>15462</v>
      </c>
      <c r="E355" s="9">
        <v>42955</v>
      </c>
    </row>
    <row r="356" spans="1:6" x14ac:dyDescent="0.25">
      <c r="A356" s="2" t="s">
        <v>28045</v>
      </c>
      <c r="B356" s="2" t="s">
        <v>28046</v>
      </c>
      <c r="C356" s="4" t="s">
        <v>10011</v>
      </c>
      <c r="E356" s="9">
        <v>42977</v>
      </c>
    </row>
    <row r="357" spans="1:6" x14ac:dyDescent="0.25">
      <c r="A357" s="2" t="s">
        <v>28047</v>
      </c>
      <c r="B357" s="2" t="s">
        <v>28048</v>
      </c>
      <c r="C357" s="4" t="s">
        <v>10011</v>
      </c>
      <c r="E357" s="9">
        <v>42956</v>
      </c>
    </row>
    <row r="358" spans="1:6" x14ac:dyDescent="0.25">
      <c r="A358" s="2" t="s">
        <v>8285</v>
      </c>
      <c r="B358" s="2" t="s">
        <v>28049</v>
      </c>
      <c r="C358" s="4" t="s">
        <v>28050</v>
      </c>
      <c r="E358" s="9">
        <v>42984</v>
      </c>
    </row>
    <row r="359" spans="1:6" x14ac:dyDescent="0.25">
      <c r="A359" s="2" t="s">
        <v>1261</v>
      </c>
      <c r="B359" s="2" t="s">
        <v>28051</v>
      </c>
      <c r="C359" s="4" t="s">
        <v>12997</v>
      </c>
      <c r="E359" s="9">
        <v>42990</v>
      </c>
    </row>
    <row r="360" spans="1:6" x14ac:dyDescent="0.25">
      <c r="A360" s="2" t="s">
        <v>28052</v>
      </c>
      <c r="B360" s="2" t="s">
        <v>28053</v>
      </c>
      <c r="C360" s="4" t="s">
        <v>12997</v>
      </c>
      <c r="E360" s="9">
        <v>42990</v>
      </c>
    </row>
    <row r="361" spans="1:6" x14ac:dyDescent="0.25">
      <c r="A361" s="2" t="s">
        <v>28054</v>
      </c>
      <c r="B361" s="2" t="s">
        <v>28055</v>
      </c>
      <c r="C361" s="4" t="s">
        <v>26693</v>
      </c>
      <c r="E361" s="9">
        <v>43004</v>
      </c>
    </row>
    <row r="362" spans="1:6" x14ac:dyDescent="0.25">
      <c r="A362" s="2" t="s">
        <v>28056</v>
      </c>
      <c r="B362" s="2" t="s">
        <v>28057</v>
      </c>
      <c r="C362" s="4" t="s">
        <v>26693</v>
      </c>
      <c r="E362" s="9">
        <v>43004</v>
      </c>
    </row>
    <row r="363" spans="1:6" x14ac:dyDescent="0.25">
      <c r="A363" s="2" t="s">
        <v>28058</v>
      </c>
      <c r="B363" s="2" t="s">
        <v>28059</v>
      </c>
      <c r="C363" s="4" t="s">
        <v>28060</v>
      </c>
      <c r="E363" s="9" t="s">
        <v>28061</v>
      </c>
    </row>
    <row r="364" spans="1:6" x14ac:dyDescent="0.25">
      <c r="A364" s="25"/>
      <c r="B364" s="25" t="s">
        <v>28062</v>
      </c>
      <c r="C364" s="25"/>
      <c r="D364" s="29"/>
      <c r="E364" s="29"/>
      <c r="F364" s="30"/>
    </row>
    <row r="365" spans="1:6" x14ac:dyDescent="0.25">
      <c r="A365" s="2" t="s">
        <v>7317</v>
      </c>
      <c r="B365" s="2" t="s">
        <v>28063</v>
      </c>
      <c r="C365" s="4" t="s">
        <v>28064</v>
      </c>
      <c r="D365" s="9">
        <v>43436</v>
      </c>
      <c r="E365" s="9">
        <v>43436</v>
      </c>
    </row>
    <row r="366" spans="1:6" x14ac:dyDescent="0.25">
      <c r="A366" s="2" t="s">
        <v>6206</v>
      </c>
      <c r="B366" s="2" t="s">
        <v>28065</v>
      </c>
      <c r="C366" s="4" t="s">
        <v>10876</v>
      </c>
      <c r="E366" s="9">
        <v>43130</v>
      </c>
    </row>
    <row r="367" spans="1:6" x14ac:dyDescent="0.25">
      <c r="A367" s="2" t="s">
        <v>28066</v>
      </c>
      <c r="B367" s="2" t="s">
        <v>28067</v>
      </c>
      <c r="C367" s="4" t="s">
        <v>20984</v>
      </c>
      <c r="E367" s="9">
        <v>43158</v>
      </c>
      <c r="F367" s="3">
        <v>11</v>
      </c>
    </row>
    <row r="368" spans="1:6" x14ac:dyDescent="0.25">
      <c r="A368" s="25"/>
      <c r="B368" s="25" t="s">
        <v>28068</v>
      </c>
      <c r="C368" s="25"/>
      <c r="D368" s="29"/>
      <c r="E368" s="29"/>
      <c r="F368" s="30"/>
    </row>
    <row r="369" spans="1:6" x14ac:dyDescent="0.25">
      <c r="A369" s="2" t="s">
        <v>28069</v>
      </c>
      <c r="B369" s="2" t="s">
        <v>28070</v>
      </c>
      <c r="C369" s="4" t="s">
        <v>10121</v>
      </c>
      <c r="E369" s="9">
        <v>43168</v>
      </c>
    </row>
    <row r="370" spans="1:6" x14ac:dyDescent="0.25">
      <c r="A370" s="2" t="s">
        <v>28071</v>
      </c>
      <c r="B370" s="2" t="s">
        <v>28072</v>
      </c>
      <c r="C370" s="4" t="s">
        <v>14552</v>
      </c>
      <c r="E370" s="9">
        <v>43186</v>
      </c>
    </row>
    <row r="371" spans="1:6" x14ac:dyDescent="0.25">
      <c r="A371" s="2" t="s">
        <v>28069</v>
      </c>
      <c r="B371" s="2" t="s">
        <v>28073</v>
      </c>
      <c r="C371" s="4" t="s">
        <v>28074</v>
      </c>
      <c r="E371" s="9">
        <v>43209</v>
      </c>
    </row>
    <row r="372" spans="1:6" x14ac:dyDescent="0.25">
      <c r="A372" s="2" t="s">
        <v>28075</v>
      </c>
      <c r="B372" s="2" t="s">
        <v>28076</v>
      </c>
      <c r="C372" s="4" t="s">
        <v>28077</v>
      </c>
      <c r="E372" s="9">
        <v>43495</v>
      </c>
    </row>
    <row r="373" spans="1:6" x14ac:dyDescent="0.25">
      <c r="A373" s="2" t="s">
        <v>28078</v>
      </c>
      <c r="B373" s="2" t="s">
        <v>28079</v>
      </c>
      <c r="C373" s="4" t="s">
        <v>28077</v>
      </c>
      <c r="E373" s="9">
        <v>43495</v>
      </c>
    </row>
    <row r="374" spans="1:6" x14ac:dyDescent="0.25">
      <c r="A374" s="2" t="s">
        <v>28080</v>
      </c>
      <c r="B374" s="2" t="s">
        <v>10092</v>
      </c>
      <c r="C374" s="4" t="s">
        <v>28081</v>
      </c>
      <c r="E374" s="9">
        <v>43502</v>
      </c>
    </row>
    <row r="375" spans="1:6" x14ac:dyDescent="0.25">
      <c r="A375" s="2" t="s">
        <v>9106</v>
      </c>
      <c r="B375" s="2" t="s">
        <v>28082</v>
      </c>
      <c r="C375" s="4" t="s">
        <v>28081</v>
      </c>
      <c r="D375" s="9">
        <v>43509</v>
      </c>
      <c r="E375" s="9">
        <v>43509</v>
      </c>
    </row>
    <row r="376" spans="1:6" x14ac:dyDescent="0.25">
      <c r="A376" s="2" t="s">
        <v>28083</v>
      </c>
      <c r="B376" s="2" t="s">
        <v>28084</v>
      </c>
      <c r="C376" s="4" t="s">
        <v>16317</v>
      </c>
      <c r="D376" s="9">
        <v>43523</v>
      </c>
      <c r="E376" s="9">
        <v>43523</v>
      </c>
    </row>
    <row r="377" spans="1:6" x14ac:dyDescent="0.25">
      <c r="A377" s="2" t="s">
        <v>9106</v>
      </c>
      <c r="B377" s="2" t="s">
        <v>28085</v>
      </c>
      <c r="C377" s="4" t="s">
        <v>28086</v>
      </c>
      <c r="E377" s="9">
        <v>43530</v>
      </c>
    </row>
    <row r="378" spans="1:6" x14ac:dyDescent="0.25">
      <c r="A378" s="2" t="s">
        <v>9059</v>
      </c>
      <c r="B378" s="2" t="s">
        <v>28087</v>
      </c>
      <c r="C378" s="4" t="s">
        <v>28088</v>
      </c>
      <c r="E378" s="9">
        <v>43538</v>
      </c>
    </row>
    <row r="379" spans="1:6" x14ac:dyDescent="0.25">
      <c r="A379" s="2" t="s">
        <v>28089</v>
      </c>
      <c r="B379" s="2" t="s">
        <v>1279</v>
      </c>
      <c r="C379" s="4" t="s">
        <v>20130</v>
      </c>
      <c r="D379" s="9">
        <v>43552</v>
      </c>
      <c r="E379" s="9">
        <v>43553</v>
      </c>
    </row>
    <row r="380" spans="1:6" x14ac:dyDescent="0.25">
      <c r="A380" s="2" t="s">
        <v>28090</v>
      </c>
      <c r="B380" s="2" t="s">
        <v>28091</v>
      </c>
      <c r="C380" s="4" t="s">
        <v>18841</v>
      </c>
      <c r="D380" s="9">
        <v>43564</v>
      </c>
      <c r="E380" s="9">
        <v>43564</v>
      </c>
    </row>
    <row r="381" spans="1:6" x14ac:dyDescent="0.25">
      <c r="A381" s="2" t="s">
        <v>1278</v>
      </c>
      <c r="B381" s="2" t="s">
        <v>28092</v>
      </c>
      <c r="C381" s="4" t="s">
        <v>2410</v>
      </c>
      <c r="D381" s="9">
        <v>43578</v>
      </c>
      <c r="E381" s="9">
        <v>43584</v>
      </c>
      <c r="F381" s="3" t="s">
        <v>3833</v>
      </c>
    </row>
    <row r="382" spans="1:6" x14ac:dyDescent="0.25">
      <c r="A382" s="2" t="s">
        <v>28093</v>
      </c>
      <c r="B382" s="2" t="s">
        <v>28094</v>
      </c>
      <c r="C382" s="4" t="s">
        <v>28095</v>
      </c>
      <c r="D382" s="9">
        <v>43605</v>
      </c>
      <c r="E382" s="9">
        <v>43608</v>
      </c>
    </row>
    <row r="383" spans="1:6" x14ac:dyDescent="0.25">
      <c r="A383" s="2" t="s">
        <v>28093</v>
      </c>
      <c r="B383" s="2" t="s">
        <v>28094</v>
      </c>
      <c r="C383" s="4" t="s">
        <v>1567</v>
      </c>
      <c r="E383" s="9">
        <v>43626</v>
      </c>
    </row>
    <row r="384" spans="1:6" x14ac:dyDescent="0.25">
      <c r="A384" s="25"/>
      <c r="B384" s="25" t="s">
        <v>28096</v>
      </c>
      <c r="C384" s="25"/>
      <c r="D384" s="29"/>
      <c r="E384" s="29"/>
      <c r="F384" s="30"/>
    </row>
    <row r="385" spans="1:6" x14ac:dyDescent="0.25">
      <c r="A385" s="2" t="s">
        <v>28097</v>
      </c>
      <c r="B385" s="2" t="s">
        <v>28098</v>
      </c>
      <c r="C385" s="4" t="s">
        <v>28099</v>
      </c>
      <c r="E385" s="9">
        <v>43648</v>
      </c>
    </row>
    <row r="386" spans="1:6" x14ac:dyDescent="0.25">
      <c r="A386" s="2" t="s">
        <v>28100</v>
      </c>
      <c r="B386" s="2" t="s">
        <v>28101</v>
      </c>
      <c r="C386" s="4" t="s">
        <v>28102</v>
      </c>
      <c r="D386" s="9">
        <v>43662</v>
      </c>
      <c r="E386" s="9">
        <v>43662</v>
      </c>
    </row>
    <row r="387" spans="1:6" x14ac:dyDescent="0.25">
      <c r="A387" s="2" t="s">
        <v>28103</v>
      </c>
      <c r="B387" s="2" t="s">
        <v>28104</v>
      </c>
      <c r="C387" s="4" t="s">
        <v>4815</v>
      </c>
      <c r="E387" s="9">
        <v>43671</v>
      </c>
    </row>
    <row r="388" spans="1:6" x14ac:dyDescent="0.25">
      <c r="A388" s="2" t="s">
        <v>28105</v>
      </c>
      <c r="B388" s="2" t="s">
        <v>28106</v>
      </c>
      <c r="C388" s="4" t="s">
        <v>28107</v>
      </c>
      <c r="E388" s="9">
        <v>43692</v>
      </c>
      <c r="F388" s="3">
        <v>2</v>
      </c>
    </row>
    <row r="389" spans="1:6" x14ac:dyDescent="0.25">
      <c r="A389" s="2" t="s">
        <v>28108</v>
      </c>
      <c r="B389" s="2" t="s">
        <v>28109</v>
      </c>
      <c r="C389" s="4" t="s">
        <v>28110</v>
      </c>
      <c r="E389" s="9">
        <v>43717</v>
      </c>
    </row>
    <row r="390" spans="1:6" x14ac:dyDescent="0.25">
      <c r="A390" s="2" t="s">
        <v>28111</v>
      </c>
      <c r="B390" s="2" t="s">
        <v>28112</v>
      </c>
      <c r="C390" s="4" t="s">
        <v>28113</v>
      </c>
      <c r="E390" s="9">
        <v>43734</v>
      </c>
    </row>
    <row r="391" spans="1:6" x14ac:dyDescent="0.25">
      <c r="A391" s="2" t="s">
        <v>8285</v>
      </c>
      <c r="B391" s="2" t="s">
        <v>28114</v>
      </c>
      <c r="C391" s="4" t="s">
        <v>2157</v>
      </c>
      <c r="E391" s="9">
        <v>43753</v>
      </c>
    </row>
    <row r="392" spans="1:6" x14ac:dyDescent="0.25">
      <c r="A392" s="2" t="s">
        <v>28115</v>
      </c>
      <c r="B392" s="2" t="s">
        <v>28116</v>
      </c>
      <c r="C392" s="4" t="s">
        <v>4865</v>
      </c>
      <c r="D392" s="9" t="s">
        <v>28117</v>
      </c>
      <c r="E392" s="9">
        <v>43776</v>
      </c>
      <c r="F392" s="3">
        <v>6</v>
      </c>
    </row>
    <row r="393" spans="1:6" x14ac:dyDescent="0.25">
      <c r="A393" s="25"/>
      <c r="B393" s="25" t="s">
        <v>28118</v>
      </c>
      <c r="C393" s="25"/>
      <c r="D393" s="29"/>
      <c r="E393" s="29"/>
      <c r="F393" s="30"/>
    </row>
    <row r="394" spans="1:6" x14ac:dyDescent="0.25">
      <c r="A394" s="2" t="s">
        <v>28119</v>
      </c>
      <c r="B394" s="2" t="s">
        <v>28120</v>
      </c>
      <c r="C394" s="4" t="s">
        <v>28121</v>
      </c>
      <c r="E394" s="9">
        <v>43803</v>
      </c>
    </row>
    <row r="395" spans="1:6" x14ac:dyDescent="0.25">
      <c r="A395" s="2" t="s">
        <v>28122</v>
      </c>
      <c r="B395" s="2" t="s">
        <v>28123</v>
      </c>
      <c r="C395" s="4" t="s">
        <v>28121</v>
      </c>
      <c r="E395" s="9">
        <v>43797</v>
      </c>
    </row>
    <row r="396" spans="1:6" x14ac:dyDescent="0.25">
      <c r="A396" s="2" t="s">
        <v>28124</v>
      </c>
      <c r="B396" s="2" t="s">
        <v>28125</v>
      </c>
      <c r="C396" s="4" t="s">
        <v>10403</v>
      </c>
      <c r="D396" s="9">
        <v>43847</v>
      </c>
      <c r="E396" s="9">
        <v>43847</v>
      </c>
    </row>
    <row r="397" spans="1:6" x14ac:dyDescent="0.25">
      <c r="A397" s="2" t="s">
        <v>9169</v>
      </c>
      <c r="B397" s="2" t="s">
        <v>28126</v>
      </c>
      <c r="C397" s="4" t="s">
        <v>17229</v>
      </c>
      <c r="E397" s="9">
        <v>43854</v>
      </c>
    </row>
    <row r="398" spans="1:6" x14ac:dyDescent="0.25">
      <c r="A398" s="2" t="s">
        <v>28127</v>
      </c>
      <c r="B398" s="2" t="s">
        <v>28128</v>
      </c>
      <c r="C398" s="4" t="s">
        <v>5805</v>
      </c>
      <c r="D398" s="9">
        <v>43873</v>
      </c>
      <c r="E398" s="9">
        <v>43873</v>
      </c>
    </row>
    <row r="399" spans="1:6" x14ac:dyDescent="0.25">
      <c r="A399" s="2" t="s">
        <v>28129</v>
      </c>
      <c r="B399" s="2" t="s">
        <v>28130</v>
      </c>
      <c r="C399" s="4" t="s">
        <v>22597</v>
      </c>
      <c r="D399" s="9">
        <v>43887</v>
      </c>
      <c r="E399" s="9">
        <v>43892</v>
      </c>
    </row>
    <row r="400" spans="1:6" x14ac:dyDescent="0.25">
      <c r="A400" s="25"/>
      <c r="B400" s="25" t="s">
        <v>28131</v>
      </c>
      <c r="C400" s="25"/>
      <c r="D400" s="29"/>
      <c r="E400" s="29"/>
      <c r="F400" s="30"/>
    </row>
    <row r="401" spans="1:6" x14ac:dyDescent="0.25">
      <c r="A401" s="2" t="s">
        <v>28132</v>
      </c>
      <c r="B401" s="2" t="s">
        <v>28133</v>
      </c>
      <c r="C401" s="4" t="s">
        <v>14829</v>
      </c>
      <c r="E401" s="9" t="s">
        <v>28134</v>
      </c>
    </row>
    <row r="402" spans="1:6" x14ac:dyDescent="0.25">
      <c r="A402" s="2" t="s">
        <v>28124</v>
      </c>
      <c r="B402" s="2" t="s">
        <v>28135</v>
      </c>
      <c r="C402" s="4" t="s">
        <v>28136</v>
      </c>
      <c r="D402" s="9">
        <v>45065</v>
      </c>
      <c r="E402" s="9">
        <v>45064</v>
      </c>
    </row>
    <row r="403" spans="1:6" x14ac:dyDescent="0.25">
      <c r="A403" s="2" t="s">
        <v>28137</v>
      </c>
      <c r="B403" s="2" t="s">
        <v>28138</v>
      </c>
      <c r="C403" s="4" t="s">
        <v>26744</v>
      </c>
      <c r="D403" s="9">
        <v>45078</v>
      </c>
      <c r="E403" s="9">
        <v>45078</v>
      </c>
    </row>
    <row r="404" spans="1:6" x14ac:dyDescent="0.25">
      <c r="A404" s="2" t="s">
        <v>27867</v>
      </c>
      <c r="B404" s="2" t="s">
        <v>28139</v>
      </c>
      <c r="C404" s="4" t="s">
        <v>28140</v>
      </c>
      <c r="E404" s="9">
        <v>45085</v>
      </c>
    </row>
    <row r="405" spans="1:6" x14ac:dyDescent="0.25">
      <c r="A405" s="2" t="s">
        <v>28141</v>
      </c>
      <c r="B405" s="2" t="s">
        <v>28142</v>
      </c>
      <c r="C405" s="4" t="s">
        <v>12863</v>
      </c>
      <c r="E405" s="9">
        <v>45092</v>
      </c>
    </row>
    <row r="406" spans="1:6" x14ac:dyDescent="0.25">
      <c r="A406" s="2" t="s">
        <v>28143</v>
      </c>
      <c r="B406" s="2" t="s">
        <v>28144</v>
      </c>
      <c r="C406" s="4" t="s">
        <v>28145</v>
      </c>
      <c r="E406" s="9">
        <v>45106</v>
      </c>
    </row>
    <row r="407" spans="1:6" x14ac:dyDescent="0.25">
      <c r="A407" s="2" t="s">
        <v>10207</v>
      </c>
      <c r="B407" s="2" t="s">
        <v>28146</v>
      </c>
      <c r="C407" s="4" t="s">
        <v>24512</v>
      </c>
      <c r="E407" s="9" t="s">
        <v>28147</v>
      </c>
      <c r="F407" s="3">
        <v>5</v>
      </c>
    </row>
    <row r="408" spans="1:6" x14ac:dyDescent="0.25">
      <c r="A408" s="25"/>
      <c r="B408" s="25" t="s">
        <v>28148</v>
      </c>
      <c r="C408" s="25"/>
      <c r="D408" s="29"/>
      <c r="E408" s="29"/>
      <c r="F408" s="30"/>
    </row>
    <row r="409" spans="1:6" x14ac:dyDescent="0.25">
      <c r="A409" s="2" t="s">
        <v>28770</v>
      </c>
      <c r="B409" s="2" t="s">
        <v>28771</v>
      </c>
      <c r="C409" s="4" t="s">
        <v>28772</v>
      </c>
      <c r="E409" s="9">
        <v>45141</v>
      </c>
    </row>
    <row r="410" spans="1:6" x14ac:dyDescent="0.25">
      <c r="A410" s="2" t="s">
        <v>28915</v>
      </c>
      <c r="B410" s="2" t="s">
        <v>28916</v>
      </c>
      <c r="C410" s="4" t="s">
        <v>28912</v>
      </c>
      <c r="D410" s="9">
        <v>45155</v>
      </c>
      <c r="E410" s="9">
        <v>45155</v>
      </c>
    </row>
    <row r="411" spans="1:6" x14ac:dyDescent="0.25">
      <c r="A411" s="2" t="s">
        <v>29025</v>
      </c>
      <c r="B411" s="2" t="s">
        <v>29026</v>
      </c>
      <c r="C411" s="4" t="s">
        <v>29027</v>
      </c>
      <c r="E411" s="9">
        <v>45162</v>
      </c>
    </row>
    <row r="412" spans="1:6" x14ac:dyDescent="0.25">
      <c r="A412" s="2" t="s">
        <v>29123</v>
      </c>
      <c r="B412" s="2" t="s">
        <v>29124</v>
      </c>
      <c r="C412" s="4" t="s">
        <v>29125</v>
      </c>
      <c r="E412" s="9">
        <v>45169</v>
      </c>
    </row>
    <row r="413" spans="1:6" x14ac:dyDescent="0.25">
      <c r="A413" s="2" t="s">
        <v>29171</v>
      </c>
      <c r="B413" s="2" t="s">
        <v>29172</v>
      </c>
      <c r="C413" s="4" t="s">
        <v>29166</v>
      </c>
    </row>
    <row r="414" spans="1:6" x14ac:dyDescent="0.25">
      <c r="A414" s="2" t="s">
        <v>9272</v>
      </c>
      <c r="B414" s="2" t="s">
        <v>29173</v>
      </c>
      <c r="C414" s="4" t="s">
        <v>29166</v>
      </c>
    </row>
  </sheetData>
  <hyperlinks>
    <hyperlink ref="I1" location="'Inicio'!A1" tooltip="Regresa a la tabla del inicio" display="Ir al inicio" xr:uid="{98D8FBBB-0070-4B4C-BC77-0B6AD63CC494}"/>
  </hyperlinks>
  <pageMargins left="0.7" right="0.7" top="0.75" bottom="0.75" header="0.3" footer="0.3"/>
  <tableParts count="1">
    <tablePart r:id="rId1"/>
  </tableParts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577A-06E7-433F-BAF0-0723ECFFF377}">
  <sheetPr codeName="Hoja347"/>
  <dimension ref="A1:I3"/>
  <sheetViews>
    <sheetView workbookViewId="0">
      <pane ySplit="1" topLeftCell="A2" activePane="bottomLeft" state="frozenSplit"/>
      <selection pane="bottomLeft" activeCell="C14" sqref="C1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843</v>
      </c>
      <c r="H1" s="1" t="s">
        <v>28761</v>
      </c>
      <c r="I1" s="5" t="s">
        <v>14</v>
      </c>
    </row>
    <row r="2" spans="1:9" x14ac:dyDescent="0.25">
      <c r="A2" s="2" t="s">
        <v>28149</v>
      </c>
      <c r="B2" s="2" t="s">
        <v>28150</v>
      </c>
      <c r="C2" s="4" t="s">
        <v>20265</v>
      </c>
      <c r="E2" s="9">
        <v>42791</v>
      </c>
    </row>
    <row r="3" spans="1:9" x14ac:dyDescent="0.25">
      <c r="A3" s="2" t="s">
        <v>4136</v>
      </c>
      <c r="B3" s="2" t="s">
        <v>28151</v>
      </c>
      <c r="C3" s="4" t="s">
        <v>5904</v>
      </c>
      <c r="E3" s="9">
        <v>43155</v>
      </c>
      <c r="F3" s="3">
        <v>36</v>
      </c>
    </row>
  </sheetData>
  <hyperlinks>
    <hyperlink ref="I1" location="'Inicio'!A1" tooltip="Regresa a la tabla del inicio" display="Ir al inicio" xr:uid="{2B669DB3-F5CE-462B-81FB-7B9533AAC702}"/>
  </hyperlinks>
  <pageMargins left="0.7" right="0.7" top="0.75" bottom="0.75" header="0.3" footer="0.3"/>
  <tableParts count="1">
    <tablePart r:id="rId1"/>
  </tableParts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9E240-7A91-4D99-96B0-8276680BC739}">
  <sheetPr codeName="Hoja348"/>
  <dimension ref="A1:I142"/>
  <sheetViews>
    <sheetView workbookViewId="0">
      <pane ySplit="1" topLeftCell="A116" activePane="bottomLeft" state="frozenSplit"/>
      <selection pane="bottomLeft" activeCell="E144" sqref="E144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844</v>
      </c>
      <c r="H1" s="1" t="s">
        <v>28784</v>
      </c>
      <c r="I1" s="5" t="s">
        <v>14</v>
      </c>
    </row>
    <row r="2" spans="1:9" x14ac:dyDescent="0.25">
      <c r="A2" s="2" t="s">
        <v>28152</v>
      </c>
      <c r="B2" s="2" t="s">
        <v>28153</v>
      </c>
      <c r="C2" s="4" t="s">
        <v>28154</v>
      </c>
      <c r="E2" s="9">
        <v>43110</v>
      </c>
    </row>
    <row r="3" spans="1:9" x14ac:dyDescent="0.25">
      <c r="A3" s="2" t="s">
        <v>1383</v>
      </c>
      <c r="B3" s="2" t="s">
        <v>24171</v>
      </c>
      <c r="C3" s="4" t="s">
        <v>10105</v>
      </c>
      <c r="E3" s="9">
        <v>43117</v>
      </c>
    </row>
    <row r="4" spans="1:9" x14ac:dyDescent="0.25">
      <c r="A4" s="2" t="s">
        <v>17746</v>
      </c>
      <c r="B4" s="2" t="s">
        <v>28155</v>
      </c>
      <c r="C4" s="4" t="s">
        <v>6477</v>
      </c>
      <c r="E4" s="9">
        <v>43122</v>
      </c>
    </row>
    <row r="5" spans="1:9" x14ac:dyDescent="0.25">
      <c r="A5" s="2" t="s">
        <v>1466</v>
      </c>
      <c r="B5" s="2" t="s">
        <v>28156</v>
      </c>
      <c r="C5" s="4" t="s">
        <v>25513</v>
      </c>
      <c r="E5" s="9">
        <v>43122</v>
      </c>
    </row>
    <row r="6" spans="1:9" x14ac:dyDescent="0.25">
      <c r="A6" s="2" t="s">
        <v>28157</v>
      </c>
      <c r="B6" s="2" t="s">
        <v>28158</v>
      </c>
      <c r="C6" s="4" t="s">
        <v>28159</v>
      </c>
      <c r="E6" s="9">
        <v>43132</v>
      </c>
    </row>
    <row r="7" spans="1:9" x14ac:dyDescent="0.25">
      <c r="A7" s="2" t="s">
        <v>28160</v>
      </c>
      <c r="B7" s="2" t="s">
        <v>28161</v>
      </c>
      <c r="C7" s="4" t="s">
        <v>28159</v>
      </c>
      <c r="E7" s="9">
        <v>43132</v>
      </c>
    </row>
    <row r="8" spans="1:9" x14ac:dyDescent="0.25">
      <c r="A8" s="2" t="s">
        <v>28160</v>
      </c>
      <c r="B8" s="2" t="s">
        <v>28162</v>
      </c>
      <c r="C8" s="4" t="s">
        <v>28163</v>
      </c>
      <c r="E8" s="9">
        <v>43139</v>
      </c>
    </row>
    <row r="9" spans="1:9" x14ac:dyDescent="0.25">
      <c r="A9" s="2" t="s">
        <v>28164</v>
      </c>
      <c r="B9" s="2" t="s">
        <v>28165</v>
      </c>
      <c r="C9" s="4" t="s">
        <v>24196</v>
      </c>
      <c r="E9" s="9">
        <v>43147</v>
      </c>
    </row>
    <row r="10" spans="1:9" x14ac:dyDescent="0.25">
      <c r="A10" s="2" t="s">
        <v>4202</v>
      </c>
      <c r="B10" s="2" t="s">
        <v>24207</v>
      </c>
      <c r="C10" s="4" t="s">
        <v>19690</v>
      </c>
      <c r="E10" s="9">
        <v>43161</v>
      </c>
    </row>
    <row r="11" spans="1:9" x14ac:dyDescent="0.25">
      <c r="A11" s="2" t="s">
        <v>4613</v>
      </c>
      <c r="B11" s="2" t="s">
        <v>28166</v>
      </c>
      <c r="C11" s="4" t="s">
        <v>10121</v>
      </c>
      <c r="E11" s="9" t="s">
        <v>28167</v>
      </c>
    </row>
    <row r="12" spans="1:9" x14ac:dyDescent="0.25">
      <c r="A12" s="2" t="s">
        <v>28168</v>
      </c>
      <c r="B12" s="2" t="s">
        <v>28169</v>
      </c>
      <c r="C12" s="4" t="s">
        <v>13793</v>
      </c>
      <c r="E12" s="9">
        <v>43179</v>
      </c>
    </row>
    <row r="13" spans="1:9" x14ac:dyDescent="0.25">
      <c r="A13" s="2" t="s">
        <v>2711</v>
      </c>
      <c r="B13" s="2" t="s">
        <v>28170</v>
      </c>
      <c r="C13" s="4" t="s">
        <v>13793</v>
      </c>
      <c r="E13" s="9">
        <v>43179</v>
      </c>
    </row>
    <row r="14" spans="1:9" x14ac:dyDescent="0.25">
      <c r="A14" s="2" t="s">
        <v>2264</v>
      </c>
      <c r="B14" s="2" t="s">
        <v>28171</v>
      </c>
      <c r="C14" s="4" t="s">
        <v>17189</v>
      </c>
      <c r="E14" s="9">
        <v>43186</v>
      </c>
    </row>
    <row r="15" spans="1:9" x14ac:dyDescent="0.25">
      <c r="A15" s="2" t="s">
        <v>24211</v>
      </c>
      <c r="B15" s="2" t="s">
        <v>28172</v>
      </c>
      <c r="C15" s="4" t="s">
        <v>16208</v>
      </c>
      <c r="E15" s="9">
        <v>43204</v>
      </c>
    </row>
    <row r="16" spans="1:9" x14ac:dyDescent="0.25">
      <c r="A16" s="2" t="s">
        <v>28173</v>
      </c>
      <c r="B16" s="2" t="s">
        <v>28174</v>
      </c>
      <c r="C16" s="4" t="s">
        <v>16208</v>
      </c>
      <c r="E16" s="9">
        <v>43204</v>
      </c>
    </row>
    <row r="17" spans="1:5" x14ac:dyDescent="0.25">
      <c r="A17" s="2" t="s">
        <v>24211</v>
      </c>
      <c r="B17" s="2" t="s">
        <v>28175</v>
      </c>
      <c r="C17" s="4" t="s">
        <v>15101</v>
      </c>
      <c r="E17" s="9">
        <v>43211</v>
      </c>
    </row>
    <row r="18" spans="1:5" x14ac:dyDescent="0.25">
      <c r="A18" s="2" t="s">
        <v>28176</v>
      </c>
      <c r="B18" s="2" t="s">
        <v>28177</v>
      </c>
      <c r="C18" s="4" t="s">
        <v>28178</v>
      </c>
      <c r="D18" s="9">
        <v>43239</v>
      </c>
      <c r="E18" s="9">
        <v>43239</v>
      </c>
    </row>
    <row r="19" spans="1:5" x14ac:dyDescent="0.25">
      <c r="A19" s="2" t="s">
        <v>28179</v>
      </c>
      <c r="B19" s="2" t="s">
        <v>28180</v>
      </c>
      <c r="C19" s="4" t="s">
        <v>28178</v>
      </c>
      <c r="D19" s="9">
        <v>43239</v>
      </c>
      <c r="E19" s="9">
        <v>43239</v>
      </c>
    </row>
    <row r="20" spans="1:5" x14ac:dyDescent="0.25">
      <c r="A20" s="2" t="s">
        <v>28176</v>
      </c>
      <c r="B20" s="2" t="s">
        <v>28177</v>
      </c>
      <c r="C20" s="4" t="s">
        <v>28181</v>
      </c>
      <c r="D20" s="9">
        <v>43259</v>
      </c>
      <c r="E20" s="9">
        <v>43259</v>
      </c>
    </row>
    <row r="21" spans="1:5" x14ac:dyDescent="0.25">
      <c r="A21" s="2" t="s">
        <v>14752</v>
      </c>
      <c r="B21" s="2" t="s">
        <v>28182</v>
      </c>
      <c r="C21" s="4" t="s">
        <v>28183</v>
      </c>
      <c r="E21" s="9">
        <v>43259</v>
      </c>
    </row>
    <row r="22" spans="1:5" x14ac:dyDescent="0.25">
      <c r="A22" s="2" t="s">
        <v>24149</v>
      </c>
      <c r="B22" s="2" t="s">
        <v>28184</v>
      </c>
      <c r="C22" s="4" t="s">
        <v>16232</v>
      </c>
      <c r="D22" s="9">
        <v>43274</v>
      </c>
      <c r="E22" s="9">
        <v>43274</v>
      </c>
    </row>
    <row r="23" spans="1:5" x14ac:dyDescent="0.25">
      <c r="A23" s="2" t="s">
        <v>28168</v>
      </c>
      <c r="B23" s="2" t="s">
        <v>28169</v>
      </c>
      <c r="C23" s="4" t="s">
        <v>16232</v>
      </c>
      <c r="E23" s="9">
        <v>43269</v>
      </c>
    </row>
    <row r="24" spans="1:5" x14ac:dyDescent="0.25">
      <c r="A24" s="2" t="s">
        <v>2711</v>
      </c>
      <c r="B24" s="2" t="s">
        <v>10913</v>
      </c>
      <c r="C24" s="4" t="s">
        <v>10524</v>
      </c>
      <c r="E24" s="9">
        <v>43276</v>
      </c>
    </row>
    <row r="25" spans="1:5" x14ac:dyDescent="0.25">
      <c r="A25" s="2" t="s">
        <v>28185</v>
      </c>
      <c r="B25" s="2" t="s">
        <v>28186</v>
      </c>
      <c r="C25" s="4" t="s">
        <v>28187</v>
      </c>
      <c r="E25" s="9">
        <v>43284</v>
      </c>
    </row>
    <row r="26" spans="1:5" x14ac:dyDescent="0.25">
      <c r="A26" s="2" t="s">
        <v>28188</v>
      </c>
      <c r="B26" s="2" t="s">
        <v>28364</v>
      </c>
      <c r="C26" s="4" t="s">
        <v>10171</v>
      </c>
      <c r="E26" s="9">
        <v>43290</v>
      </c>
    </row>
    <row r="27" spans="1:5" x14ac:dyDescent="0.25">
      <c r="A27" s="2" t="s">
        <v>8660</v>
      </c>
      <c r="B27" s="2" t="s">
        <v>10240</v>
      </c>
      <c r="C27" s="4" t="s">
        <v>4723</v>
      </c>
      <c r="D27" s="9">
        <v>43304</v>
      </c>
      <c r="E27" s="9">
        <v>43304</v>
      </c>
    </row>
    <row r="28" spans="1:5" x14ac:dyDescent="0.25">
      <c r="A28" s="2" t="s">
        <v>13055</v>
      </c>
      <c r="B28" s="2" t="s">
        <v>28189</v>
      </c>
      <c r="C28" s="4" t="s">
        <v>4723</v>
      </c>
      <c r="D28" s="9">
        <v>43304</v>
      </c>
      <c r="E28" s="9">
        <v>43304</v>
      </c>
    </row>
    <row r="29" spans="1:5" x14ac:dyDescent="0.25">
      <c r="A29" s="2" t="s">
        <v>7121</v>
      </c>
      <c r="B29" s="2" t="s">
        <v>28190</v>
      </c>
      <c r="C29" s="4" t="s">
        <v>3231</v>
      </c>
      <c r="D29" s="9">
        <v>43318</v>
      </c>
      <c r="E29" s="9">
        <v>43318</v>
      </c>
    </row>
    <row r="30" spans="1:5" x14ac:dyDescent="0.25">
      <c r="A30" s="2" t="s">
        <v>4900</v>
      </c>
      <c r="B30" s="2" t="s">
        <v>28191</v>
      </c>
      <c r="C30" s="4" t="s">
        <v>28192</v>
      </c>
      <c r="E30" s="9">
        <v>43347</v>
      </c>
    </row>
    <row r="31" spans="1:5" x14ac:dyDescent="0.25">
      <c r="A31" s="2" t="s">
        <v>3107</v>
      </c>
      <c r="B31" s="2" t="s">
        <v>23981</v>
      </c>
      <c r="C31" s="4" t="s">
        <v>28192</v>
      </c>
      <c r="E31" s="9">
        <v>43347</v>
      </c>
    </row>
    <row r="32" spans="1:5" x14ac:dyDescent="0.25">
      <c r="A32" s="2" t="s">
        <v>24321</v>
      </c>
      <c r="B32" s="2" t="s">
        <v>28193</v>
      </c>
      <c r="C32" s="4" t="s">
        <v>28194</v>
      </c>
      <c r="E32" s="9">
        <v>43361</v>
      </c>
    </row>
    <row r="33" spans="1:5" x14ac:dyDescent="0.25">
      <c r="A33" s="2" t="s">
        <v>14446</v>
      </c>
      <c r="B33" s="2" t="s">
        <v>28195</v>
      </c>
      <c r="C33" s="4" t="s">
        <v>5739</v>
      </c>
      <c r="E33" s="9">
        <v>43361</v>
      </c>
    </row>
    <row r="34" spans="1:5" x14ac:dyDescent="0.25">
      <c r="A34" s="2" t="s">
        <v>2060</v>
      </c>
      <c r="B34" s="2" t="s">
        <v>20989</v>
      </c>
      <c r="C34" s="4" t="s">
        <v>28196</v>
      </c>
      <c r="D34" s="9">
        <v>43375</v>
      </c>
      <c r="E34" s="9">
        <v>43375</v>
      </c>
    </row>
    <row r="35" spans="1:5" x14ac:dyDescent="0.25">
      <c r="A35" s="2" t="s">
        <v>2060</v>
      </c>
      <c r="B35" s="2" t="s">
        <v>14449</v>
      </c>
      <c r="C35" s="4" t="s">
        <v>28196</v>
      </c>
      <c r="D35" s="9">
        <v>43375</v>
      </c>
      <c r="E35" s="9">
        <v>43375</v>
      </c>
    </row>
    <row r="36" spans="1:5" x14ac:dyDescent="0.25">
      <c r="A36" s="2" t="s">
        <v>1629</v>
      </c>
      <c r="B36" s="2" t="s">
        <v>28197</v>
      </c>
      <c r="C36" s="4" t="s">
        <v>28198</v>
      </c>
      <c r="E36" s="9">
        <v>43375</v>
      </c>
    </row>
    <row r="37" spans="1:5" x14ac:dyDescent="0.25">
      <c r="A37" s="2" t="s">
        <v>2136</v>
      </c>
      <c r="B37" s="2" t="s">
        <v>28199</v>
      </c>
      <c r="C37" s="4" t="s">
        <v>28200</v>
      </c>
      <c r="E37" s="9">
        <v>43381</v>
      </c>
    </row>
    <row r="38" spans="1:5" x14ac:dyDescent="0.25">
      <c r="A38" s="2" t="s">
        <v>3925</v>
      </c>
      <c r="B38" s="2" t="s">
        <v>28201</v>
      </c>
      <c r="C38" s="4" t="s">
        <v>3393</v>
      </c>
      <c r="E38" s="9">
        <v>43388</v>
      </c>
    </row>
    <row r="39" spans="1:5" x14ac:dyDescent="0.25">
      <c r="A39" s="2" t="s">
        <v>28202</v>
      </c>
      <c r="B39" s="2" t="s">
        <v>28203</v>
      </c>
      <c r="C39" s="4" t="s">
        <v>3393</v>
      </c>
      <c r="E39" s="9">
        <v>43388</v>
      </c>
    </row>
    <row r="40" spans="1:5" x14ac:dyDescent="0.25">
      <c r="A40" s="2" t="s">
        <v>28204</v>
      </c>
      <c r="B40" s="2" t="s">
        <v>23868</v>
      </c>
      <c r="C40" s="4" t="s">
        <v>5756</v>
      </c>
      <c r="D40" s="9">
        <v>43402</v>
      </c>
      <c r="E40" s="9">
        <v>43402</v>
      </c>
    </row>
    <row r="41" spans="1:5" x14ac:dyDescent="0.25">
      <c r="A41" s="2" t="s">
        <v>28205</v>
      </c>
      <c r="B41" s="2" t="s">
        <v>28206</v>
      </c>
      <c r="C41" s="4" t="s">
        <v>10206</v>
      </c>
      <c r="D41" s="9">
        <v>43378</v>
      </c>
      <c r="E41" s="9">
        <v>43410</v>
      </c>
    </row>
    <row r="42" spans="1:5" x14ac:dyDescent="0.25">
      <c r="A42" s="2" t="s">
        <v>28207</v>
      </c>
      <c r="B42" s="2" t="s">
        <v>28208</v>
      </c>
      <c r="C42" s="4" t="s">
        <v>18809</v>
      </c>
      <c r="E42" s="9">
        <v>43410</v>
      </c>
    </row>
    <row r="43" spans="1:5" x14ac:dyDescent="0.25">
      <c r="A43" s="2" t="s">
        <v>28209</v>
      </c>
      <c r="B43" s="2" t="s">
        <v>28210</v>
      </c>
      <c r="C43" s="4" t="s">
        <v>18809</v>
      </c>
      <c r="E43" s="9">
        <v>43410</v>
      </c>
    </row>
    <row r="44" spans="1:5" x14ac:dyDescent="0.25">
      <c r="A44" s="2" t="s">
        <v>16411</v>
      </c>
      <c r="B44" s="2" t="s">
        <v>23868</v>
      </c>
      <c r="C44" s="4" t="s">
        <v>17821</v>
      </c>
      <c r="E44" s="9">
        <v>43424</v>
      </c>
    </row>
    <row r="45" spans="1:5" x14ac:dyDescent="0.25">
      <c r="A45" s="2" t="s">
        <v>28211</v>
      </c>
      <c r="B45" s="2" t="s">
        <v>28212</v>
      </c>
      <c r="C45" s="4" t="s">
        <v>28213</v>
      </c>
      <c r="E45" s="9">
        <v>43431</v>
      </c>
    </row>
    <row r="46" spans="1:5" x14ac:dyDescent="0.25">
      <c r="A46" s="2" t="s">
        <v>17365</v>
      </c>
      <c r="B46" s="2" t="s">
        <v>28214</v>
      </c>
      <c r="C46" s="4" t="s">
        <v>26314</v>
      </c>
      <c r="E46" s="9">
        <v>43438</v>
      </c>
    </row>
    <row r="47" spans="1:5" x14ac:dyDescent="0.25">
      <c r="A47" s="2" t="s">
        <v>28215</v>
      </c>
      <c r="B47" s="2" t="s">
        <v>28216</v>
      </c>
      <c r="C47" s="4" t="s">
        <v>26314</v>
      </c>
      <c r="E47" s="9">
        <v>43438</v>
      </c>
    </row>
    <row r="48" spans="1:5" x14ac:dyDescent="0.25">
      <c r="A48" s="2" t="s">
        <v>27209</v>
      </c>
      <c r="B48" s="2" t="s">
        <v>28217</v>
      </c>
      <c r="C48" s="4" t="s">
        <v>28218</v>
      </c>
      <c r="E48" s="9">
        <v>43445</v>
      </c>
    </row>
    <row r="49" spans="1:5" x14ac:dyDescent="0.25">
      <c r="A49" s="2" t="s">
        <v>28219</v>
      </c>
      <c r="B49" s="2" t="s">
        <v>28220</v>
      </c>
      <c r="C49" s="4" t="s">
        <v>28221</v>
      </c>
      <c r="D49" s="9">
        <v>43459</v>
      </c>
      <c r="E49" s="9">
        <v>43460</v>
      </c>
    </row>
    <row r="50" spans="1:5" x14ac:dyDescent="0.25">
      <c r="A50" s="2" t="s">
        <v>28222</v>
      </c>
      <c r="B50" s="2" t="s">
        <v>28223</v>
      </c>
      <c r="C50" s="4" t="s">
        <v>28221</v>
      </c>
      <c r="D50" s="9">
        <v>43459</v>
      </c>
      <c r="E50" s="9">
        <v>43460</v>
      </c>
    </row>
    <row r="51" spans="1:5" x14ac:dyDescent="0.25">
      <c r="A51" s="2" t="s">
        <v>10226</v>
      </c>
      <c r="B51" s="2" t="s">
        <v>24332</v>
      </c>
      <c r="C51" s="4" t="s">
        <v>14424</v>
      </c>
      <c r="D51" s="9">
        <v>43466</v>
      </c>
      <c r="E51" s="9">
        <v>43467</v>
      </c>
    </row>
    <row r="52" spans="1:5" x14ac:dyDescent="0.25">
      <c r="A52" s="2" t="s">
        <v>10226</v>
      </c>
      <c r="B52" s="2" t="s">
        <v>24332</v>
      </c>
      <c r="C52" s="4" t="s">
        <v>28224</v>
      </c>
      <c r="E52" s="9">
        <v>43476</v>
      </c>
    </row>
    <row r="53" spans="1:5" x14ac:dyDescent="0.25">
      <c r="A53" s="2" t="s">
        <v>17553</v>
      </c>
      <c r="B53" s="2" t="s">
        <v>28225</v>
      </c>
      <c r="C53" s="4" t="s">
        <v>28224</v>
      </c>
      <c r="E53" s="9">
        <v>43476</v>
      </c>
    </row>
    <row r="54" spans="1:5" x14ac:dyDescent="0.25">
      <c r="A54" s="2" t="s">
        <v>5215</v>
      </c>
      <c r="B54" s="2" t="s">
        <v>17202</v>
      </c>
      <c r="C54" s="4" t="s">
        <v>10241</v>
      </c>
      <c r="D54" s="9">
        <v>43490</v>
      </c>
      <c r="E54" s="9">
        <v>43487</v>
      </c>
    </row>
    <row r="55" spans="1:5" x14ac:dyDescent="0.25">
      <c r="A55" s="2" t="s">
        <v>28226</v>
      </c>
      <c r="B55" s="2" t="s">
        <v>28227</v>
      </c>
      <c r="C55" s="4" t="s">
        <v>10536</v>
      </c>
      <c r="E55" s="9">
        <v>43494</v>
      </c>
    </row>
    <row r="56" spans="1:5" x14ac:dyDescent="0.25">
      <c r="A56" s="2" t="s">
        <v>1412</v>
      </c>
      <c r="B56" s="2" t="s">
        <v>28228</v>
      </c>
      <c r="C56" s="4" t="s">
        <v>27313</v>
      </c>
      <c r="E56" s="9">
        <v>43501</v>
      </c>
    </row>
    <row r="57" spans="1:5" x14ac:dyDescent="0.25">
      <c r="A57" s="2" t="s">
        <v>2167</v>
      </c>
      <c r="B57" s="2" t="s">
        <v>28229</v>
      </c>
      <c r="C57" s="4" t="s">
        <v>27313</v>
      </c>
      <c r="E57" s="9">
        <v>43501</v>
      </c>
    </row>
    <row r="58" spans="1:5" x14ac:dyDescent="0.25">
      <c r="A58" s="2" t="s">
        <v>28230</v>
      </c>
      <c r="B58" s="2" t="s">
        <v>28231</v>
      </c>
      <c r="C58" s="4" t="s">
        <v>1085</v>
      </c>
      <c r="E58" s="9">
        <v>43508</v>
      </c>
    </row>
    <row r="59" spans="1:5" x14ac:dyDescent="0.25">
      <c r="A59" s="2" t="s">
        <v>8797</v>
      </c>
      <c r="B59" s="2" t="s">
        <v>28232</v>
      </c>
      <c r="C59" s="4" t="s">
        <v>21331</v>
      </c>
      <c r="E59" s="9">
        <v>43521</v>
      </c>
    </row>
    <row r="60" spans="1:5" x14ac:dyDescent="0.25">
      <c r="A60" s="2" t="s">
        <v>2664</v>
      </c>
      <c r="B60" s="2" t="s">
        <v>28233</v>
      </c>
      <c r="C60" s="4" t="s">
        <v>11403</v>
      </c>
      <c r="D60" s="9">
        <v>43529</v>
      </c>
      <c r="E60" s="9">
        <v>43526</v>
      </c>
    </row>
    <row r="61" spans="1:5" x14ac:dyDescent="0.25">
      <c r="A61" s="2" t="s">
        <v>28234</v>
      </c>
      <c r="B61" s="2" t="s">
        <v>28235</v>
      </c>
      <c r="C61" s="4" t="s">
        <v>28236</v>
      </c>
      <c r="E61" s="9">
        <v>43526</v>
      </c>
    </row>
    <row r="62" spans="1:5" x14ac:dyDescent="0.25">
      <c r="A62" s="2" t="s">
        <v>28237</v>
      </c>
      <c r="B62" s="2" t="s">
        <v>16374</v>
      </c>
      <c r="C62" s="4" t="s">
        <v>11406</v>
      </c>
      <c r="E62" s="9">
        <v>43533</v>
      </c>
    </row>
    <row r="63" spans="1:5" x14ac:dyDescent="0.25">
      <c r="A63" s="2" t="s">
        <v>18405</v>
      </c>
      <c r="B63" s="2" t="s">
        <v>28238</v>
      </c>
      <c r="C63" s="4" t="s">
        <v>11406</v>
      </c>
      <c r="D63" s="9">
        <v>43540</v>
      </c>
      <c r="E63" s="9">
        <v>43536</v>
      </c>
    </row>
    <row r="64" spans="1:5" x14ac:dyDescent="0.25">
      <c r="A64" s="2" t="s">
        <v>10988</v>
      </c>
      <c r="B64" s="2" t="s">
        <v>28239</v>
      </c>
      <c r="C64" s="4" t="s">
        <v>11406</v>
      </c>
      <c r="D64" s="9">
        <v>43540</v>
      </c>
      <c r="E64" s="9">
        <v>43539</v>
      </c>
    </row>
    <row r="65" spans="1:5" x14ac:dyDescent="0.25">
      <c r="A65" s="2" t="s">
        <v>28240</v>
      </c>
      <c r="B65" s="2" t="s">
        <v>28241</v>
      </c>
      <c r="C65" s="4" t="s">
        <v>21341</v>
      </c>
      <c r="D65" s="9">
        <v>43553</v>
      </c>
      <c r="E65" s="9">
        <v>43550</v>
      </c>
    </row>
    <row r="66" spans="1:5" x14ac:dyDescent="0.25">
      <c r="A66" s="2" t="s">
        <v>28242</v>
      </c>
      <c r="B66" s="2" t="s">
        <v>28243</v>
      </c>
      <c r="C66" s="4" t="s">
        <v>21341</v>
      </c>
      <c r="E66" s="9">
        <v>43546</v>
      </c>
    </row>
    <row r="67" spans="1:5" x14ac:dyDescent="0.25">
      <c r="A67" s="2" t="s">
        <v>1944</v>
      </c>
      <c r="B67" s="2" t="s">
        <v>28244</v>
      </c>
      <c r="C67" s="4" t="s">
        <v>2114</v>
      </c>
      <c r="E67" s="9">
        <v>43554</v>
      </c>
    </row>
    <row r="68" spans="1:5" x14ac:dyDescent="0.25">
      <c r="A68" s="2" t="s">
        <v>4793</v>
      </c>
      <c r="B68" s="2" t="s">
        <v>28245</v>
      </c>
      <c r="C68" s="4" t="s">
        <v>5785</v>
      </c>
      <c r="E68" s="9">
        <v>43557</v>
      </c>
    </row>
    <row r="69" spans="1:5" x14ac:dyDescent="0.25">
      <c r="A69" s="2" t="s">
        <v>28246</v>
      </c>
      <c r="B69" s="2" t="s">
        <v>28247</v>
      </c>
      <c r="C69" s="4" t="s">
        <v>5785</v>
      </c>
      <c r="D69" s="9">
        <v>43564</v>
      </c>
      <c r="E69" s="9">
        <v>43560</v>
      </c>
    </row>
    <row r="70" spans="1:5" x14ac:dyDescent="0.25">
      <c r="A70" s="2" t="s">
        <v>12580</v>
      </c>
      <c r="B70" s="2" t="s">
        <v>28248</v>
      </c>
      <c r="C70" s="4" t="s">
        <v>28249</v>
      </c>
      <c r="E70" s="9">
        <v>43564</v>
      </c>
    </row>
    <row r="71" spans="1:5" x14ac:dyDescent="0.25">
      <c r="A71" s="2" t="s">
        <v>1417</v>
      </c>
      <c r="B71" s="2" t="s">
        <v>28250</v>
      </c>
      <c r="C71" s="4" t="s">
        <v>28249</v>
      </c>
      <c r="E71" s="9">
        <v>43564</v>
      </c>
    </row>
    <row r="72" spans="1:5" x14ac:dyDescent="0.25">
      <c r="A72" s="2" t="s">
        <v>28251</v>
      </c>
      <c r="B72" s="2" t="s">
        <v>24244</v>
      </c>
      <c r="C72" s="4" t="s">
        <v>10260</v>
      </c>
      <c r="E72" s="9">
        <v>43567</v>
      </c>
    </row>
    <row r="73" spans="1:5" x14ac:dyDescent="0.25">
      <c r="A73" s="2" t="s">
        <v>28252</v>
      </c>
      <c r="B73" s="2" t="s">
        <v>4547</v>
      </c>
      <c r="C73" s="4" t="s">
        <v>2410</v>
      </c>
      <c r="E73" s="9">
        <v>43571</v>
      </c>
    </row>
    <row r="74" spans="1:5" x14ac:dyDescent="0.25">
      <c r="A74" s="2" t="s">
        <v>28253</v>
      </c>
      <c r="B74" s="2" t="s">
        <v>28254</v>
      </c>
      <c r="C74" s="4" t="s">
        <v>6959</v>
      </c>
      <c r="E74" s="9">
        <v>43577</v>
      </c>
    </row>
    <row r="75" spans="1:5" x14ac:dyDescent="0.25">
      <c r="A75" s="2" t="s">
        <v>28255</v>
      </c>
      <c r="B75" s="2" t="s">
        <v>28256</v>
      </c>
      <c r="C75" s="4" t="s">
        <v>17862</v>
      </c>
      <c r="D75" s="9">
        <v>43561</v>
      </c>
      <c r="E75" s="9">
        <v>43592</v>
      </c>
    </row>
    <row r="76" spans="1:5" x14ac:dyDescent="0.25">
      <c r="A76" s="2" t="s">
        <v>7688</v>
      </c>
      <c r="B76" s="2" t="s">
        <v>28257</v>
      </c>
      <c r="C76" s="4" t="s">
        <v>11416</v>
      </c>
      <c r="E76" s="9">
        <v>43584</v>
      </c>
    </row>
    <row r="77" spans="1:5" x14ac:dyDescent="0.25">
      <c r="A77" s="2" t="s">
        <v>20639</v>
      </c>
      <c r="B77" s="2" t="s">
        <v>28258</v>
      </c>
      <c r="C77" s="4" t="s">
        <v>26325</v>
      </c>
      <c r="D77" s="9">
        <v>43598</v>
      </c>
      <c r="E77" s="9">
        <v>43594</v>
      </c>
    </row>
    <row r="78" spans="1:5" x14ac:dyDescent="0.25">
      <c r="A78" s="2" t="s">
        <v>28259</v>
      </c>
      <c r="B78" s="2" t="s">
        <v>28260</v>
      </c>
      <c r="C78" s="4" t="s">
        <v>26325</v>
      </c>
      <c r="E78" s="9">
        <v>43592</v>
      </c>
    </row>
    <row r="79" spans="1:5" x14ac:dyDescent="0.25">
      <c r="A79" s="2" t="s">
        <v>28261</v>
      </c>
      <c r="B79" s="2" t="s">
        <v>14627</v>
      </c>
      <c r="C79" s="4" t="s">
        <v>11312</v>
      </c>
      <c r="E79" s="9">
        <v>43596</v>
      </c>
    </row>
    <row r="80" spans="1:5" x14ac:dyDescent="0.25">
      <c r="A80" s="2" t="s">
        <v>1415</v>
      </c>
      <c r="B80" s="2" t="s">
        <v>28262</v>
      </c>
      <c r="C80" s="4" t="s">
        <v>1565</v>
      </c>
      <c r="E80" s="9">
        <v>43605</v>
      </c>
    </row>
    <row r="81" spans="1:5" x14ac:dyDescent="0.25">
      <c r="A81" s="2" t="s">
        <v>28263</v>
      </c>
      <c r="B81" s="2" t="s">
        <v>10511</v>
      </c>
      <c r="C81" s="4" t="s">
        <v>1565</v>
      </c>
      <c r="E81" s="9">
        <v>43605</v>
      </c>
    </row>
    <row r="82" spans="1:5" x14ac:dyDescent="0.25">
      <c r="A82" s="2" t="s">
        <v>28264</v>
      </c>
      <c r="B82" s="2" t="s">
        <v>28265</v>
      </c>
      <c r="C82" s="4" t="s">
        <v>28266</v>
      </c>
      <c r="E82" s="9">
        <v>43615</v>
      </c>
    </row>
    <row r="83" spans="1:5" x14ac:dyDescent="0.25">
      <c r="A83" s="2" t="s">
        <v>28267</v>
      </c>
      <c r="B83" s="2" t="s">
        <v>28268</v>
      </c>
      <c r="C83" s="4" t="s">
        <v>28266</v>
      </c>
      <c r="E83" s="9">
        <v>43610</v>
      </c>
    </row>
    <row r="84" spans="1:5" x14ac:dyDescent="0.25">
      <c r="A84" s="2" t="s">
        <v>28269</v>
      </c>
      <c r="B84" s="2" t="s">
        <v>28165</v>
      </c>
      <c r="C84" s="4" t="s">
        <v>8979</v>
      </c>
      <c r="E84" s="9">
        <v>43616</v>
      </c>
    </row>
    <row r="85" spans="1:5" x14ac:dyDescent="0.25">
      <c r="A85" s="2" t="s">
        <v>28270</v>
      </c>
      <c r="B85" s="2" t="s">
        <v>28223</v>
      </c>
      <c r="C85" s="4" t="s">
        <v>28271</v>
      </c>
      <c r="E85" s="9">
        <v>43630</v>
      </c>
    </row>
    <row r="86" spans="1:5" x14ac:dyDescent="0.25">
      <c r="A86" s="2" t="s">
        <v>28272</v>
      </c>
      <c r="B86" s="2" t="s">
        <v>28273</v>
      </c>
      <c r="C86" s="4" t="s">
        <v>28271</v>
      </c>
      <c r="E86" s="9">
        <v>43630</v>
      </c>
    </row>
    <row r="87" spans="1:5" x14ac:dyDescent="0.25">
      <c r="A87" s="2" t="s">
        <v>28274</v>
      </c>
      <c r="B87" s="2" t="s">
        <v>28275</v>
      </c>
      <c r="C87" s="4" t="s">
        <v>21064</v>
      </c>
      <c r="E87" s="9">
        <v>43637</v>
      </c>
    </row>
    <row r="88" spans="1:5" x14ac:dyDescent="0.25">
      <c r="A88" s="2" t="s">
        <v>28276</v>
      </c>
      <c r="B88" s="2" t="s">
        <v>28277</v>
      </c>
      <c r="C88" s="4" t="s">
        <v>28278</v>
      </c>
      <c r="D88" s="9">
        <v>43644</v>
      </c>
      <c r="E88" s="9">
        <v>43643</v>
      </c>
    </row>
    <row r="89" spans="1:5" x14ac:dyDescent="0.25">
      <c r="A89" s="2" t="s">
        <v>20639</v>
      </c>
      <c r="B89" s="2" t="s">
        <v>28258</v>
      </c>
      <c r="C89" s="4" t="s">
        <v>28279</v>
      </c>
      <c r="E89" s="9">
        <v>43640</v>
      </c>
    </row>
    <row r="90" spans="1:5" x14ac:dyDescent="0.25">
      <c r="A90" s="2" t="s">
        <v>28280</v>
      </c>
      <c r="B90" s="2" t="s">
        <v>23919</v>
      </c>
      <c r="C90" s="4" t="s">
        <v>15568</v>
      </c>
      <c r="E90" s="9">
        <v>43652</v>
      </c>
    </row>
    <row r="91" spans="1:5" x14ac:dyDescent="0.25">
      <c r="A91" s="2" t="s">
        <v>5287</v>
      </c>
      <c r="B91" s="2" t="s">
        <v>5042</v>
      </c>
      <c r="C91" s="4" t="s">
        <v>15568</v>
      </c>
      <c r="E91" s="9">
        <v>43652</v>
      </c>
    </row>
    <row r="92" spans="1:5" x14ac:dyDescent="0.25">
      <c r="A92" s="2" t="s">
        <v>28281</v>
      </c>
      <c r="B92" s="2" t="s">
        <v>28282</v>
      </c>
      <c r="C92" s="4" t="s">
        <v>23988</v>
      </c>
      <c r="D92" s="9">
        <v>43673</v>
      </c>
      <c r="E92" s="9">
        <v>43673</v>
      </c>
    </row>
    <row r="93" spans="1:5" x14ac:dyDescent="0.25">
      <c r="A93" s="2" t="s">
        <v>5215</v>
      </c>
      <c r="B93" s="2" t="s">
        <v>28256</v>
      </c>
      <c r="C93" s="4" t="s">
        <v>10399</v>
      </c>
      <c r="D93" s="9">
        <v>43680</v>
      </c>
      <c r="E93" s="9">
        <v>43680</v>
      </c>
    </row>
    <row r="94" spans="1:5" x14ac:dyDescent="0.25">
      <c r="A94" s="2" t="s">
        <v>28283</v>
      </c>
      <c r="B94" s="2" t="s">
        <v>28284</v>
      </c>
      <c r="C94" s="4" t="s">
        <v>28285</v>
      </c>
      <c r="D94" s="9">
        <v>43687</v>
      </c>
      <c r="E94" s="9">
        <v>43687</v>
      </c>
    </row>
    <row r="95" spans="1:5" x14ac:dyDescent="0.25">
      <c r="A95" s="2" t="s">
        <v>28286</v>
      </c>
      <c r="B95" s="2" t="s">
        <v>28287</v>
      </c>
      <c r="C95" s="4" t="s">
        <v>8999</v>
      </c>
      <c r="D95" s="9">
        <v>43701</v>
      </c>
      <c r="E95" s="9">
        <v>43701</v>
      </c>
    </row>
    <row r="96" spans="1:5" x14ac:dyDescent="0.25">
      <c r="A96" s="2" t="s">
        <v>8797</v>
      </c>
      <c r="B96" s="2" t="s">
        <v>28288</v>
      </c>
      <c r="C96" s="4" t="s">
        <v>1212</v>
      </c>
      <c r="E96" s="9">
        <v>43682</v>
      </c>
    </row>
    <row r="97" spans="1:5" x14ac:dyDescent="0.25">
      <c r="A97" s="2" t="s">
        <v>25151</v>
      </c>
      <c r="B97" s="2" t="s">
        <v>28289</v>
      </c>
      <c r="C97" s="4" t="s">
        <v>1212</v>
      </c>
      <c r="E97" s="9">
        <v>43682</v>
      </c>
    </row>
    <row r="98" spans="1:5" x14ac:dyDescent="0.25">
      <c r="A98" s="2" t="s">
        <v>9059</v>
      </c>
      <c r="B98" s="2" t="s">
        <v>28290</v>
      </c>
      <c r="C98" s="4" t="s">
        <v>28291</v>
      </c>
      <c r="D98" s="9">
        <v>43731</v>
      </c>
      <c r="E98" s="9">
        <v>43731</v>
      </c>
    </row>
    <row r="99" spans="1:5" x14ac:dyDescent="0.25">
      <c r="A99" s="2" t="s">
        <v>10912</v>
      </c>
      <c r="B99" s="2" t="s">
        <v>28292</v>
      </c>
      <c r="C99" s="4" t="s">
        <v>28291</v>
      </c>
      <c r="D99" s="9">
        <v>43731</v>
      </c>
      <c r="E99" s="9">
        <v>43731</v>
      </c>
    </row>
    <row r="100" spans="1:5" x14ac:dyDescent="0.25">
      <c r="A100" s="2" t="s">
        <v>3659</v>
      </c>
      <c r="B100" s="2" t="s">
        <v>28293</v>
      </c>
      <c r="C100" s="4" t="s">
        <v>10955</v>
      </c>
      <c r="D100" s="9">
        <v>43745</v>
      </c>
      <c r="E100" s="9">
        <v>43745</v>
      </c>
    </row>
    <row r="101" spans="1:5" x14ac:dyDescent="0.25">
      <c r="A101" s="2" t="s">
        <v>28286</v>
      </c>
      <c r="B101" s="2" t="s">
        <v>28294</v>
      </c>
      <c r="C101" s="4" t="s">
        <v>2154</v>
      </c>
      <c r="D101" s="9" t="s">
        <v>2318</v>
      </c>
      <c r="E101" s="9">
        <v>43752</v>
      </c>
    </row>
    <row r="102" spans="1:5" x14ac:dyDescent="0.25">
      <c r="A102" s="2" t="s">
        <v>13791</v>
      </c>
      <c r="B102" s="2" t="s">
        <v>28295</v>
      </c>
      <c r="C102" s="4" t="s">
        <v>2318</v>
      </c>
      <c r="D102" s="9">
        <v>43759</v>
      </c>
      <c r="E102" s="9">
        <v>43759</v>
      </c>
    </row>
    <row r="103" spans="1:5" x14ac:dyDescent="0.25">
      <c r="A103" s="2" t="s">
        <v>9776</v>
      </c>
      <c r="B103" s="2" t="s">
        <v>28296</v>
      </c>
      <c r="C103" s="4" t="s">
        <v>16967</v>
      </c>
      <c r="E103" s="9">
        <v>43759</v>
      </c>
    </row>
    <row r="104" spans="1:5" x14ac:dyDescent="0.25">
      <c r="A104" s="2" t="s">
        <v>28297</v>
      </c>
      <c r="B104" s="2" t="s">
        <v>28298</v>
      </c>
      <c r="C104" s="4" t="s">
        <v>13268</v>
      </c>
      <c r="D104" s="9">
        <v>43773</v>
      </c>
      <c r="E104" s="9">
        <v>43773</v>
      </c>
    </row>
    <row r="105" spans="1:5" x14ac:dyDescent="0.25">
      <c r="A105" s="2" t="s">
        <v>1342</v>
      </c>
      <c r="B105" s="2" t="s">
        <v>28299</v>
      </c>
      <c r="C105" s="4" t="s">
        <v>13826</v>
      </c>
      <c r="E105" s="9">
        <v>43773</v>
      </c>
    </row>
    <row r="106" spans="1:5" x14ac:dyDescent="0.25">
      <c r="A106" s="2" t="s">
        <v>5287</v>
      </c>
      <c r="B106" s="2" t="s">
        <v>28300</v>
      </c>
      <c r="C106" s="4" t="s">
        <v>13829</v>
      </c>
      <c r="E106" s="9">
        <v>43780</v>
      </c>
    </row>
    <row r="107" spans="1:5" x14ac:dyDescent="0.25">
      <c r="A107" s="2" t="s">
        <v>23840</v>
      </c>
      <c r="B107" s="2" t="s">
        <v>28301</v>
      </c>
      <c r="C107" s="4" t="s">
        <v>3234</v>
      </c>
      <c r="D107" s="9">
        <v>43794</v>
      </c>
      <c r="E107" s="9">
        <v>43794</v>
      </c>
    </row>
    <row r="108" spans="1:5" x14ac:dyDescent="0.25">
      <c r="A108" s="2" t="s">
        <v>24156</v>
      </c>
      <c r="B108" s="2" t="s">
        <v>28302</v>
      </c>
      <c r="C108" s="4" t="s">
        <v>28303</v>
      </c>
      <c r="D108" s="9">
        <v>43794</v>
      </c>
      <c r="E108" s="9">
        <v>43794</v>
      </c>
    </row>
    <row r="109" spans="1:5" x14ac:dyDescent="0.25">
      <c r="A109" s="2" t="s">
        <v>2711</v>
      </c>
      <c r="B109" s="2" t="s">
        <v>28304</v>
      </c>
      <c r="C109" s="4" t="s">
        <v>28305</v>
      </c>
      <c r="D109" s="9" t="s">
        <v>3833</v>
      </c>
      <c r="E109" s="9">
        <v>43801</v>
      </c>
    </row>
    <row r="110" spans="1:5" x14ac:dyDescent="0.25">
      <c r="A110" s="2" t="s">
        <v>1031</v>
      </c>
      <c r="B110" s="2" t="s">
        <v>28306</v>
      </c>
      <c r="C110" s="4" t="s">
        <v>28305</v>
      </c>
      <c r="E110" s="9">
        <v>43801</v>
      </c>
    </row>
    <row r="111" spans="1:5" x14ac:dyDescent="0.25">
      <c r="A111" s="2" t="s">
        <v>28307</v>
      </c>
      <c r="B111" s="2" t="s">
        <v>28308</v>
      </c>
      <c r="C111" s="4" t="s">
        <v>5771</v>
      </c>
      <c r="D111" s="9">
        <v>43839</v>
      </c>
      <c r="E111" s="9">
        <v>43840</v>
      </c>
    </row>
    <row r="112" spans="1:5" x14ac:dyDescent="0.25">
      <c r="A112" s="2" t="s">
        <v>28309</v>
      </c>
      <c r="B112" s="2" t="s">
        <v>28310</v>
      </c>
      <c r="C112" s="4" t="s">
        <v>28311</v>
      </c>
      <c r="E112" s="9">
        <v>44838</v>
      </c>
    </row>
    <row r="113" spans="1:6" x14ac:dyDescent="0.25">
      <c r="A113" s="2" t="s">
        <v>28312</v>
      </c>
      <c r="B113" s="2" t="s">
        <v>28313</v>
      </c>
      <c r="C113" s="4" t="s">
        <v>28311</v>
      </c>
      <c r="D113" s="9">
        <v>44845</v>
      </c>
      <c r="E113" s="9">
        <v>44844</v>
      </c>
    </row>
    <row r="114" spans="1:6" x14ac:dyDescent="0.25">
      <c r="A114" s="2" t="s">
        <v>1629</v>
      </c>
      <c r="B114" s="2" t="s">
        <v>16524</v>
      </c>
      <c r="C114" s="4" t="s">
        <v>14480</v>
      </c>
      <c r="D114" s="9" t="s">
        <v>3833</v>
      </c>
      <c r="E114" s="9">
        <v>44844</v>
      </c>
    </row>
    <row r="115" spans="1:6" x14ac:dyDescent="0.25">
      <c r="A115" s="2" t="s">
        <v>24072</v>
      </c>
      <c r="B115" s="2" t="s">
        <v>28296</v>
      </c>
      <c r="C115" s="4" t="s">
        <v>12802</v>
      </c>
      <c r="D115" s="9">
        <v>44858</v>
      </c>
      <c r="E115" s="9">
        <v>44858</v>
      </c>
    </row>
    <row r="116" spans="1:6" x14ac:dyDescent="0.25">
      <c r="A116" s="2" t="s">
        <v>28314</v>
      </c>
      <c r="B116" s="2" t="s">
        <v>28315</v>
      </c>
      <c r="C116" s="4" t="s">
        <v>28316</v>
      </c>
      <c r="D116" s="9">
        <v>44872</v>
      </c>
      <c r="E116" s="9">
        <v>44872</v>
      </c>
    </row>
    <row r="117" spans="1:6" x14ac:dyDescent="0.25">
      <c r="A117" s="2" t="s">
        <v>28317</v>
      </c>
      <c r="B117" s="2" t="s">
        <v>15926</v>
      </c>
      <c r="C117" s="4" t="s">
        <v>28318</v>
      </c>
      <c r="E117" s="9">
        <v>44872</v>
      </c>
    </row>
    <row r="118" spans="1:6" x14ac:dyDescent="0.25">
      <c r="A118" s="2" t="s">
        <v>28319</v>
      </c>
      <c r="B118" s="2" t="s">
        <v>28320</v>
      </c>
      <c r="C118" s="4" t="s">
        <v>28321</v>
      </c>
      <c r="D118" s="9">
        <v>44886</v>
      </c>
      <c r="E118" s="9">
        <v>44883</v>
      </c>
    </row>
    <row r="119" spans="1:6" x14ac:dyDescent="0.25">
      <c r="A119" s="2" t="s">
        <v>28322</v>
      </c>
      <c r="B119" s="2" t="s">
        <v>10511</v>
      </c>
      <c r="C119" s="4" t="s">
        <v>28323</v>
      </c>
      <c r="D119" s="9">
        <v>44897</v>
      </c>
    </row>
    <row r="120" spans="1:6" x14ac:dyDescent="0.25">
      <c r="A120" s="2" t="s">
        <v>28324</v>
      </c>
      <c r="B120" s="2" t="s">
        <v>28325</v>
      </c>
      <c r="C120" s="4" t="s">
        <v>28323</v>
      </c>
      <c r="E120" s="9">
        <v>44890</v>
      </c>
    </row>
    <row r="121" spans="1:6" x14ac:dyDescent="0.25">
      <c r="A121" s="2" t="s">
        <v>1478</v>
      </c>
      <c r="B121" s="2" t="s">
        <v>28326</v>
      </c>
      <c r="C121" s="4" t="s">
        <v>28327</v>
      </c>
      <c r="E121" s="9">
        <v>44897</v>
      </c>
    </row>
    <row r="122" spans="1:6" x14ac:dyDescent="0.25">
      <c r="A122" s="2" t="s">
        <v>28328</v>
      </c>
      <c r="B122" s="2" t="s">
        <v>28329</v>
      </c>
      <c r="C122" s="4" t="s">
        <v>26394</v>
      </c>
      <c r="E122" s="9">
        <v>44909</v>
      </c>
    </row>
    <row r="123" spans="1:6" x14ac:dyDescent="0.25">
      <c r="A123" s="25"/>
      <c r="B123" s="25" t="s">
        <v>28330</v>
      </c>
      <c r="C123" s="25"/>
      <c r="D123" s="29"/>
      <c r="E123" s="29"/>
      <c r="F123" s="30"/>
    </row>
    <row r="124" spans="1:6" x14ac:dyDescent="0.25">
      <c r="A124" s="2" t="s">
        <v>28331</v>
      </c>
      <c r="B124" s="2" t="s">
        <v>28332</v>
      </c>
      <c r="C124" s="4" t="s">
        <v>28333</v>
      </c>
      <c r="D124" s="9">
        <v>44943</v>
      </c>
      <c r="E124" s="9">
        <v>44943</v>
      </c>
    </row>
    <row r="125" spans="1:6" x14ac:dyDescent="0.25">
      <c r="A125" s="2" t="s">
        <v>28334</v>
      </c>
      <c r="B125" s="2" t="s">
        <v>28335</v>
      </c>
      <c r="C125" s="4" t="s">
        <v>28336</v>
      </c>
      <c r="D125" s="9">
        <v>44956</v>
      </c>
      <c r="E125" s="9">
        <v>44956</v>
      </c>
    </row>
    <row r="126" spans="1:6" x14ac:dyDescent="0.25">
      <c r="A126" s="2" t="s">
        <v>28317</v>
      </c>
      <c r="B126" s="2" t="s">
        <v>28337</v>
      </c>
      <c r="C126" s="4" t="s">
        <v>28336</v>
      </c>
      <c r="D126" s="9">
        <v>44956</v>
      </c>
      <c r="E126" s="9">
        <v>44956</v>
      </c>
    </row>
    <row r="127" spans="1:6" x14ac:dyDescent="0.25">
      <c r="A127" s="2" t="s">
        <v>28338</v>
      </c>
      <c r="B127" s="2" t="s">
        <v>28339</v>
      </c>
      <c r="C127" s="4" t="s">
        <v>24495</v>
      </c>
      <c r="D127" s="9">
        <v>44970</v>
      </c>
      <c r="E127" s="9">
        <v>44971</v>
      </c>
    </row>
    <row r="128" spans="1:6" x14ac:dyDescent="0.25">
      <c r="A128" s="2" t="s">
        <v>28230</v>
      </c>
      <c r="B128" s="2" t="s">
        <v>28340</v>
      </c>
      <c r="C128" s="4" t="s">
        <v>28341</v>
      </c>
      <c r="D128" s="9">
        <v>44971</v>
      </c>
      <c r="E128" s="9">
        <v>44978</v>
      </c>
    </row>
    <row r="129" spans="1:6" x14ac:dyDescent="0.25">
      <c r="A129" s="2" t="s">
        <v>28342</v>
      </c>
      <c r="B129" s="2" t="s">
        <v>28343</v>
      </c>
      <c r="C129" s="4" t="s">
        <v>24119</v>
      </c>
      <c r="D129" s="9">
        <v>44992</v>
      </c>
      <c r="E129" s="9">
        <v>44991</v>
      </c>
    </row>
    <row r="130" spans="1:6" x14ac:dyDescent="0.25">
      <c r="A130" s="2" t="s">
        <v>3309</v>
      </c>
      <c r="B130" s="2" t="s">
        <v>28344</v>
      </c>
      <c r="C130" s="4" t="s">
        <v>24119</v>
      </c>
      <c r="D130" s="9">
        <v>44992</v>
      </c>
      <c r="E130" s="9">
        <v>44991</v>
      </c>
    </row>
    <row r="131" spans="1:6" x14ac:dyDescent="0.25">
      <c r="A131" s="2" t="s">
        <v>3242</v>
      </c>
      <c r="B131" s="2" t="s">
        <v>28345</v>
      </c>
      <c r="C131" s="4" t="s">
        <v>28346</v>
      </c>
      <c r="D131" s="9">
        <v>45005</v>
      </c>
      <c r="E131" s="9">
        <v>45006</v>
      </c>
    </row>
    <row r="132" spans="1:6" x14ac:dyDescent="0.25">
      <c r="A132" s="2" t="s">
        <v>28347</v>
      </c>
      <c r="B132" s="2" t="s">
        <v>28348</v>
      </c>
      <c r="C132" s="4" t="s">
        <v>28346</v>
      </c>
      <c r="D132" s="9">
        <v>45005</v>
      </c>
      <c r="E132" s="9">
        <v>45006</v>
      </c>
    </row>
    <row r="133" spans="1:6" x14ac:dyDescent="0.25">
      <c r="A133" s="2" t="s">
        <v>28240</v>
      </c>
      <c r="B133" s="2" t="s">
        <v>28349</v>
      </c>
      <c r="C133" s="4" t="s">
        <v>28350</v>
      </c>
      <c r="D133" s="9">
        <v>45020</v>
      </c>
      <c r="E133" s="9">
        <v>45019</v>
      </c>
    </row>
    <row r="134" spans="1:6" x14ac:dyDescent="0.25">
      <c r="A134" s="2" t="s">
        <v>6073</v>
      </c>
      <c r="B134" s="2" t="s">
        <v>28351</v>
      </c>
      <c r="C134" s="4" t="s">
        <v>28352</v>
      </c>
      <c r="D134" s="9">
        <v>45027</v>
      </c>
      <c r="E134" s="9">
        <v>45027</v>
      </c>
    </row>
    <row r="135" spans="1:6" x14ac:dyDescent="0.25">
      <c r="A135" s="2" t="s">
        <v>9683</v>
      </c>
      <c r="B135" s="2" t="s">
        <v>28353</v>
      </c>
      <c r="C135" s="4" t="s">
        <v>28354</v>
      </c>
      <c r="D135" s="9">
        <v>45064</v>
      </c>
      <c r="E135" s="9">
        <v>45064</v>
      </c>
    </row>
    <row r="136" spans="1:6" x14ac:dyDescent="0.25">
      <c r="A136" s="2" t="s">
        <v>28355</v>
      </c>
      <c r="B136" s="2" t="s">
        <v>28356</v>
      </c>
      <c r="C136" s="4" t="s">
        <v>28357</v>
      </c>
      <c r="D136" s="9">
        <v>45096</v>
      </c>
      <c r="E136" s="9">
        <v>45096</v>
      </c>
    </row>
    <row r="137" spans="1:6" x14ac:dyDescent="0.25">
      <c r="A137" s="2" t="s">
        <v>28355</v>
      </c>
      <c r="B137" s="2" t="s">
        <v>28358</v>
      </c>
      <c r="C137" s="4" t="s">
        <v>28357</v>
      </c>
      <c r="E137" s="9">
        <v>45089</v>
      </c>
    </row>
    <row r="138" spans="1:6" x14ac:dyDescent="0.25">
      <c r="A138" s="2" t="s">
        <v>28359</v>
      </c>
      <c r="B138" s="2" t="s">
        <v>28360</v>
      </c>
      <c r="C138" s="4" t="s">
        <v>28361</v>
      </c>
      <c r="D138" s="9">
        <v>45126</v>
      </c>
      <c r="E138" s="9">
        <v>45129</v>
      </c>
      <c r="F138" s="3">
        <v>3</v>
      </c>
    </row>
    <row r="139" spans="1:6" x14ac:dyDescent="0.25">
      <c r="A139" s="2" t="s">
        <v>10912</v>
      </c>
      <c r="B139" s="2" t="s">
        <v>28304</v>
      </c>
      <c r="C139" s="4" t="s">
        <v>28362</v>
      </c>
      <c r="E139" s="9">
        <v>45129</v>
      </c>
    </row>
    <row r="140" spans="1:6" x14ac:dyDescent="0.25">
      <c r="A140" s="25"/>
      <c r="B140" s="25" t="s">
        <v>28363</v>
      </c>
      <c r="C140" s="25"/>
      <c r="D140" s="29"/>
      <c r="E140" s="29"/>
      <c r="F140" s="30"/>
    </row>
    <row r="141" spans="1:6" x14ac:dyDescent="0.25">
      <c r="A141" s="2" t="s">
        <v>29115</v>
      </c>
      <c r="B141" s="2" t="s">
        <v>29116</v>
      </c>
      <c r="C141" s="4" t="s">
        <v>29106</v>
      </c>
      <c r="E141" s="9">
        <v>45167</v>
      </c>
    </row>
    <row r="142" spans="1:6" x14ac:dyDescent="0.25">
      <c r="A142" s="2" t="s">
        <v>13791</v>
      </c>
      <c r="B142" s="2" t="s">
        <v>29153</v>
      </c>
      <c r="C142" s="4" t="s">
        <v>29154</v>
      </c>
    </row>
  </sheetData>
  <hyperlinks>
    <hyperlink ref="I1" location="'Inicio'!A1" tooltip="Regresa a la tabla del inicio" display="Ir al inicio" xr:uid="{A0A89EF2-229C-4C81-978D-3FE8E7D155F4}"/>
  </hyperlinks>
  <pageMargins left="0.7" right="0.7" top="0.75" bottom="0.75" header="0.3" footer="0.3"/>
  <tableParts count="1">
    <tablePart r:id="rId1"/>
  </tableParts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EE5A3-897F-47FF-AD79-197037D309BD}">
  <sheetPr codeName="Hoja350"/>
  <dimension ref="A1:I68"/>
  <sheetViews>
    <sheetView workbookViewId="0">
      <pane ySplit="1" topLeftCell="A38" activePane="bottomLeft" state="frozenSplit"/>
      <selection pane="bottomLeft" activeCell="I1" sqref="I1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845</v>
      </c>
      <c r="H1" s="1" t="s">
        <v>28761</v>
      </c>
      <c r="I1" s="5" t="s">
        <v>14</v>
      </c>
    </row>
    <row r="2" spans="1:9" x14ac:dyDescent="0.25">
      <c r="A2" s="2" t="s">
        <v>28538</v>
      </c>
      <c r="B2" s="2" t="s">
        <v>28539</v>
      </c>
      <c r="C2" s="4" t="s">
        <v>28540</v>
      </c>
      <c r="E2" s="9">
        <v>40162</v>
      </c>
      <c r="F2" s="3" t="s">
        <v>880</v>
      </c>
    </row>
    <row r="3" spans="1:9" x14ac:dyDescent="0.25">
      <c r="A3" s="2" t="s">
        <v>3411</v>
      </c>
      <c r="B3" s="2" t="s">
        <v>28541</v>
      </c>
      <c r="C3" s="4" t="s">
        <v>28540</v>
      </c>
      <c r="E3" s="9">
        <v>40164</v>
      </c>
      <c r="F3" s="3" t="s">
        <v>1660</v>
      </c>
    </row>
    <row r="4" spans="1:9" x14ac:dyDescent="0.25">
      <c r="A4" s="2" t="s">
        <v>11425</v>
      </c>
      <c r="B4" s="2" t="s">
        <v>28542</v>
      </c>
      <c r="C4" s="4" t="s">
        <v>28543</v>
      </c>
      <c r="E4" s="9">
        <v>40164</v>
      </c>
      <c r="F4" s="3" t="s">
        <v>1664</v>
      </c>
    </row>
    <row r="5" spans="1:9" x14ac:dyDescent="0.25">
      <c r="A5" s="2" t="s">
        <v>28544</v>
      </c>
      <c r="B5" s="2" t="s">
        <v>5826</v>
      </c>
      <c r="C5" s="4" t="s">
        <v>17237</v>
      </c>
      <c r="E5" s="9">
        <v>40306</v>
      </c>
      <c r="F5" s="3">
        <v>9</v>
      </c>
    </row>
    <row r="6" spans="1:9" x14ac:dyDescent="0.25">
      <c r="A6" s="2" t="s">
        <v>4826</v>
      </c>
      <c r="B6" s="2" t="s">
        <v>28545</v>
      </c>
      <c r="C6" s="4" t="s">
        <v>28546</v>
      </c>
      <c r="E6" s="9">
        <v>40386</v>
      </c>
      <c r="F6" s="3">
        <v>20</v>
      </c>
    </row>
    <row r="7" spans="1:9" x14ac:dyDescent="0.25">
      <c r="A7" s="2" t="s">
        <v>3846</v>
      </c>
      <c r="B7" s="2" t="s">
        <v>28547</v>
      </c>
      <c r="C7" s="4" t="s">
        <v>28548</v>
      </c>
      <c r="D7" s="9">
        <v>40614</v>
      </c>
      <c r="E7" s="9">
        <v>40614</v>
      </c>
    </row>
    <row r="8" spans="1:9" x14ac:dyDescent="0.25">
      <c r="A8" s="2" t="s">
        <v>3846</v>
      </c>
      <c r="B8" s="2" t="s">
        <v>28549</v>
      </c>
      <c r="C8" s="4" t="s">
        <v>2614</v>
      </c>
      <c r="E8" s="9">
        <v>40625</v>
      </c>
      <c r="F8" s="3">
        <v>2</v>
      </c>
    </row>
    <row r="9" spans="1:9" x14ac:dyDescent="0.25">
      <c r="A9" s="2" t="s">
        <v>10319</v>
      </c>
      <c r="B9" s="2" t="s">
        <v>28550</v>
      </c>
      <c r="C9" s="4" t="s">
        <v>1286</v>
      </c>
      <c r="D9" s="9">
        <v>42319</v>
      </c>
      <c r="E9" s="9">
        <v>42319</v>
      </c>
    </row>
    <row r="10" spans="1:9" x14ac:dyDescent="0.25">
      <c r="A10" s="2" t="s">
        <v>28551</v>
      </c>
      <c r="B10" s="2" t="s">
        <v>13452</v>
      </c>
      <c r="C10" s="4" t="s">
        <v>28552</v>
      </c>
      <c r="D10" s="9">
        <v>42425</v>
      </c>
      <c r="E10" s="9">
        <v>42431</v>
      </c>
      <c r="F10" s="3">
        <v>7</v>
      </c>
    </row>
    <row r="11" spans="1:9" x14ac:dyDescent="0.25">
      <c r="A11" s="2" t="s">
        <v>17232</v>
      </c>
      <c r="B11" s="2" t="s">
        <v>28553</v>
      </c>
      <c r="C11" s="4" t="s">
        <v>6355</v>
      </c>
      <c r="E11" s="9">
        <v>42459</v>
      </c>
    </row>
    <row r="12" spans="1:9" x14ac:dyDescent="0.25">
      <c r="A12" s="2" t="s">
        <v>28554</v>
      </c>
      <c r="B12" s="2" t="s">
        <v>28555</v>
      </c>
      <c r="C12" s="4" t="s">
        <v>28556</v>
      </c>
      <c r="E12" s="9">
        <v>42474</v>
      </c>
    </row>
    <row r="13" spans="1:9" x14ac:dyDescent="0.25">
      <c r="A13" s="2" t="s">
        <v>6436</v>
      </c>
      <c r="B13" s="2" t="s">
        <v>28557</v>
      </c>
      <c r="C13" s="4" t="s">
        <v>28558</v>
      </c>
      <c r="E13" s="9">
        <v>42479</v>
      </c>
    </row>
    <row r="14" spans="1:9" x14ac:dyDescent="0.25">
      <c r="A14" s="2" t="s">
        <v>6436</v>
      </c>
      <c r="B14" s="2" t="s">
        <v>28557</v>
      </c>
      <c r="C14" s="4" t="s">
        <v>28559</v>
      </c>
      <c r="D14" s="9">
        <v>42493</v>
      </c>
      <c r="E14" s="9">
        <v>42503</v>
      </c>
    </row>
    <row r="15" spans="1:9" x14ac:dyDescent="0.25">
      <c r="A15" s="2" t="s">
        <v>4334</v>
      </c>
      <c r="B15" s="2" t="s">
        <v>15158</v>
      </c>
      <c r="C15" s="4" t="s">
        <v>28560</v>
      </c>
      <c r="E15" s="9">
        <v>42496</v>
      </c>
    </row>
    <row r="16" spans="1:9" x14ac:dyDescent="0.25">
      <c r="A16" s="25"/>
      <c r="B16" s="25" t="s">
        <v>28561</v>
      </c>
      <c r="C16" s="25"/>
      <c r="D16" s="29"/>
      <c r="E16" s="29"/>
      <c r="F16" s="30"/>
    </row>
    <row r="17" spans="1:5" x14ac:dyDescent="0.25">
      <c r="A17" s="2" t="s">
        <v>28562</v>
      </c>
      <c r="B17" s="2" t="s">
        <v>28563</v>
      </c>
      <c r="C17" s="4" t="s">
        <v>15788</v>
      </c>
      <c r="E17" s="9">
        <v>42515</v>
      </c>
    </row>
    <row r="18" spans="1:5" x14ac:dyDescent="0.25">
      <c r="A18" s="2" t="s">
        <v>28564</v>
      </c>
      <c r="B18" s="2" t="s">
        <v>28565</v>
      </c>
      <c r="C18" s="4" t="s">
        <v>20092</v>
      </c>
      <c r="E18" s="9">
        <v>42543</v>
      </c>
    </row>
    <row r="19" spans="1:5" x14ac:dyDescent="0.25">
      <c r="A19" s="2" t="s">
        <v>28566</v>
      </c>
      <c r="B19" s="2" t="s">
        <v>28567</v>
      </c>
      <c r="C19" s="4" t="s">
        <v>12521</v>
      </c>
      <c r="E19" s="9">
        <v>42553</v>
      </c>
    </row>
    <row r="20" spans="1:5" x14ac:dyDescent="0.25">
      <c r="A20" s="2" t="s">
        <v>28568</v>
      </c>
      <c r="B20" s="2" t="s">
        <v>28569</v>
      </c>
      <c r="C20" s="4" t="s">
        <v>12521</v>
      </c>
      <c r="E20" s="9">
        <v>42563</v>
      </c>
    </row>
    <row r="21" spans="1:5" x14ac:dyDescent="0.25">
      <c r="A21" s="2" t="s">
        <v>28570</v>
      </c>
      <c r="B21" s="2" t="s">
        <v>28571</v>
      </c>
      <c r="C21" s="4" t="s">
        <v>4442</v>
      </c>
      <c r="E21" s="9">
        <v>42565</v>
      </c>
    </row>
    <row r="22" spans="1:5" x14ac:dyDescent="0.25">
      <c r="A22" s="2" t="s">
        <v>5466</v>
      </c>
      <c r="B22" s="2" t="s">
        <v>28572</v>
      </c>
      <c r="C22" s="4" t="s">
        <v>1023</v>
      </c>
      <c r="E22" s="9">
        <v>42572</v>
      </c>
    </row>
    <row r="23" spans="1:5" x14ac:dyDescent="0.25">
      <c r="A23" s="2" t="s">
        <v>19532</v>
      </c>
      <c r="B23" s="2" t="s">
        <v>28573</v>
      </c>
      <c r="C23" s="4" t="s">
        <v>4445</v>
      </c>
      <c r="E23" s="9">
        <v>42572</v>
      </c>
    </row>
    <row r="24" spans="1:5" x14ac:dyDescent="0.25">
      <c r="A24" s="2" t="s">
        <v>28574</v>
      </c>
      <c r="B24" s="2" t="s">
        <v>28575</v>
      </c>
      <c r="C24" s="4" t="s">
        <v>4452</v>
      </c>
      <c r="E24" s="9">
        <v>42580</v>
      </c>
    </row>
    <row r="25" spans="1:5" x14ac:dyDescent="0.25">
      <c r="A25" s="2" t="s">
        <v>28576</v>
      </c>
      <c r="B25" s="2" t="s">
        <v>28577</v>
      </c>
      <c r="C25" s="4" t="s">
        <v>28578</v>
      </c>
      <c r="D25" s="9">
        <v>42594</v>
      </c>
      <c r="E25" s="9">
        <v>42594</v>
      </c>
    </row>
    <row r="26" spans="1:5" x14ac:dyDescent="0.25">
      <c r="A26" s="2" t="s">
        <v>1171</v>
      </c>
      <c r="B26" s="2" t="s">
        <v>10147</v>
      </c>
      <c r="C26" s="4" t="s">
        <v>13440</v>
      </c>
      <c r="E26" s="9">
        <v>42587</v>
      </c>
    </row>
    <row r="27" spans="1:5" x14ac:dyDescent="0.25">
      <c r="A27" s="2" t="s">
        <v>28579</v>
      </c>
      <c r="B27" s="2" t="s">
        <v>28580</v>
      </c>
      <c r="C27" s="4" t="s">
        <v>4457</v>
      </c>
      <c r="E27" s="9">
        <v>42597</v>
      </c>
    </row>
    <row r="28" spans="1:5" x14ac:dyDescent="0.25">
      <c r="A28" s="2" t="s">
        <v>15193</v>
      </c>
      <c r="B28" s="2" t="s">
        <v>28581</v>
      </c>
      <c r="C28" s="4" t="s">
        <v>5482</v>
      </c>
      <c r="E28" s="9">
        <v>42597</v>
      </c>
    </row>
    <row r="29" spans="1:5" x14ac:dyDescent="0.25">
      <c r="A29" s="2" t="s">
        <v>28582</v>
      </c>
      <c r="B29" s="2" t="s">
        <v>28583</v>
      </c>
      <c r="C29" s="4" t="s">
        <v>15424</v>
      </c>
      <c r="E29" s="9">
        <v>42606</v>
      </c>
    </row>
    <row r="30" spans="1:5" x14ac:dyDescent="0.25">
      <c r="A30" s="2" t="s">
        <v>1475</v>
      </c>
      <c r="B30" s="2" t="s">
        <v>28584</v>
      </c>
      <c r="C30" s="4" t="s">
        <v>24750</v>
      </c>
      <c r="D30" s="9">
        <v>42620</v>
      </c>
      <c r="E30" s="9">
        <v>42620</v>
      </c>
    </row>
    <row r="31" spans="1:5" x14ac:dyDescent="0.25">
      <c r="A31" s="2" t="s">
        <v>28585</v>
      </c>
      <c r="B31" s="2" t="s">
        <v>28586</v>
      </c>
      <c r="C31" s="4" t="s">
        <v>28587</v>
      </c>
      <c r="D31" s="9">
        <v>42626</v>
      </c>
      <c r="E31" s="9">
        <v>42620</v>
      </c>
    </row>
    <row r="32" spans="1:5" x14ac:dyDescent="0.25">
      <c r="A32" s="2" t="s">
        <v>28588</v>
      </c>
      <c r="B32" s="2" t="s">
        <v>28589</v>
      </c>
      <c r="C32" s="4" t="s">
        <v>28590</v>
      </c>
      <c r="E32" s="9">
        <v>42626</v>
      </c>
    </row>
    <row r="33" spans="1:5" x14ac:dyDescent="0.25">
      <c r="A33" s="2" t="s">
        <v>28591</v>
      </c>
      <c r="B33" s="2" t="s">
        <v>28592</v>
      </c>
      <c r="C33" s="4" t="s">
        <v>15176</v>
      </c>
      <c r="E33" s="9">
        <v>42626</v>
      </c>
    </row>
    <row r="34" spans="1:5" x14ac:dyDescent="0.25">
      <c r="A34" s="2" t="s">
        <v>28593</v>
      </c>
      <c r="B34" s="2" t="s">
        <v>28594</v>
      </c>
      <c r="C34" s="4" t="s">
        <v>4472</v>
      </c>
      <c r="E34" s="9">
        <v>42632</v>
      </c>
    </row>
    <row r="35" spans="1:5" x14ac:dyDescent="0.25">
      <c r="A35" s="2" t="s">
        <v>2930</v>
      </c>
      <c r="B35" s="2" t="s">
        <v>28595</v>
      </c>
      <c r="C35" s="4" t="s">
        <v>4485</v>
      </c>
      <c r="E35" s="9">
        <v>42636</v>
      </c>
    </row>
    <row r="36" spans="1:5" x14ac:dyDescent="0.25">
      <c r="A36" s="2" t="s">
        <v>28596</v>
      </c>
      <c r="B36" s="2" t="s">
        <v>28597</v>
      </c>
      <c r="C36" s="4" t="s">
        <v>20924</v>
      </c>
      <c r="D36" s="9">
        <v>42649</v>
      </c>
      <c r="E36" s="9">
        <v>42650</v>
      </c>
    </row>
    <row r="37" spans="1:5" x14ac:dyDescent="0.25">
      <c r="A37" s="2" t="s">
        <v>7822</v>
      </c>
      <c r="B37" s="2" t="s">
        <v>28598</v>
      </c>
      <c r="C37" s="4" t="s">
        <v>28013</v>
      </c>
      <c r="E37" s="9">
        <v>42640</v>
      </c>
    </row>
    <row r="38" spans="1:5" x14ac:dyDescent="0.25">
      <c r="A38" s="2" t="s">
        <v>28599</v>
      </c>
      <c r="B38" s="2" t="s">
        <v>28600</v>
      </c>
      <c r="C38" s="4" t="s">
        <v>12149</v>
      </c>
      <c r="E38" s="9">
        <v>42644</v>
      </c>
    </row>
    <row r="39" spans="1:5" x14ac:dyDescent="0.25">
      <c r="A39" s="2" t="s">
        <v>10344</v>
      </c>
      <c r="B39" s="2" t="s">
        <v>10345</v>
      </c>
      <c r="C39" s="4" t="s">
        <v>28601</v>
      </c>
      <c r="E39" s="9">
        <v>42651</v>
      </c>
    </row>
    <row r="40" spans="1:5" x14ac:dyDescent="0.25">
      <c r="A40" s="2" t="s">
        <v>28602</v>
      </c>
      <c r="B40" s="2" t="s">
        <v>28603</v>
      </c>
      <c r="C40" s="4" t="s">
        <v>6656</v>
      </c>
      <c r="E40" s="9">
        <v>42651</v>
      </c>
    </row>
    <row r="41" spans="1:5" x14ac:dyDescent="0.25">
      <c r="A41" s="2" t="s">
        <v>11899</v>
      </c>
      <c r="B41" s="2" t="s">
        <v>28604</v>
      </c>
      <c r="C41" s="4" t="s">
        <v>5535</v>
      </c>
      <c r="D41" s="9">
        <v>42709</v>
      </c>
      <c r="E41" s="9">
        <v>42706</v>
      </c>
    </row>
    <row r="42" spans="1:5" x14ac:dyDescent="0.25">
      <c r="A42" s="2" t="s">
        <v>28605</v>
      </c>
      <c r="B42" s="2" t="s">
        <v>28606</v>
      </c>
      <c r="C42" s="4" t="s">
        <v>5535</v>
      </c>
      <c r="E42" s="9">
        <v>42703</v>
      </c>
    </row>
    <row r="43" spans="1:5" x14ac:dyDescent="0.25">
      <c r="A43" s="2" t="s">
        <v>19243</v>
      </c>
      <c r="B43" s="2" t="s">
        <v>28607</v>
      </c>
      <c r="C43" s="4" t="s">
        <v>19250</v>
      </c>
      <c r="E43" s="9">
        <v>42706</v>
      </c>
    </row>
    <row r="44" spans="1:5" x14ac:dyDescent="0.25">
      <c r="A44" s="2" t="s">
        <v>28608</v>
      </c>
      <c r="B44" s="2" t="s">
        <v>28609</v>
      </c>
      <c r="C44" s="4" t="s">
        <v>25625</v>
      </c>
      <c r="E44" s="9">
        <v>42707</v>
      </c>
    </row>
    <row r="45" spans="1:5" x14ac:dyDescent="0.25">
      <c r="A45" s="2" t="s">
        <v>28610</v>
      </c>
      <c r="B45" s="2" t="s">
        <v>28611</v>
      </c>
      <c r="C45" s="4" t="s">
        <v>8766</v>
      </c>
      <c r="D45" s="9">
        <v>42721</v>
      </c>
      <c r="E45" s="9">
        <v>42720</v>
      </c>
    </row>
    <row r="46" spans="1:5" x14ac:dyDescent="0.25">
      <c r="A46" s="2" t="s">
        <v>28612</v>
      </c>
      <c r="B46" s="2" t="s">
        <v>28613</v>
      </c>
      <c r="C46" s="4" t="s">
        <v>12166</v>
      </c>
      <c r="E46" s="9">
        <v>42719</v>
      </c>
    </row>
    <row r="47" spans="1:5" x14ac:dyDescent="0.25">
      <c r="A47" s="2" t="s">
        <v>2264</v>
      </c>
      <c r="B47" s="2" t="s">
        <v>28614</v>
      </c>
      <c r="C47" s="4" t="s">
        <v>19260</v>
      </c>
      <c r="E47" s="9">
        <v>42723</v>
      </c>
    </row>
    <row r="48" spans="1:5" x14ac:dyDescent="0.25">
      <c r="A48" s="2" t="s">
        <v>28610</v>
      </c>
      <c r="B48" s="2" t="s">
        <v>28611</v>
      </c>
      <c r="C48" s="4" t="s">
        <v>19260</v>
      </c>
      <c r="E48" s="9">
        <v>42723</v>
      </c>
    </row>
    <row r="49" spans="1:5" x14ac:dyDescent="0.25">
      <c r="A49" s="2" t="s">
        <v>28615</v>
      </c>
      <c r="B49" s="2" t="s">
        <v>28616</v>
      </c>
      <c r="C49" s="4" t="s">
        <v>18554</v>
      </c>
      <c r="E49" s="9">
        <v>42744</v>
      </c>
    </row>
    <row r="50" spans="1:5" x14ac:dyDescent="0.25">
      <c r="A50" s="2" t="s">
        <v>28617</v>
      </c>
      <c r="B50" s="2" t="s">
        <v>28618</v>
      </c>
      <c r="C50" s="4" t="s">
        <v>9882</v>
      </c>
      <c r="E50" s="9">
        <v>42744</v>
      </c>
    </row>
    <row r="51" spans="1:5" x14ac:dyDescent="0.25">
      <c r="A51" s="2" t="s">
        <v>10865</v>
      </c>
      <c r="B51" s="2" t="s">
        <v>28619</v>
      </c>
      <c r="C51" s="4" t="s">
        <v>1410</v>
      </c>
      <c r="E51" s="9">
        <v>42752</v>
      </c>
    </row>
    <row r="52" spans="1:5" x14ac:dyDescent="0.25">
      <c r="A52" s="2" t="s">
        <v>28620</v>
      </c>
      <c r="B52" s="2" t="s">
        <v>28606</v>
      </c>
      <c r="C52" s="4" t="s">
        <v>1410</v>
      </c>
      <c r="E52" s="9">
        <v>42752</v>
      </c>
    </row>
    <row r="53" spans="1:5" x14ac:dyDescent="0.25">
      <c r="A53" s="2" t="s">
        <v>1475</v>
      </c>
      <c r="B53" s="2" t="s">
        <v>28621</v>
      </c>
      <c r="C53" s="4" t="s">
        <v>7715</v>
      </c>
      <c r="D53" s="9">
        <v>42833</v>
      </c>
      <c r="E53" s="9">
        <v>42835</v>
      </c>
    </row>
    <row r="54" spans="1:5" x14ac:dyDescent="0.25">
      <c r="A54" s="2" t="s">
        <v>28622</v>
      </c>
      <c r="B54" s="2" t="s">
        <v>28623</v>
      </c>
      <c r="C54" s="4" t="s">
        <v>7715</v>
      </c>
      <c r="D54" s="9">
        <v>42833</v>
      </c>
      <c r="E54" s="9">
        <v>42835</v>
      </c>
    </row>
    <row r="55" spans="1:5" x14ac:dyDescent="0.25">
      <c r="A55" s="2" t="s">
        <v>28624</v>
      </c>
      <c r="B55" s="2" t="s">
        <v>28625</v>
      </c>
      <c r="C55" s="4" t="s">
        <v>28626</v>
      </c>
      <c r="D55" s="9">
        <v>42878</v>
      </c>
      <c r="E55" s="9">
        <v>42884</v>
      </c>
    </row>
    <row r="56" spans="1:5" x14ac:dyDescent="0.25">
      <c r="A56" s="2" t="s">
        <v>28627</v>
      </c>
      <c r="B56" s="2" t="s">
        <v>28628</v>
      </c>
      <c r="C56" s="4" t="s">
        <v>28626</v>
      </c>
      <c r="D56" s="9">
        <v>42878</v>
      </c>
      <c r="E56" s="9">
        <v>42884</v>
      </c>
    </row>
    <row r="57" spans="1:5" x14ac:dyDescent="0.25">
      <c r="A57" s="2" t="s">
        <v>1171</v>
      </c>
      <c r="B57" s="2" t="s">
        <v>28629</v>
      </c>
      <c r="C57" s="4" t="s">
        <v>28630</v>
      </c>
      <c r="E57" s="9">
        <v>42889</v>
      </c>
    </row>
    <row r="58" spans="1:5" x14ac:dyDescent="0.25">
      <c r="A58" s="2" t="s">
        <v>28631</v>
      </c>
      <c r="B58" s="2" t="s">
        <v>28632</v>
      </c>
      <c r="C58" s="4" t="s">
        <v>25801</v>
      </c>
      <c r="E58" s="9">
        <v>42971</v>
      </c>
    </row>
    <row r="59" spans="1:5" x14ac:dyDescent="0.25">
      <c r="A59" s="2" t="s">
        <v>2433</v>
      </c>
      <c r="B59" s="2" t="s">
        <v>28633</v>
      </c>
      <c r="C59" s="4" t="s">
        <v>15208</v>
      </c>
      <c r="E59" s="9">
        <v>42961</v>
      </c>
    </row>
    <row r="60" spans="1:5" x14ac:dyDescent="0.25">
      <c r="A60" s="2" t="s">
        <v>28634</v>
      </c>
      <c r="B60" s="2" t="s">
        <v>28635</v>
      </c>
      <c r="C60" s="4" t="s">
        <v>28636</v>
      </c>
      <c r="E60" s="9">
        <v>42971</v>
      </c>
    </row>
    <row r="61" spans="1:5" x14ac:dyDescent="0.25">
      <c r="A61" s="2" t="s">
        <v>28634</v>
      </c>
      <c r="B61" s="2" t="s">
        <v>28604</v>
      </c>
      <c r="C61" s="4" t="s">
        <v>28637</v>
      </c>
      <c r="E61" s="9">
        <v>42977</v>
      </c>
    </row>
    <row r="62" spans="1:5" x14ac:dyDescent="0.25">
      <c r="A62" s="2" t="s">
        <v>28620</v>
      </c>
      <c r="B62" s="2" t="s">
        <v>28606</v>
      </c>
      <c r="C62" s="4" t="s">
        <v>28638</v>
      </c>
      <c r="E62" s="9">
        <v>43020</v>
      </c>
    </row>
    <row r="63" spans="1:5" x14ac:dyDescent="0.25">
      <c r="A63" s="2" t="s">
        <v>3093</v>
      </c>
      <c r="B63" s="2" t="s">
        <v>28639</v>
      </c>
      <c r="C63" s="4" t="s">
        <v>3103</v>
      </c>
      <c r="E63" s="9">
        <v>43171</v>
      </c>
    </row>
    <row r="64" spans="1:5" x14ac:dyDescent="0.25">
      <c r="A64" s="2" t="s">
        <v>4741</v>
      </c>
      <c r="B64" s="2" t="s">
        <v>28640</v>
      </c>
      <c r="C64" s="4" t="s">
        <v>17868</v>
      </c>
      <c r="E64" s="9">
        <v>43594</v>
      </c>
    </row>
    <row r="65" spans="1:6" x14ac:dyDescent="0.25">
      <c r="A65" s="2" t="s">
        <v>4741</v>
      </c>
      <c r="B65" s="2" t="s">
        <v>28641</v>
      </c>
      <c r="C65" s="4" t="s">
        <v>28642</v>
      </c>
      <c r="E65" s="9">
        <v>43623</v>
      </c>
    </row>
    <row r="66" spans="1:6" x14ac:dyDescent="0.25">
      <c r="A66" s="25"/>
      <c r="B66" s="25" t="s">
        <v>28643</v>
      </c>
      <c r="C66" s="25"/>
      <c r="D66" s="29"/>
      <c r="E66" s="29"/>
      <c r="F66" s="30"/>
    </row>
    <row r="67" spans="1:6" x14ac:dyDescent="0.25">
      <c r="A67" s="2" t="s">
        <v>28644</v>
      </c>
      <c r="B67" s="2" t="s">
        <v>28645</v>
      </c>
      <c r="C67" s="4" t="s">
        <v>28519</v>
      </c>
      <c r="E67" s="9">
        <v>44749</v>
      </c>
    </row>
    <row r="68" spans="1:6" x14ac:dyDescent="0.25">
      <c r="A68" s="2" t="s">
        <v>28646</v>
      </c>
      <c r="B68" s="2" t="s">
        <v>28647</v>
      </c>
      <c r="C68" s="4" t="s">
        <v>28519</v>
      </c>
      <c r="E68" s="9">
        <v>43818</v>
      </c>
      <c r="F68" s="3">
        <v>66</v>
      </c>
    </row>
  </sheetData>
  <hyperlinks>
    <hyperlink ref="I1" location="'Inicio'!A1" tooltip="Regresa a la tabla del inicio" display="Ir al inicio" xr:uid="{8750C2CD-D479-4EAF-96E4-EE715C36E2DF}"/>
  </hyperlinks>
  <pageMargins left="0.7" right="0.7" top="0.75" bottom="0.75" header="0.3" footer="0.3"/>
  <tableParts count="1">
    <tablePart r:id="rId1"/>
  </tableParts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A71F-888B-4900-8585-043338D6A3DF}">
  <sheetPr codeName="Hoja351"/>
  <dimension ref="A1:I7"/>
  <sheetViews>
    <sheetView workbookViewId="0">
      <pane ySplit="1" topLeftCell="A2" activePane="bottomLeft" state="frozenSplit"/>
      <selection pane="bottomLeft" activeCell="G22" sqref="G22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846</v>
      </c>
      <c r="H1" s="1" t="s">
        <v>28761</v>
      </c>
      <c r="I1" s="5" t="s">
        <v>14</v>
      </c>
    </row>
    <row r="2" spans="1:9" x14ac:dyDescent="0.25">
      <c r="A2" s="2" t="s">
        <v>8919</v>
      </c>
      <c r="B2" s="2" t="s">
        <v>15519</v>
      </c>
      <c r="C2" s="4" t="s">
        <v>20206</v>
      </c>
      <c r="D2" s="9">
        <v>43277</v>
      </c>
      <c r="E2" s="9">
        <v>43276</v>
      </c>
    </row>
    <row r="3" spans="1:9" x14ac:dyDescent="0.25">
      <c r="A3" s="2" t="s">
        <v>4741</v>
      </c>
      <c r="B3" s="2" t="s">
        <v>28648</v>
      </c>
      <c r="C3" s="4" t="s">
        <v>6072</v>
      </c>
      <c r="E3" s="9">
        <v>43276</v>
      </c>
      <c r="F3" s="3">
        <v>4</v>
      </c>
    </row>
    <row r="4" spans="1:9" x14ac:dyDescent="0.25">
      <c r="A4" s="2" t="s">
        <v>21912</v>
      </c>
      <c r="B4" s="2" t="s">
        <v>28649</v>
      </c>
      <c r="C4" s="4" t="s">
        <v>28650</v>
      </c>
      <c r="E4" s="9">
        <v>43619</v>
      </c>
    </row>
    <row r="5" spans="1:9" x14ac:dyDescent="0.25">
      <c r="A5" s="2" t="s">
        <v>28651</v>
      </c>
      <c r="B5" s="2" t="s">
        <v>28652</v>
      </c>
      <c r="C5" s="4" t="s">
        <v>28653</v>
      </c>
      <c r="E5" s="9">
        <v>43622</v>
      </c>
    </row>
    <row r="6" spans="1:9" x14ac:dyDescent="0.25">
      <c r="A6" s="2" t="s">
        <v>28654</v>
      </c>
      <c r="B6" s="2" t="s">
        <v>28655</v>
      </c>
      <c r="C6" s="4" t="s">
        <v>28656</v>
      </c>
      <c r="E6" s="9">
        <v>43643</v>
      </c>
    </row>
    <row r="7" spans="1:9" x14ac:dyDescent="0.25">
      <c r="A7" s="2" t="s">
        <v>2511</v>
      </c>
      <c r="B7" s="2" t="s">
        <v>28657</v>
      </c>
      <c r="C7" s="4" t="s">
        <v>28656</v>
      </c>
      <c r="E7" s="9">
        <v>43644</v>
      </c>
    </row>
  </sheetData>
  <hyperlinks>
    <hyperlink ref="I1" location="'Inicio'!A1" tooltip="Regresa a la tabla del inicio" display="Ir al inicio" xr:uid="{C9DAC92F-1D42-4083-B4AF-C0B660122534}"/>
  </hyperlinks>
  <pageMargins left="0.7" right="0.7" top="0.75" bottom="0.75" header="0.3" footer="0.3"/>
  <tableParts count="1">
    <tablePart r:id="rId1"/>
  </tableParts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1284E-B3FA-48C8-95DF-72AC2C6546FB}">
  <sheetPr codeName="Hoja352"/>
  <dimension ref="A1:I9"/>
  <sheetViews>
    <sheetView workbookViewId="0">
      <pane ySplit="1" topLeftCell="A2" activePane="bottomLeft" state="frozenSplit"/>
      <selection pane="bottomLeft" activeCell="B10" sqref="B10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847</v>
      </c>
      <c r="H1" s="1" t="s">
        <v>28761</v>
      </c>
      <c r="I1" s="5" t="s">
        <v>14</v>
      </c>
    </row>
    <row r="2" spans="1:9" x14ac:dyDescent="0.25">
      <c r="A2" s="2" t="s">
        <v>28658</v>
      </c>
      <c r="B2" s="2" t="s">
        <v>28659</v>
      </c>
      <c r="C2" s="4" t="s">
        <v>12793</v>
      </c>
      <c r="E2" s="9">
        <v>44817</v>
      </c>
    </row>
    <row r="3" spans="1:9" x14ac:dyDescent="0.25">
      <c r="A3" s="2" t="s">
        <v>21372</v>
      </c>
      <c r="B3" s="2" t="s">
        <v>28660</v>
      </c>
      <c r="C3" s="4" t="s">
        <v>21374</v>
      </c>
      <c r="E3" s="9">
        <v>44902</v>
      </c>
    </row>
    <row r="4" spans="1:9" x14ac:dyDescent="0.25">
      <c r="A4" s="25"/>
      <c r="B4" s="25" t="s">
        <v>21375</v>
      </c>
      <c r="C4" s="25"/>
      <c r="D4" s="29"/>
      <c r="E4" s="29"/>
      <c r="F4" s="30"/>
    </row>
    <row r="5" spans="1:9" x14ac:dyDescent="0.25">
      <c r="A5" s="2" t="s">
        <v>14156</v>
      </c>
      <c r="B5" s="2" t="s">
        <v>28661</v>
      </c>
      <c r="C5" s="4" t="s">
        <v>21377</v>
      </c>
      <c r="E5" s="9">
        <v>44922</v>
      </c>
    </row>
    <row r="6" spans="1:9" x14ac:dyDescent="0.25">
      <c r="A6" s="2" t="s">
        <v>28662</v>
      </c>
      <c r="B6" s="2" t="s">
        <v>28663</v>
      </c>
      <c r="C6" s="4" t="s">
        <v>21379</v>
      </c>
      <c r="E6" s="9">
        <v>44929</v>
      </c>
    </row>
    <row r="7" spans="1:9" x14ac:dyDescent="0.25">
      <c r="A7" s="2" t="s">
        <v>14156</v>
      </c>
      <c r="B7" s="2" t="s">
        <v>28664</v>
      </c>
      <c r="C7" s="4" t="s">
        <v>28333</v>
      </c>
      <c r="E7" s="9">
        <v>44935</v>
      </c>
    </row>
    <row r="8" spans="1:9" x14ac:dyDescent="0.25">
      <c r="A8" s="2" t="s">
        <v>9987</v>
      </c>
      <c r="B8" s="2" t="s">
        <v>28665</v>
      </c>
      <c r="C8" s="4" t="s">
        <v>14493</v>
      </c>
      <c r="D8" s="9">
        <v>44949</v>
      </c>
      <c r="E8" s="9">
        <v>44949</v>
      </c>
    </row>
    <row r="9" spans="1:9" x14ac:dyDescent="0.25">
      <c r="A9" s="2" t="s">
        <v>5340</v>
      </c>
      <c r="B9" s="2" t="s">
        <v>28666</v>
      </c>
      <c r="C9" s="4" t="s">
        <v>28667</v>
      </c>
      <c r="D9" s="9">
        <v>44963</v>
      </c>
      <c r="E9" s="9">
        <v>44964</v>
      </c>
    </row>
  </sheetData>
  <hyperlinks>
    <hyperlink ref="I1" location="'Inicio'!A1" tooltip="Regresa a la tabla del inicio" display="Ir al inicio" xr:uid="{479BBCFD-1F20-4C90-9A11-9F7D8D9720FB}"/>
  </hyperlinks>
  <pageMargins left="0.7" right="0.7" top="0.75" bottom="0.75" header="0.3" footer="0.3"/>
  <tableParts count="1">
    <tablePart r:id="rId1"/>
  </tableParts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4A25D-4806-4E5C-ABB2-AF4554A46B9D}">
  <sheetPr codeName="Hoja354"/>
  <dimension ref="A1:I58"/>
  <sheetViews>
    <sheetView workbookViewId="0">
      <pane ySplit="1" topLeftCell="A37" activePane="bottomLeft" state="frozenSplit"/>
      <selection pane="bottomLeft" activeCell="C63" sqref="C63"/>
    </sheetView>
  </sheetViews>
  <sheetFormatPr baseColWidth="10" defaultRowHeight="15" x14ac:dyDescent="0.25"/>
  <cols>
    <col min="1" max="1" width="30.7109375" style="2" customWidth="1"/>
    <col min="2" max="2" width="70.7109375" style="2" customWidth="1"/>
    <col min="3" max="3" width="21.7109375" style="4" customWidth="1"/>
    <col min="4" max="5" width="15.7109375" style="9" customWidth="1"/>
    <col min="6" max="6" width="15.7109375" style="3" customWidth="1"/>
    <col min="7" max="7" width="40.7109375" style="2" customWidth="1"/>
    <col min="8" max="8" width="25.7109375" style="2" customWidth="1"/>
    <col min="9" max="9" width="10.7109375" style="2" customWidth="1"/>
    <col min="10" max="16384" width="11.42578125" style="2"/>
  </cols>
  <sheetData>
    <row r="1" spans="1:9" ht="30" customHeight="1" x14ac:dyDescent="0.25">
      <c r="A1" s="10" t="s">
        <v>8</v>
      </c>
      <c r="B1" s="10" t="s">
        <v>9</v>
      </c>
      <c r="C1" s="10" t="s">
        <v>10</v>
      </c>
      <c r="D1" s="12" t="s">
        <v>11</v>
      </c>
      <c r="E1" s="12" t="s">
        <v>12</v>
      </c>
      <c r="F1" s="11" t="s">
        <v>13</v>
      </c>
      <c r="G1" s="1" t="s">
        <v>29023</v>
      </c>
      <c r="H1" s="1" t="s">
        <v>28981</v>
      </c>
      <c r="I1" s="5" t="s">
        <v>14</v>
      </c>
    </row>
    <row r="2" spans="1:9" x14ac:dyDescent="0.25">
      <c r="A2" s="2" t="s">
        <v>28668</v>
      </c>
      <c r="B2" s="2" t="s">
        <v>28669</v>
      </c>
      <c r="C2" s="4" t="s">
        <v>28670</v>
      </c>
      <c r="E2" s="9">
        <v>42175</v>
      </c>
    </row>
    <row r="3" spans="1:9" x14ac:dyDescent="0.25">
      <c r="A3" s="2" t="s">
        <v>18323</v>
      </c>
      <c r="B3" s="2" t="s">
        <v>18919</v>
      </c>
      <c r="C3" s="4" t="s">
        <v>6025</v>
      </c>
      <c r="E3" s="9">
        <v>42189</v>
      </c>
    </row>
    <row r="4" spans="1:9" x14ac:dyDescent="0.25">
      <c r="A4" s="2" t="s">
        <v>1678</v>
      </c>
      <c r="B4" s="2" t="s">
        <v>28671</v>
      </c>
      <c r="C4" s="4" t="s">
        <v>10664</v>
      </c>
      <c r="E4" s="9">
        <v>42219</v>
      </c>
    </row>
    <row r="5" spans="1:9" x14ac:dyDescent="0.25">
      <c r="A5" s="2" t="s">
        <v>17667</v>
      </c>
      <c r="B5" s="2" t="s">
        <v>28672</v>
      </c>
      <c r="C5" s="4" t="s">
        <v>28673</v>
      </c>
      <c r="E5" s="9">
        <v>42268</v>
      </c>
    </row>
    <row r="6" spans="1:9" x14ac:dyDescent="0.25">
      <c r="A6" s="2" t="s">
        <v>11033</v>
      </c>
      <c r="B6" s="2" t="s">
        <v>28674</v>
      </c>
      <c r="C6" s="4" t="s">
        <v>19882</v>
      </c>
      <c r="E6" s="9">
        <v>42326</v>
      </c>
    </row>
    <row r="7" spans="1:9" x14ac:dyDescent="0.25">
      <c r="A7" s="2" t="s">
        <v>28675</v>
      </c>
      <c r="B7" s="2" t="s">
        <v>28676</v>
      </c>
      <c r="C7" s="4" t="s">
        <v>28677</v>
      </c>
      <c r="D7" s="9">
        <v>42417</v>
      </c>
      <c r="E7" s="9">
        <v>42422</v>
      </c>
    </row>
    <row r="8" spans="1:9" x14ac:dyDescent="0.25">
      <c r="A8" s="2" t="s">
        <v>28678</v>
      </c>
      <c r="B8" s="2" t="s">
        <v>28679</v>
      </c>
      <c r="C8" s="4" t="s">
        <v>4382</v>
      </c>
      <c r="E8" s="9">
        <v>42439</v>
      </c>
    </row>
    <row r="9" spans="1:9" x14ac:dyDescent="0.25">
      <c r="A9" s="2" t="s">
        <v>28680</v>
      </c>
      <c r="B9" s="2" t="s">
        <v>13807</v>
      </c>
      <c r="C9" s="4" t="s">
        <v>28681</v>
      </c>
      <c r="E9" s="9">
        <v>42450</v>
      </c>
    </row>
    <row r="10" spans="1:9" x14ac:dyDescent="0.25">
      <c r="A10" s="2" t="s">
        <v>17589</v>
      </c>
      <c r="B10" s="2" t="s">
        <v>28682</v>
      </c>
      <c r="C10" s="4" t="s">
        <v>28683</v>
      </c>
      <c r="E10" s="9">
        <v>42450</v>
      </c>
    </row>
    <row r="11" spans="1:9" x14ac:dyDescent="0.25">
      <c r="A11" s="2" t="s">
        <v>28684</v>
      </c>
      <c r="B11" s="2" t="s">
        <v>28685</v>
      </c>
      <c r="C11" s="4" t="s">
        <v>28686</v>
      </c>
      <c r="E11" s="9">
        <v>42467</v>
      </c>
    </row>
    <row r="12" spans="1:9" x14ac:dyDescent="0.25">
      <c r="A12" s="2" t="s">
        <v>28687</v>
      </c>
      <c r="B12" s="2" t="s">
        <v>28688</v>
      </c>
      <c r="C12" s="4" t="s">
        <v>28689</v>
      </c>
      <c r="D12" s="9">
        <v>42515</v>
      </c>
      <c r="E12" s="9">
        <v>42515</v>
      </c>
    </row>
    <row r="13" spans="1:9" x14ac:dyDescent="0.25">
      <c r="A13" s="2" t="s">
        <v>1475</v>
      </c>
      <c r="B13" s="2" t="s">
        <v>28690</v>
      </c>
      <c r="C13" s="4" t="s">
        <v>19133</v>
      </c>
      <c r="D13" s="9">
        <v>42521</v>
      </c>
      <c r="E13" s="9">
        <v>42523</v>
      </c>
    </row>
    <row r="14" spans="1:9" x14ac:dyDescent="0.25">
      <c r="A14" s="2" t="s">
        <v>1425</v>
      </c>
      <c r="B14" s="2" t="s">
        <v>28691</v>
      </c>
      <c r="C14" s="4" t="s">
        <v>28692</v>
      </c>
      <c r="E14" s="9">
        <v>42551</v>
      </c>
    </row>
    <row r="15" spans="1:9" x14ac:dyDescent="0.25">
      <c r="A15" s="2" t="s">
        <v>19590</v>
      </c>
      <c r="B15" s="2" t="s">
        <v>28690</v>
      </c>
      <c r="C15" s="4" t="s">
        <v>26243</v>
      </c>
      <c r="D15" s="9">
        <v>42583</v>
      </c>
      <c r="E15" s="9">
        <v>42590</v>
      </c>
      <c r="F15" s="3" t="s">
        <v>28693</v>
      </c>
    </row>
    <row r="16" spans="1:9" x14ac:dyDescent="0.25">
      <c r="A16" s="2" t="s">
        <v>1475</v>
      </c>
      <c r="B16" s="2" t="s">
        <v>28694</v>
      </c>
      <c r="C16" s="4" t="s">
        <v>26250</v>
      </c>
      <c r="E16" s="9">
        <v>42599</v>
      </c>
    </row>
    <row r="17" spans="1:6" x14ac:dyDescent="0.25">
      <c r="A17" s="2" t="s">
        <v>4066</v>
      </c>
      <c r="B17" s="2" t="s">
        <v>28695</v>
      </c>
      <c r="C17" s="4" t="s">
        <v>26250</v>
      </c>
      <c r="E17" s="9">
        <v>42607</v>
      </c>
    </row>
    <row r="18" spans="1:6" x14ac:dyDescent="0.25">
      <c r="A18" s="2" t="s">
        <v>28696</v>
      </c>
      <c r="B18" s="2" t="s">
        <v>28697</v>
      </c>
      <c r="C18" s="4" t="s">
        <v>27223</v>
      </c>
      <c r="E18" s="9">
        <v>42626</v>
      </c>
    </row>
    <row r="19" spans="1:6" x14ac:dyDescent="0.25">
      <c r="A19" s="2" t="s">
        <v>28698</v>
      </c>
      <c r="B19" s="2" t="s">
        <v>28699</v>
      </c>
      <c r="C19" s="4" t="s">
        <v>14513</v>
      </c>
      <c r="E19" s="9">
        <v>42626</v>
      </c>
    </row>
    <row r="20" spans="1:6" x14ac:dyDescent="0.25">
      <c r="A20" s="25"/>
      <c r="B20" s="25" t="s">
        <v>28700</v>
      </c>
      <c r="C20" s="25"/>
      <c r="D20" s="29"/>
      <c r="E20" s="29"/>
      <c r="F20" s="30"/>
    </row>
    <row r="21" spans="1:6" x14ac:dyDescent="0.25">
      <c r="A21" s="2" t="s">
        <v>28701</v>
      </c>
      <c r="B21" s="2" t="s">
        <v>28702</v>
      </c>
      <c r="C21" s="4" t="s">
        <v>28703</v>
      </c>
      <c r="D21" s="9">
        <v>42664</v>
      </c>
      <c r="E21" s="9">
        <v>42670</v>
      </c>
    </row>
    <row r="22" spans="1:6" x14ac:dyDescent="0.25">
      <c r="A22" s="2" t="s">
        <v>4415</v>
      </c>
      <c r="B22" s="2" t="s">
        <v>28704</v>
      </c>
      <c r="C22" s="4" t="s">
        <v>27253</v>
      </c>
      <c r="D22" s="9">
        <v>42835</v>
      </c>
      <c r="E22" s="9">
        <v>42837</v>
      </c>
    </row>
    <row r="23" spans="1:6" x14ac:dyDescent="0.25">
      <c r="A23" s="2" t="s">
        <v>28705</v>
      </c>
      <c r="B23" s="2" t="s">
        <v>28706</v>
      </c>
      <c r="C23" s="4" t="s">
        <v>27253</v>
      </c>
      <c r="D23" s="9">
        <v>42835</v>
      </c>
      <c r="E23" s="9">
        <v>42836</v>
      </c>
    </row>
    <row r="24" spans="1:6" x14ac:dyDescent="0.25">
      <c r="A24" s="2" t="s">
        <v>5724</v>
      </c>
      <c r="B24" s="2" t="s">
        <v>28707</v>
      </c>
      <c r="C24" s="4" t="s">
        <v>8808</v>
      </c>
      <c r="D24" s="9">
        <v>42852</v>
      </c>
      <c r="E24" s="9">
        <v>42852</v>
      </c>
    </row>
    <row r="25" spans="1:6" x14ac:dyDescent="0.25">
      <c r="A25" s="2" t="s">
        <v>11936</v>
      </c>
      <c r="B25" s="2" t="s">
        <v>28708</v>
      </c>
      <c r="C25" s="4" t="s">
        <v>8808</v>
      </c>
      <c r="D25" s="9">
        <v>42852</v>
      </c>
      <c r="E25" s="9">
        <v>42852</v>
      </c>
    </row>
    <row r="26" spans="1:6" x14ac:dyDescent="0.25">
      <c r="A26" s="2" t="s">
        <v>17774</v>
      </c>
      <c r="B26" s="2" t="s">
        <v>28709</v>
      </c>
      <c r="C26" s="4" t="s">
        <v>28710</v>
      </c>
      <c r="E26" s="9">
        <v>42913</v>
      </c>
    </row>
    <row r="27" spans="1:6" x14ac:dyDescent="0.25">
      <c r="A27" s="2" t="s">
        <v>13962</v>
      </c>
      <c r="B27" s="2" t="s">
        <v>28711</v>
      </c>
      <c r="C27" s="4" t="s">
        <v>9967</v>
      </c>
      <c r="E27" s="9">
        <v>42915</v>
      </c>
    </row>
    <row r="28" spans="1:6" x14ac:dyDescent="0.25">
      <c r="A28" s="2" t="s">
        <v>28712</v>
      </c>
      <c r="B28" s="2" t="s">
        <v>28713</v>
      </c>
      <c r="C28" s="4" t="s">
        <v>28714</v>
      </c>
      <c r="D28" s="9">
        <v>42941</v>
      </c>
      <c r="E28" s="9">
        <v>42937</v>
      </c>
    </row>
    <row r="29" spans="1:6" x14ac:dyDescent="0.25">
      <c r="A29" s="2" t="s">
        <v>8943</v>
      </c>
      <c r="B29" s="2" t="s">
        <v>28715</v>
      </c>
      <c r="C29" s="4" t="s">
        <v>28716</v>
      </c>
      <c r="D29" s="9">
        <v>42941</v>
      </c>
      <c r="E29" s="9">
        <v>42937</v>
      </c>
    </row>
    <row r="30" spans="1:6" x14ac:dyDescent="0.25">
      <c r="A30" s="2" t="s">
        <v>5247</v>
      </c>
      <c r="B30" s="2" t="s">
        <v>28225</v>
      </c>
      <c r="C30" s="4" t="s">
        <v>15212</v>
      </c>
      <c r="D30" s="9">
        <v>42998</v>
      </c>
      <c r="E30" s="9">
        <v>43003</v>
      </c>
    </row>
    <row r="31" spans="1:6" x14ac:dyDescent="0.25">
      <c r="A31" s="2" t="s">
        <v>28717</v>
      </c>
      <c r="B31" s="2" t="s">
        <v>19672</v>
      </c>
      <c r="C31" s="4" t="s">
        <v>28718</v>
      </c>
      <c r="D31" s="9">
        <v>43027</v>
      </c>
      <c r="E31" s="9">
        <v>43034</v>
      </c>
    </row>
    <row r="32" spans="1:6" x14ac:dyDescent="0.25">
      <c r="A32" s="2" t="s">
        <v>28719</v>
      </c>
      <c r="B32" s="2" t="s">
        <v>28720</v>
      </c>
      <c r="C32" s="4" t="s">
        <v>27305</v>
      </c>
      <c r="E32" s="9">
        <v>43187</v>
      </c>
    </row>
    <row r="33" spans="1:6" x14ac:dyDescent="0.25">
      <c r="A33" s="2" t="s">
        <v>4066</v>
      </c>
      <c r="B33" s="2" t="s">
        <v>28721</v>
      </c>
      <c r="C33" s="4" t="s">
        <v>27305</v>
      </c>
      <c r="E33" s="9">
        <v>43187</v>
      </c>
    </row>
    <row r="34" spans="1:6" x14ac:dyDescent="0.25">
      <c r="A34" s="2" t="s">
        <v>28722</v>
      </c>
      <c r="B34" s="2" t="s">
        <v>28723</v>
      </c>
      <c r="C34" s="4" t="s">
        <v>20324</v>
      </c>
      <c r="E34" s="9">
        <v>43201</v>
      </c>
    </row>
    <row r="35" spans="1:6" x14ac:dyDescent="0.25">
      <c r="A35" s="2" t="s">
        <v>28724</v>
      </c>
      <c r="B35" s="2" t="s">
        <v>28725</v>
      </c>
      <c r="C35" s="4" t="s">
        <v>28726</v>
      </c>
      <c r="E35" s="9">
        <v>43301</v>
      </c>
      <c r="F35" s="3" t="s">
        <v>18002</v>
      </c>
    </row>
    <row r="36" spans="1:6" x14ac:dyDescent="0.25">
      <c r="A36" s="2" t="s">
        <v>28727</v>
      </c>
      <c r="B36" s="2" t="s">
        <v>28728</v>
      </c>
      <c r="C36" s="4" t="s">
        <v>28729</v>
      </c>
      <c r="D36" s="9">
        <v>43368</v>
      </c>
      <c r="E36" s="9">
        <v>43369</v>
      </c>
    </row>
    <row r="37" spans="1:6" x14ac:dyDescent="0.25">
      <c r="A37" s="2" t="s">
        <v>2106</v>
      </c>
      <c r="B37" s="2" t="s">
        <v>2107</v>
      </c>
      <c r="C37" s="4" t="s">
        <v>2065</v>
      </c>
      <c r="D37" s="9">
        <v>43383</v>
      </c>
      <c r="E37" s="9">
        <v>43383</v>
      </c>
    </row>
    <row r="38" spans="1:6" x14ac:dyDescent="0.25">
      <c r="A38" s="2" t="s">
        <v>28730</v>
      </c>
      <c r="B38" s="2" t="s">
        <v>28731</v>
      </c>
      <c r="C38" s="4" t="s">
        <v>1077</v>
      </c>
      <c r="E38" s="9">
        <v>43402</v>
      </c>
    </row>
    <row r="39" spans="1:6" x14ac:dyDescent="0.25">
      <c r="A39" s="2" t="s">
        <v>15919</v>
      </c>
      <c r="B39" s="2" t="s">
        <v>28732</v>
      </c>
      <c r="C39" s="4" t="s">
        <v>22524</v>
      </c>
      <c r="E39" s="9">
        <v>43430</v>
      </c>
    </row>
    <row r="40" spans="1:6" x14ac:dyDescent="0.25">
      <c r="A40" s="2" t="s">
        <v>25994</v>
      </c>
      <c r="B40" s="2" t="s">
        <v>28733</v>
      </c>
      <c r="C40" s="4" t="s">
        <v>28734</v>
      </c>
      <c r="E40" s="9">
        <v>43476</v>
      </c>
    </row>
    <row r="41" spans="1:6" x14ac:dyDescent="0.25">
      <c r="A41" s="2" t="s">
        <v>28735</v>
      </c>
      <c r="B41" s="2" t="s">
        <v>28736</v>
      </c>
      <c r="C41" s="4" t="s">
        <v>17847</v>
      </c>
      <c r="D41" s="9">
        <v>43521</v>
      </c>
      <c r="E41" s="9">
        <v>43521</v>
      </c>
    </row>
    <row r="42" spans="1:6" x14ac:dyDescent="0.25">
      <c r="A42" s="2" t="s">
        <v>28737</v>
      </c>
      <c r="B42" s="2" t="s">
        <v>28738</v>
      </c>
      <c r="C42" s="4" t="s">
        <v>28236</v>
      </c>
      <c r="E42" s="9">
        <v>43536</v>
      </c>
    </row>
    <row r="43" spans="1:6" x14ac:dyDescent="0.25">
      <c r="A43" s="2" t="s">
        <v>19851</v>
      </c>
      <c r="B43" s="2" t="s">
        <v>28739</v>
      </c>
      <c r="C43" s="4" t="s">
        <v>20130</v>
      </c>
      <c r="D43" s="9">
        <v>43552</v>
      </c>
      <c r="E43" s="9">
        <v>43565</v>
      </c>
    </row>
    <row r="44" spans="1:6" x14ac:dyDescent="0.25">
      <c r="A44" s="25"/>
      <c r="B44" s="25" t="s">
        <v>28740</v>
      </c>
      <c r="C44" s="25"/>
      <c r="D44" s="29"/>
      <c r="E44" s="29"/>
      <c r="F44" s="30"/>
    </row>
    <row r="45" spans="1:6" x14ac:dyDescent="0.25">
      <c r="A45" s="2" t="s">
        <v>19851</v>
      </c>
      <c r="B45" s="2" t="s">
        <v>28741</v>
      </c>
      <c r="C45" s="4" t="s">
        <v>23756</v>
      </c>
      <c r="D45" s="9">
        <v>43664</v>
      </c>
      <c r="E45" s="9">
        <v>43679</v>
      </c>
      <c r="F45" s="3">
        <v>15</v>
      </c>
    </row>
    <row r="46" spans="1:6" x14ac:dyDescent="0.25">
      <c r="A46" s="25"/>
      <c r="B46" s="25" t="s">
        <v>28742</v>
      </c>
      <c r="C46" s="25"/>
      <c r="D46" s="29"/>
      <c r="E46" s="29"/>
      <c r="F46" s="30"/>
    </row>
    <row r="47" spans="1:6" x14ac:dyDescent="0.25">
      <c r="A47" s="2" t="s">
        <v>5704</v>
      </c>
      <c r="B47" s="2" t="s">
        <v>28743</v>
      </c>
      <c r="C47" s="4" t="s">
        <v>6272</v>
      </c>
      <c r="D47" s="9">
        <v>44387</v>
      </c>
      <c r="E47" s="9">
        <v>44387</v>
      </c>
    </row>
    <row r="48" spans="1:6" x14ac:dyDescent="0.25">
      <c r="A48" s="2" t="s">
        <v>12812</v>
      </c>
      <c r="B48" s="2" t="s">
        <v>22335</v>
      </c>
      <c r="C48" s="4" t="s">
        <v>6272</v>
      </c>
      <c r="D48" s="9">
        <v>44387</v>
      </c>
      <c r="E48" s="9">
        <v>44387</v>
      </c>
    </row>
    <row r="49" spans="1:6" x14ac:dyDescent="0.25">
      <c r="A49" s="2" t="s">
        <v>4990</v>
      </c>
      <c r="B49" s="2" t="s">
        <v>28744</v>
      </c>
      <c r="C49" s="4" t="s">
        <v>9088</v>
      </c>
      <c r="D49" s="9">
        <v>44537</v>
      </c>
      <c r="E49" s="9">
        <v>44537</v>
      </c>
    </row>
    <row r="50" spans="1:6" x14ac:dyDescent="0.25">
      <c r="A50" s="2" t="s">
        <v>1559</v>
      </c>
      <c r="B50" s="2" t="s">
        <v>28745</v>
      </c>
      <c r="C50" s="4" t="s">
        <v>16454</v>
      </c>
      <c r="D50" s="9">
        <v>44554</v>
      </c>
    </row>
    <row r="51" spans="1:6" x14ac:dyDescent="0.25">
      <c r="A51" s="2" t="s">
        <v>28746</v>
      </c>
      <c r="B51" s="2" t="s">
        <v>28747</v>
      </c>
      <c r="C51" s="4" t="s">
        <v>28748</v>
      </c>
      <c r="D51" s="9" t="s">
        <v>28749</v>
      </c>
      <c r="E51" s="9">
        <v>44621</v>
      </c>
    </row>
    <row r="52" spans="1:6" x14ac:dyDescent="0.25">
      <c r="A52" s="2" t="s">
        <v>28750</v>
      </c>
      <c r="B52" s="2" t="s">
        <v>28751</v>
      </c>
      <c r="C52" s="4" t="s">
        <v>28752</v>
      </c>
      <c r="E52" s="9">
        <v>44628</v>
      </c>
    </row>
    <row r="53" spans="1:6" x14ac:dyDescent="0.25">
      <c r="A53" s="2" t="s">
        <v>20033</v>
      </c>
      <c r="B53" s="2" t="s">
        <v>28753</v>
      </c>
      <c r="C53" s="4" t="s">
        <v>11120</v>
      </c>
      <c r="D53" s="9" t="s">
        <v>20034</v>
      </c>
      <c r="E53" s="9">
        <v>44642</v>
      </c>
    </row>
    <row r="54" spans="1:6" x14ac:dyDescent="0.25">
      <c r="A54" s="2" t="s">
        <v>5911</v>
      </c>
      <c r="B54" s="2" t="s">
        <v>28754</v>
      </c>
      <c r="C54" s="4" t="s">
        <v>28755</v>
      </c>
      <c r="E54" s="9">
        <v>44796</v>
      </c>
      <c r="F54" s="3">
        <v>1</v>
      </c>
    </row>
    <row r="55" spans="1:6" x14ac:dyDescent="0.25">
      <c r="A55" s="25"/>
      <c r="B55" s="25" t="s">
        <v>28756</v>
      </c>
      <c r="C55" s="25"/>
      <c r="D55" s="29"/>
      <c r="E55" s="29"/>
      <c r="F55" s="30"/>
    </row>
    <row r="56" spans="1:6" x14ac:dyDescent="0.25">
      <c r="A56" s="2" t="s">
        <v>28757</v>
      </c>
      <c r="B56" s="2" t="s">
        <v>28758</v>
      </c>
      <c r="C56" s="4" t="s">
        <v>28759</v>
      </c>
      <c r="D56" s="9">
        <v>44998</v>
      </c>
      <c r="E56" s="9">
        <v>44998</v>
      </c>
    </row>
    <row r="57" spans="1:6" x14ac:dyDescent="0.25">
      <c r="A57" s="2" t="s">
        <v>4990</v>
      </c>
      <c r="B57" s="2" t="s">
        <v>29109</v>
      </c>
      <c r="C57" s="4" t="s">
        <v>29106</v>
      </c>
      <c r="E57" s="9">
        <v>45168</v>
      </c>
      <c r="F57" s="3">
        <v>1</v>
      </c>
    </row>
    <row r="58" spans="1:6" x14ac:dyDescent="0.25">
      <c r="A58" s="2" t="s">
        <v>28712</v>
      </c>
      <c r="B58" s="2" t="s">
        <v>29110</v>
      </c>
      <c r="C58" s="4" t="s">
        <v>29106</v>
      </c>
      <c r="E58" s="9">
        <v>45168</v>
      </c>
      <c r="F58" s="3">
        <v>1</v>
      </c>
    </row>
  </sheetData>
  <hyperlinks>
    <hyperlink ref="I1" location="'Inicio'!A1" tooltip="Regresa a la tabla del inicio" display="Ir al inicio" xr:uid="{8767DC39-D489-46AC-AAB9-B9512353FDF8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194</vt:i4>
      </vt:variant>
    </vt:vector>
  </HeadingPairs>
  <TitlesOfParts>
    <vt:vector size="194" baseType="lpstr">
      <vt:lpstr>Inicio</vt:lpstr>
      <vt:lpstr>Usuarios</vt:lpstr>
      <vt:lpstr>Alavez Hernandez, Juan Carlos</vt:lpstr>
      <vt:lpstr>Alonso Criollo, Javier</vt:lpstr>
      <vt:lpstr>Alvarez Icaza, Mauricio</vt:lpstr>
      <vt:lpstr>Antonio Garcia, Jesus</vt:lpstr>
      <vt:lpstr>Antonio Jimenez Laura Eloise</vt:lpstr>
      <vt:lpstr>Antonio Velasco, Maria Guadalup</vt:lpstr>
      <vt:lpstr>Arias Alvarez, Carmen Elizabeth</vt:lpstr>
      <vt:lpstr>Arnaud Blum, Enrique Sebastian</vt:lpstr>
      <vt:lpstr>Barrera Muniz, Alfonso</vt:lpstr>
      <vt:lpstr>Bautista Cortes, Lined Nathaly</vt:lpstr>
      <vt:lpstr>Beteta Ramirez, Salvador Alejan</vt:lpstr>
      <vt:lpstr>Bocanegra Esqueda, Maria Luisa</vt:lpstr>
      <vt:lpstr>Bustamante Serrato, Fernando De</vt:lpstr>
      <vt:lpstr>Cabrera Molina, Alan Daniel</vt:lpstr>
      <vt:lpstr>Campilla Serrano, Alberto</vt:lpstr>
      <vt:lpstr>Castellanos Sanchez, Edlyn Yess</vt:lpstr>
      <vt:lpstr>Chavez Martinez, Alejandra Sina</vt:lpstr>
      <vt:lpstr>Cortes Lopez, Guadalupe</vt:lpstr>
      <vt:lpstr>Crespo Hernandez, Jose Luis</vt:lpstr>
      <vt:lpstr>Cruz Caba, Aisha</vt:lpstr>
      <vt:lpstr>Cruz Chavez, Victor Armando</vt:lpstr>
      <vt:lpstr>Cruz Garcia, Samuel</vt:lpstr>
      <vt:lpstr>Cruz Parada, Lucero Elizabeth</vt:lpstr>
      <vt:lpstr>Cruz Vazquez, Adriana del Carme</vt:lpstr>
      <vt:lpstr>Da Jandra, Leonardo</vt:lpstr>
      <vt:lpstr>Daniel Madrid, Anabelen</vt:lpstr>
      <vt:lpstr>De los Satos Bautista, Mariana</vt:lpstr>
      <vt:lpstr>Diaz Gregorio, Ana Rosa</vt:lpstr>
      <vt:lpstr>Diaz Gregorio, Sonia</vt:lpstr>
      <vt:lpstr>Diaz Julian, Rigoberto</vt:lpstr>
      <vt:lpstr>Diaz Matias, Carlos Eduardo</vt:lpstr>
      <vt:lpstr>Diaz Rodriguez, Tania Evelyn</vt:lpstr>
      <vt:lpstr>Diego Aguilar, Karla Emily</vt:lpstr>
      <vt:lpstr>Dominguez Angel, Gustavo</vt:lpstr>
      <vt:lpstr>Dominguez Angeles, Yoshie Israe</vt:lpstr>
      <vt:lpstr>Dufrancatel, Lactitia Laureen</vt:lpstr>
      <vt:lpstr>Duran Rangel, Paulina</vt:lpstr>
      <vt:lpstr>Escobedo Cetina, Humberto Jose</vt:lpstr>
      <vt:lpstr>Espinosa Arango, Luis Alberto</vt:lpstr>
      <vt:lpstr>Fabian Rivera, Omar</vt:lpstr>
      <vt:lpstr>Flores Lopez, Adan</vt:lpstr>
      <vt:lpstr>Galvez Navarro, Jorge Antonio</vt:lpstr>
      <vt:lpstr>Gandara coronado, Francisco</vt:lpstr>
      <vt:lpstr>Garcia Garcia, Leticia</vt:lpstr>
      <vt:lpstr>Garcia Rojas, Mari Cruz</vt:lpstr>
      <vt:lpstr>Garcia Santiago, Noe</vt:lpstr>
      <vt:lpstr>Garnica Esteva, Lourdes</vt:lpstr>
      <vt:lpstr>Garnica Esteva, Sofia</vt:lpstr>
      <vt:lpstr>Gleeson, Matthew Aaron</vt:lpstr>
      <vt:lpstr>Gomez Ignacio, Coral Sirena</vt:lpstr>
      <vt:lpstr>Gomez Miranda, Maria de la Paz</vt:lpstr>
      <vt:lpstr>Gomez Sanchez, Abelardo</vt:lpstr>
      <vt:lpstr>Gonzalez Cruz, Patricia Itzel</vt:lpstr>
      <vt:lpstr>Gonzalez Garcia, Isabel</vt:lpstr>
      <vt:lpstr>Gonzalez Hernandez, Blanca</vt:lpstr>
      <vt:lpstr>Gurrola Martinez, Ana Lorena</vt:lpstr>
      <vt:lpstr>Gutierrez Aragon, Sergio</vt:lpstr>
      <vt:lpstr>Gutierrez Lopez, Gabriel</vt:lpstr>
      <vt:lpstr>Gutierrez Reyes, Juan Daniel</vt:lpstr>
      <vt:lpstr>Guzman casanova, Mario Arturo</vt:lpstr>
      <vt:lpstr>Guzman Gonzalez, Alejandro</vt:lpstr>
      <vt:lpstr>Guzman Olivares, Mario</vt:lpstr>
      <vt:lpstr>Hernandez Cruz, Carlos Edmundo</vt:lpstr>
      <vt:lpstr>Hernandez Lopez, Jaret Gadir</vt:lpstr>
      <vt:lpstr>Hernandez Lopez, Juan Carlos</vt:lpstr>
      <vt:lpstr>Hernandez Martinez, Ana Laura</vt:lpstr>
      <vt:lpstr>Herrero Puig, Pere</vt:lpstr>
      <vt:lpstr>Hilario Coronel, Nancy Areli</vt:lpstr>
      <vt:lpstr>Huerta Salazar, Jannis Brenda</vt:lpstr>
      <vt:lpstr>Ignacio Gallardo, Diana Aurora </vt:lpstr>
      <vt:lpstr>Iturbe Bueno, Gina</vt:lpstr>
      <vt:lpstr>Javier Salazar, Elisa Micaela</vt:lpstr>
      <vt:lpstr>Jimenez Garcia, Cesar</vt:lpstr>
      <vt:lpstr>Jimenez Mendoza, Jaren Fernanda</vt:lpstr>
      <vt:lpstr>Jimenez ortega, Leyla</vt:lpstr>
      <vt:lpstr>Jimenez Sandoval, Javier Agusto</vt:lpstr>
      <vt:lpstr>Jimenez Santos, Perla Miriam</vt:lpstr>
      <vt:lpstr>Jose Ruiz, Pergetino</vt:lpstr>
      <vt:lpstr>Lagunas Pinon, Armando Sergio</vt:lpstr>
      <vt:lpstr>Landaeta Fuentes, Rodrigo Anton</vt:lpstr>
      <vt:lpstr>Leon Cuevas, Francisco Javier</vt:lpstr>
      <vt:lpstr>Lepiz Roman, Eva Alicia</vt:lpstr>
      <vt:lpstr>Lopez Charis, Maria Sabina</vt:lpstr>
      <vt:lpstr>Lopez Cruz, Luz Maria</vt:lpstr>
      <vt:lpstr>Lopez Hernandez, Hugo Daniel</vt:lpstr>
      <vt:lpstr>Lopez Hernandez, Merida Cristin</vt:lpstr>
      <vt:lpstr>Lopez Jimenez, Mara</vt:lpstr>
      <vt:lpstr>Lopez Juarez, Wendy Monserrat</vt:lpstr>
      <vt:lpstr>Lopez Villegas, Inocencio</vt:lpstr>
      <vt:lpstr>Luis Garcia, Anali</vt:lpstr>
      <vt:lpstr>Luis Salmeron, Arnulfo Efren</vt:lpstr>
      <vt:lpstr>Luna Santiago, Juan Manuel</vt:lpstr>
      <vt:lpstr>Maldonado de la Torre, Tryno</vt:lpstr>
      <vt:lpstr>Mancilla Zayas, Araceli</vt:lpstr>
      <vt:lpstr>Martinez Ramirez, Oscar Javier</vt:lpstr>
      <vt:lpstr>Martinez Vasquez, Javier</vt:lpstr>
      <vt:lpstr>Mateos Calvo, Eugenia Guadalupe</vt:lpstr>
      <vt:lpstr>Matias Vargas, Manuel</vt:lpstr>
      <vt:lpstr>Matus, Manuel</vt:lpstr>
      <vt:lpstr>Meixueiro Lopez, Paul</vt:lpstr>
      <vt:lpstr>Meixueiro Valencia, Andrea</vt:lpstr>
      <vt:lpstr>Mejia, Regina</vt:lpstr>
      <vt:lpstr>Mendiola Chavez, Alberto</vt:lpstr>
      <vt:lpstr>Meza Perez, Ivan</vt:lpstr>
      <vt:lpstr>Molina Robles, Jose Luis</vt:lpstr>
      <vt:lpstr>Morales Aguilar, Yara Amallely</vt:lpstr>
      <vt:lpstr>Morales Calas, Lucero Guadalupe</vt:lpstr>
      <vt:lpstr>Morales Cruz, Angel aurelio</vt:lpstr>
      <vt:lpstr>Morales Pablo, Gerardo Joushima</vt:lpstr>
      <vt:lpstr>Moreno Franco, Jairo Rene</vt:lpstr>
      <vt:lpstr>Munoz Cruz, Perla</vt:lpstr>
      <vt:lpstr>Nieva Sosa, Maria Amparo</vt:lpstr>
      <vt:lpstr>Noriega Ortiz, Izcoalt</vt:lpstr>
      <vt:lpstr>Ochoa Arrazola, Martha</vt:lpstr>
      <vt:lpstr>Ojeda Guzman, Ruben</vt:lpstr>
      <vt:lpstr>Ojeda Perez, Emmanuel</vt:lpstr>
      <vt:lpstr>Olguin Reyes, Bedrich Mauricio</vt:lpstr>
      <vt:lpstr>Olivera Perez, Maria Fernanda</vt:lpstr>
      <vt:lpstr>Olivo Ramos, Daniel</vt:lpstr>
      <vt:lpstr>Olvera Gutierrez, Rene Mauricio</vt:lpstr>
      <vt:lpstr>Orozco Hernandez, Ruth Karina</vt:lpstr>
      <vt:lpstr>Ortega Cruz, Felipe de Jesus</vt:lpstr>
      <vt:lpstr>Ortega Hernandez, Alejandra</vt:lpstr>
      <vt:lpstr>Ortiz Leyva, Alejandro Jose</vt:lpstr>
      <vt:lpstr>Ortiz Ortega, Selene </vt:lpstr>
      <vt:lpstr>Osante Altamirano, Rosalia </vt:lpstr>
      <vt:lpstr>Pascual Perez, Adriana Atalia</vt:lpstr>
      <vt:lpstr>Pascual Pinedo, Leonardo de Jes</vt:lpstr>
      <vt:lpstr>Pech Casanova, Jorge</vt:lpstr>
      <vt:lpstr>Perez Azcona, Andrea</vt:lpstr>
      <vt:lpstr>Perez Luis, Perla xochilt</vt:lpstr>
      <vt:lpstr>Perez Moreno Rose, Marie Jose G</vt:lpstr>
      <vt:lpstr>Perez Vasquez, Alexis Jonathan</vt:lpstr>
      <vt:lpstr>Pineda, Nery Ivan</vt:lpstr>
      <vt:lpstr>Pliego, Mateo</vt:lpstr>
      <vt:lpstr>Policapo Reyes, Amairany Belem</vt:lpstr>
      <vt:lpstr>Quero Aguilar, Israel Amador</vt:lpstr>
      <vt:lpstr>Quero Herrera, Adrian</vt:lpstr>
      <vt:lpstr>Quiroz Zacarias, Kenia</vt:lpstr>
      <vt:lpstr>Ramirez Garcia, Miguel Angel</vt:lpstr>
      <vt:lpstr>Ramirez Lopez, Sinai</vt:lpstr>
      <vt:lpstr>Ramirez, Elisa</vt:lpstr>
      <vt:lpstr>Resendiz Sanchez, Inari coral</vt:lpstr>
      <vt:lpstr>Reyes Salvador, Eunice</vt:lpstr>
      <vt:lpstr>Ricardez Scherenberg, Alvaro Je</vt:lpstr>
      <vt:lpstr>Rios Morales, Pedro Luciano</vt:lpstr>
      <vt:lpstr>Rios Morales, Victor</vt:lpstr>
      <vt:lpstr>Rodriguez Garcia, Jorge</vt:lpstr>
      <vt:lpstr>Rojas Celaya, Sebastian</vt:lpstr>
      <vt:lpstr>Rojas Lopez, Abiram</vt:lpstr>
      <vt:lpstr>Rojas Santiago, Isabel</vt:lpstr>
      <vt:lpstr>Rosales Moty, Ruben</vt:lpstr>
      <vt:lpstr>Ruiz Aquino, Diana Iris</vt:lpstr>
      <vt:lpstr>Ruiz Mendez, Jose Luis</vt:lpstr>
      <vt:lpstr>Ruiz Nunez, Juan Pablo</vt:lpstr>
      <vt:lpstr>Saavedra Ruiz, Leonardo Horacio</vt:lpstr>
      <vt:lpstr>Salvada Cabrera, Jorge Alberto</vt:lpstr>
      <vt:lpstr>Sampredo Alonso, Kozzobi Alejan</vt:lpstr>
      <vt:lpstr>Sanchez Fierro, Raul Daniel</vt:lpstr>
      <vt:lpstr>Sanchez Garcia, Susana</vt:lpstr>
      <vt:lpstr>Sanchez Sanchez, Keving Herman</vt:lpstr>
      <vt:lpstr>Sanchez Santos, Luis Alberto</vt:lpstr>
      <vt:lpstr>Sandoval Gonzalez, Emilia</vt:lpstr>
      <vt:lpstr>Santiago Avila, Alfredo Emmanue</vt:lpstr>
      <vt:lpstr>Santiago Gijon, luis Eduardo</vt:lpstr>
      <vt:lpstr>Santiago Habana, Brissot</vt:lpstr>
      <vt:lpstr>Santiago Paz, Carmen</vt:lpstr>
      <vt:lpstr>Santiago Sanchez, Ana Belen</vt:lpstr>
      <vt:lpstr>Santibanez Rivera, Estefania Be</vt:lpstr>
      <vt:lpstr>Santos Cruz, Julio Cesar</vt:lpstr>
      <vt:lpstr>Santos Hernandez, Moises Guille</vt:lpstr>
      <vt:lpstr>Silvia Soriano, Alejandra</vt:lpstr>
      <vt:lpstr>Sixtos Robles, Yanelli Ariana</vt:lpstr>
      <vt:lpstr>Sosa Castaneda, Karina</vt:lpstr>
      <vt:lpstr>Sosa Santiago, Victor Hugo</vt:lpstr>
      <vt:lpstr>Teahulos Ortega, Aranza Michell</vt:lpstr>
      <vt:lpstr>Toledo, Laureana</vt:lpstr>
      <vt:lpstr>Toledo, Natalia</vt:lpstr>
      <vt:lpstr>Torres Hernandez, Pedro Javier</vt:lpstr>
      <vt:lpstr>Valencia Francisco, Ivanna</vt:lpstr>
      <vt:lpstr>Vallejo Villalobos, Rosa Isabel</vt:lpstr>
      <vt:lpstr>Vargas Abad, Alfonso</vt:lpstr>
      <vt:lpstr>Vasquez Carrasco, Liz Andrea</vt:lpstr>
      <vt:lpstr>Vasquez Miranda, Alba Eugenia</vt:lpstr>
      <vt:lpstr>Vasquez Ventura, Perla Guadalup</vt:lpstr>
      <vt:lpstr>Vazquez Lobo Yuren, Fernando Al</vt:lpstr>
      <vt:lpstr>Velasco Madrid, Jimena</vt:lpstr>
      <vt:lpstr>Velasco Vasquez, Tomas David</vt:lpstr>
      <vt:lpstr>Villalobos Valderrama, Gloria E</vt:lpstr>
      <vt:lpstr>Wintermute, David Stewart</vt:lpstr>
      <vt:lpstr>Woolrich Osante Michelle </vt:lpstr>
      <vt:lpstr>Zavala Lopez, Sandra Citlali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IAGO-BIBLIOTECA</cp:lastModifiedBy>
  <cp:lastPrinted>2017-06-20T15:07:29Z</cp:lastPrinted>
  <dcterms:created xsi:type="dcterms:W3CDTF">2009-11-20T21:49:58Z</dcterms:created>
  <dcterms:modified xsi:type="dcterms:W3CDTF">2023-09-03T00:06:02Z</dcterms:modified>
</cp:coreProperties>
</file>