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Sem 2\BI Application\Group Assignment\Group work final\"/>
    </mc:Choice>
  </mc:AlternateContent>
  <xr:revisionPtr revIDLastSave="0" documentId="13_ncr:1_{7A2EB63D-A545-47A3-AFAA-FDC04374C2E5}" xr6:coauthVersionLast="47" xr6:coauthVersionMax="47" xr10:uidLastSave="{00000000-0000-0000-0000-000000000000}"/>
  <bookViews>
    <workbookView xWindow="-108" yWindow="-108" windowWidth="23256" windowHeight="12456" xr2:uid="{FD9FD252-92AE-4A8C-8192-99277DBF1F5C}"/>
  </bookViews>
  <sheets>
    <sheet name="Summary 2020" sheetId="2" r:id="rId1"/>
    <sheet name="Cancer- Input Base Data " sheetId="4" r:id="rId2"/>
    <sheet name="Beds-Input Base Data" sheetId="5" r:id="rId3"/>
    <sheet name="S08000020" sheetId="6" r:id="rId4"/>
    <sheet name="Cancer Reg Trend 20" sheetId="7" r:id="rId5"/>
    <sheet name="Cancer Reg Trend 20 seasonal" sheetId="8" r:id="rId6"/>
    <sheet name="Beds Reg Trend 20" sheetId="9" r:id="rId7"/>
    <sheet name="Beds Reg Trend 20 seasonal" sheetId="10" r:id="rId8"/>
    <sheet name="S08000024" sheetId="11" r:id="rId9"/>
    <sheet name="Cancer Reg Trend 24 " sheetId="12" r:id="rId10"/>
    <sheet name="Cancer Reg Trend 24 seasonal" sheetId="13" r:id="rId11"/>
    <sheet name="Beds Reg Trend 24" sheetId="14" r:id="rId12"/>
    <sheet name="Beds Reg Trend 24 seasonal" sheetId="15" r:id="rId13"/>
    <sheet name="S08000030" sheetId="16" r:id="rId14"/>
    <sheet name="Cancer Reg Trend 30" sheetId="17" r:id="rId15"/>
    <sheet name="Cancer Reg Trend 30 Seasonal" sheetId="18" r:id="rId16"/>
  </sheets>
  <externalReferences>
    <externalReference r:id="rId17"/>
    <externalReference r:id="rId18"/>
    <externalReference r:id="rId19"/>
    <externalReference r:id="rId20"/>
  </externalReferences>
  <definedNames>
    <definedName name="HBName" localSheetId="1">[1]HBName!$A$1:$E$19</definedName>
    <definedName name="HBName" localSheetId="8">[1]HBName!$A$1:$E$19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5" i="16" l="1"/>
  <c r="E119" i="6"/>
  <c r="L132" i="6"/>
  <c r="J197" i="6"/>
  <c r="I239" i="6"/>
  <c r="K60" i="6"/>
  <c r="A231" i="16"/>
  <c r="A230" i="16"/>
  <c r="A229" i="16"/>
  <c r="A228" i="16"/>
  <c r="A227" i="16"/>
  <c r="A226" i="16"/>
  <c r="A225" i="16"/>
  <c r="A224" i="16"/>
  <c r="A223" i="16"/>
  <c r="A222" i="16"/>
  <c r="A221" i="16"/>
  <c r="A220" i="16"/>
  <c r="A219" i="16"/>
  <c r="A218" i="16"/>
  <c r="A217" i="16"/>
  <c r="A216" i="16"/>
  <c r="H173" i="16"/>
  <c r="I173" i="16" s="1"/>
  <c r="G173" i="16"/>
  <c r="G174" i="16" s="1"/>
  <c r="H172" i="16"/>
  <c r="I172" i="16" s="1"/>
  <c r="K157" i="16"/>
  <c r="L157" i="16" s="1"/>
  <c r="M157" i="16" s="1"/>
  <c r="M156" i="16"/>
  <c r="L156" i="16"/>
  <c r="K156" i="16"/>
  <c r="L155" i="16"/>
  <c r="M155" i="16" s="1"/>
  <c r="K155" i="16"/>
  <c r="K154" i="16"/>
  <c r="L154" i="16" s="1"/>
  <c r="M154" i="16" s="1"/>
  <c r="K153" i="16"/>
  <c r="L153" i="16" s="1"/>
  <c r="M153" i="16" s="1"/>
  <c r="M152" i="16"/>
  <c r="L152" i="16"/>
  <c r="K152" i="16"/>
  <c r="L151" i="16"/>
  <c r="M151" i="16" s="1"/>
  <c r="K151" i="16"/>
  <c r="K150" i="16"/>
  <c r="L150" i="16" s="1"/>
  <c r="M150" i="16" s="1"/>
  <c r="K149" i="16"/>
  <c r="L149" i="16" s="1"/>
  <c r="M149" i="16" s="1"/>
  <c r="M148" i="16"/>
  <c r="L148" i="16"/>
  <c r="K148" i="16"/>
  <c r="L147" i="16"/>
  <c r="M147" i="16" s="1"/>
  <c r="K147" i="16"/>
  <c r="K146" i="16"/>
  <c r="L146" i="16" s="1"/>
  <c r="M146" i="16" s="1"/>
  <c r="K145" i="16"/>
  <c r="L145" i="16" s="1"/>
  <c r="M145" i="16" s="1"/>
  <c r="M144" i="16"/>
  <c r="L144" i="16"/>
  <c r="K144" i="16"/>
  <c r="L143" i="16"/>
  <c r="M143" i="16" s="1"/>
  <c r="K143" i="16"/>
  <c r="K142" i="16"/>
  <c r="L142" i="16" s="1"/>
  <c r="M142" i="16" s="1"/>
  <c r="K141" i="16"/>
  <c r="L141" i="16" s="1"/>
  <c r="M141" i="16" s="1"/>
  <c r="M140" i="16"/>
  <c r="L140" i="16"/>
  <c r="K140" i="16"/>
  <c r="L139" i="16"/>
  <c r="M139" i="16" s="1"/>
  <c r="K139" i="16"/>
  <c r="K138" i="16"/>
  <c r="L138" i="16" s="1"/>
  <c r="M138" i="16" s="1"/>
  <c r="K137" i="16"/>
  <c r="L137" i="16" s="1"/>
  <c r="M137" i="16" s="1"/>
  <c r="M136" i="16"/>
  <c r="L136" i="16"/>
  <c r="K136" i="16"/>
  <c r="L135" i="16"/>
  <c r="M135" i="16" s="1"/>
  <c r="K135" i="16"/>
  <c r="K134" i="16"/>
  <c r="L134" i="16" s="1"/>
  <c r="M134" i="16" s="1"/>
  <c r="K133" i="16"/>
  <c r="L133" i="16" s="1"/>
  <c r="M133" i="16" s="1"/>
  <c r="M132" i="16"/>
  <c r="L132" i="16"/>
  <c r="K132" i="16"/>
  <c r="L131" i="16"/>
  <c r="M131" i="16" s="1"/>
  <c r="K131" i="16"/>
  <c r="K130" i="16"/>
  <c r="L130" i="16" s="1"/>
  <c r="M130" i="16" s="1"/>
  <c r="K129" i="16"/>
  <c r="L129" i="16" s="1"/>
  <c r="M129" i="16" s="1"/>
  <c r="M128" i="16"/>
  <c r="L128" i="16"/>
  <c r="K128" i="16"/>
  <c r="L127" i="16"/>
  <c r="M127" i="16" s="1"/>
  <c r="K127" i="16"/>
  <c r="K126" i="16"/>
  <c r="L126" i="16" s="1"/>
  <c r="M126" i="16" s="1"/>
  <c r="K125" i="16"/>
  <c r="L125" i="16" s="1"/>
  <c r="M125" i="16" s="1"/>
  <c r="M124" i="16"/>
  <c r="L124" i="16"/>
  <c r="K124" i="16"/>
  <c r="L123" i="16"/>
  <c r="M123" i="16" s="1"/>
  <c r="K123" i="16"/>
  <c r="K122" i="16"/>
  <c r="L122" i="16" s="1"/>
  <c r="M122" i="16" s="1"/>
  <c r="K121" i="16"/>
  <c r="L121" i="16" s="1"/>
  <c r="M121" i="16" s="1"/>
  <c r="M120" i="16"/>
  <c r="L120" i="16"/>
  <c r="K120" i="16"/>
  <c r="L119" i="16"/>
  <c r="M119" i="16" s="1"/>
  <c r="K119" i="16"/>
  <c r="K118" i="16"/>
  <c r="L118" i="16" s="1"/>
  <c r="M118" i="16" s="1"/>
  <c r="G89" i="16"/>
  <c r="H89" i="16" s="1"/>
  <c r="I89" i="16" s="1"/>
  <c r="I88" i="16"/>
  <c r="H88" i="16"/>
  <c r="G88" i="16"/>
  <c r="H87" i="16"/>
  <c r="I87" i="16" s="1"/>
  <c r="G87" i="16"/>
  <c r="G86" i="16"/>
  <c r="H86" i="16" s="1"/>
  <c r="I86" i="16" s="1"/>
  <c r="G85" i="16"/>
  <c r="H85" i="16" s="1"/>
  <c r="I85" i="16" s="1"/>
  <c r="I84" i="16"/>
  <c r="H84" i="16"/>
  <c r="G84" i="16"/>
  <c r="H83" i="16"/>
  <c r="I83" i="16" s="1"/>
  <c r="G83" i="16"/>
  <c r="G82" i="16"/>
  <c r="H82" i="16" s="1"/>
  <c r="I82" i="16" s="1"/>
  <c r="G81" i="16"/>
  <c r="H81" i="16" s="1"/>
  <c r="I81" i="16" s="1"/>
  <c r="I80" i="16"/>
  <c r="H80" i="16"/>
  <c r="G80" i="16"/>
  <c r="H79" i="16"/>
  <c r="I79" i="16" s="1"/>
  <c r="G79" i="16"/>
  <c r="G78" i="16"/>
  <c r="H78" i="16" s="1"/>
  <c r="I78" i="16" s="1"/>
  <c r="G77" i="16"/>
  <c r="H77" i="16" s="1"/>
  <c r="I77" i="16" s="1"/>
  <c r="I76" i="16"/>
  <c r="H76" i="16"/>
  <c r="G76" i="16"/>
  <c r="H75" i="16"/>
  <c r="I75" i="16" s="1"/>
  <c r="G75" i="16"/>
  <c r="G74" i="16"/>
  <c r="H74" i="16" s="1"/>
  <c r="I74" i="16" s="1"/>
  <c r="G73" i="16"/>
  <c r="H73" i="16" s="1"/>
  <c r="I73" i="16" s="1"/>
  <c r="I72" i="16"/>
  <c r="H72" i="16"/>
  <c r="G72" i="16"/>
  <c r="H71" i="16"/>
  <c r="I71" i="16" s="1"/>
  <c r="G71" i="16"/>
  <c r="G70" i="16"/>
  <c r="H70" i="16" s="1"/>
  <c r="I70" i="16" s="1"/>
  <c r="G69" i="16"/>
  <c r="H69" i="16" s="1"/>
  <c r="I69" i="16" s="1"/>
  <c r="I68" i="16"/>
  <c r="H68" i="16"/>
  <c r="G68" i="16"/>
  <c r="H67" i="16"/>
  <c r="I67" i="16" s="1"/>
  <c r="G67" i="16"/>
  <c r="G66" i="16"/>
  <c r="H66" i="16" s="1"/>
  <c r="I66" i="16" s="1"/>
  <c r="G65" i="16"/>
  <c r="H65" i="16" s="1"/>
  <c r="I65" i="16" s="1"/>
  <c r="G64" i="16"/>
  <c r="H64" i="16" s="1"/>
  <c r="I64" i="16" s="1"/>
  <c r="I63" i="16"/>
  <c r="H63" i="16"/>
  <c r="G63" i="16"/>
  <c r="H62" i="16"/>
  <c r="I62" i="16" s="1"/>
  <c r="G62" i="16"/>
  <c r="G61" i="16"/>
  <c r="H61" i="16" s="1"/>
  <c r="I61" i="16" s="1"/>
  <c r="G60" i="16"/>
  <c r="H60" i="16" s="1"/>
  <c r="I60" i="16" s="1"/>
  <c r="I59" i="16"/>
  <c r="H59" i="16"/>
  <c r="G59" i="16"/>
  <c r="H58" i="16"/>
  <c r="I58" i="16" s="1"/>
  <c r="G58" i="16"/>
  <c r="G57" i="16"/>
  <c r="H57" i="16" s="1"/>
  <c r="I57" i="16" s="1"/>
  <c r="G56" i="16"/>
  <c r="H56" i="16" s="1"/>
  <c r="I56" i="16" s="1"/>
  <c r="I55" i="16"/>
  <c r="H55" i="16"/>
  <c r="G55" i="16"/>
  <c r="H54" i="16"/>
  <c r="I54" i="16" s="1"/>
  <c r="G54" i="16"/>
  <c r="G53" i="16"/>
  <c r="H53" i="16" s="1"/>
  <c r="I53" i="16" s="1"/>
  <c r="G52" i="16"/>
  <c r="H52" i="16" s="1"/>
  <c r="I52" i="16" s="1"/>
  <c r="I51" i="16"/>
  <c r="H51" i="16"/>
  <c r="G51" i="16"/>
  <c r="H50" i="16"/>
  <c r="I50" i="16" s="1"/>
  <c r="G50" i="16"/>
  <c r="G239" i="11"/>
  <c r="H239" i="11" s="1"/>
  <c r="I239" i="11" s="1"/>
  <c r="L227" i="11"/>
  <c r="M227" i="11" s="1"/>
  <c r="K227" i="11"/>
  <c r="K226" i="11"/>
  <c r="L226" i="11" s="1"/>
  <c r="M226" i="11" s="1"/>
  <c r="K225" i="11"/>
  <c r="L225" i="11" s="1"/>
  <c r="M225" i="11" s="1"/>
  <c r="K224" i="11"/>
  <c r="L224" i="11" s="1"/>
  <c r="M224" i="11" s="1"/>
  <c r="L223" i="11"/>
  <c r="M223" i="11" s="1"/>
  <c r="K223" i="11"/>
  <c r="K222" i="11"/>
  <c r="L222" i="11" s="1"/>
  <c r="M222" i="11" s="1"/>
  <c r="K221" i="11"/>
  <c r="L221" i="11" s="1"/>
  <c r="M221" i="11" s="1"/>
  <c r="K220" i="11"/>
  <c r="L220" i="11" s="1"/>
  <c r="M220" i="11" s="1"/>
  <c r="L219" i="11"/>
  <c r="M219" i="11" s="1"/>
  <c r="K219" i="11"/>
  <c r="K218" i="11"/>
  <c r="L218" i="11" s="1"/>
  <c r="M218" i="11" s="1"/>
  <c r="K217" i="11"/>
  <c r="L217" i="11" s="1"/>
  <c r="M217" i="11" s="1"/>
  <c r="M216" i="11"/>
  <c r="K216" i="11"/>
  <c r="L216" i="11" s="1"/>
  <c r="L215" i="11"/>
  <c r="M215" i="11" s="1"/>
  <c r="K215" i="11"/>
  <c r="K214" i="11"/>
  <c r="L214" i="11" s="1"/>
  <c r="M214" i="11" s="1"/>
  <c r="K213" i="11"/>
  <c r="L213" i="11" s="1"/>
  <c r="M213" i="11" s="1"/>
  <c r="K212" i="11"/>
  <c r="L212" i="11" s="1"/>
  <c r="M212" i="11" s="1"/>
  <c r="P213" i="11" s="1"/>
  <c r="H185" i="11"/>
  <c r="I185" i="11" s="1"/>
  <c r="G185" i="11"/>
  <c r="H184" i="11"/>
  <c r="I184" i="11" s="1"/>
  <c r="G184" i="11"/>
  <c r="G183" i="11"/>
  <c r="H183" i="11" s="1"/>
  <c r="I183" i="11" s="1"/>
  <c r="G182" i="11"/>
  <c r="H182" i="11" s="1"/>
  <c r="I182" i="11" s="1"/>
  <c r="H181" i="11"/>
  <c r="I181" i="11" s="1"/>
  <c r="G181" i="11"/>
  <c r="G180" i="11"/>
  <c r="H180" i="11" s="1"/>
  <c r="I180" i="11" s="1"/>
  <c r="G179" i="11"/>
  <c r="H179" i="11" s="1"/>
  <c r="I179" i="11" s="1"/>
  <c r="G178" i="11"/>
  <c r="H178" i="11" s="1"/>
  <c r="I178" i="11" s="1"/>
  <c r="H177" i="11"/>
  <c r="I177" i="11" s="1"/>
  <c r="G177" i="11"/>
  <c r="G176" i="11"/>
  <c r="H176" i="11" s="1"/>
  <c r="I176" i="11" s="1"/>
  <c r="G175" i="11"/>
  <c r="H175" i="11" s="1"/>
  <c r="I175" i="11" s="1"/>
  <c r="G174" i="11"/>
  <c r="H174" i="11" s="1"/>
  <c r="I174" i="11" s="1"/>
  <c r="H173" i="11"/>
  <c r="I173" i="11" s="1"/>
  <c r="G173" i="11"/>
  <c r="G172" i="11"/>
  <c r="H172" i="11" s="1"/>
  <c r="I172" i="11" s="1"/>
  <c r="G171" i="11"/>
  <c r="H171" i="11" s="1"/>
  <c r="I171" i="11" s="1"/>
  <c r="G170" i="11"/>
  <c r="H170" i="11" s="1"/>
  <c r="I170" i="11" s="1"/>
  <c r="A162" i="11"/>
  <c r="A161" i="11"/>
  <c r="A160" i="11"/>
  <c r="A159" i="11"/>
  <c r="A158" i="11"/>
  <c r="A157" i="11"/>
  <c r="G124" i="11"/>
  <c r="H124" i="11" s="1"/>
  <c r="I124" i="11" s="1"/>
  <c r="M110" i="11"/>
  <c r="K110" i="11"/>
  <c r="L110" i="11" s="1"/>
  <c r="E110" i="11"/>
  <c r="K109" i="11"/>
  <c r="L109" i="11" s="1"/>
  <c r="M109" i="11" s="1"/>
  <c r="E109" i="11"/>
  <c r="M108" i="11"/>
  <c r="K108" i="11"/>
  <c r="L108" i="11" s="1"/>
  <c r="E108" i="11"/>
  <c r="K107" i="11"/>
  <c r="L107" i="11" s="1"/>
  <c r="M107" i="11" s="1"/>
  <c r="E107" i="11"/>
  <c r="M106" i="11"/>
  <c r="K106" i="11"/>
  <c r="L106" i="11" s="1"/>
  <c r="E106" i="11"/>
  <c r="M105" i="11"/>
  <c r="K105" i="11"/>
  <c r="L105" i="11" s="1"/>
  <c r="E105" i="11"/>
  <c r="K104" i="11"/>
  <c r="L104" i="11" s="1"/>
  <c r="M104" i="11" s="1"/>
  <c r="E104" i="11"/>
  <c r="K103" i="11"/>
  <c r="L103" i="11" s="1"/>
  <c r="M103" i="11" s="1"/>
  <c r="E103" i="11"/>
  <c r="K102" i="11"/>
  <c r="L102" i="11" s="1"/>
  <c r="M102" i="11" s="1"/>
  <c r="E102" i="11"/>
  <c r="M101" i="11"/>
  <c r="K101" i="11"/>
  <c r="L101" i="11" s="1"/>
  <c r="E101" i="11"/>
  <c r="K100" i="11"/>
  <c r="L100" i="11" s="1"/>
  <c r="M100" i="11" s="1"/>
  <c r="E100" i="11"/>
  <c r="K99" i="11"/>
  <c r="L99" i="11" s="1"/>
  <c r="M99" i="11" s="1"/>
  <c r="E99" i="11"/>
  <c r="K98" i="11"/>
  <c r="L98" i="11" s="1"/>
  <c r="M98" i="11" s="1"/>
  <c r="E98" i="11"/>
  <c r="M97" i="11"/>
  <c r="K97" i="11"/>
  <c r="L97" i="11" s="1"/>
  <c r="E97" i="11"/>
  <c r="K96" i="11"/>
  <c r="L96" i="11" s="1"/>
  <c r="M96" i="11" s="1"/>
  <c r="E96" i="11"/>
  <c r="K95" i="11"/>
  <c r="L95" i="11" s="1"/>
  <c r="M95" i="11" s="1"/>
  <c r="E95" i="11"/>
  <c r="M94" i="11"/>
  <c r="K94" i="11"/>
  <c r="L94" i="11" s="1"/>
  <c r="E94" i="11"/>
  <c r="M93" i="11"/>
  <c r="K93" i="11"/>
  <c r="L93" i="11" s="1"/>
  <c r="E93" i="11"/>
  <c r="K92" i="11"/>
  <c r="L92" i="11" s="1"/>
  <c r="M92" i="11" s="1"/>
  <c r="E92" i="11"/>
  <c r="K91" i="11"/>
  <c r="L91" i="11" s="1"/>
  <c r="M91" i="11" s="1"/>
  <c r="E91" i="11"/>
  <c r="M90" i="11"/>
  <c r="K90" i="11"/>
  <c r="L90" i="11" s="1"/>
  <c r="E90" i="11"/>
  <c r="M89" i="11"/>
  <c r="K89" i="11"/>
  <c r="L89" i="11" s="1"/>
  <c r="E89" i="11"/>
  <c r="K88" i="11"/>
  <c r="L88" i="11" s="1"/>
  <c r="M88" i="11" s="1"/>
  <c r="E88" i="11"/>
  <c r="K87" i="11"/>
  <c r="L87" i="11" s="1"/>
  <c r="M87" i="11" s="1"/>
  <c r="E87" i="11"/>
  <c r="M86" i="11"/>
  <c r="K86" i="11"/>
  <c r="L86" i="11" s="1"/>
  <c r="E86" i="11"/>
  <c r="M85" i="11"/>
  <c r="K85" i="11"/>
  <c r="L85" i="11" s="1"/>
  <c r="E85" i="11"/>
  <c r="L84" i="11"/>
  <c r="M84" i="11" s="1"/>
  <c r="K84" i="11"/>
  <c r="E84" i="11"/>
  <c r="L83" i="11"/>
  <c r="M83" i="11" s="1"/>
  <c r="K83" i="11"/>
  <c r="E83" i="11"/>
  <c r="L82" i="11"/>
  <c r="M82" i="11" s="1"/>
  <c r="K82" i="11"/>
  <c r="E82" i="11"/>
  <c r="L81" i="11"/>
  <c r="M81" i="11" s="1"/>
  <c r="K81" i="11"/>
  <c r="E81" i="11"/>
  <c r="L80" i="11"/>
  <c r="M80" i="11" s="1"/>
  <c r="K80" i="11"/>
  <c r="E80" i="11"/>
  <c r="L79" i="11"/>
  <c r="M79" i="11" s="1"/>
  <c r="K79" i="11"/>
  <c r="E79" i="11"/>
  <c r="L78" i="11"/>
  <c r="M78" i="11" s="1"/>
  <c r="K78" i="11"/>
  <c r="E78" i="11"/>
  <c r="L77" i="11"/>
  <c r="M77" i="11" s="1"/>
  <c r="K77" i="11"/>
  <c r="E77" i="11"/>
  <c r="L76" i="11"/>
  <c r="M76" i="11" s="1"/>
  <c r="K76" i="11"/>
  <c r="E76" i="11"/>
  <c r="L75" i="11"/>
  <c r="M75" i="11" s="1"/>
  <c r="K75" i="11"/>
  <c r="E75" i="11"/>
  <c r="L74" i="11"/>
  <c r="M74" i="11" s="1"/>
  <c r="K74" i="11"/>
  <c r="E74" i="11"/>
  <c r="M73" i="11"/>
  <c r="K73" i="11"/>
  <c r="L73" i="11" s="1"/>
  <c r="E73" i="11"/>
  <c r="K72" i="11"/>
  <c r="L72" i="11" s="1"/>
  <c r="M72" i="11" s="1"/>
  <c r="E72" i="11"/>
  <c r="M71" i="11"/>
  <c r="K71" i="11"/>
  <c r="L71" i="11" s="1"/>
  <c r="E71" i="11"/>
  <c r="E45" i="11"/>
  <c r="A45" i="11"/>
  <c r="G45" i="11" s="1"/>
  <c r="H45" i="11" s="1"/>
  <c r="I45" i="11" s="1"/>
  <c r="H44" i="11"/>
  <c r="I44" i="11" s="1"/>
  <c r="G44" i="11"/>
  <c r="E44" i="11"/>
  <c r="A44" i="11"/>
  <c r="E43" i="11"/>
  <c r="A43" i="11"/>
  <c r="G43" i="11" s="1"/>
  <c r="H43" i="11" s="1"/>
  <c r="I43" i="11" s="1"/>
  <c r="H42" i="11"/>
  <c r="I42" i="11" s="1"/>
  <c r="E42" i="11"/>
  <c r="A42" i="11"/>
  <c r="G42" i="11" s="1"/>
  <c r="I41" i="11"/>
  <c r="G41" i="11"/>
  <c r="H41" i="11" s="1"/>
  <c r="E41" i="11"/>
  <c r="A41" i="11"/>
  <c r="H40" i="11"/>
  <c r="I40" i="11" s="1"/>
  <c r="G40" i="11"/>
  <c r="E40" i="11"/>
  <c r="A40" i="11"/>
  <c r="I39" i="11"/>
  <c r="G39" i="11"/>
  <c r="H39" i="11" s="1"/>
  <c r="E39" i="11"/>
  <c r="G38" i="11"/>
  <c r="H38" i="11" s="1"/>
  <c r="I38" i="11" s="1"/>
  <c r="E38" i="11"/>
  <c r="I37" i="11"/>
  <c r="G37" i="11"/>
  <c r="H37" i="11" s="1"/>
  <c r="E37" i="11"/>
  <c r="G36" i="11"/>
  <c r="H36" i="11" s="1"/>
  <c r="I36" i="11" s="1"/>
  <c r="E36" i="11"/>
  <c r="I35" i="11"/>
  <c r="G35" i="11"/>
  <c r="H35" i="11" s="1"/>
  <c r="E35" i="11"/>
  <c r="G34" i="11"/>
  <c r="H34" i="11" s="1"/>
  <c r="I34" i="11" s="1"/>
  <c r="E34" i="11"/>
  <c r="I33" i="11"/>
  <c r="G33" i="11"/>
  <c r="H33" i="11" s="1"/>
  <c r="E33" i="11"/>
  <c r="G32" i="11"/>
  <c r="H32" i="11" s="1"/>
  <c r="I32" i="11" s="1"/>
  <c r="E32" i="11"/>
  <c r="I31" i="11"/>
  <c r="G31" i="11"/>
  <c r="H31" i="11" s="1"/>
  <c r="E31" i="11"/>
  <c r="G30" i="11"/>
  <c r="H30" i="11" s="1"/>
  <c r="I30" i="11" s="1"/>
  <c r="E30" i="11"/>
  <c r="I29" i="11"/>
  <c r="G29" i="11"/>
  <c r="H29" i="11" s="1"/>
  <c r="E29" i="11"/>
  <c r="G28" i="11"/>
  <c r="H28" i="11" s="1"/>
  <c r="I28" i="11" s="1"/>
  <c r="E28" i="11"/>
  <c r="I27" i="11"/>
  <c r="G27" i="11"/>
  <c r="H27" i="11" s="1"/>
  <c r="E27" i="11"/>
  <c r="G26" i="11"/>
  <c r="H26" i="11" s="1"/>
  <c r="I26" i="11" s="1"/>
  <c r="E26" i="11"/>
  <c r="I25" i="11"/>
  <c r="G25" i="11"/>
  <c r="H25" i="11" s="1"/>
  <c r="E25" i="11"/>
  <c r="G24" i="11"/>
  <c r="H24" i="11" s="1"/>
  <c r="I24" i="11" s="1"/>
  <c r="E24" i="11"/>
  <c r="I23" i="11"/>
  <c r="G23" i="11"/>
  <c r="H23" i="11" s="1"/>
  <c r="E23" i="11"/>
  <c r="G22" i="11"/>
  <c r="H22" i="11" s="1"/>
  <c r="I22" i="11" s="1"/>
  <c r="E22" i="11"/>
  <c r="I21" i="11"/>
  <c r="G21" i="11"/>
  <c r="H21" i="11" s="1"/>
  <c r="E21" i="11"/>
  <c r="G20" i="11"/>
  <c r="H20" i="11" s="1"/>
  <c r="I20" i="11" s="1"/>
  <c r="E20" i="11"/>
  <c r="I19" i="11"/>
  <c r="G19" i="11"/>
  <c r="H19" i="11" s="1"/>
  <c r="E19" i="11"/>
  <c r="G18" i="11"/>
  <c r="H18" i="11" s="1"/>
  <c r="I18" i="11" s="1"/>
  <c r="E18" i="11"/>
  <c r="I17" i="11"/>
  <c r="G17" i="11"/>
  <c r="H17" i="11" s="1"/>
  <c r="E17" i="11"/>
  <c r="G16" i="11"/>
  <c r="H16" i="11" s="1"/>
  <c r="I16" i="11" s="1"/>
  <c r="E16" i="11"/>
  <c r="I15" i="11"/>
  <c r="G15" i="11"/>
  <c r="H15" i="11" s="1"/>
  <c r="E15" i="11"/>
  <c r="G14" i="11"/>
  <c r="H14" i="11" s="1"/>
  <c r="I14" i="11" s="1"/>
  <c r="E14" i="11"/>
  <c r="I13" i="11"/>
  <c r="G13" i="11"/>
  <c r="H13" i="11" s="1"/>
  <c r="E13" i="11"/>
  <c r="G12" i="11"/>
  <c r="H12" i="11" s="1"/>
  <c r="I12" i="11" s="1"/>
  <c r="E12" i="11"/>
  <c r="I11" i="11"/>
  <c r="G11" i="11"/>
  <c r="H11" i="11" s="1"/>
  <c r="E11" i="11"/>
  <c r="H10" i="11"/>
  <c r="I10" i="11" s="1"/>
  <c r="G10" i="11"/>
  <c r="E10" i="11"/>
  <c r="G9" i="11"/>
  <c r="H9" i="11" s="1"/>
  <c r="I9" i="11" s="1"/>
  <c r="E9" i="11"/>
  <c r="H8" i="11"/>
  <c r="I8" i="11" s="1"/>
  <c r="G8" i="11"/>
  <c r="E8" i="11"/>
  <c r="G7" i="11"/>
  <c r="H7" i="11" s="1"/>
  <c r="I7" i="11" s="1"/>
  <c r="E7" i="11"/>
  <c r="G6" i="11"/>
  <c r="H6" i="11" s="1"/>
  <c r="I6" i="11" s="1"/>
  <c r="E6" i="11"/>
  <c r="H250" i="6"/>
  <c r="I250" i="6" s="1"/>
  <c r="G250" i="6"/>
  <c r="G251" i="6" s="1"/>
  <c r="L233" i="6"/>
  <c r="M233" i="6" s="1"/>
  <c r="K233" i="6"/>
  <c r="K232" i="6"/>
  <c r="L232" i="6" s="1"/>
  <c r="M232" i="6" s="1"/>
  <c r="L231" i="6"/>
  <c r="M231" i="6" s="1"/>
  <c r="K231" i="6"/>
  <c r="M230" i="6"/>
  <c r="K230" i="6"/>
  <c r="L230" i="6" s="1"/>
  <c r="L229" i="6"/>
  <c r="M229" i="6" s="1"/>
  <c r="K229" i="6"/>
  <c r="K228" i="6"/>
  <c r="L228" i="6" s="1"/>
  <c r="M228" i="6" s="1"/>
  <c r="L227" i="6"/>
  <c r="M227" i="6" s="1"/>
  <c r="K227" i="6"/>
  <c r="M226" i="6"/>
  <c r="K226" i="6"/>
  <c r="L226" i="6" s="1"/>
  <c r="L225" i="6"/>
  <c r="M225" i="6" s="1"/>
  <c r="K225" i="6"/>
  <c r="K224" i="6"/>
  <c r="L224" i="6" s="1"/>
  <c r="M224" i="6" s="1"/>
  <c r="L223" i="6"/>
  <c r="M223" i="6" s="1"/>
  <c r="K223" i="6"/>
  <c r="K222" i="6"/>
  <c r="L222" i="6" s="1"/>
  <c r="M222" i="6" s="1"/>
  <c r="L221" i="6"/>
  <c r="M221" i="6" s="1"/>
  <c r="K221" i="6"/>
  <c r="K220" i="6"/>
  <c r="L220" i="6" s="1"/>
  <c r="M220" i="6" s="1"/>
  <c r="L219" i="6"/>
  <c r="M219" i="6" s="1"/>
  <c r="K219" i="6"/>
  <c r="M218" i="6"/>
  <c r="K218" i="6"/>
  <c r="L218" i="6" s="1"/>
  <c r="I191" i="6"/>
  <c r="G191" i="6"/>
  <c r="H191" i="6" s="1"/>
  <c r="H190" i="6"/>
  <c r="I190" i="6" s="1"/>
  <c r="G190" i="6"/>
  <c r="G189" i="6"/>
  <c r="H189" i="6" s="1"/>
  <c r="I189" i="6" s="1"/>
  <c r="H188" i="6"/>
  <c r="I188" i="6" s="1"/>
  <c r="G188" i="6"/>
  <c r="G187" i="6"/>
  <c r="H187" i="6" s="1"/>
  <c r="I187" i="6" s="1"/>
  <c r="H186" i="6"/>
  <c r="I186" i="6" s="1"/>
  <c r="G186" i="6"/>
  <c r="G185" i="6"/>
  <c r="H185" i="6" s="1"/>
  <c r="I185" i="6" s="1"/>
  <c r="H184" i="6"/>
  <c r="I184" i="6" s="1"/>
  <c r="G184" i="6"/>
  <c r="I183" i="6"/>
  <c r="G183" i="6"/>
  <c r="H183" i="6" s="1"/>
  <c r="H182" i="6"/>
  <c r="I182" i="6" s="1"/>
  <c r="G182" i="6"/>
  <c r="G181" i="6"/>
  <c r="H181" i="6" s="1"/>
  <c r="I181" i="6" s="1"/>
  <c r="H180" i="6"/>
  <c r="I180" i="6" s="1"/>
  <c r="G180" i="6"/>
  <c r="I179" i="6"/>
  <c r="G179" i="6"/>
  <c r="H179" i="6" s="1"/>
  <c r="H178" i="6"/>
  <c r="I178" i="6" s="1"/>
  <c r="G178" i="6"/>
  <c r="G177" i="6"/>
  <c r="H177" i="6" s="1"/>
  <c r="I177" i="6" s="1"/>
  <c r="H176" i="6"/>
  <c r="I176" i="6" s="1"/>
  <c r="G176" i="6"/>
  <c r="I131" i="6"/>
  <c r="G131" i="6"/>
  <c r="H131" i="6" s="1"/>
  <c r="H130" i="6"/>
  <c r="I130" i="6" s="1"/>
  <c r="G130" i="6"/>
  <c r="L115" i="6"/>
  <c r="M115" i="6" s="1"/>
  <c r="K115" i="6"/>
  <c r="K114" i="6"/>
  <c r="L114" i="6" s="1"/>
  <c r="M114" i="6" s="1"/>
  <c r="L113" i="6"/>
  <c r="M113" i="6" s="1"/>
  <c r="K113" i="6"/>
  <c r="M112" i="6"/>
  <c r="K112" i="6"/>
  <c r="L112" i="6" s="1"/>
  <c r="L111" i="6"/>
  <c r="M111" i="6" s="1"/>
  <c r="K111" i="6"/>
  <c r="K110" i="6"/>
  <c r="L110" i="6" s="1"/>
  <c r="M110" i="6" s="1"/>
  <c r="L109" i="6"/>
  <c r="M109" i="6" s="1"/>
  <c r="K109" i="6"/>
  <c r="M108" i="6"/>
  <c r="K108" i="6"/>
  <c r="L108" i="6" s="1"/>
  <c r="L107" i="6"/>
  <c r="M107" i="6" s="1"/>
  <c r="K107" i="6"/>
  <c r="K106" i="6"/>
  <c r="L106" i="6" s="1"/>
  <c r="M106" i="6" s="1"/>
  <c r="L105" i="6"/>
  <c r="M105" i="6" s="1"/>
  <c r="K105" i="6"/>
  <c r="K104" i="6"/>
  <c r="L104" i="6" s="1"/>
  <c r="M104" i="6" s="1"/>
  <c r="L103" i="6"/>
  <c r="M103" i="6" s="1"/>
  <c r="K103" i="6"/>
  <c r="K102" i="6"/>
  <c r="L102" i="6" s="1"/>
  <c r="M102" i="6" s="1"/>
  <c r="L101" i="6"/>
  <c r="M101" i="6" s="1"/>
  <c r="K101" i="6"/>
  <c r="M100" i="6"/>
  <c r="K100" i="6"/>
  <c r="L100" i="6" s="1"/>
  <c r="L99" i="6"/>
  <c r="M99" i="6" s="1"/>
  <c r="K99" i="6"/>
  <c r="K98" i="6"/>
  <c r="L98" i="6" s="1"/>
  <c r="M98" i="6" s="1"/>
  <c r="L97" i="6"/>
  <c r="M97" i="6" s="1"/>
  <c r="K97" i="6"/>
  <c r="M96" i="6"/>
  <c r="K96" i="6"/>
  <c r="L96" i="6" s="1"/>
  <c r="L95" i="6"/>
  <c r="M95" i="6" s="1"/>
  <c r="K95" i="6"/>
  <c r="K94" i="6"/>
  <c r="L94" i="6" s="1"/>
  <c r="M94" i="6" s="1"/>
  <c r="L93" i="6"/>
  <c r="M93" i="6" s="1"/>
  <c r="K93" i="6"/>
  <c r="M92" i="6"/>
  <c r="K92" i="6"/>
  <c r="L92" i="6" s="1"/>
  <c r="L91" i="6"/>
  <c r="M91" i="6" s="1"/>
  <c r="K91" i="6"/>
  <c r="K90" i="6"/>
  <c r="L90" i="6" s="1"/>
  <c r="M90" i="6" s="1"/>
  <c r="L89" i="6"/>
  <c r="M89" i="6" s="1"/>
  <c r="K89" i="6"/>
  <c r="K88" i="6"/>
  <c r="L88" i="6" s="1"/>
  <c r="M88" i="6" s="1"/>
  <c r="L87" i="6"/>
  <c r="M87" i="6" s="1"/>
  <c r="K87" i="6"/>
  <c r="K86" i="6"/>
  <c r="L86" i="6" s="1"/>
  <c r="M86" i="6" s="1"/>
  <c r="L85" i="6"/>
  <c r="M85" i="6" s="1"/>
  <c r="K85" i="6"/>
  <c r="M84" i="6"/>
  <c r="K84" i="6"/>
  <c r="L84" i="6" s="1"/>
  <c r="L83" i="6"/>
  <c r="M83" i="6" s="1"/>
  <c r="K83" i="6"/>
  <c r="K82" i="6"/>
  <c r="L82" i="6" s="1"/>
  <c r="M82" i="6" s="1"/>
  <c r="L81" i="6"/>
  <c r="M81" i="6" s="1"/>
  <c r="K81" i="6"/>
  <c r="M80" i="6"/>
  <c r="K80" i="6"/>
  <c r="L80" i="6" s="1"/>
  <c r="L79" i="6"/>
  <c r="M79" i="6" s="1"/>
  <c r="K79" i="6"/>
  <c r="M78" i="6"/>
  <c r="K78" i="6"/>
  <c r="L78" i="6" s="1"/>
  <c r="L77" i="6"/>
  <c r="M77" i="6" s="1"/>
  <c r="K77" i="6"/>
  <c r="M76" i="6"/>
  <c r="K76" i="6"/>
  <c r="L76" i="6" s="1"/>
  <c r="G46" i="6"/>
  <c r="H46" i="6" s="1"/>
  <c r="I46" i="6" s="1"/>
  <c r="I45" i="6"/>
  <c r="H45" i="6"/>
  <c r="G45" i="6"/>
  <c r="I44" i="6"/>
  <c r="H44" i="6"/>
  <c r="G44" i="6"/>
  <c r="G43" i="6"/>
  <c r="H43" i="6" s="1"/>
  <c r="I43" i="6" s="1"/>
  <c r="I42" i="6"/>
  <c r="G42" i="6"/>
  <c r="H42" i="6" s="1"/>
  <c r="H41" i="6"/>
  <c r="I41" i="6" s="1"/>
  <c r="G41" i="6"/>
  <c r="G40" i="6"/>
  <c r="H40" i="6" s="1"/>
  <c r="I40" i="6" s="1"/>
  <c r="H39" i="6"/>
  <c r="I39" i="6" s="1"/>
  <c r="G39" i="6"/>
  <c r="G38" i="6"/>
  <c r="H38" i="6" s="1"/>
  <c r="I38" i="6" s="1"/>
  <c r="I37" i="6"/>
  <c r="H37" i="6"/>
  <c r="G37" i="6"/>
  <c r="G36" i="6"/>
  <c r="H36" i="6" s="1"/>
  <c r="I36" i="6" s="1"/>
  <c r="G35" i="6"/>
  <c r="H35" i="6" s="1"/>
  <c r="I35" i="6" s="1"/>
  <c r="G34" i="6"/>
  <c r="H34" i="6" s="1"/>
  <c r="I34" i="6" s="1"/>
  <c r="H33" i="6"/>
  <c r="I33" i="6" s="1"/>
  <c r="G33" i="6"/>
  <c r="G32" i="6"/>
  <c r="H32" i="6" s="1"/>
  <c r="I32" i="6" s="1"/>
  <c r="G31" i="6"/>
  <c r="H31" i="6" s="1"/>
  <c r="I31" i="6" s="1"/>
  <c r="G30" i="6"/>
  <c r="H30" i="6" s="1"/>
  <c r="I30" i="6" s="1"/>
  <c r="H29" i="6"/>
  <c r="I29" i="6" s="1"/>
  <c r="G29" i="6"/>
  <c r="G28" i="6"/>
  <c r="H28" i="6" s="1"/>
  <c r="I28" i="6" s="1"/>
  <c r="H27" i="6"/>
  <c r="I27" i="6" s="1"/>
  <c r="G27" i="6"/>
  <c r="G26" i="6"/>
  <c r="H26" i="6" s="1"/>
  <c r="I26" i="6" s="1"/>
  <c r="H25" i="6"/>
  <c r="I25" i="6" s="1"/>
  <c r="G25" i="6"/>
  <c r="G24" i="6"/>
  <c r="H24" i="6" s="1"/>
  <c r="I24" i="6" s="1"/>
  <c r="H23" i="6"/>
  <c r="I23" i="6" s="1"/>
  <c r="G23" i="6"/>
  <c r="G22" i="6"/>
  <c r="H22" i="6" s="1"/>
  <c r="I22" i="6" s="1"/>
  <c r="H21" i="6"/>
  <c r="I21" i="6" s="1"/>
  <c r="G21" i="6"/>
  <c r="G20" i="6"/>
  <c r="H20" i="6" s="1"/>
  <c r="I20" i="6" s="1"/>
  <c r="H19" i="6"/>
  <c r="I19" i="6" s="1"/>
  <c r="G19" i="6"/>
  <c r="G18" i="6"/>
  <c r="H18" i="6" s="1"/>
  <c r="I18" i="6" s="1"/>
  <c r="H17" i="6"/>
  <c r="I17" i="6" s="1"/>
  <c r="G17" i="6"/>
  <c r="G16" i="6"/>
  <c r="H16" i="6" s="1"/>
  <c r="I16" i="6" s="1"/>
  <c r="H15" i="6"/>
  <c r="I15" i="6" s="1"/>
  <c r="G15" i="6"/>
  <c r="G14" i="6"/>
  <c r="H14" i="6" s="1"/>
  <c r="I14" i="6" s="1"/>
  <c r="H13" i="6"/>
  <c r="I13" i="6" s="1"/>
  <c r="G13" i="6"/>
  <c r="G12" i="6"/>
  <c r="H12" i="6" s="1"/>
  <c r="I12" i="6" s="1"/>
  <c r="H11" i="6"/>
  <c r="I11" i="6" s="1"/>
  <c r="G11" i="6"/>
  <c r="G10" i="6"/>
  <c r="H10" i="6" s="1"/>
  <c r="I10" i="6" s="1"/>
  <c r="H9" i="6"/>
  <c r="I9" i="6" s="1"/>
  <c r="G9" i="6"/>
  <c r="G8" i="6"/>
  <c r="H8" i="6" s="1"/>
  <c r="I8" i="6" s="1"/>
  <c r="H7" i="6"/>
  <c r="I7" i="6" s="1"/>
  <c r="G7" i="6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E84" i="4"/>
  <c r="A84" i="4"/>
  <c r="E83" i="4"/>
  <c r="A83" i="4"/>
  <c r="E82" i="4"/>
  <c r="A82" i="4"/>
  <c r="E81" i="4"/>
  <c r="A81" i="4"/>
  <c r="E80" i="4"/>
  <c r="A80" i="4"/>
  <c r="E79" i="4"/>
  <c r="A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G175" i="16" l="1"/>
  <c r="H174" i="16"/>
  <c r="I174" i="16" s="1"/>
  <c r="E162" i="16"/>
  <c r="L10" i="11"/>
  <c r="L169" i="11"/>
  <c r="P73" i="11"/>
  <c r="G125" i="11"/>
  <c r="G240" i="11"/>
  <c r="H251" i="6"/>
  <c r="I251" i="6" s="1"/>
  <c r="G252" i="6"/>
  <c r="G132" i="6"/>
  <c r="G176" i="16" l="1"/>
  <c r="H175" i="16"/>
  <c r="I175" i="16" s="1"/>
  <c r="G126" i="11"/>
  <c r="H125" i="11"/>
  <c r="I125" i="11" s="1"/>
  <c r="H240" i="11"/>
  <c r="I240" i="11" s="1"/>
  <c r="G241" i="11"/>
  <c r="H132" i="6"/>
  <c r="I132" i="6" s="1"/>
  <c r="G133" i="6"/>
  <c r="H252" i="6"/>
  <c r="I252" i="6" s="1"/>
  <c r="G253" i="6"/>
  <c r="H176" i="16" l="1"/>
  <c r="I176" i="16" s="1"/>
  <c r="G177" i="16"/>
  <c r="G127" i="11"/>
  <c r="H126" i="11"/>
  <c r="I126" i="11" s="1"/>
  <c r="H241" i="11"/>
  <c r="I241" i="11" s="1"/>
  <c r="G242" i="11"/>
  <c r="G254" i="6"/>
  <c r="H253" i="6"/>
  <c r="I253" i="6" s="1"/>
  <c r="H133" i="6"/>
  <c r="I133" i="6" s="1"/>
  <c r="G134" i="6"/>
  <c r="H177" i="16" l="1"/>
  <c r="I177" i="16" s="1"/>
  <c r="G178" i="16"/>
  <c r="G128" i="11"/>
  <c r="H127" i="11"/>
  <c r="I127" i="11" s="1"/>
  <c r="G243" i="11"/>
  <c r="H242" i="11"/>
  <c r="I242" i="11" s="1"/>
  <c r="G135" i="6"/>
  <c r="H134" i="6"/>
  <c r="I134" i="6" s="1"/>
  <c r="G255" i="6"/>
  <c r="H254" i="6"/>
  <c r="I254" i="6" s="1"/>
  <c r="H178" i="16" l="1"/>
  <c r="I178" i="16" s="1"/>
  <c r="G179" i="16"/>
  <c r="H128" i="11"/>
  <c r="I128" i="11" s="1"/>
  <c r="G129" i="11"/>
  <c r="G244" i="11"/>
  <c r="H243" i="11"/>
  <c r="I243" i="11" s="1"/>
  <c r="H255" i="6"/>
  <c r="I255" i="6" s="1"/>
  <c r="G256" i="6"/>
  <c r="G136" i="6"/>
  <c r="H135" i="6"/>
  <c r="I135" i="6" s="1"/>
  <c r="G180" i="16" l="1"/>
  <c r="H179" i="16"/>
  <c r="I179" i="16" s="1"/>
  <c r="H244" i="11"/>
  <c r="I244" i="11" s="1"/>
  <c r="G245" i="11"/>
  <c r="G130" i="11"/>
  <c r="H129" i="11"/>
  <c r="I129" i="11" s="1"/>
  <c r="H136" i="6"/>
  <c r="I136" i="6" s="1"/>
  <c r="G137" i="6"/>
  <c r="H256" i="6"/>
  <c r="I256" i="6" s="1"/>
  <c r="G257" i="6"/>
  <c r="G181" i="16" l="1"/>
  <c r="H180" i="16"/>
  <c r="I180" i="16" s="1"/>
  <c r="H245" i="11"/>
  <c r="I245" i="11" s="1"/>
  <c r="G246" i="11"/>
  <c r="G131" i="11"/>
  <c r="H130" i="11"/>
  <c r="I130" i="11" s="1"/>
  <c r="G258" i="6"/>
  <c r="H257" i="6"/>
  <c r="I257" i="6" s="1"/>
  <c r="H137" i="6"/>
  <c r="I137" i="6" s="1"/>
  <c r="G138" i="6"/>
  <c r="H181" i="16" l="1"/>
  <c r="I181" i="16" s="1"/>
  <c r="G182" i="16"/>
  <c r="G247" i="11"/>
  <c r="H246" i="11"/>
  <c r="I246" i="11" s="1"/>
  <c r="G132" i="11"/>
  <c r="H131" i="11"/>
  <c r="I131" i="11" s="1"/>
  <c r="G139" i="6"/>
  <c r="H138" i="6"/>
  <c r="I138" i="6" s="1"/>
  <c r="G259" i="6"/>
  <c r="H258" i="6"/>
  <c r="I258" i="6" s="1"/>
  <c r="H182" i="16" l="1"/>
  <c r="I182" i="16" s="1"/>
  <c r="G183" i="16"/>
  <c r="H132" i="11"/>
  <c r="I132" i="11" s="1"/>
  <c r="G133" i="11"/>
  <c r="G248" i="11"/>
  <c r="H247" i="11"/>
  <c r="I247" i="11" s="1"/>
  <c r="H259" i="6"/>
  <c r="I259" i="6" s="1"/>
  <c r="G260" i="6"/>
  <c r="G140" i="6"/>
  <c r="H139" i="6"/>
  <c r="I139" i="6" s="1"/>
  <c r="G184" i="16" l="1"/>
  <c r="H183" i="16"/>
  <c r="I183" i="16" s="1"/>
  <c r="G134" i="11"/>
  <c r="H133" i="11"/>
  <c r="I133" i="11" s="1"/>
  <c r="H248" i="11"/>
  <c r="I248" i="11" s="1"/>
  <c r="G249" i="11"/>
  <c r="H140" i="6"/>
  <c r="I140" i="6" s="1"/>
  <c r="G141" i="6"/>
  <c r="H260" i="6"/>
  <c r="I260" i="6" s="1"/>
  <c r="G261" i="6"/>
  <c r="G185" i="16" l="1"/>
  <c r="H184" i="16"/>
  <c r="I184" i="16" s="1"/>
  <c r="H249" i="11"/>
  <c r="I249" i="11" s="1"/>
  <c r="G250" i="11"/>
  <c r="G135" i="11"/>
  <c r="H134" i="11"/>
  <c r="I134" i="11" s="1"/>
  <c r="G262" i="6"/>
  <c r="H261" i="6"/>
  <c r="I261" i="6" s="1"/>
  <c r="H141" i="6"/>
  <c r="I141" i="6" s="1"/>
  <c r="G142" i="6"/>
  <c r="H185" i="16" l="1"/>
  <c r="I185" i="16" s="1"/>
  <c r="G186" i="16"/>
  <c r="G251" i="11"/>
  <c r="H250" i="11"/>
  <c r="I250" i="11" s="1"/>
  <c r="H135" i="11"/>
  <c r="I135" i="11" s="1"/>
  <c r="G136" i="11"/>
  <c r="G143" i="6"/>
  <c r="H142" i="6"/>
  <c r="I142" i="6" s="1"/>
  <c r="G263" i="6"/>
  <c r="H262" i="6"/>
  <c r="I262" i="6" s="1"/>
  <c r="H186" i="16" l="1"/>
  <c r="I186" i="16" s="1"/>
  <c r="G187" i="16"/>
  <c r="H136" i="11"/>
  <c r="I136" i="11" s="1"/>
  <c r="G137" i="11"/>
  <c r="G252" i="11"/>
  <c r="H251" i="11"/>
  <c r="I251" i="11" s="1"/>
  <c r="H263" i="6"/>
  <c r="I263" i="6" s="1"/>
  <c r="G264" i="6"/>
  <c r="H264" i="6" s="1"/>
  <c r="I264" i="6" s="1"/>
  <c r="G144" i="6"/>
  <c r="H143" i="6"/>
  <c r="I143" i="6" s="1"/>
  <c r="G188" i="16" l="1"/>
  <c r="H187" i="16"/>
  <c r="I187" i="16" s="1"/>
  <c r="H252" i="11"/>
  <c r="I252" i="11" s="1"/>
  <c r="G253" i="11"/>
  <c r="H253" i="11" s="1"/>
  <c r="I253" i="11" s="1"/>
  <c r="L239" i="11" s="1"/>
  <c r="H137" i="11"/>
  <c r="I137" i="11" s="1"/>
  <c r="G138" i="11"/>
  <c r="H144" i="6"/>
  <c r="I144" i="6" s="1"/>
  <c r="G145" i="6"/>
  <c r="G189" i="16" l="1"/>
  <c r="H188" i="16"/>
  <c r="I188" i="16" s="1"/>
  <c r="G139" i="11"/>
  <c r="H138" i="11"/>
  <c r="I138" i="11" s="1"/>
  <c r="H145" i="6"/>
  <c r="I145" i="6" s="1"/>
  <c r="G146" i="6"/>
  <c r="H189" i="16" l="1"/>
  <c r="I189" i="16" s="1"/>
  <c r="G190" i="16"/>
  <c r="H139" i="11"/>
  <c r="I139" i="11" s="1"/>
  <c r="G140" i="11"/>
  <c r="G147" i="6"/>
  <c r="H146" i="6"/>
  <c r="I146" i="6" s="1"/>
  <c r="H190" i="16" l="1"/>
  <c r="I190" i="16" s="1"/>
  <c r="G191" i="16"/>
  <c r="H140" i="11"/>
  <c r="I140" i="11" s="1"/>
  <c r="G141" i="11"/>
  <c r="G148" i="6"/>
  <c r="H147" i="6"/>
  <c r="I147" i="6" s="1"/>
  <c r="G192" i="16" l="1"/>
  <c r="H191" i="16"/>
  <c r="I191" i="16" s="1"/>
  <c r="G142" i="11"/>
  <c r="H141" i="11"/>
  <c r="I141" i="11" s="1"/>
  <c r="H148" i="6"/>
  <c r="I148" i="6" s="1"/>
  <c r="G149" i="6"/>
  <c r="G193" i="16" l="1"/>
  <c r="H192" i="16"/>
  <c r="I192" i="16" s="1"/>
  <c r="G143" i="11"/>
  <c r="H142" i="11"/>
  <c r="I142" i="11" s="1"/>
  <c r="H149" i="6"/>
  <c r="I149" i="6" s="1"/>
  <c r="G150" i="6"/>
  <c r="H193" i="16" l="1"/>
  <c r="I193" i="16" s="1"/>
  <c r="G194" i="16"/>
  <c r="G144" i="11"/>
  <c r="H143" i="11"/>
  <c r="I143" i="11" s="1"/>
  <c r="G151" i="6"/>
  <c r="H150" i="6"/>
  <c r="I150" i="6" s="1"/>
  <c r="H194" i="16" l="1"/>
  <c r="I194" i="16" s="1"/>
  <c r="G195" i="16"/>
  <c r="H144" i="11"/>
  <c r="I144" i="11" s="1"/>
  <c r="G145" i="11"/>
  <c r="G152" i="6"/>
  <c r="H151" i="6"/>
  <c r="I151" i="6" s="1"/>
  <c r="G196" i="16" l="1"/>
  <c r="H195" i="16"/>
  <c r="I195" i="16" s="1"/>
  <c r="G146" i="11"/>
  <c r="H145" i="11"/>
  <c r="I145" i="11" s="1"/>
  <c r="H152" i="6"/>
  <c r="I152" i="6" s="1"/>
  <c r="G153" i="6"/>
  <c r="G197" i="16" l="1"/>
  <c r="H196" i="16"/>
  <c r="I196" i="16" s="1"/>
  <c r="G147" i="11"/>
  <c r="H146" i="11"/>
  <c r="I146" i="11" s="1"/>
  <c r="H153" i="6"/>
  <c r="I153" i="6" s="1"/>
  <c r="G154" i="6"/>
  <c r="H197" i="16" l="1"/>
  <c r="I197" i="16" s="1"/>
  <c r="G198" i="16"/>
  <c r="G148" i="11"/>
  <c r="H147" i="11"/>
  <c r="I147" i="11" s="1"/>
  <c r="G155" i="6"/>
  <c r="H154" i="6"/>
  <c r="I154" i="6" s="1"/>
  <c r="H198" i="16" l="1"/>
  <c r="I198" i="16" s="1"/>
  <c r="G199" i="16"/>
  <c r="H148" i="11"/>
  <c r="I148" i="11" s="1"/>
  <c r="G149" i="11"/>
  <c r="G156" i="6"/>
  <c r="H155" i="6"/>
  <c r="I155" i="6" s="1"/>
  <c r="G200" i="16" l="1"/>
  <c r="H199" i="16"/>
  <c r="I199" i="16" s="1"/>
  <c r="G150" i="11"/>
  <c r="H149" i="11"/>
  <c r="I149" i="11" s="1"/>
  <c r="H156" i="6"/>
  <c r="I156" i="6" s="1"/>
  <c r="G157" i="6"/>
  <c r="G201" i="16" l="1"/>
  <c r="H200" i="16"/>
  <c r="I200" i="16" s="1"/>
  <c r="G151" i="11"/>
  <c r="H150" i="11"/>
  <c r="I150" i="11" s="1"/>
  <c r="H157" i="6"/>
  <c r="I157" i="6" s="1"/>
  <c r="G158" i="6"/>
  <c r="H201" i="16" l="1"/>
  <c r="I201" i="16" s="1"/>
  <c r="G202" i="16"/>
  <c r="H151" i="11"/>
  <c r="I151" i="11" s="1"/>
  <c r="G152" i="11"/>
  <c r="G159" i="6"/>
  <c r="H158" i="6"/>
  <c r="I158" i="6" s="1"/>
  <c r="H202" i="16" l="1"/>
  <c r="I202" i="16" s="1"/>
  <c r="G203" i="16"/>
  <c r="H152" i="11"/>
  <c r="I152" i="11" s="1"/>
  <c r="G153" i="11"/>
  <c r="G160" i="6"/>
  <c r="H159" i="6"/>
  <c r="I159" i="6" s="1"/>
  <c r="G204" i="16" l="1"/>
  <c r="H203" i="16"/>
  <c r="I203" i="16" s="1"/>
  <c r="H153" i="11"/>
  <c r="I153" i="11" s="1"/>
  <c r="G154" i="11"/>
  <c r="H160" i="6"/>
  <c r="I160" i="6" s="1"/>
  <c r="G161" i="6"/>
  <c r="G205" i="16" l="1"/>
  <c r="H204" i="16"/>
  <c r="I204" i="16" s="1"/>
  <c r="G155" i="11"/>
  <c r="H154" i="11"/>
  <c r="I154" i="11" s="1"/>
  <c r="H161" i="6"/>
  <c r="I161" i="6" s="1"/>
  <c r="G162" i="6"/>
  <c r="H205" i="16" l="1"/>
  <c r="I205" i="16" s="1"/>
  <c r="G206" i="16"/>
  <c r="H155" i="11"/>
  <c r="I155" i="11" s="1"/>
  <c r="G156" i="11"/>
  <c r="G163" i="6"/>
  <c r="H162" i="6"/>
  <c r="I162" i="6" s="1"/>
  <c r="H206" i="16" l="1"/>
  <c r="I206" i="16" s="1"/>
  <c r="G207" i="16"/>
  <c r="H156" i="11"/>
  <c r="I156" i="11" s="1"/>
  <c r="G157" i="11"/>
  <c r="G164" i="6"/>
  <c r="H163" i="6"/>
  <c r="I163" i="6" s="1"/>
  <c r="G208" i="16" l="1"/>
  <c r="H207" i="16"/>
  <c r="I207" i="16" s="1"/>
  <c r="H157" i="11"/>
  <c r="I157" i="11" s="1"/>
  <c r="G158" i="11"/>
  <c r="H164" i="6"/>
  <c r="I164" i="6" s="1"/>
  <c r="G165" i="6"/>
  <c r="G209" i="16" l="1"/>
  <c r="H208" i="16"/>
  <c r="I208" i="16" s="1"/>
  <c r="H158" i="11"/>
  <c r="I158" i="11" s="1"/>
  <c r="G159" i="11"/>
  <c r="H165" i="6"/>
  <c r="I165" i="6" s="1"/>
  <c r="G166" i="6"/>
  <c r="H209" i="16" l="1"/>
  <c r="I209" i="16" s="1"/>
  <c r="G210" i="16"/>
  <c r="H210" i="16" s="1"/>
  <c r="I210" i="16" s="1"/>
  <c r="L178" i="16" s="1"/>
  <c r="H159" i="11"/>
  <c r="I159" i="11" s="1"/>
  <c r="G160" i="11"/>
  <c r="G167" i="6"/>
  <c r="H166" i="6"/>
  <c r="I166" i="6" s="1"/>
  <c r="H160" i="11" l="1"/>
  <c r="I160" i="11" s="1"/>
  <c r="G161" i="11"/>
  <c r="G168" i="6"/>
  <c r="H168" i="6" s="1"/>
  <c r="I168" i="6" s="1"/>
  <c r="H167" i="6"/>
  <c r="I167" i="6" s="1"/>
  <c r="H161" i="11" l="1"/>
  <c r="I161" i="11" s="1"/>
  <c r="G162" i="11"/>
  <c r="H162" i="11" s="1"/>
  <c r="I162" i="11" s="1"/>
  <c r="M122" i="11" s="1"/>
</calcChain>
</file>

<file path=xl/sharedStrings.xml><?xml version="1.0" encoding="utf-8"?>
<sst xmlns="http://schemas.openxmlformats.org/spreadsheetml/2006/main" count="2622" uniqueCount="109">
  <si>
    <t>Cancer Referrals With 2020 data</t>
  </si>
  <si>
    <t>Health Board</t>
  </si>
  <si>
    <t>HB Code</t>
  </si>
  <si>
    <t>Forecast analysis 1</t>
  </si>
  <si>
    <t>MSE</t>
  </si>
  <si>
    <t>Forecast analysis 2</t>
  </si>
  <si>
    <t>Forecast analysis 3</t>
  </si>
  <si>
    <t>Grampian</t>
  </si>
  <si>
    <t xml:space="preserve">Linear trend </t>
  </si>
  <si>
    <t>Linear trend with seasonality</t>
  </si>
  <si>
    <t>Exponential Smoothing</t>
  </si>
  <si>
    <t>Bed Occupancy With 2020 data</t>
  </si>
  <si>
    <t>NHS Lothian</t>
  </si>
  <si>
    <t>S08000024</t>
  </si>
  <si>
    <t>Tayside</t>
  </si>
  <si>
    <t>S0800030</t>
  </si>
  <si>
    <t>N/A</t>
  </si>
  <si>
    <t>S08000020</t>
  </si>
  <si>
    <t>Cancer Waiting Times with a 62 day waiting standard</t>
  </si>
  <si>
    <t>Period</t>
  </si>
  <si>
    <t>Year</t>
  </si>
  <si>
    <t>Quarter</t>
  </si>
  <si>
    <t>HBT</t>
  </si>
  <si>
    <t>HBT Name</t>
  </si>
  <si>
    <t>Percentage of Referrals Treated</t>
  </si>
  <si>
    <t>2012</t>
  </si>
  <si>
    <t>1</t>
  </si>
  <si>
    <t>NHS Grampian</t>
  </si>
  <si>
    <t>2</t>
  </si>
  <si>
    <t>3</t>
  </si>
  <si>
    <t>4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</si>
  <si>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</si>
  <si>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</si>
  <si>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</si>
  <si>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</si>
  <si>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</si>
  <si>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</si>
  <si>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</si>
  <si>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</si>
  <si>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</si>
  <si>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S08000030</t>
  </si>
  <si>
    <t>NHS Tayside</t>
  </si>
  <si>
    <t>HB</t>
  </si>
  <si>
    <t>HB Name</t>
  </si>
  <si>
    <t>PercentageOccupancy</t>
  </si>
  <si>
    <t>1.Linear Trend</t>
  </si>
  <si>
    <t>Forecast</t>
  </si>
  <si>
    <t>Forecast Error</t>
  </si>
  <si>
    <t>Squared Forecast Error</t>
  </si>
  <si>
    <t>Coefficients</t>
  </si>
  <si>
    <t>Intercept</t>
  </si>
  <si>
    <t>Linear trend pattern</t>
  </si>
  <si>
    <t>Including 2020</t>
  </si>
  <si>
    <t>2. Forecast using seasonality</t>
  </si>
  <si>
    <t>Qtr1</t>
  </si>
  <si>
    <t>Qtr2</t>
  </si>
  <si>
    <t>Qtr3</t>
  </si>
  <si>
    <t>3. Forecast using exponential smoothing</t>
  </si>
  <si>
    <t>Smoothing Constant</t>
  </si>
  <si>
    <t>Constant</t>
  </si>
  <si>
    <t>**Best MSE</t>
  </si>
  <si>
    <t>Bed Occupancy for the Medical Oncology department</t>
  </si>
  <si>
    <t>1. Linear Trend</t>
  </si>
  <si>
    <t>** Best MSE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</si>
  <si>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</si>
  <si>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</si>
  <si>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</si>
  <si>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</si>
  <si>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</si>
  <si>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</si>
  <si>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</si>
  <si>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</si>
  <si>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</si>
  <si>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</si>
  <si>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</si>
  <si>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</si>
  <si>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</si>
  <si>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</si>
  <si>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</si>
  <si>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</si>
  <si>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t Stat</t>
  </si>
  <si>
    <t>P-value</t>
  </si>
  <si>
    <t>Lower 95%</t>
  </si>
  <si>
    <t>Upper 95%</t>
  </si>
  <si>
    <t>Lower 95.0%</t>
  </si>
  <si>
    <t>Upper 95.0%</t>
  </si>
  <si>
    <t xml:space="preserve">          Cancer Waiting Times with a 62 day waiting standard with 2020</t>
  </si>
  <si>
    <t>Sq Forecast Error</t>
  </si>
  <si>
    <t>Peroid</t>
  </si>
  <si>
    <t>2.Linear Trend with Seasonality</t>
  </si>
  <si>
    <t>3. Forecast Using Exponential Smoothing</t>
  </si>
  <si>
    <t xml:space="preserve">smoothing constant </t>
  </si>
  <si>
    <t>Constsant</t>
  </si>
  <si>
    <t>&lt;&lt; Best MSE</t>
  </si>
  <si>
    <t xml:space="preserve">          </t>
  </si>
  <si>
    <t xml:space="preserve">         Bed Occupancy for the Medical Oncology department with 2020</t>
  </si>
  <si>
    <t>HBName</t>
  </si>
  <si>
    <t>Smoothing constant</t>
  </si>
  <si>
    <r>
      <rPr>
        <b/>
        <sz val="16"/>
        <color rgb="FF002060"/>
        <rFont val="Calibri (Body)"/>
      </rPr>
      <t>Forecasting Analysis of Cancer Referrals in the Tayside Health Board:</t>
    </r>
    <r>
      <rPr>
        <b/>
        <sz val="16"/>
        <color rgb="FF00B050"/>
        <rFont val="Calibri (Body)"/>
      </rPr>
      <t xml:space="preserve"> INCUDING</t>
    </r>
    <r>
      <rPr>
        <b/>
        <sz val="16"/>
        <color theme="1"/>
        <rFont val="Calibri"/>
        <family val="2"/>
        <scheme val="minor"/>
      </rPr>
      <t xml:space="preserve"> the year </t>
    </r>
    <r>
      <rPr>
        <b/>
        <sz val="16"/>
        <color rgb="FF00B050"/>
        <rFont val="Calibri (Body)"/>
      </rPr>
      <t>2020</t>
    </r>
    <r>
      <rPr>
        <b/>
        <sz val="16"/>
        <color theme="1"/>
        <rFont val="Calibri"/>
        <family val="2"/>
        <scheme val="minor"/>
      </rPr>
      <t xml:space="preserve"> </t>
    </r>
  </si>
  <si>
    <t xml:space="preserve"> Linear Trend Pattern</t>
  </si>
  <si>
    <t>2. Linear Trend with Seasonality</t>
  </si>
  <si>
    <t>QTR3</t>
  </si>
  <si>
    <t>3. Exponential Smoothing</t>
  </si>
  <si>
    <t>&gt;&gt;Best MSE</t>
  </si>
  <si>
    <r>
      <rPr>
        <b/>
        <sz val="16"/>
        <color theme="4" tint="-0.249977111117893"/>
        <rFont val="Calibri (Body)"/>
      </rPr>
      <t xml:space="preserve">Forecasting Analysis of Bed Occupancy for the Medical Oncology department in the Tayside Health Board: </t>
    </r>
    <r>
      <rPr>
        <b/>
        <sz val="16"/>
        <color rgb="FF00B050"/>
        <rFont val="Calibri (Body)"/>
      </rPr>
      <t>INCUDING</t>
    </r>
    <r>
      <rPr>
        <b/>
        <sz val="16"/>
        <color theme="4" tint="-0.249977111117893"/>
        <rFont val="Calibri (Body)"/>
      </rPr>
      <t xml:space="preserve"> the year</t>
    </r>
    <r>
      <rPr>
        <b/>
        <sz val="16"/>
        <color rgb="FF00B050"/>
        <rFont val="Calibri (Body)"/>
      </rPr>
      <t xml:space="preserve"> 2020 </t>
    </r>
  </si>
  <si>
    <r>
      <rPr>
        <b/>
        <sz val="11"/>
        <color theme="1"/>
        <rFont val="Calibri"/>
        <family val="2"/>
        <scheme val="minor"/>
      </rPr>
      <t>Strict Stationarity</t>
    </r>
    <r>
      <rPr>
        <sz val="11"/>
        <color theme="1"/>
        <rFont val="Calibri"/>
        <family val="2"/>
        <scheme val="minor"/>
      </rPr>
      <t xml:space="preserve"> identified in the time series, which is quite rare in time series data.</t>
    </r>
  </si>
  <si>
    <t>Cancer Waiting Times with a 62 day waiting standard with 2020</t>
  </si>
  <si>
    <t>Bed Occupancy for the Medical Oncology department with 2020</t>
  </si>
  <si>
    <t>Strictly stationary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</si>
</sst>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2060"/>
      <name val="Calibri (Body)"/>
    </font>
    <font>
      <b/>
      <sz val="16"/>
      <color rgb="FF00B050"/>
      <name val="Calibri (Body)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 (Body)"/>
    </font>
    <font>
      <b/>
      <sz val="16"/>
      <color theme="4" tint="-0.249977111117893"/>
      <name val="Calibri (Body)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EBD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8" fillId="0" borderId="0"/>
  </cellStyleXfs>
  <cellXfs count="145">
    <xf numFmtId="0" fontId="0" fillId="0" borderId="0" xfId="0"/>
    <xf numFmtId="0" fontId="0" fillId="0" borderId="3" xfId="0" applyBorder="1"/>
    <xf numFmtId="0" fontId="0" fillId="2" borderId="0" xfId="0" applyFill="1"/>
    <xf numFmtId="0" fontId="0" fillId="0" borderId="17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4" fillId="5" borderId="0" xfId="0" applyFont="1" applyFill="1"/>
    <xf numFmtId="0" fontId="0" fillId="6" borderId="21" xfId="0" applyFill="1" applyBorder="1"/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8" borderId="0" xfId="0" applyFill="1" applyAlignment="1">
      <alignment horizontal="center"/>
    </xf>
    <xf numFmtId="2" fontId="0" fillId="0" borderId="3" xfId="0" applyNumberFormat="1" applyBorder="1"/>
    <xf numFmtId="2" fontId="0" fillId="6" borderId="21" xfId="0" applyNumberFormat="1" applyFill="1" applyBorder="1"/>
    <xf numFmtId="0" fontId="2" fillId="0" borderId="3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0" fillId="0" borderId="23" xfId="0" applyBorder="1"/>
    <xf numFmtId="0" fontId="2" fillId="5" borderId="24" xfId="0" applyFont="1" applyFill="1" applyBorder="1" applyAlignment="1">
      <alignment vertical="top" wrapText="1"/>
    </xf>
    <xf numFmtId="0" fontId="0" fillId="5" borderId="25" xfId="0" applyFill="1" applyBorder="1" applyAlignment="1">
      <alignment vertical="top" wrapText="1"/>
    </xf>
    <xf numFmtId="0" fontId="0" fillId="5" borderId="26" xfId="0" applyFill="1" applyBorder="1" applyAlignment="1">
      <alignment vertical="top" wrapText="1"/>
    </xf>
    <xf numFmtId="0" fontId="0" fillId="5" borderId="27" xfId="0" applyFill="1" applyBorder="1" applyAlignment="1">
      <alignment vertical="top" wrapText="1"/>
    </xf>
    <xf numFmtId="0" fontId="0" fillId="5" borderId="23" xfId="0" applyFill="1" applyBorder="1" applyAlignment="1">
      <alignment vertical="top" wrapText="1"/>
    </xf>
    <xf numFmtId="0" fontId="0" fillId="5" borderId="28" xfId="0" applyFill="1" applyBorder="1" applyAlignment="1">
      <alignment vertical="top" wrapText="1"/>
    </xf>
    <xf numFmtId="0" fontId="4" fillId="0" borderId="0" xfId="1" applyFont="1"/>
    <xf numFmtId="0" fontId="8" fillId="0" borderId="0" xfId="1"/>
    <xf numFmtId="0" fontId="0" fillId="8" borderId="0" xfId="0" applyFill="1"/>
    <xf numFmtId="0" fontId="7" fillId="0" borderId="0" xfId="1" applyFont="1" applyAlignment="1">
      <alignment horizontal="center"/>
    </xf>
    <xf numFmtId="1" fontId="3" fillId="0" borderId="0" xfId="1" applyNumberFormat="1" applyFont="1"/>
    <xf numFmtId="0" fontId="8" fillId="2" borderId="1" xfId="1" applyFill="1" applyBorder="1"/>
    <xf numFmtId="0" fontId="8" fillId="2" borderId="2" xfId="1" applyFill="1" applyBorder="1"/>
    <xf numFmtId="0" fontId="1" fillId="9" borderId="3" xfId="1" applyFont="1" applyFill="1" applyBorder="1" applyAlignment="1">
      <alignment horizontal="center"/>
    </xf>
    <xf numFmtId="0" fontId="8" fillId="0" borderId="3" xfId="0" applyFont="1" applyBorder="1"/>
    <xf numFmtId="0" fontId="8" fillId="0" borderId="3" xfId="1" applyBorder="1"/>
    <xf numFmtId="0" fontId="2" fillId="0" borderId="0" xfId="0" applyFont="1"/>
    <xf numFmtId="0" fontId="0" fillId="8" borderId="0" xfId="0" applyFill="1" applyAlignment="1">
      <alignment horizontal="center" wrapText="1"/>
    </xf>
    <xf numFmtId="0" fontId="8" fillId="0" borderId="2" xfId="1" applyBorder="1"/>
    <xf numFmtId="0" fontId="6" fillId="0" borderId="0" xfId="0" applyFont="1"/>
    <xf numFmtId="0" fontId="6" fillId="0" borderId="22" xfId="0" applyFont="1" applyBorder="1" applyAlignment="1">
      <alignment horizontal="centerContinuous"/>
    </xf>
    <xf numFmtId="2" fontId="0" fillId="0" borderId="0" xfId="0" applyNumberFormat="1"/>
    <xf numFmtId="0" fontId="5" fillId="10" borderId="0" xfId="0" applyFont="1" applyFill="1"/>
    <xf numFmtId="0" fontId="0" fillId="10" borderId="0" xfId="0" applyFill="1"/>
    <xf numFmtId="0" fontId="5" fillId="3" borderId="0" xfId="0" applyFont="1" applyFill="1"/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top"/>
    </xf>
    <xf numFmtId="2" fontId="0" fillId="8" borderId="0" xfId="0" applyNumberFormat="1" applyFill="1"/>
    <xf numFmtId="0" fontId="6" fillId="11" borderId="22" xfId="0" applyFont="1" applyFill="1" applyBorder="1" applyAlignment="1">
      <alignment horizontal="center"/>
    </xf>
    <xf numFmtId="0" fontId="0" fillId="11" borderId="0" xfId="0" applyFill="1"/>
    <xf numFmtId="0" fontId="0" fillId="11" borderId="23" xfId="0" applyFill="1" applyBorder="1"/>
    <xf numFmtId="0" fontId="0" fillId="3" borderId="0" xfId="0" applyFill="1"/>
    <xf numFmtId="2" fontId="0" fillId="8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top"/>
    </xf>
    <xf numFmtId="0" fontId="5" fillId="0" borderId="0" xfId="0" applyFont="1"/>
    <xf numFmtId="0" fontId="2" fillId="8" borderId="0" xfId="0" applyFon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2" fillId="12" borderId="0" xfId="0" applyFont="1" applyFill="1"/>
    <xf numFmtId="0" fontId="2" fillId="2" borderId="3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center" vertical="center"/>
    </xf>
    <xf numFmtId="2" fontId="0" fillId="8" borderId="0" xfId="0" applyNumberFormat="1" applyFill="1" applyAlignment="1">
      <alignment vertical="center"/>
    </xf>
    <xf numFmtId="0" fontId="5" fillId="5" borderId="0" xfId="0" applyFont="1" applyFill="1" applyAlignment="1">
      <alignment horizontal="center"/>
    </xf>
    <xf numFmtId="0" fontId="12" fillId="13" borderId="30" xfId="0" applyFont="1" applyFill="1" applyBorder="1" applyAlignment="1">
      <alignment horizontal="center"/>
    </xf>
    <xf numFmtId="0" fontId="12" fillId="13" borderId="31" xfId="0" applyFont="1" applyFill="1" applyBorder="1" applyAlignment="1">
      <alignment horizontal="center"/>
    </xf>
    <xf numFmtId="0" fontId="12" fillId="13" borderId="4" xfId="0" applyFont="1" applyFill="1" applyBorder="1" applyAlignment="1">
      <alignment horizontal="center" wrapText="1"/>
    </xf>
    <xf numFmtId="0" fontId="13" fillId="0" borderId="32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33" xfId="0" applyBorder="1"/>
    <xf numFmtId="0" fontId="13" fillId="9" borderId="32" xfId="0" applyFont="1" applyFill="1" applyBorder="1" applyAlignment="1">
      <alignment horizontal="center" wrapText="1"/>
    </xf>
    <xf numFmtId="0" fontId="13" fillId="9" borderId="0" xfId="0" applyFont="1" applyFill="1" applyAlignment="1">
      <alignment horizontal="center" wrapText="1"/>
    </xf>
    <xf numFmtId="0" fontId="14" fillId="0" borderId="22" xfId="0" applyFont="1" applyBorder="1" applyAlignment="1">
      <alignment horizontal="center"/>
    </xf>
    <xf numFmtId="0" fontId="13" fillId="9" borderId="0" xfId="0" applyFont="1" applyFill="1"/>
    <xf numFmtId="0" fontId="12" fillId="13" borderId="4" xfId="0" applyFont="1" applyFill="1" applyBorder="1" applyAlignment="1">
      <alignment horizontal="center"/>
    </xf>
    <xf numFmtId="0" fontId="13" fillId="15" borderId="32" xfId="0" applyFont="1" applyFill="1" applyBorder="1" applyAlignment="1">
      <alignment horizontal="center" wrapText="1"/>
    </xf>
    <xf numFmtId="0" fontId="13" fillId="15" borderId="0" xfId="0" applyFont="1" applyFill="1" applyAlignment="1">
      <alignment horizontal="center" wrapText="1"/>
    </xf>
    <xf numFmtId="0" fontId="14" fillId="0" borderId="0" xfId="0" applyFont="1" applyAlignment="1">
      <alignment horizontal="center"/>
    </xf>
    <xf numFmtId="0" fontId="16" fillId="16" borderId="34" xfId="0" applyFont="1" applyFill="1" applyBorder="1"/>
    <xf numFmtId="0" fontId="5" fillId="0" borderId="0" xfId="1" applyFont="1"/>
    <xf numFmtId="0" fontId="16" fillId="9" borderId="1" xfId="1" applyFont="1" applyFill="1" applyBorder="1"/>
    <xf numFmtId="0" fontId="1" fillId="9" borderId="21" xfId="1" applyFont="1" applyFill="1" applyBorder="1" applyAlignment="1">
      <alignment horizontal="center"/>
    </xf>
    <xf numFmtId="0" fontId="8" fillId="4" borderId="21" xfId="0" applyFont="1" applyFill="1" applyBorder="1"/>
    <xf numFmtId="0" fontId="0" fillId="4" borderId="21" xfId="0" applyFill="1" applyBorder="1"/>
    <xf numFmtId="0" fontId="8" fillId="4" borderId="21" xfId="1" applyFill="1" applyBorder="1"/>
    <xf numFmtId="0" fontId="4" fillId="0" borderId="0" xfId="0" applyFont="1"/>
    <xf numFmtId="0" fontId="8" fillId="0" borderId="0" xfId="0" applyFont="1"/>
    <xf numFmtId="0" fontId="17" fillId="0" borderId="0" xfId="0" applyFont="1"/>
    <xf numFmtId="0" fontId="14" fillId="0" borderId="22" xfId="0" applyFont="1" applyBorder="1" applyAlignment="1">
      <alignment horizontal="centerContinuous"/>
    </xf>
    <xf numFmtId="0" fontId="9" fillId="0" borderId="0" xfId="0" applyFont="1"/>
    <xf numFmtId="2" fontId="0" fillId="4" borderId="0" xfId="0" applyNumberFormat="1" applyFill="1"/>
    <xf numFmtId="2" fontId="0" fillId="5" borderId="0" xfId="0" applyNumberFormat="1" applyFill="1"/>
    <xf numFmtId="1" fontId="3" fillId="17" borderId="3" xfId="0" applyNumberFormat="1" applyFont="1" applyFill="1" applyBorder="1"/>
    <xf numFmtId="0" fontId="0" fillId="9" borderId="0" xfId="0" applyFill="1"/>
    <xf numFmtId="2" fontId="0" fillId="9" borderId="0" xfId="0" applyNumberFormat="1" applyFill="1"/>
    <xf numFmtId="2" fontId="0" fillId="2" borderId="0" xfId="0" applyNumberFormat="1" applyFill="1"/>
    <xf numFmtId="2" fontId="8" fillId="2" borderId="2" xfId="1" applyNumberFormat="1" applyFill="1" applyBorder="1"/>
    <xf numFmtId="0" fontId="0" fillId="2" borderId="18" xfId="0" applyFill="1" applyBorder="1" applyAlignment="1">
      <alignment horizontal="center" vertical="center"/>
    </xf>
    <xf numFmtId="2" fontId="13" fillId="9" borderId="0" xfId="0" applyNumberFormat="1" applyFont="1" applyFill="1"/>
    <xf numFmtId="2" fontId="16" fillId="16" borderId="35" xfId="0" applyNumberFormat="1" applyFont="1" applyFill="1" applyBorder="1"/>
    <xf numFmtId="2" fontId="16" fillId="9" borderId="2" xfId="1" applyNumberFormat="1" applyFont="1" applyFill="1" applyBorder="1"/>
    <xf numFmtId="0" fontId="4" fillId="7" borderId="9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5" xfId="1" applyFont="1" applyBorder="1" applyAlignment="1">
      <alignment horizontal="center"/>
    </xf>
    <xf numFmtId="0" fontId="0" fillId="8" borderId="24" xfId="0" applyFill="1" applyBorder="1" applyAlignment="1">
      <alignment horizontal="left" vertical="top" wrapText="1"/>
    </xf>
    <xf numFmtId="0" fontId="0" fillId="8" borderId="25" xfId="0" applyFill="1" applyBorder="1" applyAlignment="1">
      <alignment horizontal="left" vertical="top" wrapText="1"/>
    </xf>
    <xf numFmtId="0" fontId="0" fillId="8" borderId="26" xfId="0" applyFill="1" applyBorder="1" applyAlignment="1">
      <alignment horizontal="left" vertical="top" wrapText="1"/>
    </xf>
    <xf numFmtId="0" fontId="0" fillId="8" borderId="27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left" vertical="top" wrapText="1"/>
    </xf>
    <xf numFmtId="0" fontId="0" fillId="8" borderId="28" xfId="0" applyFill="1" applyBorder="1" applyAlignment="1">
      <alignment horizontal="left" vertical="top" wrapText="1"/>
    </xf>
    <xf numFmtId="0" fontId="9" fillId="0" borderId="0" xfId="0" applyFont="1" applyAlignment="1">
      <alignment horizontal="center"/>
    </xf>
    <xf numFmtId="0" fontId="5" fillId="14" borderId="0" xfId="0" applyFont="1" applyFill="1" applyAlignment="1">
      <alignment horizontal="center"/>
    </xf>
    <xf numFmtId="0" fontId="5" fillId="14" borderId="34" xfId="0" applyFont="1" applyFill="1" applyBorder="1" applyAlignment="1">
      <alignment horizontal="center"/>
    </xf>
    <xf numFmtId="0" fontId="5" fillId="14" borderId="35" xfId="0" applyFont="1" applyFill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Normal 2" xfId="1" xr:uid="{1F110BE1-C6AE-4263-9BC9-9A1B12CF11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Referrals Treated (%) by quarter for Cancer in Scotland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660958424973"/>
          <c:y val="0.19916554762050093"/>
          <c:w val="0.85763107638026959"/>
          <c:h val="0.50151210265383495"/>
        </c:manualLayout>
      </c:layout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[2]S08000020!$A$7:$A$46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[2]S08000020!$F$7:$F$46</c:f>
              <c:numCache>
                <c:formatCode>General</c:formatCode>
                <c:ptCount val="40"/>
                <c:pt idx="0">
                  <c:v>90.102389078498291</c:v>
                </c:pt>
                <c:pt idx="1">
                  <c:v>95.136778115501514</c:v>
                </c:pt>
                <c:pt idx="2">
                  <c:v>88.679245283018872</c:v>
                </c:pt>
                <c:pt idx="3">
                  <c:v>95.59748427672956</c:v>
                </c:pt>
                <c:pt idx="4">
                  <c:v>90.202702702702695</c:v>
                </c:pt>
                <c:pt idx="5">
                  <c:v>88.698630136986296</c:v>
                </c:pt>
                <c:pt idx="6">
                  <c:v>89.368770764119603</c:v>
                </c:pt>
                <c:pt idx="7">
                  <c:v>92.145015105740185</c:v>
                </c:pt>
                <c:pt idx="8">
                  <c:v>85.483870967741936</c:v>
                </c:pt>
                <c:pt idx="9">
                  <c:v>90.282131661442008</c:v>
                </c:pt>
                <c:pt idx="10">
                  <c:v>86.82634730538922</c:v>
                </c:pt>
                <c:pt idx="11">
                  <c:v>89.130434782608688</c:v>
                </c:pt>
                <c:pt idx="12">
                  <c:v>85.534591194968556</c:v>
                </c:pt>
                <c:pt idx="13">
                  <c:v>84.482758620689651</c:v>
                </c:pt>
                <c:pt idx="14">
                  <c:v>85</c:v>
                </c:pt>
                <c:pt idx="15">
                  <c:v>86.549707602339183</c:v>
                </c:pt>
                <c:pt idx="16">
                  <c:v>86.834733893557427</c:v>
                </c:pt>
                <c:pt idx="17">
                  <c:v>85.13513513513513</c:v>
                </c:pt>
                <c:pt idx="18">
                  <c:v>81.723237597911222</c:v>
                </c:pt>
                <c:pt idx="19">
                  <c:v>84.382871536523936</c:v>
                </c:pt>
                <c:pt idx="20">
                  <c:v>85.359801488833739</c:v>
                </c:pt>
                <c:pt idx="21">
                  <c:v>81.84143222506394</c:v>
                </c:pt>
                <c:pt idx="22">
                  <c:v>82.608695652173907</c:v>
                </c:pt>
                <c:pt idx="23">
                  <c:v>79.606879606879616</c:v>
                </c:pt>
                <c:pt idx="24">
                  <c:v>75.797872340425528</c:v>
                </c:pt>
                <c:pt idx="25">
                  <c:v>79.820627802690581</c:v>
                </c:pt>
                <c:pt idx="26">
                  <c:v>76.712328767123282</c:v>
                </c:pt>
                <c:pt idx="27">
                  <c:v>79.136690647482013</c:v>
                </c:pt>
                <c:pt idx="28">
                  <c:v>76.737967914438499</c:v>
                </c:pt>
                <c:pt idx="29">
                  <c:v>86.634844868735087</c:v>
                </c:pt>
                <c:pt idx="30">
                  <c:v>79.126213592233015</c:v>
                </c:pt>
                <c:pt idx="31">
                  <c:v>79.255319148936167</c:v>
                </c:pt>
                <c:pt idx="32">
                  <c:v>83.78378378378379</c:v>
                </c:pt>
                <c:pt idx="33">
                  <c:v>80.792682926829272</c:v>
                </c:pt>
                <c:pt idx="34">
                  <c:v>81.350482315112544</c:v>
                </c:pt>
                <c:pt idx="35">
                  <c:v>86.206896551724128</c:v>
                </c:pt>
                <c:pt idx="36">
                  <c:v>75.454545454545453</c:v>
                </c:pt>
                <c:pt idx="37">
                  <c:v>80.361757105943155</c:v>
                </c:pt>
                <c:pt idx="38">
                  <c:v>75.335120643431637</c:v>
                </c:pt>
                <c:pt idx="39">
                  <c:v>72.616136919315394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766-9310-86C2DDB632B0}"/>
            </c:ext>
          </c:extLst>
        </c:ser>
        <c:ser>
          <c:idx val="1"/>
          <c:order val="1"/>
          <c:tx>
            <c:v>Forecast (Linear Trend)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[2]S08000020!$G$7:$G$46</c:f>
              <c:numCache>
                <c:formatCode>General</c:formatCode>
                <c:ptCount val="40"/>
                <c:pt idx="0">
                  <c:v>91.591898167091472</c:v>
                </c:pt>
                <c:pt idx="1">
                  <c:v>91.202360973288449</c:v>
                </c:pt>
                <c:pt idx="2">
                  <c:v>90.812823779485441</c:v>
                </c:pt>
                <c:pt idx="3">
                  <c:v>90.423286585682419</c:v>
                </c:pt>
                <c:pt idx="4">
                  <c:v>90.033749391879397</c:v>
                </c:pt>
                <c:pt idx="5">
                  <c:v>89.644212198076374</c:v>
                </c:pt>
                <c:pt idx="6">
                  <c:v>89.254675004273366</c:v>
                </c:pt>
                <c:pt idx="7">
                  <c:v>88.865137810470344</c:v>
                </c:pt>
                <c:pt idx="8">
                  <c:v>88.475600616667322</c:v>
                </c:pt>
                <c:pt idx="9">
                  <c:v>88.086063422864299</c:v>
                </c:pt>
                <c:pt idx="10">
                  <c:v>87.696526229061291</c:v>
                </c:pt>
                <c:pt idx="11">
                  <c:v>87.306989035258269</c:v>
                </c:pt>
                <c:pt idx="12">
                  <c:v>86.917451841455247</c:v>
                </c:pt>
                <c:pt idx="13">
                  <c:v>86.527914647652224</c:v>
                </c:pt>
                <c:pt idx="14">
                  <c:v>86.138377453849216</c:v>
                </c:pt>
                <c:pt idx="15">
                  <c:v>85.748840260046194</c:v>
                </c:pt>
                <c:pt idx="16">
                  <c:v>85.359303066243172</c:v>
                </c:pt>
                <c:pt idx="17">
                  <c:v>84.969765872440149</c:v>
                </c:pt>
                <c:pt idx="18">
                  <c:v>84.580228678637127</c:v>
                </c:pt>
                <c:pt idx="19">
                  <c:v>84.190691484834119</c:v>
                </c:pt>
                <c:pt idx="20">
                  <c:v>83.801154291031096</c:v>
                </c:pt>
                <c:pt idx="21">
                  <c:v>83.411617097228074</c:v>
                </c:pt>
                <c:pt idx="22">
                  <c:v>83.022079903425066</c:v>
                </c:pt>
                <c:pt idx="23">
                  <c:v>82.632542709622044</c:v>
                </c:pt>
                <c:pt idx="24">
                  <c:v>82.243005515819021</c:v>
                </c:pt>
                <c:pt idx="25">
                  <c:v>81.853468322015999</c:v>
                </c:pt>
                <c:pt idx="26">
                  <c:v>81.463931128212977</c:v>
                </c:pt>
                <c:pt idx="27">
                  <c:v>81.074393934409969</c:v>
                </c:pt>
                <c:pt idx="28">
                  <c:v>80.684856740606946</c:v>
                </c:pt>
                <c:pt idx="29">
                  <c:v>80.295319546803924</c:v>
                </c:pt>
                <c:pt idx="30">
                  <c:v>79.905782353000902</c:v>
                </c:pt>
                <c:pt idx="31">
                  <c:v>79.516245159197894</c:v>
                </c:pt>
                <c:pt idx="32">
                  <c:v>79.126707965394871</c:v>
                </c:pt>
                <c:pt idx="33">
                  <c:v>78.737170771591849</c:v>
                </c:pt>
                <c:pt idx="34">
                  <c:v>78.347633577788827</c:v>
                </c:pt>
                <c:pt idx="35">
                  <c:v>77.958096383985819</c:v>
                </c:pt>
                <c:pt idx="36">
                  <c:v>77.568559190182796</c:v>
                </c:pt>
                <c:pt idx="37">
                  <c:v>77.179021996379774</c:v>
                </c:pt>
                <c:pt idx="38">
                  <c:v>76.789484802576752</c:v>
                </c:pt>
                <c:pt idx="39">
                  <c:v>76.399947608773743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3-4766-9310-86C2DDB632B0}"/>
            </c:ext>
          </c:extLst>
        </c:ser>
        <c:ser>
          <c:idx val="2"/>
          <c:order val="2"/>
          <c:tx>
            <c:v>Forecast (Linear Trend Seasonality)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[2]S08000020!$K$76:$K$115</c:f>
              <c:numCache>
                <c:formatCode>General</c:formatCode>
                <c:ptCount val="40"/>
                <c:pt idx="0">
                  <c:v>90.609934429684841</c:v>
                </c:pt>
                <c:pt idx="1">
                  <c:v>92.399386407636925</c:v>
                </c:pt>
                <c:pt idx="2">
                  <c:v>89.753752739786592</c:v>
                </c:pt>
                <c:pt idx="3">
                  <c:v>91.543452165563153</c:v>
                </c:pt>
                <c:pt idx="4">
                  <c:v>89.036443641299229</c:v>
                </c:pt>
                <c:pt idx="5">
                  <c:v>90.825895619251312</c:v>
                </c:pt>
                <c:pt idx="6">
                  <c:v>88.180261951400979</c:v>
                </c:pt>
                <c:pt idx="7">
                  <c:v>89.969961377177526</c:v>
                </c:pt>
                <c:pt idx="8">
                  <c:v>87.462952852913617</c:v>
                </c:pt>
                <c:pt idx="9">
                  <c:v>89.252404830865686</c:v>
                </c:pt>
                <c:pt idx="10">
                  <c:v>86.606771163015367</c:v>
                </c:pt>
                <c:pt idx="11">
                  <c:v>88.396470588791914</c:v>
                </c:pt>
                <c:pt idx="12">
                  <c:v>85.889462064528004</c:v>
                </c:pt>
                <c:pt idx="13">
                  <c:v>87.678914042480073</c:v>
                </c:pt>
                <c:pt idx="14">
                  <c:v>85.03328037462974</c:v>
                </c:pt>
                <c:pt idx="15">
                  <c:v>86.822979800406301</c:v>
                </c:pt>
                <c:pt idx="16">
                  <c:v>84.315971276142378</c:v>
                </c:pt>
                <c:pt idx="17">
                  <c:v>86.105423254094461</c:v>
                </c:pt>
                <c:pt idx="18">
                  <c:v>83.459789586244128</c:v>
                </c:pt>
                <c:pt idx="19">
                  <c:v>85.249489012020689</c:v>
                </c:pt>
                <c:pt idx="20">
                  <c:v>82.742480487756765</c:v>
                </c:pt>
                <c:pt idx="21">
                  <c:v>84.531932465708834</c:v>
                </c:pt>
                <c:pt idx="22">
                  <c:v>81.886298797858515</c:v>
                </c:pt>
                <c:pt idx="23">
                  <c:v>83.675998223635062</c:v>
                </c:pt>
                <c:pt idx="24">
                  <c:v>81.168989699371153</c:v>
                </c:pt>
                <c:pt idx="25">
                  <c:v>82.958441677323222</c:v>
                </c:pt>
                <c:pt idx="26">
                  <c:v>80.312808009472903</c:v>
                </c:pt>
                <c:pt idx="27">
                  <c:v>82.10250743524945</c:v>
                </c:pt>
                <c:pt idx="28">
                  <c:v>79.595498910985526</c:v>
                </c:pt>
                <c:pt idx="29">
                  <c:v>81.38495088893761</c:v>
                </c:pt>
                <c:pt idx="30">
                  <c:v>78.739317221087276</c:v>
                </c:pt>
                <c:pt idx="31">
                  <c:v>80.529016646863838</c:v>
                </c:pt>
                <c:pt idx="32">
                  <c:v>78.022008122599914</c:v>
                </c:pt>
                <c:pt idx="33">
                  <c:v>79.811460100551997</c:v>
                </c:pt>
                <c:pt idx="34">
                  <c:v>77.165826432701664</c:v>
                </c:pt>
                <c:pt idx="35">
                  <c:v>78.955525858478211</c:v>
                </c:pt>
                <c:pt idx="36">
                  <c:v>76.448517334214301</c:v>
                </c:pt>
                <c:pt idx="37">
                  <c:v>78.237969312166371</c:v>
                </c:pt>
                <c:pt idx="38">
                  <c:v>75.592335644316051</c:v>
                </c:pt>
                <c:pt idx="39">
                  <c:v>77.382035070092599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3-4766-9310-86C2DDB632B0}"/>
            </c:ext>
          </c:extLst>
        </c:ser>
        <c:ser>
          <c:idx val="3"/>
          <c:order val="3"/>
          <c:tx>
            <c:v>Forecat (Exponential)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[2]S08000020!$G$129:$G$168</c:f>
              <c:numCache>
                <c:formatCode>General</c:formatCode>
                <c:ptCount val="40"/>
                <c:pt idx="0">
                  <c:v>#N/A</c:v>
                </c:pt>
                <c:pt idx="1">
                  <c:v>90.102389078498291</c:v>
                </c:pt>
                <c:pt idx="2">
                  <c:v>92.116144693299574</c:v>
                </c:pt>
                <c:pt idx="3">
                  <c:v>90.741384929187291</c:v>
                </c:pt>
                <c:pt idx="4">
                  <c:v>92.683824668204196</c:v>
                </c:pt>
                <c:pt idx="5">
                  <c:v>91.691375882003598</c:v>
                </c:pt>
                <c:pt idx="6">
                  <c:v>90.494277583996677</c:v>
                </c:pt>
                <c:pt idx="7">
                  <c:v>90.044074856045853</c:v>
                </c:pt>
                <c:pt idx="8">
                  <c:v>90.884450955923583</c:v>
                </c:pt>
                <c:pt idx="9">
                  <c:v>88.724218960650916</c:v>
                </c:pt>
                <c:pt idx="10">
                  <c:v>89.347384040967356</c:v>
                </c:pt>
                <c:pt idx="11">
                  <c:v>88.338969346736093</c:v>
                </c:pt>
                <c:pt idx="12">
                  <c:v>88.655555521085134</c:v>
                </c:pt>
                <c:pt idx="13">
                  <c:v>87.407169790638505</c:v>
                </c:pt>
                <c:pt idx="14">
                  <c:v>86.237405322658958</c:v>
                </c:pt>
                <c:pt idx="15">
                  <c:v>85.742443193595363</c:v>
                </c:pt>
                <c:pt idx="16">
                  <c:v>86.065348957092894</c:v>
                </c:pt>
                <c:pt idx="17">
                  <c:v>86.373102931678716</c:v>
                </c:pt>
                <c:pt idx="18">
                  <c:v>85.877915813061293</c:v>
                </c:pt>
                <c:pt idx="19">
                  <c:v>84.216044527001259</c:v>
                </c:pt>
                <c:pt idx="20">
                  <c:v>84.282775330810324</c:v>
                </c:pt>
                <c:pt idx="21">
                  <c:v>84.713585794019679</c:v>
                </c:pt>
                <c:pt idx="22">
                  <c:v>83.564724366437389</c:v>
                </c:pt>
                <c:pt idx="23">
                  <c:v>83.182312880731985</c:v>
                </c:pt>
                <c:pt idx="24">
                  <c:v>81.752139571191037</c:v>
                </c:pt>
                <c:pt idx="25">
                  <c:v>79.370432678884839</c:v>
                </c:pt>
                <c:pt idx="26">
                  <c:v>79.550510728407133</c:v>
                </c:pt>
                <c:pt idx="27">
                  <c:v>78.415237943893587</c:v>
                </c:pt>
                <c:pt idx="28">
                  <c:v>78.703819025328954</c:v>
                </c:pt>
                <c:pt idx="29">
                  <c:v>77.917478580972769</c:v>
                </c:pt>
                <c:pt idx="30">
                  <c:v>81.404425096077688</c:v>
                </c:pt>
                <c:pt idx="31">
                  <c:v>80.493140494539816</c:v>
                </c:pt>
                <c:pt idx="32">
                  <c:v>79.998011956298356</c:v>
                </c:pt>
                <c:pt idx="33">
                  <c:v>81.512320687292529</c:v>
                </c:pt>
                <c:pt idx="34">
                  <c:v>81.224465583107218</c:v>
                </c:pt>
                <c:pt idx="35">
                  <c:v>81.274872275909345</c:v>
                </c:pt>
                <c:pt idx="36">
                  <c:v>83.24768198623525</c:v>
                </c:pt>
                <c:pt idx="37">
                  <c:v>80.130427373559328</c:v>
                </c:pt>
                <c:pt idx="38">
                  <c:v>80.222959266512859</c:v>
                </c:pt>
                <c:pt idx="39">
                  <c:v>78.267823817280373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A3-4766-9310-86C2DDB63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34431"/>
        <c:axId val="574836511"/>
      </c:scatterChart>
      <c:valAx>
        <c:axId val="57483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Period from Q1 2012 to Q4 2021</a:t>
                </a:r>
                <a:endParaRPr lang="en-I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36511"/>
        <c:crosses val="autoZero"/>
        <c:crossBetween val="midCat"/>
      </c:valAx>
      <c:valAx>
        <c:axId val="57483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Referrals Treated (%) </a:t>
                </a:r>
                <a:endParaRPr lang="en-I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34431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646949195645421"/>
          <c:y val="0.86797044756517328"/>
          <c:w val="0.83530507853364522"/>
          <c:h val="5.1742994871428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Percentage occupancy of beds in Medical Oncology department</a:t>
            </a:r>
            <a:endParaRPr lang="en-IN" sz="1600">
              <a:effectLst/>
            </a:endParaRPr>
          </a:p>
        </c:rich>
      </c:tx>
      <c:layout>
        <c:manualLayout>
          <c:xMode val="edge"/>
          <c:yMode val="edge"/>
          <c:x val="0.174050880180853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[2]S08000020!$A$176:$A$191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[2]S08000020!$F$176:$F$191</c:f>
              <c:numCache>
                <c:formatCode>General</c:formatCode>
                <c:ptCount val="16"/>
                <c:pt idx="0">
                  <c:v>85.825892857142804</c:v>
                </c:pt>
                <c:pt idx="1">
                  <c:v>80.060195635816399</c:v>
                </c:pt>
                <c:pt idx="2">
                  <c:v>77.3458445040214</c:v>
                </c:pt>
                <c:pt idx="3">
                  <c:v>79.390797148412105</c:v>
                </c:pt>
                <c:pt idx="4">
                  <c:v>85.146053449347406</c:v>
                </c:pt>
                <c:pt idx="5">
                  <c:v>85.730274202574094</c:v>
                </c:pt>
                <c:pt idx="6">
                  <c:v>86.689419795221795</c:v>
                </c:pt>
                <c:pt idx="7">
                  <c:v>86.026490066225094</c:v>
                </c:pt>
                <c:pt idx="8">
                  <c:v>80.612244897959101</c:v>
                </c:pt>
                <c:pt idx="9">
                  <c:v>39.960629921259802</c:v>
                </c:pt>
                <c:pt idx="10">
                  <c:v>62.831325301204799</c:v>
                </c:pt>
                <c:pt idx="11">
                  <c:v>70.920957215373406</c:v>
                </c:pt>
                <c:pt idx="12">
                  <c:v>46.789503070910101</c:v>
                </c:pt>
                <c:pt idx="13">
                  <c:v>63.522727272727202</c:v>
                </c:pt>
                <c:pt idx="14">
                  <c:v>67.867647058823493</c:v>
                </c:pt>
                <c:pt idx="15">
                  <c:v>88.916876574307295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D-4C31-AFE2-D0FEF7844702}"/>
            </c:ext>
          </c:extLst>
        </c:ser>
        <c:ser>
          <c:idx val="1"/>
          <c:order val="1"/>
          <c:tx>
            <c:v>Forecast (Linear Trend)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[2]S08000020!$G$176:$G$191</c:f>
              <c:numCache>
                <c:formatCode>General</c:formatCode>
                <c:ptCount val="16"/>
                <c:pt idx="0">
                  <c:v>84.344312416443302</c:v>
                </c:pt>
                <c:pt idx="1">
                  <c:v>82.995378085678581</c:v>
                </c:pt>
                <c:pt idx="2">
                  <c:v>81.646443754913861</c:v>
                </c:pt>
                <c:pt idx="3">
                  <c:v>80.297509424149126</c:v>
                </c:pt>
                <c:pt idx="4">
                  <c:v>78.948575093384406</c:v>
                </c:pt>
                <c:pt idx="5">
                  <c:v>77.599640762619686</c:v>
                </c:pt>
                <c:pt idx="6">
                  <c:v>76.250706431854965</c:v>
                </c:pt>
                <c:pt idx="7">
                  <c:v>74.901772101090245</c:v>
                </c:pt>
                <c:pt idx="8">
                  <c:v>73.552837770325525</c:v>
                </c:pt>
                <c:pt idx="9">
                  <c:v>72.203903439560804</c:v>
                </c:pt>
                <c:pt idx="10">
                  <c:v>70.85496910879607</c:v>
                </c:pt>
                <c:pt idx="11">
                  <c:v>69.506034778031349</c:v>
                </c:pt>
                <c:pt idx="12">
                  <c:v>68.157100447266629</c:v>
                </c:pt>
                <c:pt idx="13">
                  <c:v>66.808166116501909</c:v>
                </c:pt>
                <c:pt idx="14">
                  <c:v>65.459231785737188</c:v>
                </c:pt>
                <c:pt idx="15">
                  <c:v>64.110297454972468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D-4C31-AFE2-D0FEF7844702}"/>
            </c:ext>
          </c:extLst>
        </c:ser>
        <c:ser>
          <c:idx val="2"/>
          <c:order val="2"/>
          <c:tx>
            <c:v>Forecast (Linear Trend Seasonality)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[2]S08000020!$K$218:$K$233</c:f>
              <c:numCache>
                <c:formatCode>General</c:formatCode>
                <c:ptCount val="16"/>
                <c:pt idx="0">
                  <c:v>84.187611394469045</c:v>
                </c:pt>
                <c:pt idx="1">
                  <c:v>76.912644583723562</c:v>
                </c:pt>
                <c:pt idx="2">
                  <c:v>83.277746990447071</c:v>
                </c:pt>
                <c:pt idx="3">
                  <c:v>90.90796807670867</c:v>
                </c:pt>
                <c:pt idx="4">
                  <c:v>77.791486177382922</c:v>
                </c:pt>
                <c:pt idx="5">
                  <c:v>70.516519366637439</c:v>
                </c:pt>
                <c:pt idx="6">
                  <c:v>76.881621773360934</c:v>
                </c:pt>
                <c:pt idx="7">
                  <c:v>84.511842859622533</c:v>
                </c:pt>
                <c:pt idx="8">
                  <c:v>71.395360960296784</c:v>
                </c:pt>
                <c:pt idx="9">
                  <c:v>64.120394149551302</c:v>
                </c:pt>
                <c:pt idx="10">
                  <c:v>70.485496556274811</c:v>
                </c:pt>
                <c:pt idx="11">
                  <c:v>78.11571764253641</c:v>
                </c:pt>
                <c:pt idx="12">
                  <c:v>64.999235743210662</c:v>
                </c:pt>
                <c:pt idx="13">
                  <c:v>57.724268932465179</c:v>
                </c:pt>
                <c:pt idx="14">
                  <c:v>64.089371339188673</c:v>
                </c:pt>
                <c:pt idx="15">
                  <c:v>71.719592425450287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9D-4C31-AFE2-D0FEF7844702}"/>
            </c:ext>
          </c:extLst>
        </c:ser>
        <c:ser>
          <c:idx val="3"/>
          <c:order val="3"/>
          <c:tx>
            <c:v>Forecast (Exponential)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[2]S08000020!$G$249:$G$264</c:f>
              <c:numCache>
                <c:formatCode>General</c:formatCode>
                <c:ptCount val="16"/>
                <c:pt idx="0">
                  <c:v>#N/A</c:v>
                </c:pt>
                <c:pt idx="1">
                  <c:v>85.825892857142804</c:v>
                </c:pt>
                <c:pt idx="2">
                  <c:v>82.943044246479602</c:v>
                </c:pt>
                <c:pt idx="3">
                  <c:v>80.144444375250501</c:v>
                </c:pt>
                <c:pt idx="4">
                  <c:v>79.767620761831296</c:v>
                </c:pt>
                <c:pt idx="5">
                  <c:v>82.456837105589358</c:v>
                </c:pt>
                <c:pt idx="6">
                  <c:v>84.093555654081726</c:v>
                </c:pt>
                <c:pt idx="7">
                  <c:v>85.391487724651768</c:v>
                </c:pt>
                <c:pt idx="8">
                  <c:v>85.708988895438438</c:v>
                </c:pt>
                <c:pt idx="9">
                  <c:v>83.16061689669877</c:v>
                </c:pt>
                <c:pt idx="10">
                  <c:v>61.560623408979282</c:v>
                </c:pt>
                <c:pt idx="11">
                  <c:v>62.195974355092041</c:v>
                </c:pt>
                <c:pt idx="12">
                  <c:v>66.558465785232727</c:v>
                </c:pt>
                <c:pt idx="13">
                  <c:v>56.673984428071414</c:v>
                </c:pt>
                <c:pt idx="14">
                  <c:v>60.098355850399308</c:v>
                </c:pt>
                <c:pt idx="15">
                  <c:v>63.983001454611397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9D-4C31-AFE2-D0FEF7844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645471"/>
        <c:axId val="866642559"/>
      </c:scatterChart>
      <c:valAx>
        <c:axId val="8666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Quarter from Q1 2018 to Q4 2021</a:t>
                </a:r>
                <a:endParaRPr lang="en-I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165134900375134"/>
              <c:y val="0.83152474393255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42559"/>
        <c:crosses val="autoZero"/>
        <c:crossBetween val="midCat"/>
      </c:valAx>
      <c:valAx>
        <c:axId val="8666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Bed Occupancy (%)</a:t>
                </a:r>
                <a:endParaRPr lang="en-I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921183891609359E-2"/>
              <c:y val="0.2729166189501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4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 sz="1400" b="1" i="0" u="none" strike="noStrike" baseline="0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Referrals Treated (%) by quarter for Cancer </a:t>
            </a:r>
            <a:endParaRPr lang="en-IN" sz="1400">
              <a:effectLst/>
            </a:endParaRPr>
          </a:p>
        </c:rich>
      </c:tx>
      <c:layout>
        <c:manualLayout>
          <c:xMode val="edge"/>
          <c:yMode val="edge"/>
          <c:x val="0.244728052610444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2590485564304461"/>
          <c:h val="0.61204715327539072"/>
        </c:manualLayout>
      </c:layout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[3]S08000024!$A$6:$A$45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[3]S08000024!$F$6:$F$45</c:f>
              <c:numCache>
                <c:formatCode>General</c:formatCode>
                <c:ptCount val="40"/>
                <c:pt idx="0">
                  <c:v>94.642857142857139</c:v>
                </c:pt>
                <c:pt idx="1">
                  <c:v>92.025518341307816</c:v>
                </c:pt>
                <c:pt idx="2">
                  <c:v>90.085470085470092</c:v>
                </c:pt>
                <c:pt idx="3">
                  <c:v>95.595432300163125</c:v>
                </c:pt>
                <c:pt idx="4">
                  <c:v>94.708029197080293</c:v>
                </c:pt>
                <c:pt idx="5">
                  <c:v>94.21641791044776</c:v>
                </c:pt>
                <c:pt idx="6">
                  <c:v>95.585738539898131</c:v>
                </c:pt>
                <c:pt idx="7">
                  <c:v>94.38943894389439</c:v>
                </c:pt>
                <c:pt idx="8">
                  <c:v>90.733590733590731</c:v>
                </c:pt>
                <c:pt idx="9">
                  <c:v>92.266187050359719</c:v>
                </c:pt>
                <c:pt idx="10">
                  <c:v>94.026974951830439</c:v>
                </c:pt>
                <c:pt idx="11">
                  <c:v>93.849206349206355</c:v>
                </c:pt>
                <c:pt idx="12">
                  <c:v>92.427184466019412</c:v>
                </c:pt>
                <c:pt idx="13">
                  <c:v>92.222222222222229</c:v>
                </c:pt>
                <c:pt idx="14">
                  <c:v>92.723880597014926</c:v>
                </c:pt>
                <c:pt idx="15">
                  <c:v>91.064638783269956</c:v>
                </c:pt>
                <c:pt idx="16">
                  <c:v>90.427698574338095</c:v>
                </c:pt>
                <c:pt idx="17">
                  <c:v>91.452991452991455</c:v>
                </c:pt>
                <c:pt idx="18">
                  <c:v>87.449392712550605</c:v>
                </c:pt>
                <c:pt idx="19">
                  <c:v>82.592592592592595</c:v>
                </c:pt>
                <c:pt idx="20">
                  <c:v>87.620889748549331</c:v>
                </c:pt>
                <c:pt idx="21">
                  <c:v>85.621970920840056</c:v>
                </c:pt>
                <c:pt idx="22">
                  <c:v>86.542056074766364</c:v>
                </c:pt>
                <c:pt idx="23">
                  <c:v>89.303904923599319</c:v>
                </c:pt>
                <c:pt idx="24">
                  <c:v>85.027726432532347</c:v>
                </c:pt>
                <c:pt idx="25">
                  <c:v>80.769230769230774</c:v>
                </c:pt>
                <c:pt idx="26">
                  <c:v>78.703703703703709</c:v>
                </c:pt>
                <c:pt idx="27">
                  <c:v>80.060422960725077</c:v>
                </c:pt>
                <c:pt idx="28">
                  <c:v>78.13559322033899</c:v>
                </c:pt>
                <c:pt idx="29">
                  <c:v>73.668188736681884</c:v>
                </c:pt>
                <c:pt idx="30">
                  <c:v>78.236130867709818</c:v>
                </c:pt>
                <c:pt idx="31">
                  <c:v>80.277349768875197</c:v>
                </c:pt>
                <c:pt idx="32">
                  <c:v>81.748466257668724</c:v>
                </c:pt>
                <c:pt idx="33">
                  <c:v>82.417582417582409</c:v>
                </c:pt>
                <c:pt idx="34">
                  <c:v>83.712121212121218</c:v>
                </c:pt>
                <c:pt idx="35">
                  <c:v>86.486486486486484</c:v>
                </c:pt>
                <c:pt idx="36">
                  <c:v>82.736156351791536</c:v>
                </c:pt>
                <c:pt idx="37">
                  <c:v>85.348506401137982</c:v>
                </c:pt>
                <c:pt idx="38">
                  <c:v>85.126162018592296</c:v>
                </c:pt>
                <c:pt idx="39">
                  <c:v>82.871536523929464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8-456B-8456-3C25CA81A61B}"/>
            </c:ext>
          </c:extLst>
        </c:ser>
        <c:ser>
          <c:idx val="1"/>
          <c:order val="1"/>
          <c:tx>
            <c:v>Forecast(linear trend)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[3]S08000024!$G$6:$G$45</c:f>
              <c:numCache>
                <c:formatCode>General</c:formatCode>
                <c:ptCount val="40"/>
                <c:pt idx="0">
                  <c:v>95.296738091675721</c:v>
                </c:pt>
                <c:pt idx="1">
                  <c:v>94.892930559723084</c:v>
                </c:pt>
                <c:pt idx="2">
                  <c:v>94.489123027770432</c:v>
                </c:pt>
                <c:pt idx="3">
                  <c:v>94.085315495817795</c:v>
                </c:pt>
                <c:pt idx="4">
                  <c:v>93.681507963865158</c:v>
                </c:pt>
                <c:pt idx="5">
                  <c:v>93.277700431912507</c:v>
                </c:pt>
                <c:pt idx="6">
                  <c:v>92.87389289995987</c:v>
                </c:pt>
                <c:pt idx="7">
                  <c:v>92.470085368007233</c:v>
                </c:pt>
                <c:pt idx="8">
                  <c:v>92.066277836054596</c:v>
                </c:pt>
                <c:pt idx="9">
                  <c:v>91.662470304101959</c:v>
                </c:pt>
                <c:pt idx="10">
                  <c:v>91.258662772149307</c:v>
                </c:pt>
                <c:pt idx="11">
                  <c:v>90.85485524019667</c:v>
                </c:pt>
                <c:pt idx="12">
                  <c:v>90.451047708244033</c:v>
                </c:pt>
                <c:pt idx="13">
                  <c:v>90.047240176291382</c:v>
                </c:pt>
                <c:pt idx="14">
                  <c:v>89.643432644338745</c:v>
                </c:pt>
                <c:pt idx="15">
                  <c:v>89.239625112386108</c:v>
                </c:pt>
                <c:pt idx="16">
                  <c:v>88.835817580433471</c:v>
                </c:pt>
                <c:pt idx="17">
                  <c:v>88.432010048480834</c:v>
                </c:pt>
                <c:pt idx="18">
                  <c:v>88.028202516528182</c:v>
                </c:pt>
                <c:pt idx="19">
                  <c:v>87.624394984575545</c:v>
                </c:pt>
                <c:pt idx="20">
                  <c:v>87.220587452622908</c:v>
                </c:pt>
                <c:pt idx="21">
                  <c:v>86.816779920670257</c:v>
                </c:pt>
                <c:pt idx="22">
                  <c:v>86.41297238871762</c:v>
                </c:pt>
                <c:pt idx="23">
                  <c:v>86.009164856764983</c:v>
                </c:pt>
                <c:pt idx="24">
                  <c:v>85.605357324812346</c:v>
                </c:pt>
                <c:pt idx="25">
                  <c:v>85.201549792859709</c:v>
                </c:pt>
                <c:pt idx="26">
                  <c:v>84.797742260907057</c:v>
                </c:pt>
                <c:pt idx="27">
                  <c:v>84.39393472895442</c:v>
                </c:pt>
                <c:pt idx="28">
                  <c:v>83.990127197001783</c:v>
                </c:pt>
                <c:pt idx="29">
                  <c:v>83.586319665049132</c:v>
                </c:pt>
                <c:pt idx="30">
                  <c:v>83.182512133096495</c:v>
                </c:pt>
                <c:pt idx="31">
                  <c:v>82.778704601143858</c:v>
                </c:pt>
                <c:pt idx="32">
                  <c:v>82.374897069191221</c:v>
                </c:pt>
                <c:pt idx="33">
                  <c:v>81.971089537238583</c:v>
                </c:pt>
                <c:pt idx="34">
                  <c:v>81.567282005285932</c:v>
                </c:pt>
                <c:pt idx="35">
                  <c:v>81.163474473333295</c:v>
                </c:pt>
                <c:pt idx="36">
                  <c:v>80.759666941380658</c:v>
                </c:pt>
                <c:pt idx="37">
                  <c:v>80.355859409428007</c:v>
                </c:pt>
                <c:pt idx="38">
                  <c:v>79.95205187747537</c:v>
                </c:pt>
                <c:pt idx="39">
                  <c:v>79.548244345522733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8-456B-8456-3C25CA81A61B}"/>
            </c:ext>
          </c:extLst>
        </c:ser>
        <c:ser>
          <c:idx val="2"/>
          <c:order val="2"/>
          <c:tx>
            <c:v>Forecast(Linear trend seasonality)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[3]S08000024!$K$71:$K$110</c:f>
              <c:numCache>
                <c:formatCode>General</c:formatCode>
                <c:ptCount val="40"/>
                <c:pt idx="0">
                  <c:v>95.153125276703832</c:v>
                </c:pt>
                <c:pt idx="1">
                  <c:v>94.333187686507387</c:v>
                </c:pt>
                <c:pt idx="2">
                  <c:v>94.551469140592928</c:v>
                </c:pt>
                <c:pt idx="3">
                  <c:v>94.981407027501376</c:v>
                </c:pt>
                <c:pt idx="4">
                  <c:v>93.523723929097798</c:v>
                </c:pt>
                <c:pt idx="5">
                  <c:v>92.703786338901352</c:v>
                </c:pt>
                <c:pt idx="6">
                  <c:v>92.922067792986894</c:v>
                </c:pt>
                <c:pt idx="7">
                  <c:v>93.352005679895342</c:v>
                </c:pt>
                <c:pt idx="8">
                  <c:v>91.894322581491764</c:v>
                </c:pt>
                <c:pt idx="9">
                  <c:v>91.074384991295318</c:v>
                </c:pt>
                <c:pt idx="10">
                  <c:v>91.29266644538086</c:v>
                </c:pt>
                <c:pt idx="11">
                  <c:v>91.722604332289308</c:v>
                </c:pt>
                <c:pt idx="12">
                  <c:v>90.26492123388573</c:v>
                </c:pt>
                <c:pt idx="13">
                  <c:v>89.444983643689284</c:v>
                </c:pt>
                <c:pt idx="14">
                  <c:v>89.663265097774826</c:v>
                </c:pt>
                <c:pt idx="15">
                  <c:v>90.093202984683273</c:v>
                </c:pt>
                <c:pt idx="16">
                  <c:v>88.635519886279695</c:v>
                </c:pt>
                <c:pt idx="17">
                  <c:v>87.81558229608325</c:v>
                </c:pt>
                <c:pt idx="18">
                  <c:v>88.033863750168791</c:v>
                </c:pt>
                <c:pt idx="19">
                  <c:v>88.463801637077239</c:v>
                </c:pt>
                <c:pt idx="20">
                  <c:v>87.006118538673661</c:v>
                </c:pt>
                <c:pt idx="21">
                  <c:v>86.186180948477215</c:v>
                </c:pt>
                <c:pt idx="22">
                  <c:v>86.404462402562757</c:v>
                </c:pt>
                <c:pt idx="23">
                  <c:v>86.834400289471205</c:v>
                </c:pt>
                <c:pt idx="24">
                  <c:v>85.376717191067627</c:v>
                </c:pt>
                <c:pt idx="25">
                  <c:v>84.556779600871181</c:v>
                </c:pt>
                <c:pt idx="26">
                  <c:v>84.775061054956723</c:v>
                </c:pt>
                <c:pt idx="27">
                  <c:v>85.204998941865171</c:v>
                </c:pt>
                <c:pt idx="28">
                  <c:v>83.747315843461593</c:v>
                </c:pt>
                <c:pt idx="29">
                  <c:v>82.927378253265147</c:v>
                </c:pt>
                <c:pt idx="30">
                  <c:v>83.145659707350688</c:v>
                </c:pt>
                <c:pt idx="31">
                  <c:v>83.575597594259136</c:v>
                </c:pt>
                <c:pt idx="32">
                  <c:v>82.117914495855558</c:v>
                </c:pt>
                <c:pt idx="33">
                  <c:v>81.297976905659112</c:v>
                </c:pt>
                <c:pt idx="34">
                  <c:v>81.516258359744654</c:v>
                </c:pt>
                <c:pt idx="35">
                  <c:v>81.946196246653102</c:v>
                </c:pt>
                <c:pt idx="36">
                  <c:v>80.488513148249524</c:v>
                </c:pt>
                <c:pt idx="37">
                  <c:v>79.668575558053078</c:v>
                </c:pt>
                <c:pt idx="38">
                  <c:v>79.88685701213862</c:v>
                </c:pt>
                <c:pt idx="39">
                  <c:v>80.316794899047068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8-456B-8456-3C25CA81A61B}"/>
            </c:ext>
          </c:extLst>
        </c:ser>
        <c:ser>
          <c:idx val="3"/>
          <c:order val="3"/>
          <c:tx>
            <c:v>Exponential Smoothing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[3]S08000024!$G$123:$G$162</c:f>
              <c:numCache>
                <c:formatCode>General</c:formatCode>
                <c:ptCount val="40"/>
                <c:pt idx="1">
                  <c:v>94.642857142857139</c:v>
                </c:pt>
                <c:pt idx="2">
                  <c:v>92.548986101617686</c:v>
                </c:pt>
                <c:pt idx="3">
                  <c:v>90.578173288699617</c:v>
                </c:pt>
                <c:pt idx="4">
                  <c:v>94.591980497870424</c:v>
                </c:pt>
                <c:pt idx="5">
                  <c:v>94.684819457238319</c:v>
                </c:pt>
                <c:pt idx="6">
                  <c:v>94.310098219805866</c:v>
                </c:pt>
                <c:pt idx="7">
                  <c:v>95.330610475879666</c:v>
                </c:pt>
                <c:pt idx="8">
                  <c:v>94.57767325029144</c:v>
                </c:pt>
                <c:pt idx="9">
                  <c:v>91.502407236930878</c:v>
                </c:pt>
                <c:pt idx="10">
                  <c:v>92.113431087673959</c:v>
                </c:pt>
                <c:pt idx="11">
                  <c:v>93.644266178999146</c:v>
                </c:pt>
                <c:pt idx="12">
                  <c:v>93.808218315164908</c:v>
                </c:pt>
                <c:pt idx="13">
                  <c:v>92.7033912358485</c:v>
                </c:pt>
                <c:pt idx="14">
                  <c:v>92.31845602494748</c:v>
                </c:pt>
                <c:pt idx="15">
                  <c:v>92.642795682601431</c:v>
                </c:pt>
                <c:pt idx="16">
                  <c:v>91.380270163136259</c:v>
                </c:pt>
                <c:pt idx="17">
                  <c:v>90.618212892097716</c:v>
                </c:pt>
                <c:pt idx="18">
                  <c:v>91.286035740812707</c:v>
                </c:pt>
                <c:pt idx="19">
                  <c:v>88.216721318203028</c:v>
                </c:pt>
                <c:pt idx="20">
                  <c:v>83.717418337714676</c:v>
                </c:pt>
                <c:pt idx="21">
                  <c:v>86.840195466382397</c:v>
                </c:pt>
                <c:pt idx="22">
                  <c:v>85.865615829948524</c:v>
                </c:pt>
                <c:pt idx="23">
                  <c:v>86.406768025802791</c:v>
                </c:pt>
                <c:pt idx="24">
                  <c:v>88.724477544040013</c:v>
                </c:pt>
                <c:pt idx="25">
                  <c:v>85.767076654833886</c:v>
                </c:pt>
                <c:pt idx="26">
                  <c:v>81.768799946351407</c:v>
                </c:pt>
                <c:pt idx="27">
                  <c:v>79.316722952233249</c:v>
                </c:pt>
                <c:pt idx="28">
                  <c:v>79.911682959026706</c:v>
                </c:pt>
                <c:pt idx="29">
                  <c:v>78.490811168076533</c:v>
                </c:pt>
                <c:pt idx="30">
                  <c:v>74.632713222960817</c:v>
                </c:pt>
                <c:pt idx="31">
                  <c:v>77.515447338760026</c:v>
                </c:pt>
                <c:pt idx="32">
                  <c:v>79.724969282852172</c:v>
                </c:pt>
                <c:pt idx="33">
                  <c:v>81.343766862705422</c:v>
                </c:pt>
                <c:pt idx="34">
                  <c:v>82.202819306607012</c:v>
                </c:pt>
                <c:pt idx="35">
                  <c:v>83.410260831018377</c:v>
                </c:pt>
                <c:pt idx="36">
                  <c:v>85.871241355392868</c:v>
                </c:pt>
                <c:pt idx="37">
                  <c:v>83.363173352511794</c:v>
                </c:pt>
                <c:pt idx="38">
                  <c:v>84.951439791412753</c:v>
                </c:pt>
                <c:pt idx="39">
                  <c:v>85.091217573156385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B8-456B-8456-3C25CA81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91295"/>
        <c:axId val="1220766351"/>
      </c:scatterChart>
      <c:valAx>
        <c:axId val="130029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Quarter from Q1 2012 to Q4 2021</a:t>
                </a:r>
                <a:endParaRPr lang="en-IN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66351"/>
        <c:crosses val="autoZero"/>
        <c:crossBetween val="midCat"/>
      </c:valAx>
      <c:valAx>
        <c:axId val="122076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Referrals(%)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occupancy of beds in Medical Oncology department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[3]S08000024!$A$170:$A$185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[3]S08000024!$F$170:$F$185</c:f>
              <c:numCache>
                <c:formatCode>General</c:formatCode>
                <c:ptCount val="16"/>
                <c:pt idx="0">
                  <c:v>96.525293817066895</c:v>
                </c:pt>
                <c:pt idx="1">
                  <c:v>94.567307692307693</c:v>
                </c:pt>
                <c:pt idx="2">
                  <c:v>94.694244604316495</c:v>
                </c:pt>
                <c:pt idx="3">
                  <c:v>96.402877697841703</c:v>
                </c:pt>
                <c:pt idx="4">
                  <c:v>94.280686317641795</c:v>
                </c:pt>
                <c:pt idx="5">
                  <c:v>90.951374207188096</c:v>
                </c:pt>
                <c:pt idx="6">
                  <c:v>95.575553055867999</c:v>
                </c:pt>
                <c:pt idx="7">
                  <c:v>95.745467998520098</c:v>
                </c:pt>
                <c:pt idx="8">
                  <c:v>92.172849571952696</c:v>
                </c:pt>
                <c:pt idx="9">
                  <c:v>68.564356435643504</c:v>
                </c:pt>
                <c:pt idx="10">
                  <c:v>74.439024390243901</c:v>
                </c:pt>
                <c:pt idx="11">
                  <c:v>79.946112394149296</c:v>
                </c:pt>
                <c:pt idx="12">
                  <c:v>87.324478178368096</c:v>
                </c:pt>
                <c:pt idx="13">
                  <c:v>94.900849858356906</c:v>
                </c:pt>
                <c:pt idx="14">
                  <c:v>95.980825958701999</c:v>
                </c:pt>
                <c:pt idx="15">
                  <c:v>97.628288055196194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8-44B0-826A-6BB53A4394EE}"/>
            </c:ext>
          </c:extLst>
        </c:ser>
        <c:ser>
          <c:idx val="1"/>
          <c:order val="1"/>
          <c:tx>
            <c:v>Forecast(Trend with seasonality)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[3]S08000024!$K$212:$K$227</c:f>
              <c:numCache>
                <c:formatCode>General</c:formatCode>
                <c:ptCount val="16"/>
                <c:pt idx="0">
                  <c:v>95.594448873880779</c:v>
                </c:pt>
                <c:pt idx="1">
                  <c:v>90.264593950997465</c:v>
                </c:pt>
                <c:pt idx="2">
                  <c:v>93.191033904906007</c:v>
                </c:pt>
                <c:pt idx="3">
                  <c:v>95.449308439050242</c:v>
                </c:pt>
                <c:pt idx="4">
                  <c:v>93.58203427213185</c:v>
                </c:pt>
                <c:pt idx="5">
                  <c:v>88.252179349248536</c:v>
                </c:pt>
                <c:pt idx="6">
                  <c:v>91.178619303157078</c:v>
                </c:pt>
                <c:pt idx="7">
                  <c:v>93.436893837301298</c:v>
                </c:pt>
                <c:pt idx="8">
                  <c:v>91.56961967038292</c:v>
                </c:pt>
                <c:pt idx="9">
                  <c:v>86.239764747499592</c:v>
                </c:pt>
                <c:pt idx="10">
                  <c:v>89.166204701408148</c:v>
                </c:pt>
                <c:pt idx="11">
                  <c:v>91.424479235552369</c:v>
                </c:pt>
                <c:pt idx="12">
                  <c:v>89.557205068633976</c:v>
                </c:pt>
                <c:pt idx="13">
                  <c:v>84.227350145750663</c:v>
                </c:pt>
                <c:pt idx="14">
                  <c:v>87.153790099659204</c:v>
                </c:pt>
                <c:pt idx="15">
                  <c:v>89.412064633803439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8-44B0-826A-6BB53A4394EE}"/>
            </c:ext>
          </c:extLst>
        </c:ser>
        <c:ser>
          <c:idx val="2"/>
          <c:order val="2"/>
          <c:tx>
            <c:v>Linear Trend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[3]S08000024!$G$170:$G$185</c:f>
              <c:numCache>
                <c:formatCode>General</c:formatCode>
                <c:ptCount val="16"/>
                <c:pt idx="0">
                  <c:v>94.047646393432586</c:v>
                </c:pt>
                <c:pt idx="1">
                  <c:v>93.588790126252945</c:v>
                </c:pt>
                <c:pt idx="2">
                  <c:v>93.12993385907329</c:v>
                </c:pt>
                <c:pt idx="3">
                  <c:v>92.671077591893649</c:v>
                </c:pt>
                <c:pt idx="4">
                  <c:v>92.212221324713994</c:v>
                </c:pt>
                <c:pt idx="5">
                  <c:v>91.753365057534339</c:v>
                </c:pt>
                <c:pt idx="6">
                  <c:v>91.294508790354698</c:v>
                </c:pt>
                <c:pt idx="7">
                  <c:v>90.835652523175042</c:v>
                </c:pt>
                <c:pt idx="8">
                  <c:v>90.376796255995387</c:v>
                </c:pt>
                <c:pt idx="9">
                  <c:v>89.917939988815746</c:v>
                </c:pt>
                <c:pt idx="10">
                  <c:v>89.459083721636091</c:v>
                </c:pt>
                <c:pt idx="11">
                  <c:v>89.00022745445645</c:v>
                </c:pt>
                <c:pt idx="12">
                  <c:v>88.541371187276795</c:v>
                </c:pt>
                <c:pt idx="13">
                  <c:v>88.08251492009714</c:v>
                </c:pt>
                <c:pt idx="14">
                  <c:v>87.623658652917499</c:v>
                </c:pt>
                <c:pt idx="15">
                  <c:v>87.164802385737843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D8-44B0-826A-6BB53A4394EE}"/>
            </c:ext>
          </c:extLst>
        </c:ser>
        <c:ser>
          <c:idx val="3"/>
          <c:order val="3"/>
          <c:tx>
            <c:v>Exponential Smoothing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[3]S08000024!$G$238:$G$253</c:f>
              <c:numCache>
                <c:formatCode>General</c:formatCode>
                <c:ptCount val="16"/>
                <c:pt idx="1">
                  <c:v>96.525293817066895</c:v>
                </c:pt>
                <c:pt idx="2">
                  <c:v>94.763106304783605</c:v>
                </c:pt>
                <c:pt idx="3">
                  <c:v>94.701130774363207</c:v>
                </c:pt>
                <c:pt idx="4">
                  <c:v>96.23270300549386</c:v>
                </c:pt>
                <c:pt idx="5">
                  <c:v>94.475887986426997</c:v>
                </c:pt>
                <c:pt idx="6">
                  <c:v>91.30382558511198</c:v>
                </c:pt>
                <c:pt idx="7">
                  <c:v>95.148380308792397</c:v>
                </c:pt>
                <c:pt idx="8">
                  <c:v>95.68575922954733</c:v>
                </c:pt>
                <c:pt idx="9">
                  <c:v>92.524140537712171</c:v>
                </c:pt>
                <c:pt idx="10">
                  <c:v>70.960334845850369</c:v>
                </c:pt>
                <c:pt idx="11">
                  <c:v>74.091155435804552</c:v>
                </c:pt>
                <c:pt idx="12">
                  <c:v>79.360616698314828</c:v>
                </c:pt>
                <c:pt idx="13">
                  <c:v>86.528092030362757</c:v>
                </c:pt>
                <c:pt idx="14">
                  <c:v>94.063574075557483</c:v>
                </c:pt>
                <c:pt idx="15">
                  <c:v>95.789100770387549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D8-44B0-826A-6BB53A439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394720"/>
        <c:axId val="887584480"/>
      </c:scatterChart>
      <c:valAx>
        <c:axId val="129039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Quarter from Q1 2018 to Q4 2021</a:t>
                </a:r>
                <a:endParaRPr lang="en-IN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84480"/>
        <c:crosses val="autoZero"/>
        <c:crossBetween val="midCat"/>
      </c:valAx>
      <c:valAx>
        <c:axId val="8875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Occupancy(%)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9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[4]S08000030!$A$5:$A$44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[4]S08000030!$F$5:$F$44</c:f>
              <c:numCache>
                <c:formatCode>General</c:formatCode>
                <c:ptCount val="40"/>
                <c:pt idx="0">
                  <c:v>95.927601809954751</c:v>
                </c:pt>
                <c:pt idx="1">
                  <c:v>96.832579185520359</c:v>
                </c:pt>
                <c:pt idx="2">
                  <c:v>95.238095238095227</c:v>
                </c:pt>
                <c:pt idx="3">
                  <c:v>95.544554455445535</c:v>
                </c:pt>
                <c:pt idx="4">
                  <c:v>93.212669683257914</c:v>
                </c:pt>
                <c:pt idx="5">
                  <c:v>94.468085106382986</c:v>
                </c:pt>
                <c:pt idx="6">
                  <c:v>96</c:v>
                </c:pt>
                <c:pt idx="7">
                  <c:v>90.366972477064223</c:v>
                </c:pt>
                <c:pt idx="8">
                  <c:v>91.079812206572768</c:v>
                </c:pt>
                <c:pt idx="9">
                  <c:v>94.805194805194802</c:v>
                </c:pt>
                <c:pt idx="10">
                  <c:v>97.787610619469021</c:v>
                </c:pt>
                <c:pt idx="11">
                  <c:v>96.943231441048042</c:v>
                </c:pt>
                <c:pt idx="12">
                  <c:v>91.709844559585491</c:v>
                </c:pt>
                <c:pt idx="13">
                  <c:v>92.672413793103445</c:v>
                </c:pt>
                <c:pt idx="14">
                  <c:v>86.142322097378283</c:v>
                </c:pt>
                <c:pt idx="15">
                  <c:v>88.659793814432987</c:v>
                </c:pt>
                <c:pt idx="16">
                  <c:v>92.410714285714292</c:v>
                </c:pt>
                <c:pt idx="17">
                  <c:v>89.610389610389603</c:v>
                </c:pt>
                <c:pt idx="18">
                  <c:v>82.969432314410483</c:v>
                </c:pt>
                <c:pt idx="19">
                  <c:v>87.169811320754718</c:v>
                </c:pt>
                <c:pt idx="20">
                  <c:v>89.88326848249028</c:v>
                </c:pt>
                <c:pt idx="21">
                  <c:v>90.34749034749035</c:v>
                </c:pt>
                <c:pt idx="22">
                  <c:v>89.642857142857153</c:v>
                </c:pt>
                <c:pt idx="23">
                  <c:v>89.400921658986178</c:v>
                </c:pt>
                <c:pt idx="24">
                  <c:v>86.419753086419746</c:v>
                </c:pt>
                <c:pt idx="25">
                  <c:v>87.931034482758619</c:v>
                </c:pt>
                <c:pt idx="26">
                  <c:v>83.467741935483872</c:v>
                </c:pt>
                <c:pt idx="27">
                  <c:v>82.926829268292678</c:v>
                </c:pt>
                <c:pt idx="28">
                  <c:v>88.60759493670885</c:v>
                </c:pt>
                <c:pt idx="29">
                  <c:v>89.523809523809533</c:v>
                </c:pt>
                <c:pt idx="30">
                  <c:v>95.238095238095227</c:v>
                </c:pt>
                <c:pt idx="31">
                  <c:v>94.930875576036868</c:v>
                </c:pt>
                <c:pt idx="32">
                  <c:v>91.904761904761898</c:v>
                </c:pt>
                <c:pt idx="33">
                  <c:v>89.142857142857139</c:v>
                </c:pt>
                <c:pt idx="34">
                  <c:v>97.252747252747255</c:v>
                </c:pt>
                <c:pt idx="35">
                  <c:v>97.560975609756099</c:v>
                </c:pt>
                <c:pt idx="36">
                  <c:v>93.782383419689126</c:v>
                </c:pt>
                <c:pt idx="37">
                  <c:v>90.909090909090907</c:v>
                </c:pt>
                <c:pt idx="38">
                  <c:v>92.857142857142861</c:v>
                </c:pt>
                <c:pt idx="39">
                  <c:v>88.185654008438817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D-46EE-86D7-EAE6178C6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609152"/>
        <c:axId val="1472160112"/>
      </c:scatterChart>
      <c:valAx>
        <c:axId val="14716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60112"/>
        <c:crosses val="autoZero"/>
        <c:crossBetween val="midCat"/>
      </c:valAx>
      <c:valAx>
        <c:axId val="14721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60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Referrals Treated (%) by quarter for Cancer in Scotland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[4]S08000030!$F$50:$F$89</c:f>
              <c:numCache>
                <c:formatCode>General</c:formatCode>
                <c:ptCount val="40"/>
                <c:pt idx="0">
                  <c:v>95.927601809954751</c:v>
                </c:pt>
                <c:pt idx="1">
                  <c:v>96.832579185520359</c:v>
                </c:pt>
                <c:pt idx="2">
                  <c:v>95.238095238095227</c:v>
                </c:pt>
                <c:pt idx="3">
                  <c:v>95.544554455445535</c:v>
                </c:pt>
                <c:pt idx="4">
                  <c:v>93.212669683257914</c:v>
                </c:pt>
                <c:pt idx="5">
                  <c:v>94.468085106382986</c:v>
                </c:pt>
                <c:pt idx="6">
                  <c:v>96</c:v>
                </c:pt>
                <c:pt idx="7">
                  <c:v>90.366972477064223</c:v>
                </c:pt>
                <c:pt idx="8">
                  <c:v>91.079812206572768</c:v>
                </c:pt>
                <c:pt idx="9">
                  <c:v>94.805194805194802</c:v>
                </c:pt>
                <c:pt idx="10">
                  <c:v>97.787610619469021</c:v>
                </c:pt>
                <c:pt idx="11">
                  <c:v>96.943231441048042</c:v>
                </c:pt>
                <c:pt idx="12">
                  <c:v>91.709844559585491</c:v>
                </c:pt>
                <c:pt idx="13">
                  <c:v>92.672413793103445</c:v>
                </c:pt>
                <c:pt idx="14">
                  <c:v>86.142322097378283</c:v>
                </c:pt>
                <c:pt idx="15">
                  <c:v>88.659793814432987</c:v>
                </c:pt>
                <c:pt idx="16">
                  <c:v>92.410714285714292</c:v>
                </c:pt>
                <c:pt idx="17">
                  <c:v>89.610389610389603</c:v>
                </c:pt>
                <c:pt idx="18">
                  <c:v>82.969432314410483</c:v>
                </c:pt>
                <c:pt idx="19">
                  <c:v>87.169811320754718</c:v>
                </c:pt>
                <c:pt idx="20">
                  <c:v>89.88326848249028</c:v>
                </c:pt>
                <c:pt idx="21">
                  <c:v>90.34749034749035</c:v>
                </c:pt>
                <c:pt idx="22">
                  <c:v>89.642857142857153</c:v>
                </c:pt>
                <c:pt idx="23">
                  <c:v>89.400921658986178</c:v>
                </c:pt>
                <c:pt idx="24">
                  <c:v>86.419753086419746</c:v>
                </c:pt>
                <c:pt idx="25">
                  <c:v>87.931034482758619</c:v>
                </c:pt>
                <c:pt idx="26">
                  <c:v>83.467741935483872</c:v>
                </c:pt>
                <c:pt idx="27">
                  <c:v>82.926829268292678</c:v>
                </c:pt>
                <c:pt idx="28">
                  <c:v>88.60759493670885</c:v>
                </c:pt>
                <c:pt idx="29">
                  <c:v>89.523809523809533</c:v>
                </c:pt>
                <c:pt idx="30">
                  <c:v>95.238095238095227</c:v>
                </c:pt>
                <c:pt idx="31">
                  <c:v>94.930875576036868</c:v>
                </c:pt>
                <c:pt idx="32">
                  <c:v>91.904761904761898</c:v>
                </c:pt>
                <c:pt idx="33">
                  <c:v>89.142857142857139</c:v>
                </c:pt>
                <c:pt idx="34">
                  <c:v>97.252747252747255</c:v>
                </c:pt>
                <c:pt idx="35">
                  <c:v>97.560975609756099</c:v>
                </c:pt>
                <c:pt idx="36">
                  <c:v>93.782383419689126</c:v>
                </c:pt>
                <c:pt idx="37">
                  <c:v>90.909090909090907</c:v>
                </c:pt>
                <c:pt idx="38">
                  <c:v>92.857142857142861</c:v>
                </c:pt>
                <c:pt idx="39">
                  <c:v>88.185654008438817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2-445A-8B6F-5F463F9F5132}"/>
            </c:ext>
          </c:extLst>
        </c:ser>
        <c:ser>
          <c:idx val="1"/>
          <c:order val="1"/>
          <c:tx>
            <c:v>Forecast (Linear Trend)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[4]S08000030!$G$50:$G$89</c:f>
              <c:numCache>
                <c:formatCode>General</c:formatCode>
                <c:ptCount val="40"/>
                <c:pt idx="0">
                  <c:v>93.38699440303337</c:v>
                </c:pt>
                <c:pt idx="1">
                  <c:v>93.289542143400482</c:v>
                </c:pt>
                <c:pt idx="2">
                  <c:v>93.192089883767608</c:v>
                </c:pt>
                <c:pt idx="3">
                  <c:v>93.094637624134734</c:v>
                </c:pt>
                <c:pt idx="4">
                  <c:v>92.997185364501846</c:v>
                </c:pt>
                <c:pt idx="5">
                  <c:v>92.899733104868972</c:v>
                </c:pt>
                <c:pt idx="6">
                  <c:v>92.802280845236098</c:v>
                </c:pt>
                <c:pt idx="7">
                  <c:v>92.704828585603209</c:v>
                </c:pt>
                <c:pt idx="8">
                  <c:v>92.607376325970336</c:v>
                </c:pt>
                <c:pt idx="9">
                  <c:v>92.509924066337462</c:v>
                </c:pt>
                <c:pt idx="10">
                  <c:v>92.412471806704573</c:v>
                </c:pt>
                <c:pt idx="11">
                  <c:v>92.315019547071699</c:v>
                </c:pt>
                <c:pt idx="12">
                  <c:v>92.217567287438811</c:v>
                </c:pt>
                <c:pt idx="13">
                  <c:v>92.120115027805937</c:v>
                </c:pt>
                <c:pt idx="14">
                  <c:v>92.022662768173063</c:v>
                </c:pt>
                <c:pt idx="15">
                  <c:v>91.925210508540175</c:v>
                </c:pt>
                <c:pt idx="16">
                  <c:v>91.827758248907301</c:v>
                </c:pt>
                <c:pt idx="17">
                  <c:v>91.730305989274427</c:v>
                </c:pt>
                <c:pt idx="18">
                  <c:v>91.632853729641539</c:v>
                </c:pt>
                <c:pt idx="19">
                  <c:v>91.535401470008665</c:v>
                </c:pt>
                <c:pt idx="20">
                  <c:v>91.437949210375791</c:v>
                </c:pt>
                <c:pt idx="21">
                  <c:v>91.340496950742903</c:v>
                </c:pt>
                <c:pt idx="22">
                  <c:v>91.243044691110029</c:v>
                </c:pt>
                <c:pt idx="23">
                  <c:v>91.145592431477155</c:v>
                </c:pt>
                <c:pt idx="24">
                  <c:v>91.048140171844267</c:v>
                </c:pt>
                <c:pt idx="25">
                  <c:v>90.950687912211393</c:v>
                </c:pt>
                <c:pt idx="26">
                  <c:v>90.853235652578519</c:v>
                </c:pt>
                <c:pt idx="27">
                  <c:v>90.755783392945631</c:v>
                </c:pt>
                <c:pt idx="28">
                  <c:v>90.658331133312757</c:v>
                </c:pt>
                <c:pt idx="29">
                  <c:v>90.560878873679883</c:v>
                </c:pt>
                <c:pt idx="30">
                  <c:v>90.463426614046995</c:v>
                </c:pt>
                <c:pt idx="31">
                  <c:v>90.365974354414121</c:v>
                </c:pt>
                <c:pt idx="32">
                  <c:v>90.268522094781247</c:v>
                </c:pt>
                <c:pt idx="33">
                  <c:v>90.171069835148359</c:v>
                </c:pt>
                <c:pt idx="34">
                  <c:v>90.073617575515485</c:v>
                </c:pt>
                <c:pt idx="35">
                  <c:v>89.976165315882611</c:v>
                </c:pt>
                <c:pt idx="36">
                  <c:v>89.878713056249723</c:v>
                </c:pt>
                <c:pt idx="37">
                  <c:v>89.781260796616849</c:v>
                </c:pt>
                <c:pt idx="38">
                  <c:v>89.68380853698396</c:v>
                </c:pt>
                <c:pt idx="39">
                  <c:v>89.586356277351086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2-445A-8B6F-5F463F9F5132}"/>
            </c:ext>
          </c:extLst>
        </c:ser>
        <c:ser>
          <c:idx val="2"/>
          <c:order val="2"/>
          <c:tx>
            <c:v>Forecast (Linear Trend Seasonality)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[4]S08000030!$K$118:$K$157</c:f>
              <c:numCache>
                <c:formatCode>General</c:formatCode>
                <c:ptCount val="40"/>
                <c:pt idx="0">
                  <c:v>93.248581062357914</c:v>
                </c:pt>
                <c:pt idx="1">
                  <c:v>93.379035115502177</c:v>
                </c:pt>
                <c:pt idx="2">
                  <c:v>93.414345094410336</c:v>
                </c:pt>
                <c:pt idx="3">
                  <c:v>92.923702587868007</c:v>
                </c:pt>
                <c:pt idx="4">
                  <c:v>92.858638701281819</c:v>
                </c:pt>
                <c:pt idx="5">
                  <c:v>92.989092754426096</c:v>
                </c:pt>
                <c:pt idx="6">
                  <c:v>93.024402733334242</c:v>
                </c:pt>
                <c:pt idx="7">
                  <c:v>92.533760226791927</c:v>
                </c:pt>
                <c:pt idx="8">
                  <c:v>92.468696340205724</c:v>
                </c:pt>
                <c:pt idx="9">
                  <c:v>92.599150393350001</c:v>
                </c:pt>
                <c:pt idx="10">
                  <c:v>92.634460372258161</c:v>
                </c:pt>
                <c:pt idx="11">
                  <c:v>92.143817865715832</c:v>
                </c:pt>
                <c:pt idx="12">
                  <c:v>92.078753979129644</c:v>
                </c:pt>
                <c:pt idx="13">
                  <c:v>92.209208032273921</c:v>
                </c:pt>
                <c:pt idx="14">
                  <c:v>92.244518011182066</c:v>
                </c:pt>
                <c:pt idx="15">
                  <c:v>91.753875504639751</c:v>
                </c:pt>
                <c:pt idx="16">
                  <c:v>91.688811618053549</c:v>
                </c:pt>
                <c:pt idx="17">
                  <c:v>91.819265671197826</c:v>
                </c:pt>
                <c:pt idx="18">
                  <c:v>91.854575650105986</c:v>
                </c:pt>
                <c:pt idx="19">
                  <c:v>91.363933143563656</c:v>
                </c:pt>
                <c:pt idx="20">
                  <c:v>91.298869256977468</c:v>
                </c:pt>
                <c:pt idx="21">
                  <c:v>91.429323310121731</c:v>
                </c:pt>
                <c:pt idx="22">
                  <c:v>91.464633289029891</c:v>
                </c:pt>
                <c:pt idx="23">
                  <c:v>90.973990782487576</c:v>
                </c:pt>
                <c:pt idx="24">
                  <c:v>90.908926895901374</c:v>
                </c:pt>
                <c:pt idx="25">
                  <c:v>91.03938094904565</c:v>
                </c:pt>
                <c:pt idx="26">
                  <c:v>91.074690927953796</c:v>
                </c:pt>
                <c:pt idx="27">
                  <c:v>90.584048421411481</c:v>
                </c:pt>
                <c:pt idx="28">
                  <c:v>90.518984534825293</c:v>
                </c:pt>
                <c:pt idx="29">
                  <c:v>90.649438587969556</c:v>
                </c:pt>
                <c:pt idx="30">
                  <c:v>90.684748566877715</c:v>
                </c:pt>
                <c:pt idx="31">
                  <c:v>90.1941060603354</c:v>
                </c:pt>
                <c:pt idx="32">
                  <c:v>90.129042173749198</c:v>
                </c:pt>
                <c:pt idx="33">
                  <c:v>90.259496226893475</c:v>
                </c:pt>
                <c:pt idx="34">
                  <c:v>90.294806205801621</c:v>
                </c:pt>
                <c:pt idx="35">
                  <c:v>89.804163699259306</c:v>
                </c:pt>
                <c:pt idx="36">
                  <c:v>89.739099812673118</c:v>
                </c:pt>
                <c:pt idx="37">
                  <c:v>89.86955386581738</c:v>
                </c:pt>
                <c:pt idx="38">
                  <c:v>89.90486384472554</c:v>
                </c:pt>
                <c:pt idx="39">
                  <c:v>89.414221338183211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22-445A-8B6F-5F463F9F5132}"/>
            </c:ext>
          </c:extLst>
        </c:ser>
        <c:ser>
          <c:idx val="3"/>
          <c:order val="3"/>
          <c:tx>
            <c:v>Forecast (Exponential)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[4]S08000030!$G$171:$G$210</c:f>
              <c:numCache>
                <c:formatCode>General</c:formatCode>
                <c:ptCount val="40"/>
                <c:pt idx="1">
                  <c:v>95.927601809954794</c:v>
                </c:pt>
                <c:pt idx="2">
                  <c:v>96.561085972850691</c:v>
                </c:pt>
                <c:pt idx="3">
                  <c:v>95.634992458521864</c:v>
                </c:pt>
                <c:pt idx="4">
                  <c:v>95.571685856368447</c:v>
                </c:pt>
                <c:pt idx="5">
                  <c:v>93.920374535191073</c:v>
                </c:pt>
                <c:pt idx="6">
                  <c:v>94.303771935025409</c:v>
                </c:pt>
                <c:pt idx="7">
                  <c:v>95.491131580507613</c:v>
                </c:pt>
                <c:pt idx="8">
                  <c:v>91.904220208097243</c:v>
                </c:pt>
                <c:pt idx="9">
                  <c:v>91.327134607030118</c:v>
                </c:pt>
                <c:pt idx="10">
                  <c:v>93.761776745745408</c:v>
                </c:pt>
                <c:pt idx="11">
                  <c:v>96.579860457351941</c:v>
                </c:pt>
                <c:pt idx="12">
                  <c:v>96.834220145939213</c:v>
                </c:pt>
                <c:pt idx="13">
                  <c:v>93.247157235491613</c:v>
                </c:pt>
                <c:pt idx="14">
                  <c:v>92.844836825819897</c:v>
                </c:pt>
                <c:pt idx="15">
                  <c:v>88.153076515910769</c:v>
                </c:pt>
                <c:pt idx="16">
                  <c:v>88.507778624876323</c:v>
                </c:pt>
                <c:pt idx="17">
                  <c:v>91.239833587462897</c:v>
                </c:pt>
                <c:pt idx="18">
                  <c:v>90.099222803511594</c:v>
                </c:pt>
                <c:pt idx="19">
                  <c:v>85.108369461140811</c:v>
                </c:pt>
                <c:pt idx="20">
                  <c:v>86.551378762870542</c:v>
                </c:pt>
                <c:pt idx="21">
                  <c:v>88.883701566604358</c:v>
                </c:pt>
                <c:pt idx="22">
                  <c:v>89.908353713224557</c:v>
                </c:pt>
                <c:pt idx="23">
                  <c:v>89.72250611396737</c:v>
                </c:pt>
                <c:pt idx="24">
                  <c:v>89.497396995480528</c:v>
                </c:pt>
                <c:pt idx="25">
                  <c:v>87.343046259137978</c:v>
                </c:pt>
                <c:pt idx="26">
                  <c:v>87.754638015672427</c:v>
                </c:pt>
                <c:pt idx="27">
                  <c:v>84.753810759540443</c:v>
                </c:pt>
                <c:pt idx="28">
                  <c:v>83.474923715667003</c:v>
                </c:pt>
                <c:pt idx="29">
                  <c:v>87.067793570396304</c:v>
                </c:pt>
                <c:pt idx="30">
                  <c:v>88.787004737785566</c:v>
                </c:pt>
                <c:pt idx="31">
                  <c:v>93.302768088002324</c:v>
                </c:pt>
                <c:pt idx="32">
                  <c:v>94.442443329626514</c:v>
                </c:pt>
                <c:pt idx="33">
                  <c:v>92.666066332221291</c:v>
                </c:pt>
                <c:pt idx="34">
                  <c:v>90.19981989966638</c:v>
                </c:pt>
                <c:pt idx="35">
                  <c:v>95.136869046822994</c:v>
                </c:pt>
                <c:pt idx="36">
                  <c:v>96.833743640876165</c:v>
                </c:pt>
                <c:pt idx="37">
                  <c:v>94.697791486045233</c:v>
                </c:pt>
                <c:pt idx="38">
                  <c:v>92.045701082177203</c:v>
                </c:pt>
                <c:pt idx="39">
                  <c:v>92.613710324653169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22-445A-8B6F-5F463F9F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31360"/>
        <c:axId val="1725903952"/>
      </c:scatterChart>
      <c:valAx>
        <c:axId val="105403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 from Q1 2012 to Q4 2021</a:t>
                </a:r>
                <a:endParaRPr lang="en-IN"/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03952"/>
        <c:crosses val="autoZero"/>
        <c:crossBetween val="midCat"/>
      </c:valAx>
      <c:valAx>
        <c:axId val="17259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Referrals Treated (%)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3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occupancy of beds in Medical Oncology department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[4]S08000030!$F$215</c:f>
              <c:strCache>
                <c:ptCount val="1"/>
                <c:pt idx="0">
                  <c:v>Percentage of Referrals Treated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[4]S08000030!$A$216:$A$231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[4]S08000030!$F$216:$F$231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8-4886-8F90-ECB49750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32656"/>
        <c:axId val="1766519392"/>
      </c:scatterChart>
      <c:valAx>
        <c:axId val="10548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Quarter from Q1 2018 to Q4 2021</a:t>
                </a:r>
                <a:endParaRPr lang="en-IN"/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519392"/>
        <c:crosses val="autoZero"/>
        <c:crossBetween val="midCat"/>
      </c:valAx>
      <c:valAx>
        <c:axId val="1766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Bed Occupancy (%)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48</xdr:row>
      <xdr:rowOff>160020</xdr:rowOff>
    </xdr:from>
    <xdr:to>
      <xdr:col>8</xdr:col>
      <xdr:colOff>91440</xdr:colOff>
      <xdr:row>70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B9BA1-ABAF-4C38-92AE-8158E12C5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39075</xdr:colOff>
      <xdr:row>192</xdr:row>
      <xdr:rowOff>119835</xdr:rowOff>
    </xdr:from>
    <xdr:to>
      <xdr:col>6</xdr:col>
      <xdr:colOff>1302563</xdr:colOff>
      <xdr:row>212</xdr:row>
      <xdr:rowOff>71641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675BDD-F939-42C5-A8C5-892D95D9A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46</xdr:row>
      <xdr:rowOff>186690</xdr:rowOff>
    </xdr:from>
    <xdr:to>
      <xdr:col>8</xdr:col>
      <xdr:colOff>815340</xdr:colOff>
      <xdr:row>64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443E3-6692-4FFA-BED7-1C6D6B0C9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350520</xdr:colOff>
      <xdr:row>191</xdr:row>
      <xdr:rowOff>11430</xdr:rowOff>
    </xdr:from>
    <xdr:to>
      <xdr:col>8</xdr:col>
      <xdr:colOff>22860</xdr:colOff>
      <xdr:row>207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C5212-3B56-4F38-AB45-BE1AB0EF0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12700</xdr:rowOff>
    </xdr:from>
    <xdr:to>
      <xdr:col>13</xdr:col>
      <xdr:colOff>368300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D39AB-356D-4DC1-94C1-FB08ACC05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90</xdr:row>
      <xdr:rowOff>38100</xdr:rowOff>
    </xdr:from>
    <xdr:to>
      <xdr:col>8</xdr:col>
      <xdr:colOff>25400</xdr:colOff>
      <xdr:row>112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C8B51-7F0B-48BC-A2A8-65D4C0A78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1562100</xdr:colOff>
      <xdr:row>215</xdr:row>
      <xdr:rowOff>57150</xdr:rowOff>
    </xdr:from>
    <xdr:to>
      <xdr:col>10</xdr:col>
      <xdr:colOff>393700</xdr:colOff>
      <xdr:row>230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8C1549-3635-4BEA-BD19-C7BF09EEE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thira\Downloads\Cancer%20Waiting%20Times%20with%20a%2062%20day%20waiting%20standard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thira\Downloads\S08000020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thira\Downloads\DOC-20230409-WA0010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thira\Downloads\Time%20Series%20Analysis%20Including%20yea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 -&gt;"/>
      <sheetName val="Cancer Waiting Times with a 62 "/>
      <sheetName val="HBName"/>
      <sheetName val="SHBName"/>
      <sheetName val="Cleaned Data -&gt;"/>
      <sheetName val="Rows Deleted 1"/>
      <sheetName val="Sorted Data"/>
      <sheetName val="Rows Deleted 2"/>
      <sheetName val="HB Name"/>
      <sheetName val="Final"/>
    </sheetNames>
    <sheetDataSet>
      <sheetData sheetId="0"/>
      <sheetData sheetId="1"/>
      <sheetData sheetId="2">
        <row r="1">
          <cell r="A1" t="str">
            <v>HB</v>
          </cell>
          <cell r="B1" t="str">
            <v>HBName</v>
          </cell>
          <cell r="C1" t="str">
            <v>HBDateEnacted</v>
          </cell>
          <cell r="D1" t="str">
            <v>HBDateArchived</v>
          </cell>
          <cell r="E1" t="str">
            <v>Country</v>
          </cell>
        </row>
        <row r="2">
          <cell r="A2" t="str">
            <v>S08000015</v>
          </cell>
          <cell r="B2" t="str">
            <v>NHS Ayrshire and Arran</v>
          </cell>
          <cell r="C2">
            <v>20140401</v>
          </cell>
          <cell r="E2" t="str">
            <v>S92000003</v>
          </cell>
        </row>
        <row r="3">
          <cell r="A3" t="str">
            <v>S08000016</v>
          </cell>
          <cell r="B3" t="str">
            <v>NHS Borders</v>
          </cell>
          <cell r="C3">
            <v>20140401</v>
          </cell>
          <cell r="E3" t="str">
            <v>S92000003</v>
          </cell>
        </row>
        <row r="4">
          <cell r="A4" t="str">
            <v>S08000017</v>
          </cell>
          <cell r="B4" t="str">
            <v>NHS Dumfries and Galloway</v>
          </cell>
          <cell r="C4">
            <v>20140401</v>
          </cell>
          <cell r="E4" t="str">
            <v>S92000003</v>
          </cell>
        </row>
        <row r="5">
          <cell r="A5" t="str">
            <v>S08000018</v>
          </cell>
          <cell r="B5" t="str">
            <v>NHS Fife</v>
          </cell>
          <cell r="C5">
            <v>20140401</v>
          </cell>
          <cell r="D5">
            <v>20180201</v>
          </cell>
          <cell r="E5" t="str">
            <v>S92000003</v>
          </cell>
        </row>
        <row r="6">
          <cell r="A6" t="str">
            <v>S08000019</v>
          </cell>
          <cell r="B6" t="str">
            <v>NHS Forth Valley</v>
          </cell>
          <cell r="C6">
            <v>20140401</v>
          </cell>
          <cell r="E6" t="str">
            <v>S92000003</v>
          </cell>
        </row>
        <row r="7">
          <cell r="A7" t="str">
            <v>S08000020</v>
          </cell>
          <cell r="B7" t="str">
            <v>NHS Grampian</v>
          </cell>
          <cell r="C7">
            <v>20140401</v>
          </cell>
          <cell r="E7" t="str">
            <v>S92000003</v>
          </cell>
        </row>
        <row r="8">
          <cell r="A8" t="str">
            <v>S08000021</v>
          </cell>
          <cell r="B8" t="str">
            <v>NHS Greater Glasgow and Clyde</v>
          </cell>
          <cell r="C8">
            <v>20140401</v>
          </cell>
          <cell r="D8">
            <v>20190331</v>
          </cell>
          <cell r="E8" t="str">
            <v>S92000003</v>
          </cell>
        </row>
        <row r="9">
          <cell r="A9" t="str">
            <v>S08000022</v>
          </cell>
          <cell r="B9" t="str">
            <v>NHS Highland</v>
          </cell>
          <cell r="C9">
            <v>20140401</v>
          </cell>
          <cell r="E9" t="str">
            <v>S92000003</v>
          </cell>
        </row>
        <row r="10">
          <cell r="A10" t="str">
            <v>S08000023</v>
          </cell>
          <cell r="B10" t="str">
            <v>NHS Lanarkshire</v>
          </cell>
          <cell r="C10">
            <v>20140401</v>
          </cell>
          <cell r="D10">
            <v>20190331</v>
          </cell>
          <cell r="E10" t="str">
            <v>S92000003</v>
          </cell>
        </row>
        <row r="11">
          <cell r="A11" t="str">
            <v>S08000024</v>
          </cell>
          <cell r="B11" t="str">
            <v>NHS Lothian</v>
          </cell>
          <cell r="C11">
            <v>20140401</v>
          </cell>
          <cell r="E11" t="str">
            <v>S92000003</v>
          </cell>
        </row>
        <row r="12">
          <cell r="A12" t="str">
            <v>S08000025</v>
          </cell>
          <cell r="B12" t="str">
            <v>NHS Orkney</v>
          </cell>
          <cell r="C12">
            <v>20140401</v>
          </cell>
          <cell r="E12" t="str">
            <v>S92000003</v>
          </cell>
        </row>
        <row r="13">
          <cell r="A13" t="str">
            <v>S08000026</v>
          </cell>
          <cell r="B13" t="str">
            <v>NHS Shetland</v>
          </cell>
          <cell r="C13">
            <v>20140401</v>
          </cell>
          <cell r="E13" t="str">
            <v>S92000003</v>
          </cell>
        </row>
        <row r="14">
          <cell r="A14" t="str">
            <v>S08000027</v>
          </cell>
          <cell r="B14" t="str">
            <v>NHS Tayside</v>
          </cell>
          <cell r="C14">
            <v>20140401</v>
          </cell>
          <cell r="D14">
            <v>20180201</v>
          </cell>
          <cell r="E14" t="str">
            <v>S92000003</v>
          </cell>
        </row>
        <row r="15">
          <cell r="A15" t="str">
            <v>S08000028</v>
          </cell>
          <cell r="B15" t="str">
            <v>NHS Western Isles</v>
          </cell>
          <cell r="C15">
            <v>20140401</v>
          </cell>
          <cell r="E15" t="str">
            <v>S92000003</v>
          </cell>
        </row>
        <row r="16">
          <cell r="A16" t="str">
            <v>S08000029</v>
          </cell>
          <cell r="B16" t="str">
            <v>NHS Fife</v>
          </cell>
          <cell r="C16">
            <v>20180202</v>
          </cell>
          <cell r="E16" t="str">
            <v>S92000003</v>
          </cell>
        </row>
        <row r="17">
          <cell r="A17" t="str">
            <v>S08000030</v>
          </cell>
          <cell r="B17" t="str">
            <v>NHS Tayside</v>
          </cell>
          <cell r="C17">
            <v>20180202</v>
          </cell>
          <cell r="E17" t="str">
            <v>S92000003</v>
          </cell>
        </row>
        <row r="18">
          <cell r="A18" t="str">
            <v>S08000031</v>
          </cell>
          <cell r="B18" t="str">
            <v>NHS Greater Glasgow and Clyde</v>
          </cell>
          <cell r="C18">
            <v>20190401</v>
          </cell>
          <cell r="E18" t="str">
            <v>S92000003</v>
          </cell>
        </row>
        <row r="19">
          <cell r="A19" t="str">
            <v>S08000032</v>
          </cell>
          <cell r="B19" t="str">
            <v>NHS Lanarkshire</v>
          </cell>
          <cell r="C19">
            <v>20190401</v>
          </cell>
          <cell r="E19" t="str">
            <v>S92000003</v>
          </cell>
        </row>
      </sheetData>
      <sheetData sheetId="3">
        <row r="1">
          <cell r="A1" t="str">
            <v>SHB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08000020"/>
      <sheetName val="Cancer Reg Trend 20"/>
      <sheetName val="Cancer Reg Trend 20 Seasonal"/>
      <sheetName val="Beds Reg Trend 20"/>
      <sheetName val="Beds Reg Trend Seasonal 20"/>
    </sheetNames>
    <sheetDataSet>
      <sheetData sheetId="0"/>
      <sheetData sheetId="1">
        <row r="7">
          <cell r="A7">
            <v>1</v>
          </cell>
          <cell r="F7">
            <v>90.102389078498291</v>
          </cell>
          <cell r="G7">
            <v>91.591898167091472</v>
          </cell>
        </row>
        <row r="8">
          <cell r="A8">
            <v>2</v>
          </cell>
          <cell r="F8">
            <v>95.136778115501514</v>
          </cell>
          <cell r="G8">
            <v>91.202360973288449</v>
          </cell>
        </row>
        <row r="9">
          <cell r="A9">
            <v>3</v>
          </cell>
          <cell r="F9">
            <v>88.679245283018872</v>
          </cell>
          <cell r="G9">
            <v>90.812823779485441</v>
          </cell>
        </row>
        <row r="10">
          <cell r="A10">
            <v>4</v>
          </cell>
          <cell r="F10">
            <v>95.59748427672956</v>
          </cell>
          <cell r="G10">
            <v>90.423286585682419</v>
          </cell>
        </row>
        <row r="11">
          <cell r="A11">
            <v>5</v>
          </cell>
          <cell r="F11">
            <v>90.202702702702695</v>
          </cell>
          <cell r="G11">
            <v>90.033749391879397</v>
          </cell>
        </row>
        <row r="12">
          <cell r="A12">
            <v>6</v>
          </cell>
          <cell r="F12">
            <v>88.698630136986296</v>
          </cell>
          <cell r="G12">
            <v>89.644212198076374</v>
          </cell>
        </row>
        <row r="13">
          <cell r="A13">
            <v>7</v>
          </cell>
          <cell r="F13">
            <v>89.368770764119603</v>
          </cell>
          <cell r="G13">
            <v>89.254675004273366</v>
          </cell>
        </row>
        <row r="14">
          <cell r="A14">
            <v>8</v>
          </cell>
          <cell r="F14">
            <v>92.145015105740185</v>
          </cell>
          <cell r="G14">
            <v>88.865137810470344</v>
          </cell>
        </row>
        <row r="15">
          <cell r="A15">
            <v>9</v>
          </cell>
          <cell r="F15">
            <v>85.483870967741936</v>
          </cell>
          <cell r="G15">
            <v>88.475600616667322</v>
          </cell>
        </row>
        <row r="16">
          <cell r="A16">
            <v>10</v>
          </cell>
          <cell r="F16">
            <v>90.282131661442008</v>
          </cell>
          <cell r="G16">
            <v>88.086063422864299</v>
          </cell>
        </row>
        <row r="17">
          <cell r="A17">
            <v>11</v>
          </cell>
          <cell r="F17">
            <v>86.82634730538922</v>
          </cell>
          <cell r="G17">
            <v>87.696526229061291</v>
          </cell>
        </row>
        <row r="18">
          <cell r="A18">
            <v>12</v>
          </cell>
          <cell r="F18">
            <v>89.130434782608688</v>
          </cell>
          <cell r="G18">
            <v>87.306989035258269</v>
          </cell>
        </row>
        <row r="19">
          <cell r="A19">
            <v>13</v>
          </cell>
          <cell r="F19">
            <v>85.534591194968556</v>
          </cell>
          <cell r="G19">
            <v>86.917451841455247</v>
          </cell>
        </row>
        <row r="20">
          <cell r="A20">
            <v>14</v>
          </cell>
          <cell r="F20">
            <v>84.482758620689651</v>
          </cell>
          <cell r="G20">
            <v>86.527914647652224</v>
          </cell>
        </row>
        <row r="21">
          <cell r="A21">
            <v>15</v>
          </cell>
          <cell r="F21">
            <v>85</v>
          </cell>
          <cell r="G21">
            <v>86.138377453849216</v>
          </cell>
        </row>
        <row r="22">
          <cell r="A22">
            <v>16</v>
          </cell>
          <cell r="F22">
            <v>86.549707602339183</v>
          </cell>
          <cell r="G22">
            <v>85.748840260046194</v>
          </cell>
        </row>
        <row r="23">
          <cell r="A23">
            <v>17</v>
          </cell>
          <cell r="F23">
            <v>86.834733893557427</v>
          </cell>
          <cell r="G23">
            <v>85.359303066243172</v>
          </cell>
        </row>
        <row r="24">
          <cell r="A24">
            <v>18</v>
          </cell>
          <cell r="F24">
            <v>85.13513513513513</v>
          </cell>
          <cell r="G24">
            <v>84.969765872440149</v>
          </cell>
        </row>
        <row r="25">
          <cell r="A25">
            <v>19</v>
          </cell>
          <cell r="F25">
            <v>81.723237597911222</v>
          </cell>
          <cell r="G25">
            <v>84.580228678637127</v>
          </cell>
        </row>
        <row r="26">
          <cell r="A26">
            <v>20</v>
          </cell>
          <cell r="F26">
            <v>84.382871536523936</v>
          </cell>
          <cell r="G26">
            <v>84.190691484834119</v>
          </cell>
        </row>
        <row r="27">
          <cell r="A27">
            <v>21</v>
          </cell>
          <cell r="F27">
            <v>85.359801488833739</v>
          </cell>
          <cell r="G27">
            <v>83.801154291031096</v>
          </cell>
        </row>
        <row r="28">
          <cell r="A28">
            <v>22</v>
          </cell>
          <cell r="F28">
            <v>81.84143222506394</v>
          </cell>
          <cell r="G28">
            <v>83.411617097228074</v>
          </cell>
        </row>
        <row r="29">
          <cell r="A29">
            <v>23</v>
          </cell>
          <cell r="F29">
            <v>82.608695652173907</v>
          </cell>
          <cell r="G29">
            <v>83.022079903425066</v>
          </cell>
        </row>
        <row r="30">
          <cell r="A30">
            <v>24</v>
          </cell>
          <cell r="F30">
            <v>79.606879606879616</v>
          </cell>
          <cell r="G30">
            <v>82.632542709622044</v>
          </cell>
        </row>
        <row r="31">
          <cell r="A31">
            <v>25</v>
          </cell>
          <cell r="F31">
            <v>75.797872340425528</v>
          </cell>
          <cell r="G31">
            <v>82.243005515819021</v>
          </cell>
        </row>
        <row r="32">
          <cell r="A32">
            <v>26</v>
          </cell>
          <cell r="F32">
            <v>79.820627802690581</v>
          </cell>
          <cell r="G32">
            <v>81.853468322015999</v>
          </cell>
        </row>
        <row r="33">
          <cell r="A33">
            <v>27</v>
          </cell>
          <cell r="F33">
            <v>76.712328767123282</v>
          </cell>
          <cell r="G33">
            <v>81.463931128212977</v>
          </cell>
        </row>
        <row r="34">
          <cell r="A34">
            <v>28</v>
          </cell>
          <cell r="F34">
            <v>79.136690647482013</v>
          </cell>
          <cell r="G34">
            <v>81.074393934409969</v>
          </cell>
        </row>
        <row r="35">
          <cell r="A35">
            <v>29</v>
          </cell>
          <cell r="F35">
            <v>76.737967914438499</v>
          </cell>
          <cell r="G35">
            <v>80.684856740606946</v>
          </cell>
        </row>
        <row r="36">
          <cell r="A36">
            <v>30</v>
          </cell>
          <cell r="F36">
            <v>86.634844868735087</v>
          </cell>
          <cell r="G36">
            <v>80.295319546803924</v>
          </cell>
        </row>
        <row r="37">
          <cell r="A37">
            <v>31</v>
          </cell>
          <cell r="F37">
            <v>79.126213592233015</v>
          </cell>
          <cell r="G37">
            <v>79.905782353000902</v>
          </cell>
        </row>
        <row r="38">
          <cell r="A38">
            <v>32</v>
          </cell>
          <cell r="F38">
            <v>79.255319148936167</v>
          </cell>
          <cell r="G38">
            <v>79.516245159197894</v>
          </cell>
        </row>
        <row r="39">
          <cell r="A39">
            <v>33</v>
          </cell>
          <cell r="F39">
            <v>83.78378378378379</v>
          </cell>
          <cell r="G39">
            <v>79.126707965394871</v>
          </cell>
        </row>
        <row r="40">
          <cell r="A40">
            <v>34</v>
          </cell>
          <cell r="F40">
            <v>80.792682926829272</v>
          </cell>
          <cell r="G40">
            <v>78.737170771591849</v>
          </cell>
        </row>
        <row r="41">
          <cell r="A41">
            <v>35</v>
          </cell>
          <cell r="F41">
            <v>81.350482315112544</v>
          </cell>
          <cell r="G41">
            <v>78.347633577788827</v>
          </cell>
        </row>
        <row r="42">
          <cell r="A42">
            <v>36</v>
          </cell>
          <cell r="F42">
            <v>86.206896551724128</v>
          </cell>
          <cell r="G42">
            <v>77.958096383985819</v>
          </cell>
        </row>
        <row r="43">
          <cell r="A43">
            <v>37</v>
          </cell>
          <cell r="F43">
            <v>75.454545454545453</v>
          </cell>
          <cell r="G43">
            <v>77.568559190182796</v>
          </cell>
        </row>
        <row r="44">
          <cell r="A44">
            <v>38</v>
          </cell>
          <cell r="F44">
            <v>80.361757105943155</v>
          </cell>
          <cell r="G44">
            <v>77.179021996379774</v>
          </cell>
        </row>
        <row r="45">
          <cell r="A45">
            <v>39</v>
          </cell>
          <cell r="F45">
            <v>75.335120643431637</v>
          </cell>
          <cell r="G45">
            <v>76.789484802576752</v>
          </cell>
        </row>
        <row r="46">
          <cell r="A46">
            <v>40</v>
          </cell>
          <cell r="F46">
            <v>72.616136919315394</v>
          </cell>
          <cell r="G46">
            <v>76.399947608773743</v>
          </cell>
        </row>
        <row r="76">
          <cell r="K76">
            <v>90.609934429684841</v>
          </cell>
        </row>
        <row r="77">
          <cell r="K77">
            <v>92.399386407636925</v>
          </cell>
        </row>
        <row r="78">
          <cell r="K78">
            <v>89.753752739786592</v>
          </cell>
        </row>
        <row r="79">
          <cell r="K79">
            <v>91.543452165563153</v>
          </cell>
        </row>
        <row r="80">
          <cell r="K80">
            <v>89.036443641299229</v>
          </cell>
        </row>
        <row r="81">
          <cell r="K81">
            <v>90.825895619251312</v>
          </cell>
        </row>
        <row r="82">
          <cell r="K82">
            <v>88.180261951400979</v>
          </cell>
        </row>
        <row r="83">
          <cell r="K83">
            <v>89.969961377177526</v>
          </cell>
        </row>
        <row r="84">
          <cell r="K84">
            <v>87.462952852913617</v>
          </cell>
        </row>
        <row r="85">
          <cell r="K85">
            <v>89.252404830865686</v>
          </cell>
        </row>
        <row r="86">
          <cell r="K86">
            <v>86.606771163015367</v>
          </cell>
        </row>
        <row r="87">
          <cell r="K87">
            <v>88.396470588791914</v>
          </cell>
        </row>
        <row r="88">
          <cell r="K88">
            <v>85.889462064528004</v>
          </cell>
        </row>
        <row r="89">
          <cell r="K89">
            <v>87.678914042480073</v>
          </cell>
        </row>
        <row r="90">
          <cell r="K90">
            <v>85.03328037462974</v>
          </cell>
        </row>
        <row r="91">
          <cell r="K91">
            <v>86.822979800406301</v>
          </cell>
        </row>
        <row r="92">
          <cell r="K92">
            <v>84.315971276142378</v>
          </cell>
        </row>
        <row r="93">
          <cell r="K93">
            <v>86.105423254094461</v>
          </cell>
        </row>
        <row r="94">
          <cell r="K94">
            <v>83.459789586244128</v>
          </cell>
        </row>
        <row r="95">
          <cell r="K95">
            <v>85.249489012020689</v>
          </cell>
        </row>
        <row r="96">
          <cell r="K96">
            <v>82.742480487756765</v>
          </cell>
        </row>
        <row r="97">
          <cell r="K97">
            <v>84.531932465708834</v>
          </cell>
        </row>
        <row r="98">
          <cell r="K98">
            <v>81.886298797858515</v>
          </cell>
        </row>
        <row r="99">
          <cell r="K99">
            <v>83.675998223635062</v>
          </cell>
        </row>
        <row r="100">
          <cell r="K100">
            <v>81.168989699371153</v>
          </cell>
        </row>
        <row r="101">
          <cell r="K101">
            <v>82.958441677323222</v>
          </cell>
        </row>
        <row r="102">
          <cell r="K102">
            <v>80.312808009472903</v>
          </cell>
        </row>
        <row r="103">
          <cell r="K103">
            <v>82.10250743524945</v>
          </cell>
        </row>
        <row r="104">
          <cell r="K104">
            <v>79.595498910985526</v>
          </cell>
        </row>
        <row r="105">
          <cell r="K105">
            <v>81.38495088893761</v>
          </cell>
        </row>
        <row r="106">
          <cell r="K106">
            <v>78.739317221087276</v>
          </cell>
        </row>
        <row r="107">
          <cell r="K107">
            <v>80.529016646863838</v>
          </cell>
        </row>
        <row r="108">
          <cell r="K108">
            <v>78.022008122599914</v>
          </cell>
        </row>
        <row r="109">
          <cell r="K109">
            <v>79.811460100551997</v>
          </cell>
        </row>
        <row r="110">
          <cell r="K110">
            <v>77.165826432701664</v>
          </cell>
        </row>
        <row r="111">
          <cell r="K111">
            <v>78.955525858478211</v>
          </cell>
        </row>
        <row r="112">
          <cell r="K112">
            <v>76.448517334214301</v>
          </cell>
        </row>
        <row r="113">
          <cell r="K113">
            <v>78.237969312166371</v>
          </cell>
        </row>
        <row r="114">
          <cell r="K114">
            <v>75.592335644316051</v>
          </cell>
        </row>
        <row r="115">
          <cell r="K115">
            <v>77.382035070092599</v>
          </cell>
        </row>
        <row r="129">
          <cell r="G129" t="e">
            <v>#N/A</v>
          </cell>
        </row>
        <row r="130">
          <cell r="G130">
            <v>90.102389078498291</v>
          </cell>
        </row>
        <row r="131">
          <cell r="G131">
            <v>92.116144693299574</v>
          </cell>
        </row>
        <row r="132">
          <cell r="G132">
            <v>90.741384929187291</v>
          </cell>
        </row>
        <row r="133">
          <cell r="G133">
            <v>92.683824668204196</v>
          </cell>
        </row>
        <row r="134">
          <cell r="G134">
            <v>91.691375882003598</v>
          </cell>
        </row>
        <row r="135">
          <cell r="G135">
            <v>90.494277583996677</v>
          </cell>
        </row>
        <row r="136">
          <cell r="G136">
            <v>90.044074856045853</v>
          </cell>
        </row>
        <row r="137">
          <cell r="G137">
            <v>90.884450955923583</v>
          </cell>
        </row>
        <row r="138">
          <cell r="G138">
            <v>88.724218960650916</v>
          </cell>
        </row>
        <row r="139">
          <cell r="G139">
            <v>89.347384040967356</v>
          </cell>
        </row>
        <row r="140">
          <cell r="G140">
            <v>88.338969346736093</v>
          </cell>
        </row>
        <row r="141">
          <cell r="G141">
            <v>88.655555521085134</v>
          </cell>
        </row>
        <row r="142">
          <cell r="G142">
            <v>87.407169790638505</v>
          </cell>
        </row>
        <row r="143">
          <cell r="G143">
            <v>86.237405322658958</v>
          </cell>
        </row>
        <row r="144">
          <cell r="G144">
            <v>85.742443193595363</v>
          </cell>
        </row>
        <row r="145">
          <cell r="G145">
            <v>86.065348957092894</v>
          </cell>
        </row>
        <row r="146">
          <cell r="G146">
            <v>86.373102931678716</v>
          </cell>
        </row>
        <row r="147">
          <cell r="G147">
            <v>85.877915813061293</v>
          </cell>
        </row>
        <row r="148">
          <cell r="G148">
            <v>84.216044527001259</v>
          </cell>
        </row>
        <row r="149">
          <cell r="G149">
            <v>84.282775330810324</v>
          </cell>
        </row>
        <row r="150">
          <cell r="G150">
            <v>84.713585794019679</v>
          </cell>
        </row>
        <row r="151">
          <cell r="G151">
            <v>83.564724366437389</v>
          </cell>
        </row>
        <row r="152">
          <cell r="G152">
            <v>83.182312880731985</v>
          </cell>
        </row>
        <row r="153">
          <cell r="G153">
            <v>81.752139571191037</v>
          </cell>
        </row>
        <row r="154">
          <cell r="G154">
            <v>79.370432678884839</v>
          </cell>
        </row>
        <row r="155">
          <cell r="G155">
            <v>79.550510728407133</v>
          </cell>
        </row>
        <row r="156">
          <cell r="G156">
            <v>78.415237943893587</v>
          </cell>
        </row>
        <row r="157">
          <cell r="G157">
            <v>78.703819025328954</v>
          </cell>
        </row>
        <row r="158">
          <cell r="G158">
            <v>77.917478580972769</v>
          </cell>
        </row>
        <row r="159">
          <cell r="G159">
            <v>81.404425096077688</v>
          </cell>
        </row>
        <row r="160">
          <cell r="G160">
            <v>80.493140494539816</v>
          </cell>
        </row>
        <row r="161">
          <cell r="G161">
            <v>79.998011956298356</v>
          </cell>
        </row>
        <row r="162">
          <cell r="G162">
            <v>81.512320687292529</v>
          </cell>
        </row>
        <row r="163">
          <cell r="G163">
            <v>81.224465583107218</v>
          </cell>
        </row>
        <row r="164">
          <cell r="G164">
            <v>81.274872275909345</v>
          </cell>
        </row>
        <row r="165">
          <cell r="G165">
            <v>83.24768198623525</v>
          </cell>
        </row>
        <row r="166">
          <cell r="G166">
            <v>80.130427373559328</v>
          </cell>
        </row>
        <row r="167">
          <cell r="G167">
            <v>80.222959266512859</v>
          </cell>
        </row>
        <row r="168">
          <cell r="G168">
            <v>78.267823817280373</v>
          </cell>
        </row>
        <row r="176">
          <cell r="A176">
            <v>1</v>
          </cell>
          <cell r="F176">
            <v>85.825892857142804</v>
          </cell>
          <cell r="G176">
            <v>84.344312416443302</v>
          </cell>
        </row>
        <row r="177">
          <cell r="A177">
            <v>2</v>
          </cell>
          <cell r="F177">
            <v>80.060195635816399</v>
          </cell>
          <cell r="G177">
            <v>82.995378085678581</v>
          </cell>
        </row>
        <row r="178">
          <cell r="A178">
            <v>3</v>
          </cell>
          <cell r="F178">
            <v>77.3458445040214</v>
          </cell>
          <cell r="G178">
            <v>81.646443754913861</v>
          </cell>
        </row>
        <row r="179">
          <cell r="A179">
            <v>4</v>
          </cell>
          <cell r="F179">
            <v>79.390797148412105</v>
          </cell>
          <cell r="G179">
            <v>80.297509424149126</v>
          </cell>
        </row>
        <row r="180">
          <cell r="A180">
            <v>5</v>
          </cell>
          <cell r="F180">
            <v>85.146053449347406</v>
          </cell>
          <cell r="G180">
            <v>78.948575093384406</v>
          </cell>
        </row>
        <row r="181">
          <cell r="A181">
            <v>6</v>
          </cell>
          <cell r="F181">
            <v>85.730274202574094</v>
          </cell>
          <cell r="G181">
            <v>77.599640762619686</v>
          </cell>
        </row>
        <row r="182">
          <cell r="A182">
            <v>7</v>
          </cell>
          <cell r="F182">
            <v>86.689419795221795</v>
          </cell>
          <cell r="G182">
            <v>76.250706431854965</v>
          </cell>
        </row>
        <row r="183">
          <cell r="A183">
            <v>8</v>
          </cell>
          <cell r="F183">
            <v>86.026490066225094</v>
          </cell>
          <cell r="G183">
            <v>74.901772101090245</v>
          </cell>
        </row>
        <row r="184">
          <cell r="A184">
            <v>9</v>
          </cell>
          <cell r="F184">
            <v>80.612244897959101</v>
          </cell>
          <cell r="G184">
            <v>73.552837770325525</v>
          </cell>
        </row>
        <row r="185">
          <cell r="A185">
            <v>10</v>
          </cell>
          <cell r="F185">
            <v>39.960629921259802</v>
          </cell>
          <cell r="G185">
            <v>72.203903439560804</v>
          </cell>
        </row>
        <row r="186">
          <cell r="A186">
            <v>11</v>
          </cell>
          <cell r="F186">
            <v>62.831325301204799</v>
          </cell>
          <cell r="G186">
            <v>70.85496910879607</v>
          </cell>
        </row>
        <row r="187">
          <cell r="A187">
            <v>12</v>
          </cell>
          <cell r="F187">
            <v>70.920957215373406</v>
          </cell>
          <cell r="G187">
            <v>69.506034778031349</v>
          </cell>
        </row>
        <row r="188">
          <cell r="A188">
            <v>13</v>
          </cell>
          <cell r="F188">
            <v>46.789503070910101</v>
          </cell>
          <cell r="G188">
            <v>68.157100447266629</v>
          </cell>
        </row>
        <row r="189">
          <cell r="A189">
            <v>14</v>
          </cell>
          <cell r="F189">
            <v>63.522727272727202</v>
          </cell>
          <cell r="G189">
            <v>66.808166116501909</v>
          </cell>
        </row>
        <row r="190">
          <cell r="A190">
            <v>15</v>
          </cell>
          <cell r="F190">
            <v>67.867647058823493</v>
          </cell>
          <cell r="G190">
            <v>65.459231785737188</v>
          </cell>
        </row>
        <row r="191">
          <cell r="A191">
            <v>16</v>
          </cell>
          <cell r="F191">
            <v>88.916876574307295</v>
          </cell>
          <cell r="G191">
            <v>64.110297454972468</v>
          </cell>
        </row>
        <row r="218">
          <cell r="K218">
            <v>84.187611394469045</v>
          </cell>
        </row>
        <row r="219">
          <cell r="K219">
            <v>76.912644583723562</v>
          </cell>
        </row>
        <row r="220">
          <cell r="K220">
            <v>83.277746990447071</v>
          </cell>
        </row>
        <row r="221">
          <cell r="K221">
            <v>90.90796807670867</v>
          </cell>
        </row>
        <row r="222">
          <cell r="K222">
            <v>77.791486177382922</v>
          </cell>
        </row>
        <row r="223">
          <cell r="K223">
            <v>70.516519366637439</v>
          </cell>
        </row>
        <row r="224">
          <cell r="K224">
            <v>76.881621773360934</v>
          </cell>
        </row>
        <row r="225">
          <cell r="K225">
            <v>84.511842859622533</v>
          </cell>
        </row>
        <row r="226">
          <cell r="K226">
            <v>71.395360960296784</v>
          </cell>
        </row>
        <row r="227">
          <cell r="K227">
            <v>64.120394149551302</v>
          </cell>
        </row>
        <row r="228">
          <cell r="K228">
            <v>70.485496556274811</v>
          </cell>
        </row>
        <row r="229">
          <cell r="K229">
            <v>78.11571764253641</v>
          </cell>
        </row>
        <row r="230">
          <cell r="K230">
            <v>64.999235743210662</v>
          </cell>
        </row>
        <row r="231">
          <cell r="K231">
            <v>57.724268932465179</v>
          </cell>
        </row>
        <row r="232">
          <cell r="K232">
            <v>64.089371339188673</v>
          </cell>
        </row>
        <row r="233">
          <cell r="K233">
            <v>71.719592425450287</v>
          </cell>
        </row>
        <row r="249">
          <cell r="G249" t="e">
            <v>#N/A</v>
          </cell>
        </row>
        <row r="250">
          <cell r="G250">
            <v>85.825892857142804</v>
          </cell>
        </row>
        <row r="251">
          <cell r="G251">
            <v>82.943044246479602</v>
          </cell>
        </row>
        <row r="252">
          <cell r="G252">
            <v>80.144444375250501</v>
          </cell>
        </row>
        <row r="253">
          <cell r="G253">
            <v>79.767620761831296</v>
          </cell>
        </row>
        <row r="254">
          <cell r="G254">
            <v>82.456837105589358</v>
          </cell>
        </row>
        <row r="255">
          <cell r="G255">
            <v>84.093555654081726</v>
          </cell>
        </row>
        <row r="256">
          <cell r="G256">
            <v>85.391487724651768</v>
          </cell>
        </row>
        <row r="257">
          <cell r="G257">
            <v>85.708988895438438</v>
          </cell>
        </row>
        <row r="258">
          <cell r="G258">
            <v>83.16061689669877</v>
          </cell>
        </row>
        <row r="259">
          <cell r="G259">
            <v>61.560623408979282</v>
          </cell>
        </row>
        <row r="260">
          <cell r="G260">
            <v>62.195974355092041</v>
          </cell>
        </row>
        <row r="261">
          <cell r="G261">
            <v>66.558465785232727</v>
          </cell>
        </row>
        <row r="262">
          <cell r="G262">
            <v>56.673984428071414</v>
          </cell>
        </row>
        <row r="263">
          <cell r="G263">
            <v>60.098355850399308</v>
          </cell>
        </row>
        <row r="264">
          <cell r="G264">
            <v>63.983001454611397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08000024"/>
      <sheetName val=" Cancer Reg24 linear"/>
      <sheetName val="Cancer Reg24 seasonal"/>
      <sheetName val="Bed Reg24 Linear"/>
      <sheetName val="Bed Reg24 seasonal"/>
    </sheetNames>
    <sheetDataSet>
      <sheetData sheetId="0"/>
      <sheetData sheetId="1">
        <row r="6">
          <cell r="A6">
            <v>1</v>
          </cell>
          <cell r="F6">
            <v>94.642857142857139</v>
          </cell>
          <cell r="G6">
            <v>95.296738091675721</v>
          </cell>
        </row>
        <row r="7">
          <cell r="A7">
            <v>2</v>
          </cell>
          <cell r="F7">
            <v>92.025518341307816</v>
          </cell>
          <cell r="G7">
            <v>94.892930559723084</v>
          </cell>
        </row>
        <row r="8">
          <cell r="A8">
            <v>3</v>
          </cell>
          <cell r="F8">
            <v>90.085470085470092</v>
          </cell>
          <cell r="G8">
            <v>94.489123027770432</v>
          </cell>
        </row>
        <row r="9">
          <cell r="A9">
            <v>4</v>
          </cell>
          <cell r="F9">
            <v>95.595432300163125</v>
          </cell>
          <cell r="G9">
            <v>94.085315495817795</v>
          </cell>
        </row>
        <row r="10">
          <cell r="A10">
            <v>5</v>
          </cell>
          <cell r="F10">
            <v>94.708029197080293</v>
          </cell>
          <cell r="G10">
            <v>93.681507963865158</v>
          </cell>
        </row>
        <row r="11">
          <cell r="A11">
            <v>6</v>
          </cell>
          <cell r="F11">
            <v>94.21641791044776</v>
          </cell>
          <cell r="G11">
            <v>93.277700431912507</v>
          </cell>
        </row>
        <row r="12">
          <cell r="A12">
            <v>7</v>
          </cell>
          <cell r="F12">
            <v>95.585738539898131</v>
          </cell>
          <cell r="G12">
            <v>92.87389289995987</v>
          </cell>
        </row>
        <row r="13">
          <cell r="A13">
            <v>8</v>
          </cell>
          <cell r="F13">
            <v>94.38943894389439</v>
          </cell>
          <cell r="G13">
            <v>92.470085368007233</v>
          </cell>
        </row>
        <row r="14">
          <cell r="A14">
            <v>9</v>
          </cell>
          <cell r="F14">
            <v>90.733590733590731</v>
          </cell>
          <cell r="G14">
            <v>92.066277836054596</v>
          </cell>
        </row>
        <row r="15">
          <cell r="A15">
            <v>10</v>
          </cell>
          <cell r="F15">
            <v>92.266187050359719</v>
          </cell>
          <cell r="G15">
            <v>91.662470304101959</v>
          </cell>
        </row>
        <row r="16">
          <cell r="A16">
            <v>11</v>
          </cell>
          <cell r="F16">
            <v>94.026974951830439</v>
          </cell>
          <cell r="G16">
            <v>91.258662772149307</v>
          </cell>
        </row>
        <row r="17">
          <cell r="A17">
            <v>12</v>
          </cell>
          <cell r="F17">
            <v>93.849206349206355</v>
          </cell>
          <cell r="G17">
            <v>90.85485524019667</v>
          </cell>
        </row>
        <row r="18">
          <cell r="A18">
            <v>13</v>
          </cell>
          <cell r="F18">
            <v>92.427184466019412</v>
          </cell>
          <cell r="G18">
            <v>90.451047708244033</v>
          </cell>
        </row>
        <row r="19">
          <cell r="A19">
            <v>14</v>
          </cell>
          <cell r="F19">
            <v>92.222222222222229</v>
          </cell>
          <cell r="G19">
            <v>90.047240176291382</v>
          </cell>
        </row>
        <row r="20">
          <cell r="A20">
            <v>15</v>
          </cell>
          <cell r="F20">
            <v>92.723880597014926</v>
          </cell>
          <cell r="G20">
            <v>89.643432644338745</v>
          </cell>
        </row>
        <row r="21">
          <cell r="A21">
            <v>16</v>
          </cell>
          <cell r="F21">
            <v>91.064638783269956</v>
          </cell>
          <cell r="G21">
            <v>89.239625112386108</v>
          </cell>
        </row>
        <row r="22">
          <cell r="A22">
            <v>17</v>
          </cell>
          <cell r="F22">
            <v>90.427698574338095</v>
          </cell>
          <cell r="G22">
            <v>88.835817580433471</v>
          </cell>
        </row>
        <row r="23">
          <cell r="A23">
            <v>18</v>
          </cell>
          <cell r="F23">
            <v>91.452991452991455</v>
          </cell>
          <cell r="G23">
            <v>88.432010048480834</v>
          </cell>
        </row>
        <row r="24">
          <cell r="A24">
            <v>19</v>
          </cell>
          <cell r="F24">
            <v>87.449392712550605</v>
          </cell>
          <cell r="G24">
            <v>88.028202516528182</v>
          </cell>
        </row>
        <row r="25">
          <cell r="A25">
            <v>20</v>
          </cell>
          <cell r="F25">
            <v>82.592592592592595</v>
          </cell>
          <cell r="G25">
            <v>87.624394984575545</v>
          </cell>
        </row>
        <row r="26">
          <cell r="A26">
            <v>21</v>
          </cell>
          <cell r="F26">
            <v>87.620889748549331</v>
          </cell>
          <cell r="G26">
            <v>87.220587452622908</v>
          </cell>
        </row>
        <row r="27">
          <cell r="A27">
            <v>22</v>
          </cell>
          <cell r="F27">
            <v>85.621970920840056</v>
          </cell>
          <cell r="G27">
            <v>86.816779920670257</v>
          </cell>
        </row>
        <row r="28">
          <cell r="A28">
            <v>23</v>
          </cell>
          <cell r="F28">
            <v>86.542056074766364</v>
          </cell>
          <cell r="G28">
            <v>86.41297238871762</v>
          </cell>
        </row>
        <row r="29">
          <cell r="A29">
            <v>24</v>
          </cell>
          <cell r="F29">
            <v>89.303904923599319</v>
          </cell>
          <cell r="G29">
            <v>86.009164856764983</v>
          </cell>
        </row>
        <row r="30">
          <cell r="A30">
            <v>25</v>
          </cell>
          <cell r="F30">
            <v>85.027726432532347</v>
          </cell>
          <cell r="G30">
            <v>85.605357324812346</v>
          </cell>
        </row>
        <row r="31">
          <cell r="A31">
            <v>26</v>
          </cell>
          <cell r="F31">
            <v>80.769230769230774</v>
          </cell>
          <cell r="G31">
            <v>85.201549792859709</v>
          </cell>
        </row>
        <row r="32">
          <cell r="A32">
            <v>27</v>
          </cell>
          <cell r="F32">
            <v>78.703703703703709</v>
          </cell>
          <cell r="G32">
            <v>84.797742260907057</v>
          </cell>
        </row>
        <row r="33">
          <cell r="A33">
            <v>28</v>
          </cell>
          <cell r="F33">
            <v>80.060422960725077</v>
          </cell>
          <cell r="G33">
            <v>84.39393472895442</v>
          </cell>
        </row>
        <row r="34">
          <cell r="A34">
            <v>29</v>
          </cell>
          <cell r="F34">
            <v>78.13559322033899</v>
          </cell>
          <cell r="G34">
            <v>83.990127197001783</v>
          </cell>
        </row>
        <row r="35">
          <cell r="A35">
            <v>30</v>
          </cell>
          <cell r="F35">
            <v>73.668188736681884</v>
          </cell>
          <cell r="G35">
            <v>83.586319665049132</v>
          </cell>
        </row>
        <row r="36">
          <cell r="A36">
            <v>31</v>
          </cell>
          <cell r="F36">
            <v>78.236130867709818</v>
          </cell>
          <cell r="G36">
            <v>83.182512133096495</v>
          </cell>
        </row>
        <row r="37">
          <cell r="A37">
            <v>32</v>
          </cell>
          <cell r="F37">
            <v>80.277349768875197</v>
          </cell>
          <cell r="G37">
            <v>82.778704601143858</v>
          </cell>
        </row>
        <row r="38">
          <cell r="A38">
            <v>33</v>
          </cell>
          <cell r="F38">
            <v>81.748466257668724</v>
          </cell>
          <cell r="G38">
            <v>82.374897069191221</v>
          </cell>
        </row>
        <row r="39">
          <cell r="A39">
            <v>34</v>
          </cell>
          <cell r="F39">
            <v>82.417582417582409</v>
          </cell>
          <cell r="G39">
            <v>81.971089537238583</v>
          </cell>
        </row>
        <row r="40">
          <cell r="A40">
            <v>35</v>
          </cell>
          <cell r="F40">
            <v>83.712121212121218</v>
          </cell>
          <cell r="G40">
            <v>81.567282005285932</v>
          </cell>
        </row>
        <row r="41">
          <cell r="A41">
            <v>36</v>
          </cell>
          <cell r="F41">
            <v>86.486486486486484</v>
          </cell>
          <cell r="G41">
            <v>81.163474473333295</v>
          </cell>
        </row>
        <row r="42">
          <cell r="A42">
            <v>37</v>
          </cell>
          <cell r="F42">
            <v>82.736156351791536</v>
          </cell>
          <cell r="G42">
            <v>80.759666941380658</v>
          </cell>
        </row>
        <row r="43">
          <cell r="A43">
            <v>38</v>
          </cell>
          <cell r="F43">
            <v>85.348506401137982</v>
          </cell>
          <cell r="G43">
            <v>80.355859409428007</v>
          </cell>
        </row>
        <row r="44">
          <cell r="A44">
            <v>39</v>
          </cell>
          <cell r="F44">
            <v>85.126162018592296</v>
          </cell>
          <cell r="G44">
            <v>79.95205187747537</v>
          </cell>
        </row>
        <row r="45">
          <cell r="A45">
            <v>40</v>
          </cell>
          <cell r="F45">
            <v>82.871536523929464</v>
          </cell>
          <cell r="G45">
            <v>79.548244345522733</v>
          </cell>
        </row>
        <row r="71">
          <cell r="K71">
            <v>95.153125276703832</v>
          </cell>
        </row>
        <row r="72">
          <cell r="K72">
            <v>94.333187686507387</v>
          </cell>
        </row>
        <row r="73">
          <cell r="K73">
            <v>94.551469140592928</v>
          </cell>
        </row>
        <row r="74">
          <cell r="K74">
            <v>94.981407027501376</v>
          </cell>
        </row>
        <row r="75">
          <cell r="K75">
            <v>93.523723929097798</v>
          </cell>
        </row>
        <row r="76">
          <cell r="K76">
            <v>92.703786338901352</v>
          </cell>
        </row>
        <row r="77">
          <cell r="K77">
            <v>92.922067792986894</v>
          </cell>
        </row>
        <row r="78">
          <cell r="K78">
            <v>93.352005679895342</v>
          </cell>
        </row>
        <row r="79">
          <cell r="K79">
            <v>91.894322581491764</v>
          </cell>
        </row>
        <row r="80">
          <cell r="K80">
            <v>91.074384991295318</v>
          </cell>
        </row>
        <row r="81">
          <cell r="K81">
            <v>91.29266644538086</v>
          </cell>
        </row>
        <row r="82">
          <cell r="K82">
            <v>91.722604332289308</v>
          </cell>
        </row>
        <row r="83">
          <cell r="K83">
            <v>90.26492123388573</v>
          </cell>
        </row>
        <row r="84">
          <cell r="K84">
            <v>89.444983643689284</v>
          </cell>
        </row>
        <row r="85">
          <cell r="K85">
            <v>89.663265097774826</v>
          </cell>
        </row>
        <row r="86">
          <cell r="K86">
            <v>90.093202984683273</v>
          </cell>
        </row>
        <row r="87">
          <cell r="K87">
            <v>88.635519886279695</v>
          </cell>
        </row>
        <row r="88">
          <cell r="K88">
            <v>87.81558229608325</v>
          </cell>
        </row>
        <row r="89">
          <cell r="K89">
            <v>88.033863750168791</v>
          </cell>
        </row>
        <row r="90">
          <cell r="K90">
            <v>88.463801637077239</v>
          </cell>
        </row>
        <row r="91">
          <cell r="K91">
            <v>87.006118538673661</v>
          </cell>
        </row>
        <row r="92">
          <cell r="K92">
            <v>86.186180948477215</v>
          </cell>
        </row>
        <row r="93">
          <cell r="K93">
            <v>86.404462402562757</v>
          </cell>
        </row>
        <row r="94">
          <cell r="K94">
            <v>86.834400289471205</v>
          </cell>
        </row>
        <row r="95">
          <cell r="K95">
            <v>85.376717191067627</v>
          </cell>
        </row>
        <row r="96">
          <cell r="K96">
            <v>84.556779600871181</v>
          </cell>
        </row>
        <row r="97">
          <cell r="K97">
            <v>84.775061054956723</v>
          </cell>
        </row>
        <row r="98">
          <cell r="K98">
            <v>85.204998941865171</v>
          </cell>
        </row>
        <row r="99">
          <cell r="K99">
            <v>83.747315843461593</v>
          </cell>
        </row>
        <row r="100">
          <cell r="K100">
            <v>82.927378253265147</v>
          </cell>
        </row>
        <row r="101">
          <cell r="K101">
            <v>83.145659707350688</v>
          </cell>
        </row>
        <row r="102">
          <cell r="K102">
            <v>83.575597594259136</v>
          </cell>
        </row>
        <row r="103">
          <cell r="K103">
            <v>82.117914495855558</v>
          </cell>
        </row>
        <row r="104">
          <cell r="K104">
            <v>81.297976905659112</v>
          </cell>
        </row>
        <row r="105">
          <cell r="K105">
            <v>81.516258359744654</v>
          </cell>
        </row>
        <row r="106">
          <cell r="K106">
            <v>81.946196246653102</v>
          </cell>
        </row>
        <row r="107">
          <cell r="K107">
            <v>80.488513148249524</v>
          </cell>
        </row>
        <row r="108">
          <cell r="K108">
            <v>79.668575558053078</v>
          </cell>
        </row>
        <row r="109">
          <cell r="K109">
            <v>79.88685701213862</v>
          </cell>
        </row>
        <row r="110">
          <cell r="K110">
            <v>80.316794899047068</v>
          </cell>
        </row>
        <row r="124">
          <cell r="G124">
            <v>94.642857142857139</v>
          </cell>
        </row>
        <row r="125">
          <cell r="G125">
            <v>92.548986101617686</v>
          </cell>
        </row>
        <row r="126">
          <cell r="G126">
            <v>90.578173288699617</v>
          </cell>
        </row>
        <row r="127">
          <cell r="G127">
            <v>94.591980497870424</v>
          </cell>
        </row>
        <row r="128">
          <cell r="G128">
            <v>94.684819457238319</v>
          </cell>
        </row>
        <row r="129">
          <cell r="G129">
            <v>94.310098219805866</v>
          </cell>
        </row>
        <row r="130">
          <cell r="G130">
            <v>95.330610475879666</v>
          </cell>
        </row>
        <row r="131">
          <cell r="G131">
            <v>94.57767325029144</v>
          </cell>
        </row>
        <row r="132">
          <cell r="G132">
            <v>91.502407236930878</v>
          </cell>
        </row>
        <row r="133">
          <cell r="G133">
            <v>92.113431087673959</v>
          </cell>
        </row>
        <row r="134">
          <cell r="G134">
            <v>93.644266178999146</v>
          </cell>
        </row>
        <row r="135">
          <cell r="G135">
            <v>93.808218315164908</v>
          </cell>
        </row>
        <row r="136">
          <cell r="G136">
            <v>92.7033912358485</v>
          </cell>
        </row>
        <row r="137">
          <cell r="G137">
            <v>92.31845602494748</v>
          </cell>
        </row>
        <row r="138">
          <cell r="G138">
            <v>92.642795682601431</v>
          </cell>
        </row>
        <row r="139">
          <cell r="G139">
            <v>91.380270163136259</v>
          </cell>
        </row>
        <row r="140">
          <cell r="G140">
            <v>90.618212892097716</v>
          </cell>
        </row>
        <row r="141">
          <cell r="G141">
            <v>91.286035740812707</v>
          </cell>
        </row>
        <row r="142">
          <cell r="G142">
            <v>88.216721318203028</v>
          </cell>
        </row>
        <row r="143">
          <cell r="G143">
            <v>83.717418337714676</v>
          </cell>
        </row>
        <row r="144">
          <cell r="G144">
            <v>86.840195466382397</v>
          </cell>
        </row>
        <row r="145">
          <cell r="G145">
            <v>85.865615829948524</v>
          </cell>
        </row>
        <row r="146">
          <cell r="G146">
            <v>86.406768025802791</v>
          </cell>
        </row>
        <row r="147">
          <cell r="G147">
            <v>88.724477544040013</v>
          </cell>
        </row>
        <row r="148">
          <cell r="G148">
            <v>85.767076654833886</v>
          </cell>
        </row>
        <row r="149">
          <cell r="G149">
            <v>81.768799946351407</v>
          </cell>
        </row>
        <row r="150">
          <cell r="G150">
            <v>79.316722952233249</v>
          </cell>
        </row>
        <row r="151">
          <cell r="G151">
            <v>79.911682959026706</v>
          </cell>
        </row>
        <row r="152">
          <cell r="G152">
            <v>78.490811168076533</v>
          </cell>
        </row>
        <row r="153">
          <cell r="G153">
            <v>74.632713222960817</v>
          </cell>
        </row>
        <row r="154">
          <cell r="G154">
            <v>77.515447338760026</v>
          </cell>
        </row>
        <row r="155">
          <cell r="G155">
            <v>79.724969282852172</v>
          </cell>
        </row>
        <row r="156">
          <cell r="G156">
            <v>81.343766862705422</v>
          </cell>
        </row>
        <row r="157">
          <cell r="G157">
            <v>82.202819306607012</v>
          </cell>
        </row>
        <row r="158">
          <cell r="G158">
            <v>83.410260831018377</v>
          </cell>
        </row>
        <row r="159">
          <cell r="G159">
            <v>85.871241355392868</v>
          </cell>
        </row>
        <row r="160">
          <cell r="G160">
            <v>83.363173352511794</v>
          </cell>
        </row>
        <row r="161">
          <cell r="G161">
            <v>84.951439791412753</v>
          </cell>
        </row>
        <row r="162">
          <cell r="G162">
            <v>85.091217573156385</v>
          </cell>
        </row>
        <row r="170">
          <cell r="A170">
            <v>1</v>
          </cell>
          <cell r="F170">
            <v>96.525293817066895</v>
          </cell>
          <cell r="G170">
            <v>94.047646393432586</v>
          </cell>
        </row>
        <row r="171">
          <cell r="A171">
            <v>2</v>
          </cell>
          <cell r="F171">
            <v>94.567307692307693</v>
          </cell>
          <cell r="G171">
            <v>93.588790126252945</v>
          </cell>
        </row>
        <row r="172">
          <cell r="A172">
            <v>3</v>
          </cell>
          <cell r="F172">
            <v>94.694244604316495</v>
          </cell>
          <cell r="G172">
            <v>93.12993385907329</v>
          </cell>
        </row>
        <row r="173">
          <cell r="A173">
            <v>4</v>
          </cell>
          <cell r="F173">
            <v>96.402877697841703</v>
          </cell>
          <cell r="G173">
            <v>92.671077591893649</v>
          </cell>
        </row>
        <row r="174">
          <cell r="A174">
            <v>5</v>
          </cell>
          <cell r="F174">
            <v>94.280686317641795</v>
          </cell>
          <cell r="G174">
            <v>92.212221324713994</v>
          </cell>
        </row>
        <row r="175">
          <cell r="A175">
            <v>6</v>
          </cell>
          <cell r="F175">
            <v>90.951374207188096</v>
          </cell>
          <cell r="G175">
            <v>91.753365057534339</v>
          </cell>
        </row>
        <row r="176">
          <cell r="A176">
            <v>7</v>
          </cell>
          <cell r="F176">
            <v>95.575553055867999</v>
          </cell>
          <cell r="G176">
            <v>91.294508790354698</v>
          </cell>
        </row>
        <row r="177">
          <cell r="A177">
            <v>8</v>
          </cell>
          <cell r="F177">
            <v>95.745467998520098</v>
          </cell>
          <cell r="G177">
            <v>90.835652523175042</v>
          </cell>
        </row>
        <row r="178">
          <cell r="A178">
            <v>9</v>
          </cell>
          <cell r="F178">
            <v>92.172849571952696</v>
          </cell>
          <cell r="G178">
            <v>90.376796255995387</v>
          </cell>
        </row>
        <row r="179">
          <cell r="A179">
            <v>10</v>
          </cell>
          <cell r="F179">
            <v>68.564356435643504</v>
          </cell>
          <cell r="G179">
            <v>89.917939988815746</v>
          </cell>
        </row>
        <row r="180">
          <cell r="A180">
            <v>11</v>
          </cell>
          <cell r="F180">
            <v>74.439024390243901</v>
          </cell>
          <cell r="G180">
            <v>89.459083721636091</v>
          </cell>
        </row>
        <row r="181">
          <cell r="A181">
            <v>12</v>
          </cell>
          <cell r="F181">
            <v>79.946112394149296</v>
          </cell>
          <cell r="G181">
            <v>89.00022745445645</v>
          </cell>
        </row>
        <row r="182">
          <cell r="A182">
            <v>13</v>
          </cell>
          <cell r="F182">
            <v>87.324478178368096</v>
          </cell>
          <cell r="G182">
            <v>88.541371187276795</v>
          </cell>
        </row>
        <row r="183">
          <cell r="A183">
            <v>14</v>
          </cell>
          <cell r="F183">
            <v>94.900849858356906</v>
          </cell>
          <cell r="G183">
            <v>88.08251492009714</v>
          </cell>
        </row>
        <row r="184">
          <cell r="A184">
            <v>15</v>
          </cell>
          <cell r="F184">
            <v>95.980825958701999</v>
          </cell>
          <cell r="G184">
            <v>87.623658652917499</v>
          </cell>
        </row>
        <row r="185">
          <cell r="A185">
            <v>16</v>
          </cell>
          <cell r="F185">
            <v>97.628288055196194</v>
          </cell>
          <cell r="G185">
            <v>87.164802385737843</v>
          </cell>
        </row>
        <row r="212">
          <cell r="K212">
            <v>95.594448873880779</v>
          </cell>
        </row>
        <row r="213">
          <cell r="K213">
            <v>90.264593950997465</v>
          </cell>
        </row>
        <row r="214">
          <cell r="K214">
            <v>93.191033904906007</v>
          </cell>
        </row>
        <row r="215">
          <cell r="K215">
            <v>95.449308439050242</v>
          </cell>
        </row>
        <row r="216">
          <cell r="K216">
            <v>93.58203427213185</v>
          </cell>
        </row>
        <row r="217">
          <cell r="K217">
            <v>88.252179349248536</v>
          </cell>
        </row>
        <row r="218">
          <cell r="K218">
            <v>91.178619303157078</v>
          </cell>
        </row>
        <row r="219">
          <cell r="K219">
            <v>93.436893837301298</v>
          </cell>
        </row>
        <row r="220">
          <cell r="K220">
            <v>91.56961967038292</v>
          </cell>
        </row>
        <row r="221">
          <cell r="K221">
            <v>86.239764747499592</v>
          </cell>
        </row>
        <row r="222">
          <cell r="K222">
            <v>89.166204701408148</v>
          </cell>
        </row>
        <row r="223">
          <cell r="K223">
            <v>91.424479235552369</v>
          </cell>
        </row>
        <row r="224">
          <cell r="K224">
            <v>89.557205068633976</v>
          </cell>
        </row>
        <row r="225">
          <cell r="K225">
            <v>84.227350145750663</v>
          </cell>
        </row>
        <row r="226">
          <cell r="K226">
            <v>87.153790099659204</v>
          </cell>
        </row>
        <row r="227">
          <cell r="K227">
            <v>89.412064633803439</v>
          </cell>
        </row>
        <row r="239">
          <cell r="G239">
            <v>96.525293817066895</v>
          </cell>
        </row>
        <row r="240">
          <cell r="G240">
            <v>94.763106304783605</v>
          </cell>
        </row>
        <row r="241">
          <cell r="G241">
            <v>94.701130774363207</v>
          </cell>
        </row>
        <row r="242">
          <cell r="G242">
            <v>96.23270300549386</v>
          </cell>
        </row>
        <row r="243">
          <cell r="G243">
            <v>94.475887986426997</v>
          </cell>
        </row>
        <row r="244">
          <cell r="G244">
            <v>91.30382558511198</v>
          </cell>
        </row>
        <row r="245">
          <cell r="G245">
            <v>95.148380308792397</v>
          </cell>
        </row>
        <row r="246">
          <cell r="G246">
            <v>95.68575922954733</v>
          </cell>
        </row>
        <row r="247">
          <cell r="G247">
            <v>92.524140537712171</v>
          </cell>
        </row>
        <row r="248">
          <cell r="G248">
            <v>70.960334845850369</v>
          </cell>
        </row>
        <row r="249">
          <cell r="G249">
            <v>74.091155435804552</v>
          </cell>
        </row>
        <row r="250">
          <cell r="G250">
            <v>79.360616698314828</v>
          </cell>
        </row>
        <row r="251">
          <cell r="G251">
            <v>86.528092030362757</v>
          </cell>
        </row>
        <row r="252">
          <cell r="G252">
            <v>94.063574075557483</v>
          </cell>
        </row>
        <row r="253">
          <cell r="G253">
            <v>95.789100770387549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08000030"/>
      <sheetName val="Cancer Reg Trend 20"/>
      <sheetName val="Cancer Reg Trend 20 Seasonal"/>
    </sheetNames>
    <sheetDataSet>
      <sheetData sheetId="0"/>
      <sheetData sheetId="1">
        <row r="5">
          <cell r="A5">
            <v>1</v>
          </cell>
          <cell r="F5">
            <v>95.927601809954751</v>
          </cell>
        </row>
        <row r="6">
          <cell r="A6">
            <v>2</v>
          </cell>
          <cell r="F6">
            <v>96.832579185520359</v>
          </cell>
        </row>
        <row r="7">
          <cell r="A7">
            <v>3</v>
          </cell>
          <cell r="F7">
            <v>95.238095238095227</v>
          </cell>
        </row>
        <row r="8">
          <cell r="A8">
            <v>4</v>
          </cell>
          <cell r="F8">
            <v>95.544554455445535</v>
          </cell>
        </row>
        <row r="9">
          <cell r="A9">
            <v>5</v>
          </cell>
          <cell r="F9">
            <v>93.212669683257914</v>
          </cell>
        </row>
        <row r="10">
          <cell r="A10">
            <v>6</v>
          </cell>
          <cell r="F10">
            <v>94.468085106382986</v>
          </cell>
        </row>
        <row r="11">
          <cell r="A11">
            <v>7</v>
          </cell>
          <cell r="F11">
            <v>96</v>
          </cell>
        </row>
        <row r="12">
          <cell r="A12">
            <v>8</v>
          </cell>
          <cell r="F12">
            <v>90.366972477064223</v>
          </cell>
        </row>
        <row r="13">
          <cell r="A13">
            <v>9</v>
          </cell>
          <cell r="F13">
            <v>91.079812206572768</v>
          </cell>
        </row>
        <row r="14">
          <cell r="A14">
            <v>10</v>
          </cell>
          <cell r="F14">
            <v>94.805194805194802</v>
          </cell>
        </row>
        <row r="15">
          <cell r="A15">
            <v>11</v>
          </cell>
          <cell r="F15">
            <v>97.787610619469021</v>
          </cell>
        </row>
        <row r="16">
          <cell r="A16">
            <v>12</v>
          </cell>
          <cell r="F16">
            <v>96.943231441048042</v>
          </cell>
        </row>
        <row r="17">
          <cell r="A17">
            <v>13</v>
          </cell>
          <cell r="F17">
            <v>91.709844559585491</v>
          </cell>
        </row>
        <row r="18">
          <cell r="A18">
            <v>14</v>
          </cell>
          <cell r="F18">
            <v>92.672413793103445</v>
          </cell>
        </row>
        <row r="19">
          <cell r="A19">
            <v>15</v>
          </cell>
          <cell r="F19">
            <v>86.142322097378283</v>
          </cell>
        </row>
        <row r="20">
          <cell r="A20">
            <v>16</v>
          </cell>
          <cell r="F20">
            <v>88.659793814432987</v>
          </cell>
        </row>
        <row r="21">
          <cell r="A21">
            <v>17</v>
          </cell>
          <cell r="F21">
            <v>92.410714285714292</v>
          </cell>
        </row>
        <row r="22">
          <cell r="A22">
            <v>18</v>
          </cell>
          <cell r="F22">
            <v>89.610389610389603</v>
          </cell>
        </row>
        <row r="23">
          <cell r="A23">
            <v>19</v>
          </cell>
          <cell r="F23">
            <v>82.969432314410483</v>
          </cell>
        </row>
        <row r="24">
          <cell r="A24">
            <v>20</v>
          </cell>
          <cell r="F24">
            <v>87.169811320754718</v>
          </cell>
        </row>
        <row r="25">
          <cell r="A25">
            <v>21</v>
          </cell>
          <cell r="F25">
            <v>89.88326848249028</v>
          </cell>
        </row>
        <row r="26">
          <cell r="A26">
            <v>22</v>
          </cell>
          <cell r="F26">
            <v>90.34749034749035</v>
          </cell>
        </row>
        <row r="27">
          <cell r="A27">
            <v>23</v>
          </cell>
          <cell r="F27">
            <v>89.642857142857153</v>
          </cell>
        </row>
        <row r="28">
          <cell r="A28">
            <v>24</v>
          </cell>
          <cell r="F28">
            <v>89.400921658986178</v>
          </cell>
        </row>
        <row r="29">
          <cell r="A29">
            <v>25</v>
          </cell>
          <cell r="F29">
            <v>86.419753086419746</v>
          </cell>
        </row>
        <row r="30">
          <cell r="A30">
            <v>26</v>
          </cell>
          <cell r="F30">
            <v>87.931034482758619</v>
          </cell>
        </row>
        <row r="31">
          <cell r="A31">
            <v>27</v>
          </cell>
          <cell r="F31">
            <v>83.467741935483872</v>
          </cell>
        </row>
        <row r="32">
          <cell r="A32">
            <v>28</v>
          </cell>
          <cell r="F32">
            <v>82.926829268292678</v>
          </cell>
        </row>
        <row r="33">
          <cell r="A33">
            <v>29</v>
          </cell>
          <cell r="F33">
            <v>88.60759493670885</v>
          </cell>
        </row>
        <row r="34">
          <cell r="A34">
            <v>30</v>
          </cell>
          <cell r="F34">
            <v>89.523809523809533</v>
          </cell>
        </row>
        <row r="35">
          <cell r="A35">
            <v>31</v>
          </cell>
          <cell r="F35">
            <v>95.238095238095227</v>
          </cell>
        </row>
        <row r="36">
          <cell r="A36">
            <v>32</v>
          </cell>
          <cell r="F36">
            <v>94.930875576036868</v>
          </cell>
        </row>
        <row r="37">
          <cell r="A37">
            <v>33</v>
          </cell>
          <cell r="F37">
            <v>91.904761904761898</v>
          </cell>
        </row>
        <row r="38">
          <cell r="A38">
            <v>34</v>
          </cell>
          <cell r="F38">
            <v>89.142857142857139</v>
          </cell>
        </row>
        <row r="39">
          <cell r="A39">
            <v>35</v>
          </cell>
          <cell r="F39">
            <v>97.252747252747255</v>
          </cell>
        </row>
        <row r="40">
          <cell r="A40">
            <v>36</v>
          </cell>
          <cell r="F40">
            <v>97.560975609756099</v>
          </cell>
        </row>
        <row r="41">
          <cell r="A41">
            <v>37</v>
          </cell>
          <cell r="F41">
            <v>93.782383419689126</v>
          </cell>
        </row>
        <row r="42">
          <cell r="A42">
            <v>38</v>
          </cell>
          <cell r="F42">
            <v>90.909090909090907</v>
          </cell>
        </row>
        <row r="43">
          <cell r="A43">
            <v>39</v>
          </cell>
          <cell r="F43">
            <v>92.857142857142861</v>
          </cell>
        </row>
        <row r="44">
          <cell r="A44">
            <v>40</v>
          </cell>
          <cell r="F44">
            <v>88.185654008438817</v>
          </cell>
        </row>
        <row r="50">
          <cell r="F50">
            <v>95.927601809954751</v>
          </cell>
          <cell r="G50">
            <v>93.38699440303337</v>
          </cell>
        </row>
        <row r="51">
          <cell r="F51">
            <v>96.832579185520359</v>
          </cell>
          <cell r="G51">
            <v>93.289542143400482</v>
          </cell>
        </row>
        <row r="52">
          <cell r="F52">
            <v>95.238095238095227</v>
          </cell>
          <cell r="G52">
            <v>93.192089883767608</v>
          </cell>
        </row>
        <row r="53">
          <cell r="F53">
            <v>95.544554455445535</v>
          </cell>
          <cell r="G53">
            <v>93.094637624134734</v>
          </cell>
        </row>
        <row r="54">
          <cell r="F54">
            <v>93.212669683257914</v>
          </cell>
          <cell r="G54">
            <v>92.997185364501846</v>
          </cell>
        </row>
        <row r="55">
          <cell r="F55">
            <v>94.468085106382986</v>
          </cell>
          <cell r="G55">
            <v>92.899733104868972</v>
          </cell>
        </row>
        <row r="56">
          <cell r="F56">
            <v>96</v>
          </cell>
          <cell r="G56">
            <v>92.802280845236098</v>
          </cell>
        </row>
        <row r="57">
          <cell r="F57">
            <v>90.366972477064223</v>
          </cell>
          <cell r="G57">
            <v>92.704828585603209</v>
          </cell>
        </row>
        <row r="58">
          <cell r="F58">
            <v>91.079812206572768</v>
          </cell>
          <cell r="G58">
            <v>92.607376325970336</v>
          </cell>
        </row>
        <row r="59">
          <cell r="F59">
            <v>94.805194805194802</v>
          </cell>
          <cell r="G59">
            <v>92.509924066337462</v>
          </cell>
        </row>
        <row r="60">
          <cell r="F60">
            <v>97.787610619469021</v>
          </cell>
          <cell r="G60">
            <v>92.412471806704573</v>
          </cell>
        </row>
        <row r="61">
          <cell r="F61">
            <v>96.943231441048042</v>
          </cell>
          <cell r="G61">
            <v>92.315019547071699</v>
          </cell>
        </row>
        <row r="62">
          <cell r="F62">
            <v>91.709844559585491</v>
          </cell>
          <cell r="G62">
            <v>92.217567287438811</v>
          </cell>
        </row>
        <row r="63">
          <cell r="F63">
            <v>92.672413793103445</v>
          </cell>
          <cell r="G63">
            <v>92.120115027805937</v>
          </cell>
        </row>
        <row r="64">
          <cell r="F64">
            <v>86.142322097378283</v>
          </cell>
          <cell r="G64">
            <v>92.022662768173063</v>
          </cell>
        </row>
        <row r="65">
          <cell r="F65">
            <v>88.659793814432987</v>
          </cell>
          <cell r="G65">
            <v>91.925210508540175</v>
          </cell>
        </row>
        <row r="66">
          <cell r="F66">
            <v>92.410714285714292</v>
          </cell>
          <cell r="G66">
            <v>91.827758248907301</v>
          </cell>
        </row>
        <row r="67">
          <cell r="F67">
            <v>89.610389610389603</v>
          </cell>
          <cell r="G67">
            <v>91.730305989274427</v>
          </cell>
        </row>
        <row r="68">
          <cell r="F68">
            <v>82.969432314410483</v>
          </cell>
          <cell r="G68">
            <v>91.632853729641539</v>
          </cell>
        </row>
        <row r="69">
          <cell r="F69">
            <v>87.169811320754718</v>
          </cell>
          <cell r="G69">
            <v>91.535401470008665</v>
          </cell>
        </row>
        <row r="70">
          <cell r="F70">
            <v>89.88326848249028</v>
          </cell>
          <cell r="G70">
            <v>91.437949210375791</v>
          </cell>
        </row>
        <row r="71">
          <cell r="F71">
            <v>90.34749034749035</v>
          </cell>
          <cell r="G71">
            <v>91.340496950742903</v>
          </cell>
        </row>
        <row r="72">
          <cell r="F72">
            <v>89.642857142857153</v>
          </cell>
          <cell r="G72">
            <v>91.243044691110029</v>
          </cell>
        </row>
        <row r="73">
          <cell r="F73">
            <v>89.400921658986178</v>
          </cell>
          <cell r="G73">
            <v>91.145592431477155</v>
          </cell>
        </row>
        <row r="74">
          <cell r="F74">
            <v>86.419753086419746</v>
          </cell>
          <cell r="G74">
            <v>91.048140171844267</v>
          </cell>
        </row>
        <row r="75">
          <cell r="F75">
            <v>87.931034482758619</v>
          </cell>
          <cell r="G75">
            <v>90.950687912211393</v>
          </cell>
        </row>
        <row r="76">
          <cell r="F76">
            <v>83.467741935483872</v>
          </cell>
          <cell r="G76">
            <v>90.853235652578519</v>
          </cell>
        </row>
        <row r="77">
          <cell r="F77">
            <v>82.926829268292678</v>
          </cell>
          <cell r="G77">
            <v>90.755783392945631</v>
          </cell>
        </row>
        <row r="78">
          <cell r="F78">
            <v>88.60759493670885</v>
          </cell>
          <cell r="G78">
            <v>90.658331133312757</v>
          </cell>
        </row>
        <row r="79">
          <cell r="F79">
            <v>89.523809523809533</v>
          </cell>
          <cell r="G79">
            <v>90.560878873679883</v>
          </cell>
        </row>
        <row r="80">
          <cell r="F80">
            <v>95.238095238095227</v>
          </cell>
          <cell r="G80">
            <v>90.463426614046995</v>
          </cell>
        </row>
        <row r="81">
          <cell r="F81">
            <v>94.930875576036868</v>
          </cell>
          <cell r="G81">
            <v>90.365974354414121</v>
          </cell>
        </row>
        <row r="82">
          <cell r="F82">
            <v>91.904761904761898</v>
          </cell>
          <cell r="G82">
            <v>90.268522094781247</v>
          </cell>
        </row>
        <row r="83">
          <cell r="F83">
            <v>89.142857142857139</v>
          </cell>
          <cell r="G83">
            <v>90.171069835148359</v>
          </cell>
        </row>
        <row r="84">
          <cell r="F84">
            <v>97.252747252747255</v>
          </cell>
          <cell r="G84">
            <v>90.073617575515485</v>
          </cell>
        </row>
        <row r="85">
          <cell r="F85">
            <v>97.560975609756099</v>
          </cell>
          <cell r="G85">
            <v>89.976165315882611</v>
          </cell>
        </row>
        <row r="86">
          <cell r="F86">
            <v>93.782383419689126</v>
          </cell>
          <cell r="G86">
            <v>89.878713056249723</v>
          </cell>
        </row>
        <row r="87">
          <cell r="F87">
            <v>90.909090909090907</v>
          </cell>
          <cell r="G87">
            <v>89.781260796616849</v>
          </cell>
        </row>
        <row r="88">
          <cell r="F88">
            <v>92.857142857142861</v>
          </cell>
          <cell r="G88">
            <v>89.68380853698396</v>
          </cell>
        </row>
        <row r="89">
          <cell r="F89">
            <v>88.185654008438817</v>
          </cell>
          <cell r="G89">
            <v>89.586356277351086</v>
          </cell>
        </row>
        <row r="118">
          <cell r="K118">
            <v>93.248581062357914</v>
          </cell>
        </row>
        <row r="119">
          <cell r="K119">
            <v>93.379035115502177</v>
          </cell>
        </row>
        <row r="120">
          <cell r="K120">
            <v>93.414345094410336</v>
          </cell>
        </row>
        <row r="121">
          <cell r="K121">
            <v>92.923702587868007</v>
          </cell>
        </row>
        <row r="122">
          <cell r="K122">
            <v>92.858638701281819</v>
          </cell>
        </row>
        <row r="123">
          <cell r="K123">
            <v>92.989092754426096</v>
          </cell>
        </row>
        <row r="124">
          <cell r="K124">
            <v>93.024402733334242</v>
          </cell>
        </row>
        <row r="125">
          <cell r="K125">
            <v>92.533760226791927</v>
          </cell>
        </row>
        <row r="126">
          <cell r="K126">
            <v>92.468696340205724</v>
          </cell>
        </row>
        <row r="127">
          <cell r="K127">
            <v>92.599150393350001</v>
          </cell>
        </row>
        <row r="128">
          <cell r="K128">
            <v>92.634460372258161</v>
          </cell>
        </row>
        <row r="129">
          <cell r="K129">
            <v>92.143817865715832</v>
          </cell>
        </row>
        <row r="130">
          <cell r="K130">
            <v>92.078753979129644</v>
          </cell>
        </row>
        <row r="131">
          <cell r="K131">
            <v>92.209208032273921</v>
          </cell>
        </row>
        <row r="132">
          <cell r="K132">
            <v>92.244518011182066</v>
          </cell>
        </row>
        <row r="133">
          <cell r="K133">
            <v>91.753875504639751</v>
          </cell>
        </row>
        <row r="134">
          <cell r="K134">
            <v>91.688811618053549</v>
          </cell>
        </row>
        <row r="135">
          <cell r="K135">
            <v>91.819265671197826</v>
          </cell>
        </row>
        <row r="136">
          <cell r="K136">
            <v>91.854575650105986</v>
          </cell>
        </row>
        <row r="137">
          <cell r="K137">
            <v>91.363933143563656</v>
          </cell>
        </row>
        <row r="138">
          <cell r="K138">
            <v>91.298869256977468</v>
          </cell>
        </row>
        <row r="139">
          <cell r="K139">
            <v>91.429323310121731</v>
          </cell>
        </row>
        <row r="140">
          <cell r="K140">
            <v>91.464633289029891</v>
          </cell>
        </row>
        <row r="141">
          <cell r="K141">
            <v>90.973990782487576</v>
          </cell>
        </row>
        <row r="142">
          <cell r="K142">
            <v>90.908926895901374</v>
          </cell>
        </row>
        <row r="143">
          <cell r="K143">
            <v>91.03938094904565</v>
          </cell>
        </row>
        <row r="144">
          <cell r="K144">
            <v>91.074690927953796</v>
          </cell>
        </row>
        <row r="145">
          <cell r="K145">
            <v>90.584048421411481</v>
          </cell>
        </row>
        <row r="146">
          <cell r="K146">
            <v>90.518984534825293</v>
          </cell>
        </row>
        <row r="147">
          <cell r="K147">
            <v>90.649438587969556</v>
          </cell>
        </row>
        <row r="148">
          <cell r="K148">
            <v>90.684748566877715</v>
          </cell>
        </row>
        <row r="149">
          <cell r="K149">
            <v>90.1941060603354</v>
          </cell>
        </row>
        <row r="150">
          <cell r="K150">
            <v>90.129042173749198</v>
          </cell>
        </row>
        <row r="151">
          <cell r="K151">
            <v>90.259496226893475</v>
          </cell>
        </row>
        <row r="152">
          <cell r="K152">
            <v>90.294806205801621</v>
          </cell>
        </row>
        <row r="153">
          <cell r="K153">
            <v>89.804163699259306</v>
          </cell>
        </row>
        <row r="154">
          <cell r="K154">
            <v>89.739099812673118</v>
          </cell>
        </row>
        <row r="155">
          <cell r="K155">
            <v>89.86955386581738</v>
          </cell>
        </row>
        <row r="156">
          <cell r="K156">
            <v>89.90486384472554</v>
          </cell>
        </row>
        <row r="157">
          <cell r="K157">
            <v>89.414221338183211</v>
          </cell>
        </row>
        <row r="172">
          <cell r="G172">
            <v>95.927601809954794</v>
          </cell>
        </row>
        <row r="173">
          <cell r="G173">
            <v>96.561085972850691</v>
          </cell>
        </row>
        <row r="174">
          <cell r="G174">
            <v>95.634992458521864</v>
          </cell>
        </row>
        <row r="175">
          <cell r="G175">
            <v>95.571685856368447</v>
          </cell>
        </row>
        <row r="176">
          <cell r="G176">
            <v>93.920374535191073</v>
          </cell>
        </row>
        <row r="177">
          <cell r="G177">
            <v>94.303771935025409</v>
          </cell>
        </row>
        <row r="178">
          <cell r="G178">
            <v>95.491131580507613</v>
          </cell>
        </row>
        <row r="179">
          <cell r="G179">
            <v>91.904220208097243</v>
          </cell>
        </row>
        <row r="180">
          <cell r="G180">
            <v>91.327134607030118</v>
          </cell>
        </row>
        <row r="181">
          <cell r="G181">
            <v>93.761776745745408</v>
          </cell>
        </row>
        <row r="182">
          <cell r="G182">
            <v>96.579860457351941</v>
          </cell>
        </row>
        <row r="183">
          <cell r="G183">
            <v>96.834220145939213</v>
          </cell>
        </row>
        <row r="184">
          <cell r="G184">
            <v>93.247157235491613</v>
          </cell>
        </row>
        <row r="185">
          <cell r="G185">
            <v>92.844836825819897</v>
          </cell>
        </row>
        <row r="186">
          <cell r="G186">
            <v>88.153076515910769</v>
          </cell>
        </row>
        <row r="187">
          <cell r="G187">
            <v>88.507778624876323</v>
          </cell>
        </row>
        <row r="188">
          <cell r="G188">
            <v>91.239833587462897</v>
          </cell>
        </row>
        <row r="189">
          <cell r="G189">
            <v>90.099222803511594</v>
          </cell>
        </row>
        <row r="190">
          <cell r="G190">
            <v>85.108369461140811</v>
          </cell>
        </row>
        <row r="191">
          <cell r="G191">
            <v>86.551378762870542</v>
          </cell>
        </row>
        <row r="192">
          <cell r="G192">
            <v>88.883701566604358</v>
          </cell>
        </row>
        <row r="193">
          <cell r="G193">
            <v>89.908353713224557</v>
          </cell>
        </row>
        <row r="194">
          <cell r="G194">
            <v>89.72250611396737</v>
          </cell>
        </row>
        <row r="195">
          <cell r="G195">
            <v>89.497396995480528</v>
          </cell>
        </row>
        <row r="196">
          <cell r="G196">
            <v>87.343046259137978</v>
          </cell>
        </row>
        <row r="197">
          <cell r="G197">
            <v>87.754638015672427</v>
          </cell>
        </row>
        <row r="198">
          <cell r="G198">
            <v>84.753810759540443</v>
          </cell>
        </row>
        <row r="199">
          <cell r="G199">
            <v>83.474923715667003</v>
          </cell>
        </row>
        <row r="200">
          <cell r="G200">
            <v>87.067793570396304</v>
          </cell>
        </row>
        <row r="201">
          <cell r="G201">
            <v>88.787004737785566</v>
          </cell>
        </row>
        <row r="202">
          <cell r="G202">
            <v>93.302768088002324</v>
          </cell>
        </row>
        <row r="203">
          <cell r="G203">
            <v>94.442443329626514</v>
          </cell>
        </row>
        <row r="204">
          <cell r="G204">
            <v>92.666066332221291</v>
          </cell>
        </row>
        <row r="205">
          <cell r="G205">
            <v>90.19981989966638</v>
          </cell>
        </row>
        <row r="206">
          <cell r="G206">
            <v>95.136869046822994</v>
          </cell>
        </row>
        <row r="207">
          <cell r="G207">
            <v>96.833743640876165</v>
          </cell>
        </row>
        <row r="208">
          <cell r="G208">
            <v>94.697791486045233</v>
          </cell>
        </row>
        <row r="209">
          <cell r="G209">
            <v>92.045701082177203</v>
          </cell>
        </row>
        <row r="210">
          <cell r="G210">
            <v>92.613710324653169</v>
          </cell>
        </row>
        <row r="215">
          <cell r="F215" t="str">
            <v>Percentage of Referrals Treated</v>
          </cell>
        </row>
        <row r="216">
          <cell r="A216">
            <v>1</v>
          </cell>
          <cell r="F216">
            <v>100</v>
          </cell>
        </row>
        <row r="217">
          <cell r="A217">
            <v>2</v>
          </cell>
          <cell r="F217">
            <v>100</v>
          </cell>
        </row>
        <row r="218">
          <cell r="A218">
            <v>3</v>
          </cell>
          <cell r="F218">
            <v>100</v>
          </cell>
        </row>
        <row r="219">
          <cell r="A219">
            <v>4</v>
          </cell>
          <cell r="F219">
            <v>100</v>
          </cell>
        </row>
        <row r="220">
          <cell r="A220">
            <v>5</v>
          </cell>
          <cell r="F220">
            <v>100</v>
          </cell>
        </row>
        <row r="221">
          <cell r="A221">
            <v>6</v>
          </cell>
          <cell r="F221">
            <v>100</v>
          </cell>
        </row>
        <row r="222">
          <cell r="A222">
            <v>7</v>
          </cell>
          <cell r="F222">
            <v>100</v>
          </cell>
        </row>
        <row r="223">
          <cell r="A223">
            <v>8</v>
          </cell>
          <cell r="F223">
            <v>100</v>
          </cell>
        </row>
        <row r="224">
          <cell r="A224">
            <v>9</v>
          </cell>
          <cell r="F224">
            <v>100</v>
          </cell>
        </row>
        <row r="225">
          <cell r="A225">
            <v>10</v>
          </cell>
          <cell r="F225">
            <v>100</v>
          </cell>
        </row>
        <row r="226">
          <cell r="A226">
            <v>11</v>
          </cell>
          <cell r="F226">
            <v>100</v>
          </cell>
        </row>
        <row r="227">
          <cell r="A227">
            <v>12</v>
          </cell>
          <cell r="F227">
            <v>100</v>
          </cell>
        </row>
        <row r="228">
          <cell r="A228">
            <v>13</v>
          </cell>
          <cell r="F228">
            <v>100</v>
          </cell>
        </row>
        <row r="229">
          <cell r="A229">
            <v>14</v>
          </cell>
          <cell r="F229">
            <v>100</v>
          </cell>
        </row>
        <row r="230">
          <cell r="A230">
            <v>15</v>
          </cell>
          <cell r="F230">
            <v>100</v>
          </cell>
        </row>
        <row r="231">
          <cell r="A231">
            <v>16</v>
          </cell>
          <cell r="F231">
            <v>100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63DC-CE1B-4F5A-97AF-2B1E2C09F763}">
  <sheetPr>
    <tabColor theme="9" tint="-0.499984740745262"/>
  </sheetPr>
  <dimension ref="G6:N18"/>
  <sheetViews>
    <sheetView tabSelected="1" topLeftCell="A4" workbookViewId="0">
      <selection activeCell="J18" sqref="J18"/>
    </sheetView>
  </sheetViews>
  <sheetFormatPr defaultRowHeight="14.4"/>
  <cols>
    <col min="7" max="7" width="21.109375" customWidth="1"/>
    <col min="8" max="8" width="14.6640625" customWidth="1"/>
    <col min="9" max="9" width="18.5546875" bestFit="1" customWidth="1"/>
    <col min="10" max="10" width="13.88671875" customWidth="1"/>
    <col min="11" max="11" width="24.6640625" bestFit="1" customWidth="1"/>
    <col min="12" max="12" width="12.33203125" customWidth="1"/>
    <col min="13" max="13" width="19.88671875" bestFit="1" customWidth="1"/>
    <col min="14" max="14" width="10.21875" customWidth="1"/>
  </cols>
  <sheetData>
    <row r="6" spans="7:14" ht="15" thickBot="1"/>
    <row r="7" spans="7:14" ht="16.2" thickBot="1">
      <c r="G7" s="120" t="s">
        <v>0</v>
      </c>
      <c r="H7" s="121"/>
      <c r="I7" s="121"/>
      <c r="J7" s="121"/>
      <c r="K7" s="121"/>
      <c r="L7" s="121"/>
      <c r="M7" s="121"/>
      <c r="N7" s="122"/>
    </row>
    <row r="8" spans="7:14" ht="30.6" customHeight="1" thickBot="1">
      <c r="G8" s="18" t="s">
        <v>1</v>
      </c>
      <c r="H8" s="18" t="s">
        <v>2</v>
      </c>
      <c r="I8" s="18" t="s">
        <v>3</v>
      </c>
      <c r="J8" s="18" t="s">
        <v>4</v>
      </c>
      <c r="K8" s="18" t="s">
        <v>5</v>
      </c>
      <c r="L8" s="18" t="s">
        <v>4</v>
      </c>
      <c r="M8" s="18" t="s">
        <v>6</v>
      </c>
      <c r="N8" s="19" t="s">
        <v>4</v>
      </c>
    </row>
    <row r="9" spans="7:14">
      <c r="G9" s="15" t="s">
        <v>7</v>
      </c>
      <c r="H9" s="15" t="s">
        <v>17</v>
      </c>
      <c r="I9" s="15" t="s">
        <v>8</v>
      </c>
      <c r="J9" s="15">
        <v>9.34</v>
      </c>
      <c r="K9" s="16" t="s">
        <v>9</v>
      </c>
      <c r="L9" s="16">
        <v>8.15</v>
      </c>
      <c r="M9" s="15" t="s">
        <v>10</v>
      </c>
      <c r="N9" s="17">
        <v>12.04</v>
      </c>
    </row>
    <row r="10" spans="7:14" ht="15" thickBot="1">
      <c r="G10" s="5" t="s">
        <v>12</v>
      </c>
      <c r="H10" s="5" t="s">
        <v>13</v>
      </c>
      <c r="I10" s="5" t="s">
        <v>8</v>
      </c>
      <c r="J10" s="5">
        <v>11.82</v>
      </c>
      <c r="K10" s="5" t="s">
        <v>9</v>
      </c>
      <c r="L10" s="5">
        <v>11.54</v>
      </c>
      <c r="M10" s="6" t="s">
        <v>10</v>
      </c>
      <c r="N10" s="7">
        <v>6.91</v>
      </c>
    </row>
    <row r="11" spans="7:14" ht="15" thickBot="1">
      <c r="G11" s="8" t="s">
        <v>14</v>
      </c>
      <c r="H11" s="8" t="s">
        <v>15</v>
      </c>
      <c r="I11" s="8" t="s">
        <v>8</v>
      </c>
      <c r="J11" s="8">
        <v>14.89</v>
      </c>
      <c r="K11" s="8" t="s">
        <v>9</v>
      </c>
      <c r="L11" s="8">
        <v>14.87</v>
      </c>
      <c r="M11" s="9" t="s">
        <v>10</v>
      </c>
      <c r="N11" s="10">
        <v>11.58</v>
      </c>
    </row>
    <row r="12" spans="7:14">
      <c r="G12" s="11"/>
      <c r="H12" s="11"/>
      <c r="I12" s="11"/>
      <c r="J12" s="11"/>
      <c r="K12" s="11"/>
      <c r="L12" s="11"/>
      <c r="M12" s="11"/>
      <c r="N12" s="11"/>
    </row>
    <row r="13" spans="7:14" ht="15" thickBot="1">
      <c r="G13" s="11"/>
      <c r="H13" s="11"/>
      <c r="I13" s="11"/>
      <c r="J13" s="11"/>
      <c r="K13" s="11"/>
      <c r="L13" s="11"/>
      <c r="M13" s="11"/>
      <c r="N13" s="11"/>
    </row>
    <row r="14" spans="7:14" ht="16.2" thickBot="1">
      <c r="G14" s="123" t="s">
        <v>11</v>
      </c>
      <c r="H14" s="124"/>
      <c r="I14" s="124"/>
      <c r="J14" s="124"/>
      <c r="K14" s="124"/>
      <c r="L14" s="124"/>
      <c r="M14" s="124"/>
      <c r="N14" s="125"/>
    </row>
    <row r="15" spans="7:14" ht="36" customHeight="1" thickBot="1">
      <c r="G15" s="18" t="s">
        <v>1</v>
      </c>
      <c r="H15" s="18" t="s">
        <v>2</v>
      </c>
      <c r="I15" s="18" t="s">
        <v>3</v>
      </c>
      <c r="J15" s="18" t="s">
        <v>4</v>
      </c>
      <c r="K15" s="18" t="s">
        <v>5</v>
      </c>
      <c r="L15" s="18" t="s">
        <v>4</v>
      </c>
      <c r="M15" s="18" t="s">
        <v>6</v>
      </c>
      <c r="N15" s="19" t="s">
        <v>4</v>
      </c>
    </row>
    <row r="16" spans="7:14">
      <c r="G16" s="15" t="s">
        <v>7</v>
      </c>
      <c r="H16" s="15" t="s">
        <v>17</v>
      </c>
      <c r="I16" s="15" t="s">
        <v>8</v>
      </c>
      <c r="J16" s="15">
        <v>163.22999999999999</v>
      </c>
      <c r="K16" s="16" t="s">
        <v>9</v>
      </c>
      <c r="L16" s="16">
        <v>126.17</v>
      </c>
      <c r="M16" s="15" t="s">
        <v>10</v>
      </c>
      <c r="N16" s="17">
        <v>213.44</v>
      </c>
    </row>
    <row r="17" spans="7:14">
      <c r="G17" s="3" t="s">
        <v>12</v>
      </c>
      <c r="H17" s="3" t="s">
        <v>13</v>
      </c>
      <c r="I17" s="3" t="s">
        <v>8</v>
      </c>
      <c r="J17" s="3">
        <v>66.56</v>
      </c>
      <c r="K17" s="3" t="s">
        <v>9</v>
      </c>
      <c r="L17" s="3">
        <v>61.3</v>
      </c>
      <c r="M17" s="4" t="s">
        <v>10</v>
      </c>
      <c r="N17" s="12">
        <v>54.33</v>
      </c>
    </row>
    <row r="18" spans="7:14" ht="15" thickBot="1">
      <c r="G18" s="13" t="s">
        <v>14</v>
      </c>
      <c r="H18" s="13" t="s">
        <v>15</v>
      </c>
      <c r="I18" s="116" t="s">
        <v>108</v>
      </c>
      <c r="J18" s="13"/>
      <c r="K18" s="13" t="s">
        <v>16</v>
      </c>
      <c r="L18" s="13"/>
      <c r="M18" s="13" t="s">
        <v>16</v>
      </c>
      <c r="N18" s="14"/>
    </row>
  </sheetData>
  <mergeCells count="2">
    <mergeCell ref="G7:N7"/>
    <mergeCell ref="G14:N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9340-B51A-4FB2-BB24-3E5A9A36E2AC}">
  <sheetPr>
    <tabColor rgb="FF7030A0"/>
  </sheetPr>
  <dimension ref="A1:I18"/>
  <sheetViews>
    <sheetView workbookViewId="0">
      <selection sqref="A1:XFD1048576"/>
    </sheetView>
  </sheetViews>
  <sheetFormatPr defaultRowHeight="14.4"/>
  <sheetData>
    <row r="1" spans="1:9">
      <c r="A1" t="s">
        <v>64</v>
      </c>
    </row>
    <row r="2" spans="1:9" ht="15" thickBot="1"/>
    <row r="3" spans="1:9">
      <c r="A3" s="59" t="s">
        <v>65</v>
      </c>
      <c r="B3" s="59"/>
    </row>
    <row r="4" spans="1:9">
      <c r="A4" t="s">
        <v>66</v>
      </c>
      <c r="B4">
        <v>0.8047972804295197</v>
      </c>
    </row>
    <row r="5" spans="1:9">
      <c r="A5" t="s">
        <v>67</v>
      </c>
      <c r="B5">
        <v>0.64769866258675102</v>
      </c>
    </row>
    <row r="6" spans="1:9">
      <c r="A6" t="s">
        <v>68</v>
      </c>
      <c r="B6">
        <v>0.63842757476008649</v>
      </c>
    </row>
    <row r="7" spans="1:9">
      <c r="A7" t="s">
        <v>69</v>
      </c>
      <c r="B7">
        <v>3.5270926449006792</v>
      </c>
    </row>
    <row r="8" spans="1:9" ht="15" thickBot="1">
      <c r="A8" s="38" t="s">
        <v>70</v>
      </c>
      <c r="B8" s="38">
        <v>40</v>
      </c>
    </row>
    <row r="10" spans="1:9" ht="15" thickBot="1">
      <c r="A10" t="s">
        <v>71</v>
      </c>
    </row>
    <row r="11" spans="1:9">
      <c r="A11" s="37"/>
      <c r="B11" s="37" t="s">
        <v>72</v>
      </c>
      <c r="C11" s="37" t="s">
        <v>73</v>
      </c>
      <c r="D11" s="37" t="s">
        <v>74</v>
      </c>
      <c r="E11" s="37" t="s">
        <v>75</v>
      </c>
      <c r="F11" s="37" t="s">
        <v>76</v>
      </c>
    </row>
    <row r="12" spans="1:9">
      <c r="A12" t="s">
        <v>77</v>
      </c>
      <c r="B12">
        <v>1</v>
      </c>
      <c r="C12">
        <v>869.11258685276903</v>
      </c>
      <c r="D12">
        <v>869.11258685276903</v>
      </c>
      <c r="E12">
        <v>69.862207617526167</v>
      </c>
      <c r="F12">
        <v>3.8828405098446567E-10</v>
      </c>
    </row>
    <row r="13" spans="1:9">
      <c r="A13" t="s">
        <v>78</v>
      </c>
      <c r="B13">
        <v>38</v>
      </c>
      <c r="C13">
        <v>472.73453597707379</v>
      </c>
      <c r="D13">
        <v>12.440382525712469</v>
      </c>
    </row>
    <row r="14" spans="1:9" ht="15" thickBot="1">
      <c r="A14" s="38" t="s">
        <v>79</v>
      </c>
      <c r="B14" s="38">
        <v>39</v>
      </c>
      <c r="C14" s="38">
        <v>1341.8471228298429</v>
      </c>
      <c r="D14" s="38"/>
      <c r="E14" s="38"/>
      <c r="F14" s="38"/>
    </row>
    <row r="15" spans="1:9" ht="15" thickBot="1"/>
    <row r="16" spans="1:9">
      <c r="A16" s="37"/>
      <c r="B16" s="37" t="s">
        <v>49</v>
      </c>
      <c r="C16" s="37" t="s">
        <v>69</v>
      </c>
      <c r="D16" s="37" t="s">
        <v>80</v>
      </c>
      <c r="E16" s="37" t="s">
        <v>81</v>
      </c>
      <c r="F16" s="37" t="s">
        <v>82</v>
      </c>
      <c r="G16" s="37" t="s">
        <v>83</v>
      </c>
      <c r="H16" s="37" t="s">
        <v>84</v>
      </c>
      <c r="I16" s="37" t="s">
        <v>85</v>
      </c>
    </row>
    <row r="17" spans="1:9">
      <c r="A17" t="s">
        <v>50</v>
      </c>
      <c r="B17">
        <v>95.700545623628358</v>
      </c>
      <c r="C17">
        <v>1.1366115773078069</v>
      </c>
      <c r="D17">
        <v>84.198109129159079</v>
      </c>
      <c r="E17">
        <v>8.3287850610309103E-45</v>
      </c>
      <c r="F17">
        <v>93.399595779891655</v>
      </c>
      <c r="G17">
        <v>98.001495467365061</v>
      </c>
      <c r="H17">
        <v>93.399595779891655</v>
      </c>
      <c r="I17">
        <v>98.001495467365061</v>
      </c>
    </row>
    <row r="18" spans="1:9" ht="15" thickBot="1">
      <c r="A18" s="38" t="s">
        <v>19</v>
      </c>
      <c r="B18" s="38">
        <v>-0.40380753195264063</v>
      </c>
      <c r="C18" s="38">
        <v>4.8311804899309869E-2</v>
      </c>
      <c r="D18" s="38">
        <v>-8.3583615390533463</v>
      </c>
      <c r="E18" s="38">
        <v>3.8828405098446154E-10</v>
      </c>
      <c r="F18" s="38">
        <v>-0.5016096678388573</v>
      </c>
      <c r="G18" s="38">
        <v>-0.30600539606642402</v>
      </c>
      <c r="H18" s="38">
        <v>-0.5016096678388573</v>
      </c>
      <c r="I18" s="38">
        <v>-0.30600539606642402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CC5F-F47D-4D7B-B3F3-DA4E60ECF592}">
  <sheetPr>
    <tabColor rgb="FF7030A0"/>
  </sheetPr>
  <dimension ref="A1:I21"/>
  <sheetViews>
    <sheetView workbookViewId="0">
      <selection activeCell="K25" sqref="K25"/>
    </sheetView>
  </sheetViews>
  <sheetFormatPr defaultRowHeight="14.4"/>
  <sheetData>
    <row r="1" spans="1:9">
      <c r="A1" t="s">
        <v>64</v>
      </c>
    </row>
    <row r="2" spans="1:9" ht="15" thickBot="1"/>
    <row r="3" spans="1:9">
      <c r="A3" s="59" t="s">
        <v>65</v>
      </c>
      <c r="B3" s="59"/>
    </row>
    <row r="4" spans="1:9">
      <c r="A4" t="s">
        <v>66</v>
      </c>
      <c r="B4">
        <v>0.81001763362448909</v>
      </c>
    </row>
    <row r="5" spans="1:9">
      <c r="A5" t="s">
        <v>67</v>
      </c>
      <c r="B5">
        <v>0.656128566782617</v>
      </c>
    </row>
    <row r="6" spans="1:9">
      <c r="A6" t="s">
        <v>68</v>
      </c>
      <c r="B6">
        <v>0.61682897441491613</v>
      </c>
    </row>
    <row r="7" spans="1:9">
      <c r="A7" t="s">
        <v>69</v>
      </c>
      <c r="B7">
        <v>3.6309105244754076</v>
      </c>
    </row>
    <row r="8" spans="1:9" ht="15" thickBot="1">
      <c r="A8" s="38" t="s">
        <v>70</v>
      </c>
      <c r="B8" s="38">
        <v>40</v>
      </c>
    </row>
    <row r="10" spans="1:9" ht="15" thickBot="1">
      <c r="A10" t="s">
        <v>71</v>
      </c>
    </row>
    <row r="11" spans="1:9">
      <c r="A11" s="37"/>
      <c r="B11" s="37" t="s">
        <v>72</v>
      </c>
      <c r="C11" s="37" t="s">
        <v>73</v>
      </c>
      <c r="D11" s="37" t="s">
        <v>74</v>
      </c>
      <c r="E11" s="37" t="s">
        <v>75</v>
      </c>
      <c r="F11" s="37" t="s">
        <v>76</v>
      </c>
    </row>
    <row r="12" spans="1:9">
      <c r="A12" t="s">
        <v>77</v>
      </c>
      <c r="B12">
        <v>4</v>
      </c>
      <c r="C12">
        <v>880.42422954372307</v>
      </c>
      <c r="D12">
        <v>220.10605738593077</v>
      </c>
      <c r="E12">
        <v>16.695556550399953</v>
      </c>
      <c r="F12">
        <v>9.6210971842495816E-8</v>
      </c>
    </row>
    <row r="13" spans="1:9">
      <c r="A13" t="s">
        <v>78</v>
      </c>
      <c r="B13">
        <v>35</v>
      </c>
      <c r="C13">
        <v>461.4228932861198</v>
      </c>
      <c r="D13">
        <v>13.183511236746281</v>
      </c>
    </row>
    <row r="14" spans="1:9" ht="15" thickBot="1">
      <c r="A14" s="38" t="s">
        <v>79</v>
      </c>
      <c r="B14" s="38">
        <v>39</v>
      </c>
      <c r="C14" s="38">
        <v>1341.8471228298429</v>
      </c>
      <c r="D14" s="38"/>
      <c r="E14" s="38"/>
      <c r="F14" s="38"/>
    </row>
    <row r="15" spans="1:9" ht="15" thickBot="1"/>
    <row r="16" spans="1:9">
      <c r="A16" s="37"/>
      <c r="B16" s="37" t="s">
        <v>49</v>
      </c>
      <c r="C16" s="37" t="s">
        <v>69</v>
      </c>
      <c r="D16" s="37" t="s">
        <v>80</v>
      </c>
      <c r="E16" s="37" t="s">
        <v>81</v>
      </c>
      <c r="F16" s="37" t="s">
        <v>82</v>
      </c>
      <c r="G16" s="37" t="s">
        <v>83</v>
      </c>
      <c r="H16" s="37" t="s">
        <v>84</v>
      </c>
      <c r="I16" s="37" t="s">
        <v>85</v>
      </c>
    </row>
    <row r="17" spans="1:9">
      <c r="A17" t="s">
        <v>50</v>
      </c>
      <c r="B17">
        <v>96.61080837510741</v>
      </c>
      <c r="C17">
        <v>1.5896036152795148</v>
      </c>
      <c r="D17">
        <v>60.776666237085422</v>
      </c>
      <c r="E17">
        <v>4.4408522528271643E-37</v>
      </c>
      <c r="F17">
        <v>93.383741472953062</v>
      </c>
      <c r="G17">
        <v>99.837875277261759</v>
      </c>
      <c r="H17">
        <v>93.383741472953062</v>
      </c>
      <c r="I17">
        <v>99.837875277261759</v>
      </c>
    </row>
    <row r="18" spans="1:9">
      <c r="A18" t="s">
        <v>19</v>
      </c>
      <c r="B18">
        <v>-0.40735033690150863</v>
      </c>
      <c r="C18">
        <v>4.9968761523292174E-2</v>
      </c>
      <c r="D18">
        <v>-8.1520999217006516</v>
      </c>
      <c r="E18">
        <v>1.3303427483678765E-9</v>
      </c>
      <c r="F18">
        <v>-0.50879231583479478</v>
      </c>
      <c r="G18">
        <v>-0.30590835796822247</v>
      </c>
      <c r="H18">
        <v>-0.50879231583479478</v>
      </c>
      <c r="I18">
        <v>-0.30590835796822247</v>
      </c>
    </row>
    <row r="19" spans="1:9">
      <c r="A19" t="s">
        <v>54</v>
      </c>
      <c r="B19">
        <v>-1.0503327615020623</v>
      </c>
      <c r="C19">
        <v>1.6306974402085754</v>
      </c>
      <c r="D19">
        <v>-0.64410033130837496</v>
      </c>
      <c r="E19">
        <v>0.52370926253648187</v>
      </c>
      <c r="F19">
        <v>-4.3608245634470322</v>
      </c>
      <c r="G19">
        <v>2.2601590404429075</v>
      </c>
      <c r="H19">
        <v>-4.3608245634470322</v>
      </c>
      <c r="I19">
        <v>2.2601590404429075</v>
      </c>
    </row>
    <row r="20" spans="1:9">
      <c r="A20" t="s">
        <v>55</v>
      </c>
      <c r="B20">
        <v>-1.4629200147970052</v>
      </c>
      <c r="C20">
        <v>1.6268650084939262</v>
      </c>
      <c r="D20">
        <v>-0.89922643068665331</v>
      </c>
      <c r="E20">
        <v>0.37467731324352616</v>
      </c>
      <c r="F20">
        <v>-4.765631566733588</v>
      </c>
      <c r="G20">
        <v>1.8397915371395774</v>
      </c>
      <c r="H20">
        <v>-4.765631566733588</v>
      </c>
      <c r="I20">
        <v>1.8397915371395774</v>
      </c>
    </row>
    <row r="21" spans="1:9" ht="15" thickBot="1">
      <c r="A21" s="38" t="s">
        <v>56</v>
      </c>
      <c r="B21" s="38">
        <v>-0.83728822380994605</v>
      </c>
      <c r="C21" s="38">
        <v>1.6245612098278805</v>
      </c>
      <c r="D21" s="38">
        <v>-0.51539346055089874</v>
      </c>
      <c r="E21" s="38">
        <v>0.60951837475442083</v>
      </c>
      <c r="F21" s="38">
        <v>-4.1353228158094968</v>
      </c>
      <c r="G21" s="38">
        <v>2.4607463681896045</v>
      </c>
      <c r="H21" s="38">
        <v>-4.1353228158094968</v>
      </c>
      <c r="I21" s="38">
        <v>2.4607463681896045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6083-594C-4DB2-9590-E2042C3807AC}">
  <sheetPr>
    <tabColor rgb="FF7030A0"/>
  </sheetPr>
  <dimension ref="A1:I18"/>
  <sheetViews>
    <sheetView workbookViewId="0">
      <selection sqref="A1:XFD1048576"/>
    </sheetView>
  </sheetViews>
  <sheetFormatPr defaultRowHeight="14.4"/>
  <sheetData>
    <row r="1" spans="1:9">
      <c r="A1" t="s">
        <v>64</v>
      </c>
    </row>
    <row r="2" spans="1:9" ht="15" thickBot="1"/>
    <row r="3" spans="1:9">
      <c r="A3" s="59" t="s">
        <v>65</v>
      </c>
      <c r="B3" s="59"/>
    </row>
    <row r="4" spans="1:9">
      <c r="A4" t="s">
        <v>66</v>
      </c>
      <c r="B4">
        <v>0.25097670443566777</v>
      </c>
    </row>
    <row r="5" spans="1:9">
      <c r="A5" t="s">
        <v>67</v>
      </c>
      <c r="B5">
        <v>6.298930616938854E-2</v>
      </c>
    </row>
    <row r="6" spans="1:9">
      <c r="A6" t="s">
        <v>68</v>
      </c>
      <c r="B6">
        <v>-3.9400291042265678E-3</v>
      </c>
    </row>
    <row r="7" spans="1:9">
      <c r="A7" t="s">
        <v>69</v>
      </c>
      <c r="B7">
        <v>8.7214956771626522</v>
      </c>
    </row>
    <row r="8" spans="1:9" ht="15" thickBot="1">
      <c r="A8" s="38" t="s">
        <v>70</v>
      </c>
      <c r="B8" s="38">
        <v>16</v>
      </c>
    </row>
    <row r="10" spans="1:9" ht="15" thickBot="1">
      <c r="A10" t="s">
        <v>71</v>
      </c>
    </row>
    <row r="11" spans="1:9">
      <c r="A11" s="37"/>
      <c r="B11" s="37" t="s">
        <v>72</v>
      </c>
      <c r="C11" s="37" t="s">
        <v>73</v>
      </c>
      <c r="D11" s="37" t="s">
        <v>74</v>
      </c>
      <c r="E11" s="37" t="s">
        <v>75</v>
      </c>
      <c r="F11" s="37" t="s">
        <v>76</v>
      </c>
    </row>
    <row r="12" spans="1:9">
      <c r="A12" t="s">
        <v>77</v>
      </c>
      <c r="B12">
        <v>1</v>
      </c>
      <c r="C12">
        <v>71.586685136214555</v>
      </c>
      <c r="D12">
        <v>71.586685136214555</v>
      </c>
      <c r="E12">
        <v>0.94113150701229498</v>
      </c>
      <c r="F12">
        <v>0.34844984815883928</v>
      </c>
    </row>
    <row r="13" spans="1:9">
      <c r="A13" t="s">
        <v>78</v>
      </c>
      <c r="B13">
        <v>14</v>
      </c>
      <c r="C13">
        <v>1064.9028158547355</v>
      </c>
      <c r="D13">
        <v>76.064486846766826</v>
      </c>
    </row>
    <row r="14" spans="1:9" ht="15" thickBot="1">
      <c r="A14" s="38" t="s">
        <v>79</v>
      </c>
      <c r="B14" s="38">
        <v>15</v>
      </c>
      <c r="C14" s="38">
        <v>1136.4895009909501</v>
      </c>
      <c r="D14" s="38"/>
      <c r="E14" s="38"/>
      <c r="F14" s="38"/>
    </row>
    <row r="15" spans="1:9" ht="15" thickBot="1"/>
    <row r="16" spans="1:9">
      <c r="A16" s="37"/>
      <c r="B16" s="37" t="s">
        <v>49</v>
      </c>
      <c r="C16" s="37" t="s">
        <v>69</v>
      </c>
      <c r="D16" s="37" t="s">
        <v>80</v>
      </c>
      <c r="E16" s="37" t="s">
        <v>81</v>
      </c>
      <c r="F16" s="37" t="s">
        <v>82</v>
      </c>
      <c r="G16" s="37" t="s">
        <v>83</v>
      </c>
      <c r="H16" s="37" t="s">
        <v>84</v>
      </c>
      <c r="I16" s="37" t="s">
        <v>85</v>
      </c>
    </row>
    <row r="17" spans="1:9">
      <c r="A17" t="s">
        <v>50</v>
      </c>
      <c r="B17">
        <v>94.506502660612242</v>
      </c>
      <c r="C17">
        <v>4.5735909177429583</v>
      </c>
      <c r="D17">
        <v>20.663523336549453</v>
      </c>
      <c r="E17">
        <v>6.9056200988260759E-12</v>
      </c>
      <c r="F17">
        <v>84.697125744255374</v>
      </c>
      <c r="G17">
        <v>104.31587957696911</v>
      </c>
      <c r="H17">
        <v>84.697125744255374</v>
      </c>
      <c r="I17">
        <v>104.31587957696911</v>
      </c>
    </row>
    <row r="18" spans="1:9" ht="15" thickBot="1">
      <c r="A18" s="38" t="s">
        <v>19</v>
      </c>
      <c r="B18" s="38">
        <v>-0.45885626717964978</v>
      </c>
      <c r="C18" s="38">
        <v>0.4729895125275812</v>
      </c>
      <c r="D18" s="38">
        <v>-0.97011932617193652</v>
      </c>
      <c r="E18" s="38">
        <v>0.34844984815883995</v>
      </c>
      <c r="F18" s="38">
        <v>-1.4733178771735376</v>
      </c>
      <c r="G18" s="38">
        <v>0.5556053428142379</v>
      </c>
      <c r="H18" s="38">
        <v>-1.4733178771735376</v>
      </c>
      <c r="I18" s="38">
        <v>0.5556053428142379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75C-2CEB-4F35-B798-3D2C9E82F4A9}">
  <sheetPr>
    <tabColor rgb="FF7030A0"/>
  </sheetPr>
  <dimension ref="A1:I21"/>
  <sheetViews>
    <sheetView workbookViewId="0">
      <selection activeCell="I9" sqref="I9"/>
    </sheetView>
  </sheetViews>
  <sheetFormatPr defaultRowHeight="14.4"/>
  <sheetData>
    <row r="1" spans="1:9">
      <c r="A1" t="s">
        <v>64</v>
      </c>
    </row>
    <row r="2" spans="1:9" ht="15" thickBot="1"/>
    <row r="3" spans="1:9">
      <c r="A3" s="59" t="s">
        <v>65</v>
      </c>
      <c r="B3" s="59"/>
    </row>
    <row r="4" spans="1:9">
      <c r="A4" t="s">
        <v>66</v>
      </c>
      <c r="B4">
        <v>0.37019112689081068</v>
      </c>
    </row>
    <row r="5" spans="1:9">
      <c r="A5" t="s">
        <v>67</v>
      </c>
      <c r="B5">
        <v>0.13704147042868831</v>
      </c>
    </row>
    <row r="6" spans="1:9">
      <c r="A6" t="s">
        <v>68</v>
      </c>
      <c r="B6">
        <v>-0.17676163123360686</v>
      </c>
    </row>
    <row r="7" spans="1:9">
      <c r="A7" t="s">
        <v>69</v>
      </c>
      <c r="B7">
        <v>9.4423769573343428</v>
      </c>
    </row>
    <row r="8" spans="1:9" ht="15" thickBot="1">
      <c r="A8" s="38" t="s">
        <v>70</v>
      </c>
      <c r="B8" s="38">
        <v>16</v>
      </c>
    </row>
    <row r="10" spans="1:9" ht="15" thickBot="1">
      <c r="A10" t="s">
        <v>71</v>
      </c>
    </row>
    <row r="11" spans="1:9">
      <c r="A11" s="37"/>
      <c r="B11" s="37" t="s">
        <v>72</v>
      </c>
      <c r="C11" s="37" t="s">
        <v>73</v>
      </c>
      <c r="D11" s="37" t="s">
        <v>74</v>
      </c>
      <c r="E11" s="37" t="s">
        <v>75</v>
      </c>
      <c r="F11" s="37" t="s">
        <v>76</v>
      </c>
    </row>
    <row r="12" spans="1:9">
      <c r="A12" t="s">
        <v>77</v>
      </c>
      <c r="B12">
        <v>4</v>
      </c>
      <c r="C12">
        <v>155.74619234256602</v>
      </c>
      <c r="D12">
        <v>38.936548085641505</v>
      </c>
      <c r="E12">
        <v>0.43671165040353216</v>
      </c>
      <c r="F12">
        <v>0.77966286424032605</v>
      </c>
    </row>
    <row r="13" spans="1:9">
      <c r="A13" t="s">
        <v>78</v>
      </c>
      <c r="B13">
        <v>11</v>
      </c>
      <c r="C13">
        <v>980.74330864838407</v>
      </c>
      <c r="D13">
        <v>89.158482604398557</v>
      </c>
    </row>
    <row r="14" spans="1:9" ht="15" thickBot="1">
      <c r="A14" s="38" t="s">
        <v>79</v>
      </c>
      <c r="B14" s="38">
        <v>15</v>
      </c>
      <c r="C14" s="38">
        <v>1136.4895009909501</v>
      </c>
      <c r="D14" s="38"/>
      <c r="E14" s="38"/>
      <c r="F14" s="38"/>
    </row>
    <row r="15" spans="1:9" ht="15" thickBot="1"/>
    <row r="16" spans="1:9">
      <c r="A16" s="37"/>
      <c r="B16" s="37" t="s">
        <v>49</v>
      </c>
      <c r="C16" s="37" t="s">
        <v>69</v>
      </c>
      <c r="D16" s="37" t="s">
        <v>80</v>
      </c>
      <c r="E16" s="37" t="s">
        <v>81</v>
      </c>
      <c r="F16" s="37" t="s">
        <v>82</v>
      </c>
      <c r="G16" s="37" t="s">
        <v>83</v>
      </c>
      <c r="H16" s="37" t="s">
        <v>84</v>
      </c>
      <c r="I16" s="37" t="s">
        <v>85</v>
      </c>
    </row>
    <row r="17" spans="1:9">
      <c r="A17" t="s">
        <v>50</v>
      </c>
      <c r="B17">
        <v>97.461723040799171</v>
      </c>
      <c r="C17">
        <v>7.0817827180007571</v>
      </c>
      <c r="D17">
        <v>13.762314790182293</v>
      </c>
      <c r="E17">
        <v>2.8114480600164189E-8</v>
      </c>
      <c r="F17">
        <v>81.874824371486085</v>
      </c>
      <c r="G17">
        <v>113.04862171011226</v>
      </c>
      <c r="H17">
        <v>81.874824371486085</v>
      </c>
      <c r="I17">
        <v>113.04862171011226</v>
      </c>
    </row>
    <row r="18" spans="1:9">
      <c r="A18" t="s">
        <v>19</v>
      </c>
      <c r="B18">
        <v>-0.50310365043723348</v>
      </c>
      <c r="C18">
        <v>0.52784491864443051</v>
      </c>
      <c r="D18">
        <v>-0.95312777042405639</v>
      </c>
      <c r="E18">
        <v>0.3610005685962494</v>
      </c>
      <c r="F18">
        <v>-1.6648824832034033</v>
      </c>
      <c r="G18">
        <v>0.65867518232893629</v>
      </c>
      <c r="H18">
        <v>-1.6648824832034033</v>
      </c>
      <c r="I18">
        <v>0.65867518232893629</v>
      </c>
    </row>
    <row r="19" spans="1:9">
      <c r="A19" t="s">
        <v>54</v>
      </c>
      <c r="B19">
        <v>-1.3641705164811513</v>
      </c>
      <c r="C19">
        <v>6.8619839423775968</v>
      </c>
      <c r="D19">
        <v>-0.19880118168980765</v>
      </c>
      <c r="E19">
        <v>0.84604503758516025</v>
      </c>
      <c r="F19">
        <v>-16.467295342441357</v>
      </c>
      <c r="G19">
        <v>13.738954309479055</v>
      </c>
      <c r="H19">
        <v>-16.467295342441357</v>
      </c>
      <c r="I19">
        <v>13.738954309479055</v>
      </c>
    </row>
    <row r="20" spans="1:9">
      <c r="A20" t="s">
        <v>55</v>
      </c>
      <c r="B20">
        <v>-6.1909217889272377</v>
      </c>
      <c r="C20">
        <v>6.7597131843558467</v>
      </c>
      <c r="D20">
        <v>-0.91585569092709795</v>
      </c>
      <c r="E20">
        <v>0.37938289903975886</v>
      </c>
      <c r="F20">
        <v>-21.068950194170249</v>
      </c>
      <c r="G20">
        <v>8.6871066163157735</v>
      </c>
      <c r="H20">
        <v>-21.068950194170249</v>
      </c>
      <c r="I20">
        <v>8.6871066163157735</v>
      </c>
    </row>
    <row r="21" spans="1:9" ht="15" thickBot="1">
      <c r="A21" s="38" t="s">
        <v>56</v>
      </c>
      <c r="B21" s="38">
        <v>-2.7613781845814565</v>
      </c>
      <c r="C21" s="38">
        <v>6.697601179552124</v>
      </c>
      <c r="D21" s="38">
        <v>-0.41229361237751588</v>
      </c>
      <c r="E21" s="38">
        <v>0.68804508040279333</v>
      </c>
      <c r="F21" s="38">
        <v>-17.502698988987934</v>
      </c>
      <c r="G21" s="38">
        <v>11.979942619825021</v>
      </c>
      <c r="H21" s="38">
        <v>-17.502698988987934</v>
      </c>
      <c r="I21" s="38">
        <v>11.979942619825021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13BE-FEBB-4B9A-AC65-C9D043C38D0E}">
  <sheetPr>
    <tabColor theme="5" tint="-0.249977111117893"/>
  </sheetPr>
  <dimension ref="A1:N234"/>
  <sheetViews>
    <sheetView topLeftCell="A142" workbookViewId="0">
      <selection activeCell="H233" sqref="H233:K234"/>
    </sheetView>
  </sheetViews>
  <sheetFormatPr defaultColWidth="12" defaultRowHeight="14.4"/>
  <cols>
    <col min="4" max="4" width="15.21875" customWidth="1"/>
    <col min="5" max="8" width="24.109375" customWidth="1"/>
    <col min="9" max="9" width="24.21875" customWidth="1"/>
    <col min="10" max="10" width="21.5546875" customWidth="1"/>
    <col min="11" max="11" width="16.33203125" customWidth="1"/>
    <col min="12" max="12" width="20.109375" customWidth="1"/>
    <col min="16" max="16" width="23.88671875" customWidth="1"/>
  </cols>
  <sheetData>
    <row r="1" spans="1:14" ht="21">
      <c r="A1" s="140" t="s">
        <v>98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4" spans="1:14" ht="36">
      <c r="A4" s="82" t="s">
        <v>19</v>
      </c>
      <c r="B4" s="83" t="s">
        <v>20</v>
      </c>
      <c r="C4" s="83" t="s">
        <v>21</v>
      </c>
      <c r="D4" s="83" t="s">
        <v>22</v>
      </c>
      <c r="E4" s="84" t="s">
        <v>23</v>
      </c>
      <c r="F4" s="85" t="s">
        <v>24</v>
      </c>
      <c r="G4" s="86"/>
      <c r="H4" s="87"/>
      <c r="I4" s="87"/>
    </row>
    <row r="5" spans="1:14" ht="15.6">
      <c r="A5" s="26">
        <v>1</v>
      </c>
      <c r="B5" s="27">
        <v>2012</v>
      </c>
      <c r="C5" s="27">
        <v>1</v>
      </c>
      <c r="D5" s="27" t="s">
        <v>40</v>
      </c>
      <c r="E5" s="27" t="s">
        <v>41</v>
      </c>
      <c r="F5" s="35">
        <v>95.927601809954751</v>
      </c>
    </row>
    <row r="6" spans="1:14" ht="15.6">
      <c r="A6" s="26">
        <v>2</v>
      </c>
      <c r="B6" s="27">
        <v>2012</v>
      </c>
      <c r="C6" s="27">
        <v>2</v>
      </c>
      <c r="D6" s="27" t="s">
        <v>40</v>
      </c>
      <c r="E6" s="27" t="s">
        <v>41</v>
      </c>
      <c r="F6" s="35">
        <v>96.832579185520359</v>
      </c>
    </row>
    <row r="7" spans="1:14" ht="15.6">
      <c r="A7" s="26">
        <v>3</v>
      </c>
      <c r="B7" s="27">
        <v>2012</v>
      </c>
      <c r="C7" s="27">
        <v>3</v>
      </c>
      <c r="D7" s="27" t="s">
        <v>40</v>
      </c>
      <c r="E7" s="27" t="s">
        <v>41</v>
      </c>
      <c r="F7" s="35">
        <v>95.238095238095227</v>
      </c>
    </row>
    <row r="8" spans="1:14" ht="15.6">
      <c r="A8" s="26">
        <v>4</v>
      </c>
      <c r="B8" s="27">
        <v>2012</v>
      </c>
      <c r="C8" s="27">
        <v>4</v>
      </c>
      <c r="D8" s="27" t="s">
        <v>40</v>
      </c>
      <c r="E8" s="27" t="s">
        <v>41</v>
      </c>
      <c r="F8" s="35">
        <v>95.544554455445535</v>
      </c>
    </row>
    <row r="9" spans="1:14" ht="15.6">
      <c r="A9" s="26">
        <v>5</v>
      </c>
      <c r="B9" s="27">
        <v>2013</v>
      </c>
      <c r="C9" s="27">
        <v>1</v>
      </c>
      <c r="D9" s="27" t="s">
        <v>40</v>
      </c>
      <c r="E9" s="27" t="s">
        <v>41</v>
      </c>
      <c r="F9" s="35">
        <v>93.212669683257914</v>
      </c>
    </row>
    <row r="10" spans="1:14" ht="15.6">
      <c r="A10" s="26">
        <v>6</v>
      </c>
      <c r="B10" s="27">
        <v>2013</v>
      </c>
      <c r="C10" s="27">
        <v>2</v>
      </c>
      <c r="D10" s="27" t="s">
        <v>40</v>
      </c>
      <c r="E10" s="27" t="s">
        <v>41</v>
      </c>
      <c r="F10" s="35">
        <v>94.468085106382986</v>
      </c>
    </row>
    <row r="11" spans="1:14" ht="15.6">
      <c r="A11" s="26">
        <v>7</v>
      </c>
      <c r="B11" s="27">
        <v>2013</v>
      </c>
      <c r="C11" s="27">
        <v>3</v>
      </c>
      <c r="D11" s="27" t="s">
        <v>40</v>
      </c>
      <c r="E11" s="27" t="s">
        <v>41</v>
      </c>
      <c r="F11" s="35">
        <v>96</v>
      </c>
    </row>
    <row r="12" spans="1:14" ht="15.6">
      <c r="A12" s="26">
        <v>8</v>
      </c>
      <c r="B12" s="27">
        <v>2013</v>
      </c>
      <c r="C12" s="27">
        <v>4</v>
      </c>
      <c r="D12" s="27" t="s">
        <v>40</v>
      </c>
      <c r="E12" s="27" t="s">
        <v>41</v>
      </c>
      <c r="F12" s="35">
        <v>90.366972477064223</v>
      </c>
    </row>
    <row r="13" spans="1:14" ht="15.6">
      <c r="A13" s="26">
        <v>9</v>
      </c>
      <c r="B13" s="27">
        <v>2014</v>
      </c>
      <c r="C13" s="27">
        <v>1</v>
      </c>
      <c r="D13" s="27" t="s">
        <v>40</v>
      </c>
      <c r="E13" s="27" t="s">
        <v>41</v>
      </c>
      <c r="F13" s="35">
        <v>91.079812206572768</v>
      </c>
    </row>
    <row r="14" spans="1:14" ht="15.6">
      <c r="A14" s="26">
        <v>10</v>
      </c>
      <c r="B14" s="27">
        <v>2014</v>
      </c>
      <c r="C14" s="27">
        <v>2</v>
      </c>
      <c r="D14" s="27" t="s">
        <v>40</v>
      </c>
      <c r="E14" s="27" t="s">
        <v>41</v>
      </c>
      <c r="F14" s="35">
        <v>94.805194805194802</v>
      </c>
    </row>
    <row r="15" spans="1:14" ht="15.6">
      <c r="A15" s="26">
        <v>11</v>
      </c>
      <c r="B15" s="27">
        <v>2014</v>
      </c>
      <c r="C15" s="27">
        <v>3</v>
      </c>
      <c r="D15" s="27" t="s">
        <v>40</v>
      </c>
      <c r="E15" s="27" t="s">
        <v>41</v>
      </c>
      <c r="F15" s="35">
        <v>97.787610619469021</v>
      </c>
    </row>
    <row r="16" spans="1:14" ht="15.6">
      <c r="A16" s="26">
        <v>12</v>
      </c>
      <c r="B16" s="27">
        <v>2014</v>
      </c>
      <c r="C16" s="27">
        <v>4</v>
      </c>
      <c r="D16" s="27" t="s">
        <v>40</v>
      </c>
      <c r="E16" s="27" t="s">
        <v>41</v>
      </c>
      <c r="F16" s="35">
        <v>96.943231441048042</v>
      </c>
    </row>
    <row r="17" spans="1:7" ht="15.6">
      <c r="A17" s="26">
        <v>13</v>
      </c>
      <c r="B17" s="27">
        <v>2015</v>
      </c>
      <c r="C17" s="27">
        <v>1</v>
      </c>
      <c r="D17" s="27" t="s">
        <v>40</v>
      </c>
      <c r="E17" s="27" t="s">
        <v>41</v>
      </c>
      <c r="F17" s="35">
        <v>91.709844559585491</v>
      </c>
    </row>
    <row r="18" spans="1:7" ht="15.6">
      <c r="A18" s="26">
        <v>14</v>
      </c>
      <c r="B18" s="27">
        <v>2015</v>
      </c>
      <c r="C18" s="27">
        <v>2</v>
      </c>
      <c r="D18" s="27" t="s">
        <v>40</v>
      </c>
      <c r="E18" s="27" t="s">
        <v>41</v>
      </c>
      <c r="F18" s="35">
        <v>92.672413793103445</v>
      </c>
      <c r="G18" s="88"/>
    </row>
    <row r="19" spans="1:7" ht="15.6">
      <c r="A19" s="26">
        <v>15</v>
      </c>
      <c r="B19" s="27">
        <v>2015</v>
      </c>
      <c r="C19" s="27">
        <v>3</v>
      </c>
      <c r="D19" s="27" t="s">
        <v>40</v>
      </c>
      <c r="E19" s="27" t="s">
        <v>41</v>
      </c>
      <c r="F19" s="35">
        <v>86.142322097378283</v>
      </c>
    </row>
    <row r="20" spans="1:7" ht="15.6">
      <c r="A20" s="26">
        <v>16</v>
      </c>
      <c r="B20" s="27">
        <v>2015</v>
      </c>
      <c r="C20" s="27">
        <v>4</v>
      </c>
      <c r="D20" s="27" t="s">
        <v>40</v>
      </c>
      <c r="E20" s="27" t="s">
        <v>41</v>
      </c>
      <c r="F20" s="35">
        <v>88.659793814432987</v>
      </c>
    </row>
    <row r="21" spans="1:7" ht="15.6">
      <c r="A21" s="26">
        <v>17</v>
      </c>
      <c r="B21" s="27">
        <v>2016</v>
      </c>
      <c r="C21" s="27">
        <v>1</v>
      </c>
      <c r="D21" s="27" t="s">
        <v>40</v>
      </c>
      <c r="E21" s="27" t="s">
        <v>41</v>
      </c>
      <c r="F21" s="35">
        <v>92.410714285714292</v>
      </c>
    </row>
    <row r="22" spans="1:7" ht="15.6">
      <c r="A22" s="26">
        <v>18</v>
      </c>
      <c r="B22" s="27">
        <v>2016</v>
      </c>
      <c r="C22" s="27">
        <v>2</v>
      </c>
      <c r="D22" s="27" t="s">
        <v>40</v>
      </c>
      <c r="E22" s="27" t="s">
        <v>41</v>
      </c>
      <c r="F22" s="35">
        <v>89.610389610389603</v>
      </c>
    </row>
    <row r="23" spans="1:7" ht="15.6">
      <c r="A23" s="26">
        <v>19</v>
      </c>
      <c r="B23" s="27">
        <v>2016</v>
      </c>
      <c r="C23" s="27">
        <v>3</v>
      </c>
      <c r="D23" s="27" t="s">
        <v>40</v>
      </c>
      <c r="E23" s="27" t="s">
        <v>41</v>
      </c>
      <c r="F23" s="35">
        <v>82.969432314410483</v>
      </c>
    </row>
    <row r="24" spans="1:7" ht="15.6">
      <c r="A24" s="26">
        <v>20</v>
      </c>
      <c r="B24" s="27">
        <v>2016</v>
      </c>
      <c r="C24" s="27">
        <v>4</v>
      </c>
      <c r="D24" s="27" t="s">
        <v>40</v>
      </c>
      <c r="E24" s="27" t="s">
        <v>41</v>
      </c>
      <c r="F24" s="35">
        <v>87.169811320754718</v>
      </c>
    </row>
    <row r="25" spans="1:7" ht="15.6">
      <c r="A25" s="26">
        <v>21</v>
      </c>
      <c r="B25" s="27">
        <v>2017</v>
      </c>
      <c r="C25" s="27">
        <v>1</v>
      </c>
      <c r="D25" s="27" t="s">
        <v>40</v>
      </c>
      <c r="E25" s="27" t="s">
        <v>41</v>
      </c>
      <c r="F25" s="35">
        <v>89.88326848249028</v>
      </c>
    </row>
    <row r="26" spans="1:7" ht="15.6">
      <c r="A26" s="26">
        <v>22</v>
      </c>
      <c r="B26" s="27">
        <v>2017</v>
      </c>
      <c r="C26" s="27">
        <v>2</v>
      </c>
      <c r="D26" s="27" t="s">
        <v>40</v>
      </c>
      <c r="E26" s="27" t="s">
        <v>41</v>
      </c>
      <c r="F26" s="35">
        <v>90.34749034749035</v>
      </c>
    </row>
    <row r="27" spans="1:7" ht="15.6">
      <c r="A27" s="26">
        <v>23</v>
      </c>
      <c r="B27" s="27">
        <v>2017</v>
      </c>
      <c r="C27" s="27">
        <v>3</v>
      </c>
      <c r="D27" s="27" t="s">
        <v>40</v>
      </c>
      <c r="E27" s="27" t="s">
        <v>41</v>
      </c>
      <c r="F27" s="35">
        <v>89.642857142857153</v>
      </c>
    </row>
    <row r="28" spans="1:7" ht="15.6">
      <c r="A28" s="26">
        <v>24</v>
      </c>
      <c r="B28" s="27">
        <v>2017</v>
      </c>
      <c r="C28" s="27">
        <v>4</v>
      </c>
      <c r="D28" s="27" t="s">
        <v>40</v>
      </c>
      <c r="E28" s="27" t="s">
        <v>41</v>
      </c>
      <c r="F28" s="35">
        <v>89.400921658986178</v>
      </c>
    </row>
    <row r="29" spans="1:7" ht="15.6">
      <c r="A29" s="26">
        <v>25</v>
      </c>
      <c r="B29" s="27">
        <v>2018</v>
      </c>
      <c r="C29" s="27">
        <v>1</v>
      </c>
      <c r="D29" s="27" t="s">
        <v>40</v>
      </c>
      <c r="E29" s="27" t="s">
        <v>41</v>
      </c>
      <c r="F29" s="35">
        <v>86.419753086419746</v>
      </c>
    </row>
    <row r="30" spans="1:7" ht="15.6">
      <c r="A30" s="26">
        <v>26</v>
      </c>
      <c r="B30" s="27">
        <v>2018</v>
      </c>
      <c r="C30" s="27">
        <v>2</v>
      </c>
      <c r="D30" s="27" t="s">
        <v>40</v>
      </c>
      <c r="E30" s="27" t="s">
        <v>41</v>
      </c>
      <c r="F30" s="35">
        <v>87.931034482758619</v>
      </c>
    </row>
    <row r="31" spans="1:7" ht="15.6">
      <c r="A31" s="26">
        <v>27</v>
      </c>
      <c r="B31" s="27">
        <v>2018</v>
      </c>
      <c r="C31" s="27">
        <v>3</v>
      </c>
      <c r="D31" s="27" t="s">
        <v>40</v>
      </c>
      <c r="E31" s="27" t="s">
        <v>41</v>
      </c>
      <c r="F31" s="35">
        <v>83.467741935483872</v>
      </c>
    </row>
    <row r="32" spans="1:7" ht="15.6">
      <c r="A32" s="26">
        <v>28</v>
      </c>
      <c r="B32" s="27">
        <v>2018</v>
      </c>
      <c r="C32" s="27">
        <v>4</v>
      </c>
      <c r="D32" s="27" t="s">
        <v>40</v>
      </c>
      <c r="E32" s="27" t="s">
        <v>41</v>
      </c>
      <c r="F32" s="35">
        <v>82.926829268292678</v>
      </c>
    </row>
    <row r="33" spans="1:9" ht="15.6">
      <c r="A33" s="26">
        <v>29</v>
      </c>
      <c r="B33" s="27">
        <v>2019</v>
      </c>
      <c r="C33" s="27">
        <v>1</v>
      </c>
      <c r="D33" s="27" t="s">
        <v>40</v>
      </c>
      <c r="E33" s="27" t="s">
        <v>41</v>
      </c>
      <c r="F33" s="35">
        <v>88.60759493670885</v>
      </c>
    </row>
    <row r="34" spans="1:9" ht="15.6">
      <c r="A34" s="26">
        <v>30</v>
      </c>
      <c r="B34" s="27">
        <v>2019</v>
      </c>
      <c r="C34" s="27">
        <v>2</v>
      </c>
      <c r="D34" s="27" t="s">
        <v>40</v>
      </c>
      <c r="E34" s="27" t="s">
        <v>41</v>
      </c>
      <c r="F34" s="35">
        <v>89.523809523809533</v>
      </c>
    </row>
    <row r="35" spans="1:9" ht="15.6">
      <c r="A35" s="26">
        <v>31</v>
      </c>
      <c r="B35" s="27">
        <v>2019</v>
      </c>
      <c r="C35" s="27">
        <v>3</v>
      </c>
      <c r="D35" s="27" t="s">
        <v>40</v>
      </c>
      <c r="E35" s="27" t="s">
        <v>41</v>
      </c>
      <c r="F35" s="35">
        <v>95.238095238095227</v>
      </c>
    </row>
    <row r="36" spans="1:9" ht="15.6">
      <c r="A36" s="26">
        <v>32</v>
      </c>
      <c r="B36" s="27">
        <v>2019</v>
      </c>
      <c r="C36" s="27">
        <v>4</v>
      </c>
      <c r="D36" s="27" t="s">
        <v>40</v>
      </c>
      <c r="E36" s="27" t="s">
        <v>41</v>
      </c>
      <c r="F36" s="35">
        <v>94.930875576036868</v>
      </c>
    </row>
    <row r="37" spans="1:9" ht="15.6">
      <c r="A37" s="26">
        <v>33</v>
      </c>
      <c r="B37" s="27">
        <v>2020</v>
      </c>
      <c r="C37" s="27">
        <v>1</v>
      </c>
      <c r="D37" s="27" t="s">
        <v>40</v>
      </c>
      <c r="E37" s="27" t="s">
        <v>41</v>
      </c>
      <c r="F37" s="35">
        <v>91.904761904761898</v>
      </c>
    </row>
    <row r="38" spans="1:9" ht="15.6">
      <c r="A38" s="26">
        <v>34</v>
      </c>
      <c r="B38" s="27">
        <v>2020</v>
      </c>
      <c r="C38" s="27">
        <v>2</v>
      </c>
      <c r="D38" s="27" t="s">
        <v>40</v>
      </c>
      <c r="E38" s="27" t="s">
        <v>41</v>
      </c>
      <c r="F38" s="35">
        <v>89.142857142857139</v>
      </c>
    </row>
    <row r="39" spans="1:9" ht="15.6">
      <c r="A39" s="26">
        <v>35</v>
      </c>
      <c r="B39" s="27">
        <v>2020</v>
      </c>
      <c r="C39" s="27">
        <v>3</v>
      </c>
      <c r="D39" s="27" t="s">
        <v>40</v>
      </c>
      <c r="E39" s="27" t="s">
        <v>41</v>
      </c>
      <c r="F39" s="35">
        <v>97.252747252747255</v>
      </c>
    </row>
    <row r="40" spans="1:9" ht="15.6">
      <c r="A40" s="26">
        <v>36</v>
      </c>
      <c r="B40" s="27">
        <v>2020</v>
      </c>
      <c r="C40" s="27">
        <v>4</v>
      </c>
      <c r="D40" s="27" t="s">
        <v>40</v>
      </c>
      <c r="E40" s="27" t="s">
        <v>41</v>
      </c>
      <c r="F40" s="35">
        <v>97.560975609756099</v>
      </c>
    </row>
    <row r="41" spans="1:9" ht="15.6">
      <c r="A41" s="26">
        <v>37</v>
      </c>
      <c r="B41" s="27">
        <v>2021</v>
      </c>
      <c r="C41" s="27">
        <v>1</v>
      </c>
      <c r="D41" s="27" t="s">
        <v>40</v>
      </c>
      <c r="E41" s="27" t="s">
        <v>41</v>
      </c>
      <c r="F41" s="35">
        <v>93.782383419689126</v>
      </c>
    </row>
    <row r="42" spans="1:9" ht="15.6">
      <c r="A42" s="26">
        <v>38</v>
      </c>
      <c r="B42" s="27">
        <v>2021</v>
      </c>
      <c r="C42" s="27">
        <v>2</v>
      </c>
      <c r="D42" s="27" t="s">
        <v>40</v>
      </c>
      <c r="E42" s="27" t="s">
        <v>41</v>
      </c>
      <c r="F42" s="35">
        <v>90.909090909090907</v>
      </c>
    </row>
    <row r="43" spans="1:9" ht="15.6">
      <c r="A43" s="26">
        <v>39</v>
      </c>
      <c r="B43" s="27">
        <v>2021</v>
      </c>
      <c r="C43" s="27">
        <v>3</v>
      </c>
      <c r="D43" s="27" t="s">
        <v>40</v>
      </c>
      <c r="E43" s="27" t="s">
        <v>41</v>
      </c>
      <c r="F43" s="35">
        <v>92.857142857142861</v>
      </c>
    </row>
    <row r="44" spans="1:9" ht="15.6">
      <c r="A44" s="26">
        <v>40</v>
      </c>
      <c r="B44" s="27">
        <v>2021</v>
      </c>
      <c r="C44" s="27">
        <v>4</v>
      </c>
      <c r="D44" s="27" t="s">
        <v>40</v>
      </c>
      <c r="E44" s="27" t="s">
        <v>41</v>
      </c>
      <c r="F44" s="35">
        <v>88.185654008438817</v>
      </c>
    </row>
    <row r="46" spans="1:9" ht="18">
      <c r="E46" s="141" t="s">
        <v>62</v>
      </c>
      <c r="F46" s="141"/>
      <c r="G46" s="75"/>
      <c r="H46" s="75"/>
      <c r="I46" s="75"/>
    </row>
    <row r="49" spans="1:13" ht="36">
      <c r="A49" s="82" t="s">
        <v>19</v>
      </c>
      <c r="B49" s="83" t="s">
        <v>20</v>
      </c>
      <c r="C49" s="83" t="s">
        <v>21</v>
      </c>
      <c r="D49" s="83" t="s">
        <v>22</v>
      </c>
      <c r="E49" s="84" t="s">
        <v>23</v>
      </c>
      <c r="F49" s="85" t="s">
        <v>24</v>
      </c>
      <c r="G49" s="89" t="s">
        <v>46</v>
      </c>
      <c r="H49" s="90" t="s">
        <v>47</v>
      </c>
      <c r="I49" s="90" t="s">
        <v>48</v>
      </c>
    </row>
    <row r="50" spans="1:13" ht="15.6">
      <c r="A50" s="26">
        <v>1</v>
      </c>
      <c r="B50" s="27">
        <v>2012</v>
      </c>
      <c r="C50" s="27">
        <v>1</v>
      </c>
      <c r="D50" s="27" t="s">
        <v>40</v>
      </c>
      <c r="E50" s="27" t="s">
        <v>41</v>
      </c>
      <c r="F50" s="35">
        <v>95.927601809954751</v>
      </c>
      <c r="G50" s="109">
        <f t="shared" ref="G50:G89" si="0">$M$60+$M$61*A50</f>
        <v>93.38699440303337</v>
      </c>
      <c r="H50" s="109">
        <f>F50-G50</f>
        <v>2.5406074069213815</v>
      </c>
      <c r="I50" s="109">
        <f>H50*H50</f>
        <v>6.4546859961037866</v>
      </c>
    </row>
    <row r="51" spans="1:13" ht="15.6">
      <c r="A51" s="26">
        <v>2</v>
      </c>
      <c r="B51" s="27">
        <v>2012</v>
      </c>
      <c r="C51" s="27">
        <v>2</v>
      </c>
      <c r="D51" s="27" t="s">
        <v>40</v>
      </c>
      <c r="E51" s="27" t="s">
        <v>41</v>
      </c>
      <c r="F51" s="35">
        <v>96.832579185520359</v>
      </c>
      <c r="G51" s="109">
        <f t="shared" si="0"/>
        <v>93.289542143400482</v>
      </c>
      <c r="H51" s="109">
        <f t="shared" ref="H51:H89" si="1">F51-G51</f>
        <v>3.5430370421198774</v>
      </c>
      <c r="I51" s="109">
        <f t="shared" ref="I51:I89" si="2">H51*H51</f>
        <v>12.55311148183357</v>
      </c>
    </row>
    <row r="52" spans="1:13" ht="15.6">
      <c r="A52" s="26">
        <v>3</v>
      </c>
      <c r="B52" s="27">
        <v>2012</v>
      </c>
      <c r="C52" s="27">
        <v>3</v>
      </c>
      <c r="D52" s="27" t="s">
        <v>40</v>
      </c>
      <c r="E52" s="27" t="s">
        <v>41</v>
      </c>
      <c r="F52" s="35">
        <v>95.238095238095227</v>
      </c>
      <c r="G52" s="109">
        <f t="shared" si="0"/>
        <v>93.192089883767608</v>
      </c>
      <c r="H52" s="109">
        <f t="shared" si="1"/>
        <v>2.0460053543276189</v>
      </c>
      <c r="I52" s="109">
        <f t="shared" si="2"/>
        <v>4.1861379099372851</v>
      </c>
    </row>
    <row r="53" spans="1:13" ht="15.6">
      <c r="A53" s="26">
        <v>4</v>
      </c>
      <c r="B53" s="27">
        <v>2012</v>
      </c>
      <c r="C53" s="27">
        <v>4</v>
      </c>
      <c r="D53" s="27" t="s">
        <v>40</v>
      </c>
      <c r="E53" s="27" t="s">
        <v>41</v>
      </c>
      <c r="F53" s="35">
        <v>95.544554455445535</v>
      </c>
      <c r="G53" s="109">
        <f t="shared" si="0"/>
        <v>93.094637624134734</v>
      </c>
      <c r="H53" s="109">
        <f t="shared" si="1"/>
        <v>2.4499168313108015</v>
      </c>
      <c r="I53" s="109">
        <f t="shared" si="2"/>
        <v>6.0020924803399582</v>
      </c>
    </row>
    <row r="54" spans="1:13" ht="15.6">
      <c r="A54" s="26">
        <v>5</v>
      </c>
      <c r="B54" s="27">
        <v>2013</v>
      </c>
      <c r="C54" s="27">
        <v>1</v>
      </c>
      <c r="D54" s="27" t="s">
        <v>40</v>
      </c>
      <c r="E54" s="27" t="s">
        <v>41</v>
      </c>
      <c r="F54" s="35">
        <v>93.212669683257914</v>
      </c>
      <c r="G54" s="109">
        <f t="shared" si="0"/>
        <v>92.997185364501846</v>
      </c>
      <c r="H54" s="109">
        <f t="shared" si="1"/>
        <v>0.21548431875606866</v>
      </c>
      <c r="I54" s="109">
        <f t="shared" si="2"/>
        <v>4.6433491629767003E-2</v>
      </c>
    </row>
    <row r="55" spans="1:13" ht="15.6">
      <c r="A55" s="26">
        <v>6</v>
      </c>
      <c r="B55" s="27">
        <v>2013</v>
      </c>
      <c r="C55" s="27">
        <v>2</v>
      </c>
      <c r="D55" s="27" t="s">
        <v>40</v>
      </c>
      <c r="E55" s="27" t="s">
        <v>41</v>
      </c>
      <c r="F55" s="35">
        <v>94.468085106382986</v>
      </c>
      <c r="G55" s="109">
        <f t="shared" si="0"/>
        <v>92.899733104868972</v>
      </c>
      <c r="H55" s="109">
        <f t="shared" si="1"/>
        <v>1.5683520015140147</v>
      </c>
      <c r="I55" s="109">
        <f t="shared" si="2"/>
        <v>2.459728000653016</v>
      </c>
    </row>
    <row r="56" spans="1:13" ht="16.2" thickBot="1">
      <c r="A56" s="26">
        <v>7</v>
      </c>
      <c r="B56" s="27">
        <v>2013</v>
      </c>
      <c r="C56" s="27">
        <v>3</v>
      </c>
      <c r="D56" s="27" t="s">
        <v>40</v>
      </c>
      <c r="E56" s="27" t="s">
        <v>41</v>
      </c>
      <c r="F56" s="35">
        <v>96</v>
      </c>
      <c r="G56" s="109">
        <f t="shared" si="0"/>
        <v>92.802280845236098</v>
      </c>
      <c r="H56" s="109">
        <f t="shared" si="1"/>
        <v>3.1977191547639023</v>
      </c>
      <c r="I56" s="109">
        <f t="shared" si="2"/>
        <v>10.225407792743965</v>
      </c>
    </row>
    <row r="57" spans="1:13" ht="18.600000000000001" thickBot="1">
      <c r="A57" s="26">
        <v>8</v>
      </c>
      <c r="B57" s="27">
        <v>2013</v>
      </c>
      <c r="C57" s="27">
        <v>4</v>
      </c>
      <c r="D57" s="27" t="s">
        <v>40</v>
      </c>
      <c r="E57" s="27" t="s">
        <v>41</v>
      </c>
      <c r="F57" s="35">
        <v>90.366972477064223</v>
      </c>
      <c r="G57" s="109">
        <f t="shared" si="0"/>
        <v>92.704828585603209</v>
      </c>
      <c r="H57" s="109">
        <f t="shared" si="1"/>
        <v>-2.3378561085389862</v>
      </c>
      <c r="I57" s="109">
        <f t="shared" si="2"/>
        <v>5.4655711842330517</v>
      </c>
      <c r="L57" s="142" t="s">
        <v>99</v>
      </c>
      <c r="M57" s="143"/>
    </row>
    <row r="58" spans="1:13" ht="16.2" thickBot="1">
      <c r="A58" s="26">
        <v>9</v>
      </c>
      <c r="B58" s="27">
        <v>2014</v>
      </c>
      <c r="C58" s="27">
        <v>1</v>
      </c>
      <c r="D58" s="27" t="s">
        <v>40</v>
      </c>
      <c r="E58" s="27" t="s">
        <v>41</v>
      </c>
      <c r="F58" s="35">
        <v>91.079812206572768</v>
      </c>
      <c r="G58" s="109">
        <f t="shared" si="0"/>
        <v>92.607376325970336</v>
      </c>
      <c r="H58" s="109">
        <f t="shared" si="1"/>
        <v>-1.5275641193975673</v>
      </c>
      <c r="I58" s="109">
        <f t="shared" si="2"/>
        <v>2.3334521388708653</v>
      </c>
    </row>
    <row r="59" spans="1:13" ht="15.6">
      <c r="A59" s="26">
        <v>10</v>
      </c>
      <c r="B59" s="27">
        <v>2014</v>
      </c>
      <c r="C59" s="27">
        <v>2</v>
      </c>
      <c r="D59" s="27" t="s">
        <v>40</v>
      </c>
      <c r="E59" s="27" t="s">
        <v>41</v>
      </c>
      <c r="F59" s="35">
        <v>94.805194805194802</v>
      </c>
      <c r="G59" s="109">
        <f t="shared" si="0"/>
        <v>92.509924066337462</v>
      </c>
      <c r="H59" s="109">
        <f t="shared" si="1"/>
        <v>2.2952707388573401</v>
      </c>
      <c r="I59" s="109">
        <f t="shared" si="2"/>
        <v>5.2682677646547198</v>
      </c>
      <c r="L59" s="91"/>
      <c r="M59" s="91" t="s">
        <v>49</v>
      </c>
    </row>
    <row r="60" spans="1:13" ht="15.6">
      <c r="A60" s="26">
        <v>11</v>
      </c>
      <c r="B60" s="27">
        <v>2014</v>
      </c>
      <c r="C60" s="27">
        <v>3</v>
      </c>
      <c r="D60" s="27" t="s">
        <v>40</v>
      </c>
      <c r="E60" s="27" t="s">
        <v>41</v>
      </c>
      <c r="F60" s="35">
        <v>97.787610619469021</v>
      </c>
      <c r="G60" s="109">
        <f t="shared" si="0"/>
        <v>92.412471806704573</v>
      </c>
      <c r="H60" s="109">
        <f t="shared" si="1"/>
        <v>5.3751388127644475</v>
      </c>
      <c r="I60" s="109">
        <f t="shared" si="2"/>
        <v>28.892117256486795</v>
      </c>
      <c r="L60" t="s">
        <v>50</v>
      </c>
      <c r="M60">
        <v>93.484446662666244</v>
      </c>
    </row>
    <row r="61" spans="1:13" ht="16.2" thickBot="1">
      <c r="A61" s="26">
        <v>12</v>
      </c>
      <c r="B61" s="27">
        <v>2014</v>
      </c>
      <c r="C61" s="27">
        <v>4</v>
      </c>
      <c r="D61" s="27" t="s">
        <v>40</v>
      </c>
      <c r="E61" s="27" t="s">
        <v>41</v>
      </c>
      <c r="F61" s="35">
        <v>96.943231441048042</v>
      </c>
      <c r="G61" s="109">
        <f t="shared" si="0"/>
        <v>92.315019547071699</v>
      </c>
      <c r="H61" s="109">
        <f t="shared" si="1"/>
        <v>4.6282118939763421</v>
      </c>
      <c r="I61" s="109">
        <f t="shared" si="2"/>
        <v>21.420345335544081</v>
      </c>
      <c r="L61" s="38" t="s">
        <v>19</v>
      </c>
      <c r="M61" s="38">
        <v>-9.7452259632878901E-2</v>
      </c>
    </row>
    <row r="62" spans="1:13" ht="15.6">
      <c r="A62" s="26">
        <v>13</v>
      </c>
      <c r="B62" s="27">
        <v>2015</v>
      </c>
      <c r="C62" s="27">
        <v>1</v>
      </c>
      <c r="D62" s="27" t="s">
        <v>40</v>
      </c>
      <c r="E62" s="27" t="s">
        <v>41</v>
      </c>
      <c r="F62" s="35">
        <v>91.709844559585491</v>
      </c>
      <c r="G62" s="109">
        <f t="shared" si="0"/>
        <v>92.217567287438811</v>
      </c>
      <c r="H62" s="109">
        <f t="shared" si="1"/>
        <v>-0.50772272785332007</v>
      </c>
      <c r="I62" s="109">
        <f t="shared" si="2"/>
        <v>0.25778236837881652</v>
      </c>
    </row>
    <row r="63" spans="1:13" ht="15.6">
      <c r="A63" s="26">
        <v>14</v>
      </c>
      <c r="B63" s="27">
        <v>2015</v>
      </c>
      <c r="C63" s="27">
        <v>2</v>
      </c>
      <c r="D63" s="27" t="s">
        <v>40</v>
      </c>
      <c r="E63" s="27" t="s">
        <v>41</v>
      </c>
      <c r="F63" s="35">
        <v>92.672413793103445</v>
      </c>
      <c r="G63" s="109">
        <f t="shared" si="0"/>
        <v>92.120115027805937</v>
      </c>
      <c r="H63" s="109">
        <f t="shared" si="1"/>
        <v>0.55229876529750754</v>
      </c>
      <c r="I63" s="109">
        <f t="shared" si="2"/>
        <v>0.30503392614915131</v>
      </c>
    </row>
    <row r="64" spans="1:13" ht="15.6">
      <c r="A64" s="26">
        <v>15</v>
      </c>
      <c r="B64" s="27">
        <v>2015</v>
      </c>
      <c r="C64" s="27">
        <v>3</v>
      </c>
      <c r="D64" s="27" t="s">
        <v>40</v>
      </c>
      <c r="E64" s="27" t="s">
        <v>41</v>
      </c>
      <c r="F64" s="35">
        <v>86.142322097378283</v>
      </c>
      <c r="G64" s="109">
        <f t="shared" si="0"/>
        <v>92.022662768173063</v>
      </c>
      <c r="H64" s="109">
        <f t="shared" si="1"/>
        <v>-5.8803406707947801</v>
      </c>
      <c r="I64" s="109">
        <f t="shared" si="2"/>
        <v>34.578406404603207</v>
      </c>
      <c r="L64" s="144" t="s">
        <v>52</v>
      </c>
      <c r="M64" s="144"/>
    </row>
    <row r="65" spans="1:13" ht="15.6">
      <c r="A65" s="26">
        <v>16</v>
      </c>
      <c r="B65" s="27">
        <v>2015</v>
      </c>
      <c r="C65" s="27">
        <v>4</v>
      </c>
      <c r="D65" s="27" t="s">
        <v>40</v>
      </c>
      <c r="E65" s="27" t="s">
        <v>41</v>
      </c>
      <c r="F65" s="35">
        <v>88.659793814432987</v>
      </c>
      <c r="G65" s="109">
        <f t="shared" si="0"/>
        <v>91.925210508540175</v>
      </c>
      <c r="H65" s="109">
        <f t="shared" si="1"/>
        <v>-3.2654166941071878</v>
      </c>
      <c r="I65" s="109">
        <f t="shared" si="2"/>
        <v>10.662946186153915</v>
      </c>
      <c r="L65" s="92" t="s">
        <v>4</v>
      </c>
      <c r="M65" s="117">
        <f>AVERAGE(I49:I89)</f>
        <v>14.892694091147339</v>
      </c>
    </row>
    <row r="66" spans="1:13" ht="15.6">
      <c r="A66" s="26">
        <v>17</v>
      </c>
      <c r="B66" s="27">
        <v>2016</v>
      </c>
      <c r="C66" s="27">
        <v>1</v>
      </c>
      <c r="D66" s="27" t="s">
        <v>40</v>
      </c>
      <c r="E66" s="27" t="s">
        <v>41</v>
      </c>
      <c r="F66" s="35">
        <v>92.410714285714292</v>
      </c>
      <c r="G66" s="109">
        <f t="shared" si="0"/>
        <v>91.827758248907301</v>
      </c>
      <c r="H66" s="109">
        <f t="shared" si="1"/>
        <v>0.5829560368069906</v>
      </c>
      <c r="I66" s="109">
        <f t="shared" si="2"/>
        <v>0.33983774084971335</v>
      </c>
    </row>
    <row r="67" spans="1:13" ht="15.6">
      <c r="A67" s="26">
        <v>18</v>
      </c>
      <c r="B67" s="27">
        <v>2016</v>
      </c>
      <c r="C67" s="27">
        <v>2</v>
      </c>
      <c r="D67" s="27" t="s">
        <v>40</v>
      </c>
      <c r="E67" s="27" t="s">
        <v>41</v>
      </c>
      <c r="F67" s="35">
        <v>89.610389610389603</v>
      </c>
      <c r="G67" s="109">
        <f t="shared" si="0"/>
        <v>91.730305989274427</v>
      </c>
      <c r="H67" s="109">
        <f t="shared" si="1"/>
        <v>-2.1199163788848239</v>
      </c>
      <c r="I67" s="109">
        <f t="shared" si="2"/>
        <v>4.4940454534641443</v>
      </c>
    </row>
    <row r="68" spans="1:13" ht="15.6">
      <c r="A68" s="26">
        <v>19</v>
      </c>
      <c r="B68" s="27">
        <v>2016</v>
      </c>
      <c r="C68" s="27">
        <v>3</v>
      </c>
      <c r="D68" s="27" t="s">
        <v>40</v>
      </c>
      <c r="E68" s="27" t="s">
        <v>41</v>
      </c>
      <c r="F68" s="35">
        <v>82.969432314410483</v>
      </c>
      <c r="G68" s="109">
        <f t="shared" si="0"/>
        <v>91.632853729641539</v>
      </c>
      <c r="H68" s="109">
        <f t="shared" si="1"/>
        <v>-8.6634214152310562</v>
      </c>
      <c r="I68" s="109">
        <f t="shared" si="2"/>
        <v>75.054870617884077</v>
      </c>
    </row>
    <row r="69" spans="1:13" ht="15.6">
      <c r="A69" s="26">
        <v>20</v>
      </c>
      <c r="B69" s="27">
        <v>2016</v>
      </c>
      <c r="C69" s="27">
        <v>4</v>
      </c>
      <c r="D69" s="27" t="s">
        <v>40</v>
      </c>
      <c r="E69" s="27" t="s">
        <v>41</v>
      </c>
      <c r="F69" s="35">
        <v>87.169811320754718</v>
      </c>
      <c r="G69" s="109">
        <f t="shared" si="0"/>
        <v>91.535401470008665</v>
      </c>
      <c r="H69" s="109">
        <f t="shared" si="1"/>
        <v>-4.3655901492539471</v>
      </c>
      <c r="I69" s="109">
        <f t="shared" si="2"/>
        <v>19.058377351263101</v>
      </c>
    </row>
    <row r="70" spans="1:13" ht="15.6">
      <c r="A70" s="26">
        <v>21</v>
      </c>
      <c r="B70" s="27">
        <v>2017</v>
      </c>
      <c r="C70" s="27">
        <v>1</v>
      </c>
      <c r="D70" s="27" t="s">
        <v>40</v>
      </c>
      <c r="E70" s="27" t="s">
        <v>41</v>
      </c>
      <c r="F70" s="35">
        <v>89.88326848249028</v>
      </c>
      <c r="G70" s="109">
        <f t="shared" si="0"/>
        <v>91.437949210375791</v>
      </c>
      <c r="H70" s="109">
        <f t="shared" si="1"/>
        <v>-1.5546807278855113</v>
      </c>
      <c r="I70" s="109">
        <f t="shared" si="2"/>
        <v>2.4170321656586231</v>
      </c>
    </row>
    <row r="71" spans="1:13" ht="15.6">
      <c r="A71" s="26">
        <v>22</v>
      </c>
      <c r="B71" s="27">
        <v>2017</v>
      </c>
      <c r="C71" s="27">
        <v>2</v>
      </c>
      <c r="D71" s="27" t="s">
        <v>40</v>
      </c>
      <c r="E71" s="27" t="s">
        <v>41</v>
      </c>
      <c r="F71" s="35">
        <v>90.34749034749035</v>
      </c>
      <c r="G71" s="109">
        <f t="shared" si="0"/>
        <v>91.340496950742903</v>
      </c>
      <c r="H71" s="109">
        <f t="shared" si="1"/>
        <v>-0.99300660325255308</v>
      </c>
      <c r="I71" s="109">
        <f t="shared" si="2"/>
        <v>0.98606211410317335</v>
      </c>
    </row>
    <row r="72" spans="1:13" ht="15.6">
      <c r="A72" s="26">
        <v>23</v>
      </c>
      <c r="B72" s="27">
        <v>2017</v>
      </c>
      <c r="C72" s="27">
        <v>3</v>
      </c>
      <c r="D72" s="27" t="s">
        <v>40</v>
      </c>
      <c r="E72" s="27" t="s">
        <v>41</v>
      </c>
      <c r="F72" s="35">
        <v>89.642857142857153</v>
      </c>
      <c r="G72" s="109">
        <f t="shared" si="0"/>
        <v>91.243044691110029</v>
      </c>
      <c r="H72" s="109">
        <f t="shared" si="1"/>
        <v>-1.600187548252876</v>
      </c>
      <c r="I72" s="109">
        <f t="shared" si="2"/>
        <v>2.5606001895835502</v>
      </c>
    </row>
    <row r="73" spans="1:13" ht="15.6">
      <c r="A73" s="26">
        <v>24</v>
      </c>
      <c r="B73" s="27">
        <v>2017</v>
      </c>
      <c r="C73" s="27">
        <v>4</v>
      </c>
      <c r="D73" s="27" t="s">
        <v>40</v>
      </c>
      <c r="E73" s="27" t="s">
        <v>41</v>
      </c>
      <c r="F73" s="35">
        <v>89.400921658986178</v>
      </c>
      <c r="G73" s="109">
        <f t="shared" si="0"/>
        <v>91.145592431477155</v>
      </c>
      <c r="H73" s="109">
        <f t="shared" si="1"/>
        <v>-1.7446707724909771</v>
      </c>
      <c r="I73" s="109">
        <f t="shared" si="2"/>
        <v>3.043876104384263</v>
      </c>
    </row>
    <row r="74" spans="1:13" ht="15.6">
      <c r="A74" s="26">
        <v>25</v>
      </c>
      <c r="B74" s="27">
        <v>2018</v>
      </c>
      <c r="C74" s="27">
        <v>1</v>
      </c>
      <c r="D74" s="27" t="s">
        <v>40</v>
      </c>
      <c r="E74" s="27" t="s">
        <v>41</v>
      </c>
      <c r="F74" s="35">
        <v>86.419753086419746</v>
      </c>
      <c r="G74" s="109">
        <f t="shared" si="0"/>
        <v>91.048140171844267</v>
      </c>
      <c r="H74" s="109">
        <f t="shared" si="1"/>
        <v>-4.6283870854245208</v>
      </c>
      <c r="I74" s="109">
        <f t="shared" si="2"/>
        <v>21.42196701252449</v>
      </c>
    </row>
    <row r="75" spans="1:13" ht="15.6">
      <c r="A75" s="26">
        <v>26</v>
      </c>
      <c r="B75" s="27">
        <v>2018</v>
      </c>
      <c r="C75" s="27">
        <v>2</v>
      </c>
      <c r="D75" s="27" t="s">
        <v>40</v>
      </c>
      <c r="E75" s="27" t="s">
        <v>41</v>
      </c>
      <c r="F75" s="35">
        <v>87.931034482758619</v>
      </c>
      <c r="G75" s="109">
        <f t="shared" si="0"/>
        <v>90.950687912211393</v>
      </c>
      <c r="H75" s="109">
        <f t="shared" si="1"/>
        <v>-3.0196534294527737</v>
      </c>
      <c r="I75" s="109">
        <f t="shared" si="2"/>
        <v>9.1183068340058977</v>
      </c>
    </row>
    <row r="76" spans="1:13" ht="15.6">
      <c r="A76" s="26">
        <v>27</v>
      </c>
      <c r="B76" s="27">
        <v>2018</v>
      </c>
      <c r="C76" s="27">
        <v>3</v>
      </c>
      <c r="D76" s="27" t="s">
        <v>40</v>
      </c>
      <c r="E76" s="27" t="s">
        <v>41</v>
      </c>
      <c r="F76" s="35">
        <v>83.467741935483872</v>
      </c>
      <c r="G76" s="109">
        <f t="shared" si="0"/>
        <v>90.853235652578519</v>
      </c>
      <c r="H76" s="109">
        <f t="shared" si="1"/>
        <v>-7.3854937170946471</v>
      </c>
      <c r="I76" s="109">
        <f t="shared" si="2"/>
        <v>54.545517445244506</v>
      </c>
    </row>
    <row r="77" spans="1:13" ht="15.6">
      <c r="A77" s="26">
        <v>28</v>
      </c>
      <c r="B77" s="27">
        <v>2018</v>
      </c>
      <c r="C77" s="27">
        <v>4</v>
      </c>
      <c r="D77" s="27" t="s">
        <v>40</v>
      </c>
      <c r="E77" s="27" t="s">
        <v>41</v>
      </c>
      <c r="F77" s="35">
        <v>82.926829268292678</v>
      </c>
      <c r="G77" s="109">
        <f t="shared" si="0"/>
        <v>90.755783392945631</v>
      </c>
      <c r="H77" s="109">
        <f t="shared" si="1"/>
        <v>-7.8289541246529524</v>
      </c>
      <c r="I77" s="109">
        <f t="shared" si="2"/>
        <v>61.292522685920474</v>
      </c>
    </row>
    <row r="78" spans="1:13" ht="15.6">
      <c r="A78" s="26">
        <v>29</v>
      </c>
      <c r="B78" s="27">
        <v>2019</v>
      </c>
      <c r="C78" s="27">
        <v>1</v>
      </c>
      <c r="D78" s="27" t="s">
        <v>40</v>
      </c>
      <c r="E78" s="27" t="s">
        <v>41</v>
      </c>
      <c r="F78" s="35">
        <v>88.60759493670885</v>
      </c>
      <c r="G78" s="109">
        <f t="shared" si="0"/>
        <v>90.658331133312757</v>
      </c>
      <c r="H78" s="109">
        <f t="shared" si="1"/>
        <v>-2.050736196603907</v>
      </c>
      <c r="I78" s="109">
        <f t="shared" si="2"/>
        <v>4.2055189480614583</v>
      </c>
    </row>
    <row r="79" spans="1:13" ht="15.6">
      <c r="A79" s="26">
        <v>30</v>
      </c>
      <c r="B79" s="27">
        <v>2019</v>
      </c>
      <c r="C79" s="27">
        <v>2</v>
      </c>
      <c r="D79" s="27" t="s">
        <v>40</v>
      </c>
      <c r="E79" s="27" t="s">
        <v>41</v>
      </c>
      <c r="F79" s="35">
        <v>89.523809523809533</v>
      </c>
      <c r="G79" s="109">
        <f t="shared" si="0"/>
        <v>90.560878873679883</v>
      </c>
      <c r="H79" s="109">
        <f t="shared" si="1"/>
        <v>-1.0370693498703503</v>
      </c>
      <c r="I79" s="109">
        <f t="shared" si="2"/>
        <v>1.0755128364405109</v>
      </c>
    </row>
    <row r="80" spans="1:13" ht="15.6">
      <c r="A80" s="26">
        <v>31</v>
      </c>
      <c r="B80" s="27">
        <v>2019</v>
      </c>
      <c r="C80" s="27">
        <v>3</v>
      </c>
      <c r="D80" s="27" t="s">
        <v>40</v>
      </c>
      <c r="E80" s="27" t="s">
        <v>41</v>
      </c>
      <c r="F80" s="35">
        <v>95.238095238095227</v>
      </c>
      <c r="G80" s="109">
        <f t="shared" si="0"/>
        <v>90.463426614046995</v>
      </c>
      <c r="H80" s="109">
        <f t="shared" si="1"/>
        <v>4.7746686240482319</v>
      </c>
      <c r="I80" s="109">
        <f t="shared" si="2"/>
        <v>22.797460469470636</v>
      </c>
    </row>
    <row r="81" spans="1:9" ht="15.6">
      <c r="A81" s="26">
        <v>32</v>
      </c>
      <c r="B81" s="27">
        <v>2019</v>
      </c>
      <c r="C81" s="27">
        <v>4</v>
      </c>
      <c r="D81" s="27" t="s">
        <v>40</v>
      </c>
      <c r="E81" s="27" t="s">
        <v>41</v>
      </c>
      <c r="F81" s="35">
        <v>94.930875576036868</v>
      </c>
      <c r="G81" s="109">
        <f t="shared" si="0"/>
        <v>90.365974354414121</v>
      </c>
      <c r="H81" s="109">
        <f t="shared" si="1"/>
        <v>4.5649012216227476</v>
      </c>
      <c r="I81" s="109">
        <f t="shared" si="2"/>
        <v>20.838323163172852</v>
      </c>
    </row>
    <row r="82" spans="1:9" ht="15.6">
      <c r="A82" s="26">
        <v>33</v>
      </c>
      <c r="B82" s="27">
        <v>2020</v>
      </c>
      <c r="C82" s="27">
        <v>1</v>
      </c>
      <c r="D82" s="27" t="s">
        <v>40</v>
      </c>
      <c r="E82" s="27" t="s">
        <v>41</v>
      </c>
      <c r="F82" s="35">
        <v>91.904761904761898</v>
      </c>
      <c r="G82" s="109">
        <f t="shared" si="0"/>
        <v>90.268522094781247</v>
      </c>
      <c r="H82" s="109">
        <f t="shared" si="1"/>
        <v>1.6362398099806512</v>
      </c>
      <c r="I82" s="109">
        <f t="shared" si="2"/>
        <v>2.6772807157655176</v>
      </c>
    </row>
    <row r="83" spans="1:9" ht="15.6">
      <c r="A83" s="26">
        <v>34</v>
      </c>
      <c r="B83" s="27">
        <v>2020</v>
      </c>
      <c r="C83" s="27">
        <v>2</v>
      </c>
      <c r="D83" s="27" t="s">
        <v>40</v>
      </c>
      <c r="E83" s="27" t="s">
        <v>41</v>
      </c>
      <c r="F83" s="35">
        <v>89.142857142857139</v>
      </c>
      <c r="G83" s="109">
        <f t="shared" si="0"/>
        <v>90.171069835148359</v>
      </c>
      <c r="H83" s="109">
        <f t="shared" si="1"/>
        <v>-1.0282126922912198</v>
      </c>
      <c r="I83" s="109">
        <f t="shared" si="2"/>
        <v>1.0572213405887587</v>
      </c>
    </row>
    <row r="84" spans="1:9" ht="15.6">
      <c r="A84" s="26">
        <v>35</v>
      </c>
      <c r="B84" s="27">
        <v>2020</v>
      </c>
      <c r="C84" s="27">
        <v>3</v>
      </c>
      <c r="D84" s="27" t="s">
        <v>40</v>
      </c>
      <c r="E84" s="27" t="s">
        <v>41</v>
      </c>
      <c r="F84" s="35">
        <v>97.252747252747255</v>
      </c>
      <c r="G84" s="109">
        <f t="shared" si="0"/>
        <v>90.073617575515485</v>
      </c>
      <c r="H84" s="109">
        <f t="shared" si="1"/>
        <v>7.1791296772317708</v>
      </c>
      <c r="I84" s="109">
        <f t="shared" si="2"/>
        <v>51.539902922509945</v>
      </c>
    </row>
    <row r="85" spans="1:9" ht="15.6">
      <c r="A85" s="26">
        <v>36</v>
      </c>
      <c r="B85" s="27">
        <v>2020</v>
      </c>
      <c r="C85" s="27">
        <v>4</v>
      </c>
      <c r="D85" s="27" t="s">
        <v>40</v>
      </c>
      <c r="E85" s="27" t="s">
        <v>41</v>
      </c>
      <c r="F85" s="35">
        <v>97.560975609756099</v>
      </c>
      <c r="G85" s="109">
        <f t="shared" si="0"/>
        <v>89.976165315882611</v>
      </c>
      <c r="H85" s="109">
        <f t="shared" si="1"/>
        <v>7.5848102938734883</v>
      </c>
      <c r="I85" s="109">
        <f t="shared" si="2"/>
        <v>57.52934719404923</v>
      </c>
    </row>
    <row r="86" spans="1:9" ht="15.6">
      <c r="A86" s="26">
        <v>37</v>
      </c>
      <c r="B86" s="27">
        <v>2021</v>
      </c>
      <c r="C86" s="27">
        <v>1</v>
      </c>
      <c r="D86" s="27" t="s">
        <v>40</v>
      </c>
      <c r="E86" s="27" t="s">
        <v>41</v>
      </c>
      <c r="F86" s="35">
        <v>93.782383419689126</v>
      </c>
      <c r="G86" s="109">
        <f t="shared" si="0"/>
        <v>89.878713056249723</v>
      </c>
      <c r="H86" s="109">
        <f t="shared" si="1"/>
        <v>3.903670363439403</v>
      </c>
      <c r="I86" s="109">
        <f t="shared" si="2"/>
        <v>15.238642306395121</v>
      </c>
    </row>
    <row r="87" spans="1:9" ht="15.6">
      <c r="A87" s="26">
        <v>38</v>
      </c>
      <c r="B87" s="27">
        <v>2021</v>
      </c>
      <c r="C87" s="27">
        <v>2</v>
      </c>
      <c r="D87" s="27" t="s">
        <v>40</v>
      </c>
      <c r="E87" s="27" t="s">
        <v>41</v>
      </c>
      <c r="F87" s="35">
        <v>90.909090909090907</v>
      </c>
      <c r="G87" s="109">
        <f t="shared" si="0"/>
        <v>89.781260796616849</v>
      </c>
      <c r="H87" s="109">
        <f t="shared" si="1"/>
        <v>1.127830112474058</v>
      </c>
      <c r="I87" s="109">
        <f t="shared" si="2"/>
        <v>1.2720007626032461</v>
      </c>
    </row>
    <row r="88" spans="1:9" ht="15.6">
      <c r="A88" s="26">
        <v>39</v>
      </c>
      <c r="B88" s="27">
        <v>2021</v>
      </c>
      <c r="C88" s="27">
        <v>3</v>
      </c>
      <c r="D88" s="27" t="s">
        <v>40</v>
      </c>
      <c r="E88" s="27" t="s">
        <v>41</v>
      </c>
      <c r="F88" s="35">
        <v>92.857142857142861</v>
      </c>
      <c r="G88" s="109">
        <f t="shared" si="0"/>
        <v>89.68380853698396</v>
      </c>
      <c r="H88" s="109">
        <f t="shared" si="1"/>
        <v>3.1733343201589008</v>
      </c>
      <c r="I88" s="109">
        <f t="shared" si="2"/>
        <v>10.070050707498353</v>
      </c>
    </row>
    <row r="89" spans="1:9" ht="15.6">
      <c r="A89" s="26">
        <v>40</v>
      </c>
      <c r="B89" s="27">
        <v>2021</v>
      </c>
      <c r="C89" s="27">
        <v>4</v>
      </c>
      <c r="D89" s="27" t="s">
        <v>40</v>
      </c>
      <c r="E89" s="27" t="s">
        <v>41</v>
      </c>
      <c r="F89" s="35">
        <v>88.185654008438817</v>
      </c>
      <c r="G89" s="109">
        <f t="shared" si="0"/>
        <v>89.586356277351086</v>
      </c>
      <c r="H89" s="109">
        <f t="shared" si="1"/>
        <v>-1.4007022689122692</v>
      </c>
      <c r="I89" s="109">
        <f t="shared" si="2"/>
        <v>1.9619668461359789</v>
      </c>
    </row>
    <row r="115" spans="1:13" ht="18">
      <c r="E115" s="141" t="s">
        <v>100</v>
      </c>
      <c r="F115" s="141"/>
      <c r="G115" s="75"/>
      <c r="H115" s="75"/>
      <c r="I115" s="75"/>
    </row>
    <row r="117" spans="1:13" ht="47.4">
      <c r="A117" s="82" t="s">
        <v>19</v>
      </c>
      <c r="B117" s="83" t="s">
        <v>20</v>
      </c>
      <c r="C117" s="83" t="s">
        <v>21</v>
      </c>
      <c r="D117" s="83" t="s">
        <v>22</v>
      </c>
      <c r="E117" s="84" t="s">
        <v>23</v>
      </c>
      <c r="F117" s="82" t="s">
        <v>19</v>
      </c>
      <c r="G117" s="93" t="s">
        <v>54</v>
      </c>
      <c r="H117" s="93" t="s">
        <v>55</v>
      </c>
      <c r="I117" s="93" t="s">
        <v>101</v>
      </c>
      <c r="J117" s="85" t="s">
        <v>24</v>
      </c>
      <c r="K117" s="94" t="s">
        <v>46</v>
      </c>
      <c r="L117" s="95" t="s">
        <v>47</v>
      </c>
      <c r="M117" s="95" t="s">
        <v>48</v>
      </c>
    </row>
    <row r="118" spans="1:13" ht="15.6">
      <c r="A118" s="26">
        <v>1</v>
      </c>
      <c r="B118" s="27">
        <v>2012</v>
      </c>
      <c r="C118" s="27">
        <v>1</v>
      </c>
      <c r="D118" s="27" t="s">
        <v>40</v>
      </c>
      <c r="E118" s="27" t="s">
        <v>41</v>
      </c>
      <c r="F118" s="26">
        <v>1</v>
      </c>
      <c r="G118" s="27">
        <v>1</v>
      </c>
      <c r="H118" s="27">
        <v>0</v>
      </c>
      <c r="I118" s="27">
        <v>0</v>
      </c>
      <c r="J118" s="35">
        <v>95.927601809954751</v>
      </c>
      <c r="K118" s="110">
        <f>$B$161+$B$162*F118+$B$163*G118+$B$164*H118+$B$165*I118</f>
        <v>93.248581062357914</v>
      </c>
      <c r="L118" s="110">
        <f>J118-K118</f>
        <v>2.6790207475968373</v>
      </c>
      <c r="M118" s="110">
        <f>L118*L118</f>
        <v>7.1771521660543165</v>
      </c>
    </row>
    <row r="119" spans="1:13" ht="15.6">
      <c r="A119" s="26">
        <v>2</v>
      </c>
      <c r="B119" s="27">
        <v>2012</v>
      </c>
      <c r="C119" s="27">
        <v>2</v>
      </c>
      <c r="D119" s="27" t="s">
        <v>40</v>
      </c>
      <c r="E119" s="27" t="s">
        <v>41</v>
      </c>
      <c r="F119" s="26">
        <v>2</v>
      </c>
      <c r="G119" s="27">
        <v>0</v>
      </c>
      <c r="H119" s="27">
        <v>1</v>
      </c>
      <c r="I119" s="27">
        <v>0</v>
      </c>
      <c r="J119" s="35">
        <v>96.832579185520359</v>
      </c>
      <c r="K119" s="110">
        <f t="shared" ref="K119:K157" si="3">$B$161+$B$162*F119+$B$163*G119+$B$164*H119+$B$165*I119</f>
        <v>93.379035115502177</v>
      </c>
      <c r="L119" s="110">
        <f t="shared" ref="L119:L157" si="4">J119-K119</f>
        <v>3.4535440700181823</v>
      </c>
      <c r="M119" s="110">
        <f t="shared" ref="M119:M157" si="5">L119*L119</f>
        <v>11.926966643557751</v>
      </c>
    </row>
    <row r="120" spans="1:13" ht="15.6">
      <c r="A120" s="26">
        <v>3</v>
      </c>
      <c r="B120" s="27">
        <v>2012</v>
      </c>
      <c r="C120" s="27">
        <v>3</v>
      </c>
      <c r="D120" s="27" t="s">
        <v>40</v>
      </c>
      <c r="E120" s="27" t="s">
        <v>41</v>
      </c>
      <c r="F120" s="26">
        <v>3</v>
      </c>
      <c r="G120" s="27">
        <v>0</v>
      </c>
      <c r="H120" s="27">
        <v>0</v>
      </c>
      <c r="I120" s="27">
        <v>1</v>
      </c>
      <c r="J120" s="35">
        <v>95.238095238095227</v>
      </c>
      <c r="K120" s="110">
        <f t="shared" si="3"/>
        <v>93.414345094410336</v>
      </c>
      <c r="L120" s="110">
        <f t="shared" si="4"/>
        <v>1.8237501436848902</v>
      </c>
      <c r="M120" s="110">
        <f t="shared" si="5"/>
        <v>3.3260645865906575</v>
      </c>
    </row>
    <row r="121" spans="1:13" ht="15.6">
      <c r="A121" s="26">
        <v>4</v>
      </c>
      <c r="B121" s="27">
        <v>2012</v>
      </c>
      <c r="C121" s="27">
        <v>4</v>
      </c>
      <c r="D121" s="27" t="s">
        <v>40</v>
      </c>
      <c r="E121" s="27" t="s">
        <v>41</v>
      </c>
      <c r="F121" s="26">
        <v>4</v>
      </c>
      <c r="G121" s="27">
        <v>0</v>
      </c>
      <c r="H121" s="27">
        <v>0</v>
      </c>
      <c r="I121" s="27">
        <v>0</v>
      </c>
      <c r="J121" s="35">
        <v>95.544554455445535</v>
      </c>
      <c r="K121" s="110">
        <f t="shared" si="3"/>
        <v>92.923702587868007</v>
      </c>
      <c r="L121" s="110">
        <f t="shared" si="4"/>
        <v>2.6208518675775281</v>
      </c>
      <c r="M121" s="110">
        <f t="shared" si="5"/>
        <v>6.8688645117846168</v>
      </c>
    </row>
    <row r="122" spans="1:13" ht="15.6">
      <c r="A122" s="26">
        <v>5</v>
      </c>
      <c r="B122" s="27">
        <v>2013</v>
      </c>
      <c r="C122" s="27">
        <v>1</v>
      </c>
      <c r="D122" s="27" t="s">
        <v>40</v>
      </c>
      <c r="E122" s="27" t="s">
        <v>41</v>
      </c>
      <c r="F122" s="26">
        <v>5</v>
      </c>
      <c r="G122" s="27">
        <v>1</v>
      </c>
      <c r="H122" s="27">
        <v>0</v>
      </c>
      <c r="I122" s="27">
        <v>0</v>
      </c>
      <c r="J122" s="35">
        <v>93.212669683257914</v>
      </c>
      <c r="K122" s="110">
        <f t="shared" si="3"/>
        <v>92.858638701281819</v>
      </c>
      <c r="L122" s="110">
        <f t="shared" si="4"/>
        <v>0.35403098197609495</v>
      </c>
      <c r="M122" s="110">
        <f t="shared" si="5"/>
        <v>0.12533793619895806</v>
      </c>
    </row>
    <row r="123" spans="1:13" ht="15.6">
      <c r="A123" s="26">
        <v>6</v>
      </c>
      <c r="B123" s="27">
        <v>2013</v>
      </c>
      <c r="C123" s="27">
        <v>2</v>
      </c>
      <c r="D123" s="27" t="s">
        <v>40</v>
      </c>
      <c r="E123" s="27" t="s">
        <v>41</v>
      </c>
      <c r="F123" s="26">
        <v>6</v>
      </c>
      <c r="G123" s="27">
        <v>0</v>
      </c>
      <c r="H123" s="27">
        <v>1</v>
      </c>
      <c r="I123" s="27">
        <v>0</v>
      </c>
      <c r="J123" s="35">
        <v>94.468085106382986</v>
      </c>
      <c r="K123" s="110">
        <f t="shared" si="3"/>
        <v>92.989092754426096</v>
      </c>
      <c r="L123" s="110">
        <f t="shared" si="4"/>
        <v>1.4789923519568902</v>
      </c>
      <c r="M123" s="110">
        <f t="shared" si="5"/>
        <v>2.1874183771469737</v>
      </c>
    </row>
    <row r="124" spans="1:13" ht="15.6">
      <c r="A124" s="26">
        <v>7</v>
      </c>
      <c r="B124" s="27">
        <v>2013</v>
      </c>
      <c r="C124" s="27">
        <v>3</v>
      </c>
      <c r="D124" s="27" t="s">
        <v>40</v>
      </c>
      <c r="E124" s="27" t="s">
        <v>41</v>
      </c>
      <c r="F124" s="26">
        <v>7</v>
      </c>
      <c r="G124" s="27">
        <v>0</v>
      </c>
      <c r="H124" s="27">
        <v>0</v>
      </c>
      <c r="I124" s="27">
        <v>1</v>
      </c>
      <c r="J124" s="35">
        <v>96</v>
      </c>
      <c r="K124" s="110">
        <f t="shared" si="3"/>
        <v>93.024402733334242</v>
      </c>
      <c r="L124" s="110">
        <f t="shared" si="4"/>
        <v>2.9755972666657584</v>
      </c>
      <c r="M124" s="110">
        <f t="shared" si="5"/>
        <v>8.8541790933887334</v>
      </c>
    </row>
    <row r="125" spans="1:13" ht="15.6">
      <c r="A125" s="26">
        <v>8</v>
      </c>
      <c r="B125" s="27">
        <v>2013</v>
      </c>
      <c r="C125" s="27">
        <v>4</v>
      </c>
      <c r="D125" s="27" t="s">
        <v>40</v>
      </c>
      <c r="E125" s="27" t="s">
        <v>41</v>
      </c>
      <c r="F125" s="26">
        <v>8</v>
      </c>
      <c r="G125" s="27">
        <v>0</v>
      </c>
      <c r="H125" s="27">
        <v>0</v>
      </c>
      <c r="I125" s="27">
        <v>0</v>
      </c>
      <c r="J125" s="35">
        <v>90.366972477064223</v>
      </c>
      <c r="K125" s="110">
        <f t="shared" si="3"/>
        <v>92.533760226791927</v>
      </c>
      <c r="L125" s="110">
        <f t="shared" si="4"/>
        <v>-2.1667877497277033</v>
      </c>
      <c r="M125" s="110">
        <f t="shared" si="5"/>
        <v>4.6949691523700441</v>
      </c>
    </row>
    <row r="126" spans="1:13" ht="15.6">
      <c r="A126" s="26">
        <v>9</v>
      </c>
      <c r="B126" s="27">
        <v>2014</v>
      </c>
      <c r="C126" s="27">
        <v>1</v>
      </c>
      <c r="D126" s="27" t="s">
        <v>40</v>
      </c>
      <c r="E126" s="27" t="s">
        <v>41</v>
      </c>
      <c r="F126" s="26">
        <v>9</v>
      </c>
      <c r="G126" s="27">
        <v>1</v>
      </c>
      <c r="H126" s="27">
        <v>0</v>
      </c>
      <c r="I126" s="27">
        <v>0</v>
      </c>
      <c r="J126" s="35">
        <v>91.079812206572768</v>
      </c>
      <c r="K126" s="110">
        <f t="shared" si="3"/>
        <v>92.468696340205724</v>
      </c>
      <c r="L126" s="110">
        <f t="shared" si="4"/>
        <v>-1.3888841336329563</v>
      </c>
      <c r="M126" s="110">
        <f t="shared" si="5"/>
        <v>1.9289991366573676</v>
      </c>
    </row>
    <row r="127" spans="1:13" ht="15.6">
      <c r="A127" s="26">
        <v>10</v>
      </c>
      <c r="B127" s="27">
        <v>2014</v>
      </c>
      <c r="C127" s="27">
        <v>2</v>
      </c>
      <c r="D127" s="27" t="s">
        <v>40</v>
      </c>
      <c r="E127" s="27" t="s">
        <v>41</v>
      </c>
      <c r="F127" s="26">
        <v>10</v>
      </c>
      <c r="G127" s="27">
        <v>0</v>
      </c>
      <c r="H127" s="27">
        <v>1</v>
      </c>
      <c r="I127" s="27">
        <v>0</v>
      </c>
      <c r="J127" s="35">
        <v>94.805194805194802</v>
      </c>
      <c r="K127" s="110">
        <f t="shared" si="3"/>
        <v>92.599150393350001</v>
      </c>
      <c r="L127" s="110">
        <f t="shared" si="4"/>
        <v>2.2060444118448004</v>
      </c>
      <c r="M127" s="110">
        <f t="shared" si="5"/>
        <v>4.8666319470316708</v>
      </c>
    </row>
    <row r="128" spans="1:13" ht="15.6">
      <c r="A128" s="26">
        <v>11</v>
      </c>
      <c r="B128" s="27">
        <v>2014</v>
      </c>
      <c r="C128" s="27">
        <v>3</v>
      </c>
      <c r="D128" s="27" t="s">
        <v>40</v>
      </c>
      <c r="E128" s="27" t="s">
        <v>41</v>
      </c>
      <c r="F128" s="26">
        <v>11</v>
      </c>
      <c r="G128" s="27">
        <v>0</v>
      </c>
      <c r="H128" s="27">
        <v>0</v>
      </c>
      <c r="I128" s="27">
        <v>1</v>
      </c>
      <c r="J128" s="35">
        <v>97.787610619469021</v>
      </c>
      <c r="K128" s="110">
        <f t="shared" si="3"/>
        <v>92.634460372258161</v>
      </c>
      <c r="L128" s="110">
        <f t="shared" si="4"/>
        <v>5.1531502472108599</v>
      </c>
      <c r="M128" s="110">
        <f t="shared" si="5"/>
        <v>26.554957470329345</v>
      </c>
    </row>
    <row r="129" spans="1:13" ht="15.6">
      <c r="A129" s="26">
        <v>12</v>
      </c>
      <c r="B129" s="27">
        <v>2014</v>
      </c>
      <c r="C129" s="27">
        <v>4</v>
      </c>
      <c r="D129" s="27" t="s">
        <v>40</v>
      </c>
      <c r="E129" s="27" t="s">
        <v>41</v>
      </c>
      <c r="F129" s="26">
        <v>12</v>
      </c>
      <c r="G129" s="27">
        <v>0</v>
      </c>
      <c r="H129" s="27">
        <v>0</v>
      </c>
      <c r="I129" s="27">
        <v>0</v>
      </c>
      <c r="J129" s="35">
        <v>96.943231441048042</v>
      </c>
      <c r="K129" s="110">
        <f t="shared" si="3"/>
        <v>92.143817865715832</v>
      </c>
      <c r="L129" s="110">
        <f t="shared" si="4"/>
        <v>4.7994135753322098</v>
      </c>
      <c r="M129" s="110">
        <f t="shared" si="5"/>
        <v>23.034370667083106</v>
      </c>
    </row>
    <row r="130" spans="1:13" ht="15.6">
      <c r="A130" s="26">
        <v>13</v>
      </c>
      <c r="B130" s="27">
        <v>2015</v>
      </c>
      <c r="C130" s="27">
        <v>1</v>
      </c>
      <c r="D130" s="27" t="s">
        <v>40</v>
      </c>
      <c r="E130" s="27" t="s">
        <v>41</v>
      </c>
      <c r="F130" s="26">
        <v>13</v>
      </c>
      <c r="G130" s="27">
        <v>1</v>
      </c>
      <c r="H130" s="27">
        <v>0</v>
      </c>
      <c r="I130" s="27">
        <v>0</v>
      </c>
      <c r="J130" s="35">
        <v>91.709844559585491</v>
      </c>
      <c r="K130" s="110">
        <f t="shared" si="3"/>
        <v>92.078753979129644</v>
      </c>
      <c r="L130" s="110">
        <f t="shared" si="4"/>
        <v>-0.36890941954415268</v>
      </c>
      <c r="M130" s="110">
        <f t="shared" si="5"/>
        <v>0.13609415982840367</v>
      </c>
    </row>
    <row r="131" spans="1:13" ht="15.6">
      <c r="A131" s="26">
        <v>14</v>
      </c>
      <c r="B131" s="27">
        <v>2015</v>
      </c>
      <c r="C131" s="27">
        <v>2</v>
      </c>
      <c r="D131" s="27" t="s">
        <v>40</v>
      </c>
      <c r="E131" s="27" t="s">
        <v>41</v>
      </c>
      <c r="F131" s="26">
        <v>14</v>
      </c>
      <c r="G131" s="27">
        <v>0</v>
      </c>
      <c r="H131" s="27">
        <v>1</v>
      </c>
      <c r="I131" s="27">
        <v>0</v>
      </c>
      <c r="J131" s="35">
        <v>92.672413793103445</v>
      </c>
      <c r="K131" s="110">
        <f t="shared" si="3"/>
        <v>92.209208032273921</v>
      </c>
      <c r="L131" s="110">
        <f t="shared" si="4"/>
        <v>0.46320576082952414</v>
      </c>
      <c r="M131" s="110">
        <f t="shared" si="5"/>
        <v>0.21455957686565832</v>
      </c>
    </row>
    <row r="132" spans="1:13" ht="15.6">
      <c r="A132" s="26">
        <v>15</v>
      </c>
      <c r="B132" s="27">
        <v>2015</v>
      </c>
      <c r="C132" s="27">
        <v>3</v>
      </c>
      <c r="D132" s="27" t="s">
        <v>40</v>
      </c>
      <c r="E132" s="27" t="s">
        <v>41</v>
      </c>
      <c r="F132" s="26">
        <v>15</v>
      </c>
      <c r="G132" s="27">
        <v>0</v>
      </c>
      <c r="H132" s="27">
        <v>0</v>
      </c>
      <c r="I132" s="27">
        <v>1</v>
      </c>
      <c r="J132" s="35">
        <v>86.142322097378283</v>
      </c>
      <c r="K132" s="110">
        <f t="shared" si="3"/>
        <v>92.244518011182066</v>
      </c>
      <c r="L132" s="110">
        <f t="shared" si="4"/>
        <v>-6.1021959138037829</v>
      </c>
      <c r="M132" s="110">
        <f t="shared" si="5"/>
        <v>37.236794970443583</v>
      </c>
    </row>
    <row r="133" spans="1:13" ht="15.6">
      <c r="A133" s="26">
        <v>16</v>
      </c>
      <c r="B133" s="27">
        <v>2015</v>
      </c>
      <c r="C133" s="27">
        <v>4</v>
      </c>
      <c r="D133" s="27" t="s">
        <v>40</v>
      </c>
      <c r="E133" s="27" t="s">
        <v>41</v>
      </c>
      <c r="F133" s="26">
        <v>16</v>
      </c>
      <c r="G133" s="27">
        <v>0</v>
      </c>
      <c r="H133" s="27">
        <v>0</v>
      </c>
      <c r="I133" s="27">
        <v>0</v>
      </c>
      <c r="J133" s="35">
        <v>88.659793814432987</v>
      </c>
      <c r="K133" s="110">
        <f t="shared" si="3"/>
        <v>91.753875504639751</v>
      </c>
      <c r="L133" s="110">
        <f t="shared" si="4"/>
        <v>-3.0940816902067638</v>
      </c>
      <c r="M133" s="110">
        <f t="shared" si="5"/>
        <v>9.5733415056727438</v>
      </c>
    </row>
    <row r="134" spans="1:13" ht="15.6">
      <c r="A134" s="26">
        <v>17</v>
      </c>
      <c r="B134" s="27">
        <v>2016</v>
      </c>
      <c r="C134" s="27">
        <v>1</v>
      </c>
      <c r="D134" s="27" t="s">
        <v>40</v>
      </c>
      <c r="E134" s="27" t="s">
        <v>41</v>
      </c>
      <c r="F134" s="26">
        <v>17</v>
      </c>
      <c r="G134" s="27">
        <v>1</v>
      </c>
      <c r="H134" s="27">
        <v>0</v>
      </c>
      <c r="I134" s="27">
        <v>0</v>
      </c>
      <c r="J134" s="35">
        <v>92.410714285714292</v>
      </c>
      <c r="K134" s="110">
        <f t="shared" si="3"/>
        <v>91.688811618053549</v>
      </c>
      <c r="L134" s="110">
        <f t="shared" si="4"/>
        <v>0.72190266766074274</v>
      </c>
      <c r="M134" s="110">
        <f t="shared" si="5"/>
        <v>0.5211434615756968</v>
      </c>
    </row>
    <row r="135" spans="1:13" ht="15.6">
      <c r="A135" s="26">
        <v>18</v>
      </c>
      <c r="B135" s="27">
        <v>2016</v>
      </c>
      <c r="C135" s="27">
        <v>2</v>
      </c>
      <c r="D135" s="27" t="s">
        <v>40</v>
      </c>
      <c r="E135" s="27" t="s">
        <v>41</v>
      </c>
      <c r="F135" s="26">
        <v>18</v>
      </c>
      <c r="G135" s="27">
        <v>0</v>
      </c>
      <c r="H135" s="27">
        <v>1</v>
      </c>
      <c r="I135" s="27">
        <v>0</v>
      </c>
      <c r="J135" s="35">
        <v>89.610389610389603</v>
      </c>
      <c r="K135" s="110">
        <f t="shared" si="3"/>
        <v>91.819265671197826</v>
      </c>
      <c r="L135" s="110">
        <f t="shared" si="4"/>
        <v>-2.2088760608082225</v>
      </c>
      <c r="M135" s="110">
        <f t="shared" si="5"/>
        <v>4.8791334520116507</v>
      </c>
    </row>
    <row r="136" spans="1:13" ht="15.6">
      <c r="A136" s="26">
        <v>19</v>
      </c>
      <c r="B136" s="27">
        <v>2016</v>
      </c>
      <c r="C136" s="27">
        <v>3</v>
      </c>
      <c r="D136" s="27" t="s">
        <v>40</v>
      </c>
      <c r="E136" s="27" t="s">
        <v>41</v>
      </c>
      <c r="F136" s="26">
        <v>19</v>
      </c>
      <c r="G136" s="27">
        <v>0</v>
      </c>
      <c r="H136" s="27">
        <v>0</v>
      </c>
      <c r="I136" s="27">
        <v>1</v>
      </c>
      <c r="J136" s="35">
        <v>82.969432314410483</v>
      </c>
      <c r="K136" s="110">
        <f t="shared" si="3"/>
        <v>91.854575650105986</v>
      </c>
      <c r="L136" s="110">
        <f t="shared" si="4"/>
        <v>-8.8851433356955027</v>
      </c>
      <c r="M136" s="110">
        <f t="shared" si="5"/>
        <v>78.94577209585421</v>
      </c>
    </row>
    <row r="137" spans="1:13" ht="15.6">
      <c r="A137" s="26">
        <v>20</v>
      </c>
      <c r="B137" s="27">
        <v>2016</v>
      </c>
      <c r="C137" s="27">
        <v>4</v>
      </c>
      <c r="D137" s="27" t="s">
        <v>40</v>
      </c>
      <c r="E137" s="27" t="s">
        <v>41</v>
      </c>
      <c r="F137" s="26">
        <v>20</v>
      </c>
      <c r="G137" s="27">
        <v>0</v>
      </c>
      <c r="H137" s="27">
        <v>0</v>
      </c>
      <c r="I137" s="27">
        <v>0</v>
      </c>
      <c r="J137" s="35">
        <v>87.169811320754718</v>
      </c>
      <c r="K137" s="110">
        <f t="shared" si="3"/>
        <v>91.363933143563656</v>
      </c>
      <c r="L137" s="110">
        <f t="shared" si="4"/>
        <v>-4.1941218228089383</v>
      </c>
      <c r="M137" s="110">
        <f t="shared" si="5"/>
        <v>17.590657864562171</v>
      </c>
    </row>
    <row r="138" spans="1:13" ht="15.6">
      <c r="A138" s="26">
        <v>21</v>
      </c>
      <c r="B138" s="27">
        <v>2017</v>
      </c>
      <c r="C138" s="27">
        <v>1</v>
      </c>
      <c r="D138" s="27" t="s">
        <v>40</v>
      </c>
      <c r="E138" s="27" t="s">
        <v>41</v>
      </c>
      <c r="F138" s="26">
        <v>21</v>
      </c>
      <c r="G138" s="27">
        <v>1</v>
      </c>
      <c r="H138" s="27">
        <v>0</v>
      </c>
      <c r="I138" s="27">
        <v>0</v>
      </c>
      <c r="J138" s="35">
        <v>89.88326848249028</v>
      </c>
      <c r="K138" s="110">
        <f t="shared" si="3"/>
        <v>91.298869256977468</v>
      </c>
      <c r="L138" s="110">
        <f t="shared" si="4"/>
        <v>-1.4156007744871886</v>
      </c>
      <c r="M138" s="110">
        <f t="shared" si="5"/>
        <v>2.0039255527287283</v>
      </c>
    </row>
    <row r="139" spans="1:13" ht="15.6">
      <c r="A139" s="26">
        <v>22</v>
      </c>
      <c r="B139" s="27">
        <v>2017</v>
      </c>
      <c r="C139" s="27">
        <v>2</v>
      </c>
      <c r="D139" s="27" t="s">
        <v>40</v>
      </c>
      <c r="E139" s="27" t="s">
        <v>41</v>
      </c>
      <c r="F139" s="26">
        <v>22</v>
      </c>
      <c r="G139" s="27">
        <v>0</v>
      </c>
      <c r="H139" s="27">
        <v>1</v>
      </c>
      <c r="I139" s="27">
        <v>0</v>
      </c>
      <c r="J139" s="35">
        <v>90.34749034749035</v>
      </c>
      <c r="K139" s="110">
        <f t="shared" si="3"/>
        <v>91.429323310121731</v>
      </c>
      <c r="L139" s="110">
        <f t="shared" si="4"/>
        <v>-1.0818329626313812</v>
      </c>
      <c r="M139" s="110">
        <f t="shared" si="5"/>
        <v>1.1703625590357913</v>
      </c>
    </row>
    <row r="140" spans="1:13" ht="15.6">
      <c r="A140" s="26">
        <v>23</v>
      </c>
      <c r="B140" s="27">
        <v>2017</v>
      </c>
      <c r="C140" s="27">
        <v>3</v>
      </c>
      <c r="D140" s="27" t="s">
        <v>40</v>
      </c>
      <c r="E140" s="27" t="s">
        <v>41</v>
      </c>
      <c r="F140" s="26">
        <v>23</v>
      </c>
      <c r="G140" s="27">
        <v>0</v>
      </c>
      <c r="H140" s="27">
        <v>0</v>
      </c>
      <c r="I140" s="27">
        <v>1</v>
      </c>
      <c r="J140" s="35">
        <v>89.642857142857153</v>
      </c>
      <c r="K140" s="110">
        <f t="shared" si="3"/>
        <v>91.464633289029891</v>
      </c>
      <c r="L140" s="110">
        <f t="shared" si="4"/>
        <v>-1.8217761461727378</v>
      </c>
      <c r="M140" s="110">
        <f t="shared" si="5"/>
        <v>3.3188683267639925</v>
      </c>
    </row>
    <row r="141" spans="1:13" ht="15.6">
      <c r="A141" s="26">
        <v>24</v>
      </c>
      <c r="B141" s="27">
        <v>2017</v>
      </c>
      <c r="C141" s="27">
        <v>4</v>
      </c>
      <c r="D141" s="27" t="s">
        <v>40</v>
      </c>
      <c r="E141" s="27" t="s">
        <v>41</v>
      </c>
      <c r="F141" s="26">
        <v>24</v>
      </c>
      <c r="G141" s="27">
        <v>0</v>
      </c>
      <c r="H141" s="27">
        <v>0</v>
      </c>
      <c r="I141" s="27">
        <v>0</v>
      </c>
      <c r="J141" s="35">
        <v>89.400921658986178</v>
      </c>
      <c r="K141" s="110">
        <f t="shared" si="3"/>
        <v>90.973990782487576</v>
      </c>
      <c r="L141" s="110">
        <f t="shared" si="4"/>
        <v>-1.5730691235013978</v>
      </c>
      <c r="M141" s="110">
        <f t="shared" si="5"/>
        <v>2.4745464673134561</v>
      </c>
    </row>
    <row r="142" spans="1:13" ht="15.6">
      <c r="A142" s="26">
        <v>25</v>
      </c>
      <c r="B142" s="27">
        <v>2018</v>
      </c>
      <c r="C142" s="27">
        <v>1</v>
      </c>
      <c r="D142" s="27" t="s">
        <v>40</v>
      </c>
      <c r="E142" s="27" t="s">
        <v>41</v>
      </c>
      <c r="F142" s="26">
        <v>25</v>
      </c>
      <c r="G142" s="27">
        <v>1</v>
      </c>
      <c r="H142" s="27">
        <v>0</v>
      </c>
      <c r="I142" s="27">
        <v>0</v>
      </c>
      <c r="J142" s="35">
        <v>86.419753086419746</v>
      </c>
      <c r="K142" s="110">
        <f t="shared" si="3"/>
        <v>90.908926895901374</v>
      </c>
      <c r="L142" s="110">
        <f t="shared" si="4"/>
        <v>-4.4891738094816276</v>
      </c>
      <c r="M142" s="110">
        <f t="shared" si="5"/>
        <v>20.152681491735787</v>
      </c>
    </row>
    <row r="143" spans="1:13" ht="15.6">
      <c r="A143" s="26">
        <v>26</v>
      </c>
      <c r="B143" s="27">
        <v>2018</v>
      </c>
      <c r="C143" s="27">
        <v>2</v>
      </c>
      <c r="D143" s="27" t="s">
        <v>40</v>
      </c>
      <c r="E143" s="27" t="s">
        <v>41</v>
      </c>
      <c r="F143" s="26">
        <v>26</v>
      </c>
      <c r="G143" s="27">
        <v>0</v>
      </c>
      <c r="H143" s="27">
        <v>1</v>
      </c>
      <c r="I143" s="27">
        <v>0</v>
      </c>
      <c r="J143" s="35">
        <v>87.931034482758619</v>
      </c>
      <c r="K143" s="110">
        <f t="shared" si="3"/>
        <v>91.03938094904565</v>
      </c>
      <c r="L143" s="110">
        <f t="shared" si="4"/>
        <v>-3.1083464662870313</v>
      </c>
      <c r="M143" s="110">
        <f t="shared" si="5"/>
        <v>9.661817754479074</v>
      </c>
    </row>
    <row r="144" spans="1:13" ht="15.6">
      <c r="A144" s="26">
        <v>27</v>
      </c>
      <c r="B144" s="27">
        <v>2018</v>
      </c>
      <c r="C144" s="27">
        <v>3</v>
      </c>
      <c r="D144" s="27" t="s">
        <v>40</v>
      </c>
      <c r="E144" s="27" t="s">
        <v>41</v>
      </c>
      <c r="F144" s="26">
        <v>27</v>
      </c>
      <c r="G144" s="27">
        <v>0</v>
      </c>
      <c r="H144" s="27">
        <v>0</v>
      </c>
      <c r="I144" s="27">
        <v>1</v>
      </c>
      <c r="J144" s="35">
        <v>83.467741935483872</v>
      </c>
      <c r="K144" s="110">
        <f t="shared" si="3"/>
        <v>91.074690927953796</v>
      </c>
      <c r="L144" s="110">
        <f t="shared" si="4"/>
        <v>-7.6069489924699241</v>
      </c>
      <c r="M144" s="110">
        <f t="shared" si="5"/>
        <v>57.865672974039192</v>
      </c>
    </row>
    <row r="145" spans="1:13" ht="15.6">
      <c r="A145" s="26">
        <v>28</v>
      </c>
      <c r="B145" s="27">
        <v>2018</v>
      </c>
      <c r="C145" s="27">
        <v>4</v>
      </c>
      <c r="D145" s="27" t="s">
        <v>40</v>
      </c>
      <c r="E145" s="27" t="s">
        <v>41</v>
      </c>
      <c r="F145" s="26">
        <v>28</v>
      </c>
      <c r="G145" s="27">
        <v>0</v>
      </c>
      <c r="H145" s="27">
        <v>0</v>
      </c>
      <c r="I145" s="27">
        <v>0</v>
      </c>
      <c r="J145" s="35">
        <v>82.926829268292678</v>
      </c>
      <c r="K145" s="110">
        <f t="shared" si="3"/>
        <v>90.584048421411481</v>
      </c>
      <c r="L145" s="110">
        <f t="shared" si="4"/>
        <v>-7.6572191531188025</v>
      </c>
      <c r="M145" s="110">
        <f t="shared" si="5"/>
        <v>58.633005158889432</v>
      </c>
    </row>
    <row r="146" spans="1:13" ht="15.6">
      <c r="A146" s="26">
        <v>29</v>
      </c>
      <c r="B146" s="27">
        <v>2019</v>
      </c>
      <c r="C146" s="27">
        <v>1</v>
      </c>
      <c r="D146" s="27" t="s">
        <v>40</v>
      </c>
      <c r="E146" s="27" t="s">
        <v>41</v>
      </c>
      <c r="F146" s="26">
        <v>29</v>
      </c>
      <c r="G146" s="27">
        <v>1</v>
      </c>
      <c r="H146" s="27">
        <v>0</v>
      </c>
      <c r="I146" s="27">
        <v>0</v>
      </c>
      <c r="J146" s="35">
        <v>88.60759493670885</v>
      </c>
      <c r="K146" s="110">
        <f t="shared" si="3"/>
        <v>90.518984534825293</v>
      </c>
      <c r="L146" s="110">
        <f t="shared" si="4"/>
        <v>-1.9113895981164433</v>
      </c>
      <c r="M146" s="110">
        <f t="shared" si="5"/>
        <v>3.6534101957877385</v>
      </c>
    </row>
    <row r="147" spans="1:13" ht="15.6">
      <c r="A147" s="26">
        <v>30</v>
      </c>
      <c r="B147" s="27">
        <v>2019</v>
      </c>
      <c r="C147" s="27">
        <v>2</v>
      </c>
      <c r="D147" s="27" t="s">
        <v>40</v>
      </c>
      <c r="E147" s="27" t="s">
        <v>41</v>
      </c>
      <c r="F147" s="26">
        <v>30</v>
      </c>
      <c r="G147" s="27">
        <v>0</v>
      </c>
      <c r="H147" s="27">
        <v>1</v>
      </c>
      <c r="I147" s="27">
        <v>0</v>
      </c>
      <c r="J147" s="35">
        <v>89.523809523809533</v>
      </c>
      <c r="K147" s="110">
        <f t="shared" si="3"/>
        <v>90.649438587969556</v>
      </c>
      <c r="L147" s="110">
        <f t="shared" si="4"/>
        <v>-1.1256290641600231</v>
      </c>
      <c r="M147" s="110">
        <f t="shared" si="5"/>
        <v>1.2670407900817693</v>
      </c>
    </row>
    <row r="148" spans="1:13" ht="15.6">
      <c r="A148" s="26">
        <v>31</v>
      </c>
      <c r="B148" s="27">
        <v>2019</v>
      </c>
      <c r="C148" s="27">
        <v>3</v>
      </c>
      <c r="D148" s="27" t="s">
        <v>40</v>
      </c>
      <c r="E148" s="27" t="s">
        <v>41</v>
      </c>
      <c r="F148" s="26">
        <v>31</v>
      </c>
      <c r="G148" s="27">
        <v>0</v>
      </c>
      <c r="H148" s="27">
        <v>0</v>
      </c>
      <c r="I148" s="27">
        <v>1</v>
      </c>
      <c r="J148" s="35">
        <v>95.238095238095227</v>
      </c>
      <c r="K148" s="110">
        <f t="shared" si="3"/>
        <v>90.684748566877715</v>
      </c>
      <c r="L148" s="110">
        <f t="shared" si="4"/>
        <v>4.5533466712175112</v>
      </c>
      <c r="M148" s="110">
        <f t="shared" si="5"/>
        <v>20.732965908287589</v>
      </c>
    </row>
    <row r="149" spans="1:13" ht="15.6">
      <c r="A149" s="26">
        <v>32</v>
      </c>
      <c r="B149" s="27">
        <v>2019</v>
      </c>
      <c r="C149" s="27">
        <v>4</v>
      </c>
      <c r="D149" s="27" t="s">
        <v>40</v>
      </c>
      <c r="E149" s="27" t="s">
        <v>41</v>
      </c>
      <c r="F149" s="26">
        <v>32</v>
      </c>
      <c r="G149" s="27">
        <v>0</v>
      </c>
      <c r="H149" s="27">
        <v>0</v>
      </c>
      <c r="I149" s="27">
        <v>0</v>
      </c>
      <c r="J149" s="35">
        <v>94.930875576036868</v>
      </c>
      <c r="K149" s="110">
        <f t="shared" si="3"/>
        <v>90.1941060603354</v>
      </c>
      <c r="L149" s="110">
        <f t="shared" si="4"/>
        <v>4.736769515701468</v>
      </c>
      <c r="M149" s="110">
        <f t="shared" si="5"/>
        <v>22.436985444878719</v>
      </c>
    </row>
    <row r="150" spans="1:13" ht="15.6">
      <c r="A150" s="26">
        <v>33</v>
      </c>
      <c r="B150" s="27">
        <v>2020</v>
      </c>
      <c r="C150" s="27">
        <v>1</v>
      </c>
      <c r="D150" s="27" t="s">
        <v>40</v>
      </c>
      <c r="E150" s="27" t="s">
        <v>41</v>
      </c>
      <c r="F150" s="26">
        <v>33</v>
      </c>
      <c r="G150" s="27">
        <v>1</v>
      </c>
      <c r="H150" s="27">
        <v>0</v>
      </c>
      <c r="I150" s="27">
        <v>0</v>
      </c>
      <c r="J150" s="35">
        <v>91.904761904761898</v>
      </c>
      <c r="K150" s="110">
        <f t="shared" si="3"/>
        <v>90.129042173749198</v>
      </c>
      <c r="L150" s="110">
        <f t="shared" si="4"/>
        <v>1.7757197310126998</v>
      </c>
      <c r="M150" s="110">
        <f t="shared" si="5"/>
        <v>3.1531805631078149</v>
      </c>
    </row>
    <row r="151" spans="1:13" ht="15.6">
      <c r="A151" s="26">
        <v>34</v>
      </c>
      <c r="B151" s="27">
        <v>2020</v>
      </c>
      <c r="C151" s="27">
        <v>2</v>
      </c>
      <c r="D151" s="27" t="s">
        <v>40</v>
      </c>
      <c r="E151" s="27" t="s">
        <v>41</v>
      </c>
      <c r="F151" s="26">
        <v>34</v>
      </c>
      <c r="G151" s="27">
        <v>0</v>
      </c>
      <c r="H151" s="27">
        <v>1</v>
      </c>
      <c r="I151" s="27">
        <v>0</v>
      </c>
      <c r="J151" s="35">
        <v>89.142857142857139</v>
      </c>
      <c r="K151" s="110">
        <f t="shared" si="3"/>
        <v>90.259496226893475</v>
      </c>
      <c r="L151" s="110">
        <f t="shared" si="4"/>
        <v>-1.1166390840363363</v>
      </c>
      <c r="M151" s="110">
        <f t="shared" si="5"/>
        <v>1.2468828439975082</v>
      </c>
    </row>
    <row r="152" spans="1:13" ht="15.6">
      <c r="A152" s="26">
        <v>35</v>
      </c>
      <c r="B152" s="27">
        <v>2020</v>
      </c>
      <c r="C152" s="27">
        <v>3</v>
      </c>
      <c r="D152" s="27" t="s">
        <v>40</v>
      </c>
      <c r="E152" s="27" t="s">
        <v>41</v>
      </c>
      <c r="F152" s="26">
        <v>35</v>
      </c>
      <c r="G152" s="27">
        <v>0</v>
      </c>
      <c r="H152" s="27">
        <v>0</v>
      </c>
      <c r="I152" s="27">
        <v>1</v>
      </c>
      <c r="J152" s="35">
        <v>97.252747252747255</v>
      </c>
      <c r="K152" s="110">
        <f t="shared" si="3"/>
        <v>90.294806205801621</v>
      </c>
      <c r="L152" s="110">
        <f t="shared" si="4"/>
        <v>6.9579410469456349</v>
      </c>
      <c r="M152" s="110">
        <f t="shared" si="5"/>
        <v>48.412943612770917</v>
      </c>
    </row>
    <row r="153" spans="1:13" ht="15.6">
      <c r="A153" s="26">
        <v>36</v>
      </c>
      <c r="B153" s="27">
        <v>2020</v>
      </c>
      <c r="C153" s="27">
        <v>4</v>
      </c>
      <c r="D153" s="27" t="s">
        <v>40</v>
      </c>
      <c r="E153" s="27" t="s">
        <v>41</v>
      </c>
      <c r="F153" s="26">
        <v>36</v>
      </c>
      <c r="G153" s="27">
        <v>0</v>
      </c>
      <c r="H153" s="27">
        <v>0</v>
      </c>
      <c r="I153" s="27">
        <v>0</v>
      </c>
      <c r="J153" s="35">
        <v>97.560975609756099</v>
      </c>
      <c r="K153" s="110">
        <f t="shared" si="3"/>
        <v>89.804163699259306</v>
      </c>
      <c r="L153" s="110">
        <f t="shared" si="4"/>
        <v>7.7568119104967934</v>
      </c>
      <c r="M153" s="110">
        <f t="shared" si="5"/>
        <v>60.168131014824915</v>
      </c>
    </row>
    <row r="154" spans="1:13" ht="15.6">
      <c r="A154" s="26">
        <v>37</v>
      </c>
      <c r="B154" s="27">
        <v>2021</v>
      </c>
      <c r="C154" s="27">
        <v>1</v>
      </c>
      <c r="D154" s="27" t="s">
        <v>40</v>
      </c>
      <c r="E154" s="27" t="s">
        <v>41</v>
      </c>
      <c r="F154" s="26">
        <v>37</v>
      </c>
      <c r="G154" s="27">
        <v>1</v>
      </c>
      <c r="H154" s="27">
        <v>0</v>
      </c>
      <c r="I154" s="27">
        <v>0</v>
      </c>
      <c r="J154" s="35">
        <v>93.782383419689126</v>
      </c>
      <c r="K154" s="110">
        <f t="shared" si="3"/>
        <v>89.739099812673118</v>
      </c>
      <c r="L154" s="110">
        <f t="shared" si="4"/>
        <v>4.0432836070160079</v>
      </c>
      <c r="M154" s="110">
        <f t="shared" si="5"/>
        <v>16.348142326764378</v>
      </c>
    </row>
    <row r="155" spans="1:13" ht="15.6">
      <c r="A155" s="26">
        <v>38</v>
      </c>
      <c r="B155" s="27">
        <v>2021</v>
      </c>
      <c r="C155" s="27">
        <v>2</v>
      </c>
      <c r="D155" s="27" t="s">
        <v>40</v>
      </c>
      <c r="E155" s="27" t="s">
        <v>41</v>
      </c>
      <c r="F155" s="26">
        <v>38</v>
      </c>
      <c r="G155" s="27">
        <v>0</v>
      </c>
      <c r="H155" s="27">
        <v>1</v>
      </c>
      <c r="I155" s="27">
        <v>0</v>
      </c>
      <c r="J155" s="35">
        <v>90.909090909090907</v>
      </c>
      <c r="K155" s="110">
        <f t="shared" si="3"/>
        <v>89.86955386581738</v>
      </c>
      <c r="L155" s="110">
        <f t="shared" si="4"/>
        <v>1.0395370432735263</v>
      </c>
      <c r="M155" s="110">
        <f t="shared" si="5"/>
        <v>1.0806372643378652</v>
      </c>
    </row>
    <row r="156" spans="1:13" ht="15.6">
      <c r="A156" s="26">
        <v>39</v>
      </c>
      <c r="B156" s="27">
        <v>2021</v>
      </c>
      <c r="C156" s="27">
        <v>3</v>
      </c>
      <c r="D156" s="27" t="s">
        <v>40</v>
      </c>
      <c r="E156" s="27" t="s">
        <v>41</v>
      </c>
      <c r="F156" s="26">
        <v>39</v>
      </c>
      <c r="G156" s="27">
        <v>0</v>
      </c>
      <c r="H156" s="27">
        <v>0</v>
      </c>
      <c r="I156" s="27">
        <v>1</v>
      </c>
      <c r="J156" s="35">
        <v>92.857142857142861</v>
      </c>
      <c r="K156" s="110">
        <f t="shared" si="3"/>
        <v>89.90486384472554</v>
      </c>
      <c r="L156" s="110">
        <f t="shared" si="4"/>
        <v>2.9522790124173213</v>
      </c>
      <c r="M156" s="110">
        <f t="shared" si="5"/>
        <v>8.7159513671597946</v>
      </c>
    </row>
    <row r="157" spans="1:13" ht="15.6">
      <c r="A157" s="26">
        <v>40</v>
      </c>
      <c r="B157" s="27">
        <v>2021</v>
      </c>
      <c r="C157" s="27">
        <v>4</v>
      </c>
      <c r="D157" s="27" t="s">
        <v>40</v>
      </c>
      <c r="E157" s="27" t="s">
        <v>41</v>
      </c>
      <c r="F157" s="26">
        <v>40</v>
      </c>
      <c r="G157" s="27">
        <v>0</v>
      </c>
      <c r="H157" s="27">
        <v>0</v>
      </c>
      <c r="I157" s="27">
        <v>0</v>
      </c>
      <c r="J157" s="35">
        <v>88.185654008438817</v>
      </c>
      <c r="K157" s="110">
        <f t="shared" si="3"/>
        <v>89.414221338183211</v>
      </c>
      <c r="L157" s="110">
        <f t="shared" si="4"/>
        <v>-1.2285673297443935</v>
      </c>
      <c r="M157" s="110">
        <f t="shared" si="5"/>
        <v>1.5093776837152695</v>
      </c>
    </row>
    <row r="159" spans="1:13" ht="16.2" thickBot="1">
      <c r="A159" s="96"/>
      <c r="B159" s="96"/>
    </row>
    <row r="160" spans="1:13" ht="15.6">
      <c r="A160" s="91"/>
      <c r="B160" s="91" t="s">
        <v>49</v>
      </c>
    </row>
    <row r="161" spans="1:9" ht="15" thickBot="1">
      <c r="A161" t="s">
        <v>50</v>
      </c>
      <c r="B161">
        <v>93.313644948944102</v>
      </c>
    </row>
    <row r="162" spans="1:9" ht="16.2" thickBot="1">
      <c r="A162" t="s">
        <v>19</v>
      </c>
      <c r="B162">
        <v>-9.7485590269022149E-2</v>
      </c>
      <c r="D162" s="97" t="s">
        <v>4</v>
      </c>
      <c r="E162" s="118">
        <f>AVERAGE(M118:M157)</f>
        <v>14.866248451892682</v>
      </c>
    </row>
    <row r="163" spans="1:9">
      <c r="A163" t="s">
        <v>54</v>
      </c>
      <c r="B163">
        <v>3.2421703682830386E-2</v>
      </c>
    </row>
    <row r="164" spans="1:9">
      <c r="A164" t="s">
        <v>55</v>
      </c>
      <c r="B164">
        <v>0.26036134709611553</v>
      </c>
    </row>
    <row r="165" spans="1:9" ht="15" thickBot="1">
      <c r="A165" s="38" t="s">
        <v>56</v>
      </c>
      <c r="B165" s="38">
        <v>0.39315691627330096</v>
      </c>
    </row>
    <row r="168" spans="1:9" ht="18">
      <c r="D168" s="141" t="s">
        <v>102</v>
      </c>
      <c r="E168" s="141"/>
      <c r="G168" s="98" t="s">
        <v>58</v>
      </c>
      <c r="H168" s="98">
        <v>0.7</v>
      </c>
    </row>
    <row r="170" spans="1:9" ht="36">
      <c r="A170" s="82" t="s">
        <v>19</v>
      </c>
      <c r="B170" s="83" t="s">
        <v>20</v>
      </c>
      <c r="C170" s="83" t="s">
        <v>21</v>
      </c>
      <c r="D170" s="83" t="s">
        <v>22</v>
      </c>
      <c r="E170" s="84" t="s">
        <v>23</v>
      </c>
      <c r="F170" s="85" t="s">
        <v>24</v>
      </c>
      <c r="G170" s="89" t="s">
        <v>46</v>
      </c>
      <c r="H170" s="90" t="s">
        <v>47</v>
      </c>
      <c r="I170" s="90" t="s">
        <v>48</v>
      </c>
    </row>
    <row r="171" spans="1:9" ht="15.6">
      <c r="A171" s="26">
        <v>1</v>
      </c>
      <c r="B171" s="27">
        <v>2012</v>
      </c>
      <c r="C171" s="27">
        <v>1</v>
      </c>
      <c r="D171" s="27" t="s">
        <v>40</v>
      </c>
      <c r="E171" s="27" t="s">
        <v>41</v>
      </c>
      <c r="F171" s="35">
        <v>95.927601809954751</v>
      </c>
      <c r="G171" s="109"/>
      <c r="H171" s="109"/>
      <c r="I171" s="109"/>
    </row>
    <row r="172" spans="1:9" ht="15.6">
      <c r="A172" s="26">
        <v>2</v>
      </c>
      <c r="B172" s="27">
        <v>2012</v>
      </c>
      <c r="C172" s="27">
        <v>2</v>
      </c>
      <c r="D172" s="27" t="s">
        <v>40</v>
      </c>
      <c r="E172" s="27" t="s">
        <v>41</v>
      </c>
      <c r="F172" s="35">
        <v>96.832579185520359</v>
      </c>
      <c r="G172" s="109">
        <v>95.927601809954794</v>
      </c>
      <c r="H172" s="109">
        <f t="shared" ref="H172:H210" si="6">F172-G172</f>
        <v>0.90497737556556501</v>
      </c>
      <c r="I172" s="109">
        <f>H172*H172</f>
        <v>0.81898405028553767</v>
      </c>
    </row>
    <row r="173" spans="1:9" ht="15.6">
      <c r="A173" s="26">
        <v>3</v>
      </c>
      <c r="B173" s="27">
        <v>2012</v>
      </c>
      <c r="C173" s="27">
        <v>3</v>
      </c>
      <c r="D173" s="27" t="s">
        <v>40</v>
      </c>
      <c r="E173" s="27" t="s">
        <v>41</v>
      </c>
      <c r="F173" s="35">
        <v>95.238095238095227</v>
      </c>
      <c r="G173" s="109">
        <f>$K$187*F172+(1-$K$187)*G172</f>
        <v>96.561085972850691</v>
      </c>
      <c r="H173" s="109">
        <f t="shared" si="6"/>
        <v>-1.3229907347554644</v>
      </c>
      <c r="I173" s="109">
        <f>H173*H173</f>
        <v>1.7503044842488034</v>
      </c>
    </row>
    <row r="174" spans="1:9" ht="15.6">
      <c r="A174" s="26">
        <v>4</v>
      </c>
      <c r="B174" s="27">
        <v>2012</v>
      </c>
      <c r="C174" s="27">
        <v>4</v>
      </c>
      <c r="D174" s="27" t="s">
        <v>40</v>
      </c>
      <c r="E174" s="27" t="s">
        <v>41</v>
      </c>
      <c r="F174" s="35">
        <v>95.544554455445535</v>
      </c>
      <c r="G174" s="109">
        <f t="shared" ref="G174:G210" si="7">$K$187*F173+(1-$K$187)*G173</f>
        <v>95.634992458521864</v>
      </c>
      <c r="H174" s="109">
        <f t="shared" si="6"/>
        <v>-9.043800307632921E-2</v>
      </c>
      <c r="I174" s="109">
        <f t="shared" ref="I174:I209" si="8">H174*H174</f>
        <v>8.1790324004341313E-3</v>
      </c>
    </row>
    <row r="175" spans="1:9" ht="15.6">
      <c r="A175" s="26">
        <v>5</v>
      </c>
      <c r="B175" s="27">
        <v>2013</v>
      </c>
      <c r="C175" s="27">
        <v>1</v>
      </c>
      <c r="D175" s="27" t="s">
        <v>40</v>
      </c>
      <c r="E175" s="27" t="s">
        <v>41</v>
      </c>
      <c r="F175" s="35">
        <v>93.212669683257914</v>
      </c>
      <c r="G175" s="109">
        <f t="shared" si="7"/>
        <v>95.571685856368447</v>
      </c>
      <c r="H175" s="109">
        <f t="shared" si="6"/>
        <v>-2.3590161731105326</v>
      </c>
      <c r="I175" s="109">
        <f t="shared" si="8"/>
        <v>5.564957304997062</v>
      </c>
    </row>
    <row r="176" spans="1:9" ht="15.6">
      <c r="A176" s="26">
        <v>6</v>
      </c>
      <c r="B176" s="27">
        <v>2013</v>
      </c>
      <c r="C176" s="27">
        <v>2</v>
      </c>
      <c r="D176" s="27" t="s">
        <v>40</v>
      </c>
      <c r="E176" s="27" t="s">
        <v>41</v>
      </c>
      <c r="F176" s="35">
        <v>94.468085106382986</v>
      </c>
      <c r="G176" s="109">
        <f t="shared" si="7"/>
        <v>93.920374535191073</v>
      </c>
      <c r="H176" s="109">
        <f t="shared" si="6"/>
        <v>0.54771057119191369</v>
      </c>
      <c r="I176" s="109">
        <f t="shared" si="8"/>
        <v>0.29998686979537237</v>
      </c>
    </row>
    <row r="177" spans="1:13" ht="15.6">
      <c r="A177" s="26">
        <v>7</v>
      </c>
      <c r="B177" s="27">
        <v>2013</v>
      </c>
      <c r="C177" s="27">
        <v>3</v>
      </c>
      <c r="D177" s="27" t="s">
        <v>40</v>
      </c>
      <c r="E177" s="27" t="s">
        <v>41</v>
      </c>
      <c r="F177" s="35">
        <v>96</v>
      </c>
      <c r="G177" s="109">
        <f t="shared" si="7"/>
        <v>94.303771935025409</v>
      </c>
      <c r="H177" s="109">
        <f t="shared" si="6"/>
        <v>1.6962280649745907</v>
      </c>
      <c r="I177" s="109">
        <f t="shared" si="8"/>
        <v>2.8771896484074442</v>
      </c>
      <c r="K177" s="133" t="s">
        <v>52</v>
      </c>
      <c r="L177" s="133"/>
    </row>
    <row r="178" spans="1:13" ht="15.6">
      <c r="A178" s="26">
        <v>8</v>
      </c>
      <c r="B178" s="27">
        <v>2013</v>
      </c>
      <c r="C178" s="27">
        <v>4</v>
      </c>
      <c r="D178" s="27" t="s">
        <v>40</v>
      </c>
      <c r="E178" s="27" t="s">
        <v>41</v>
      </c>
      <c r="F178" s="35">
        <v>90.366972477064223</v>
      </c>
      <c r="G178" s="109">
        <f t="shared" si="7"/>
        <v>95.491131580507613</v>
      </c>
      <c r="H178" s="109">
        <f t="shared" si="6"/>
        <v>-5.1241591034433895</v>
      </c>
      <c r="I178" s="109">
        <f t="shared" si="8"/>
        <v>26.257006517401763</v>
      </c>
      <c r="K178" s="99" t="s">
        <v>4</v>
      </c>
      <c r="L178" s="119">
        <f>AVERAGE(I171:I210)</f>
        <v>11.57519870467933</v>
      </c>
    </row>
    <row r="179" spans="1:13" ht="15.6">
      <c r="A179" s="26">
        <v>9</v>
      </c>
      <c r="B179" s="27">
        <v>2014</v>
      </c>
      <c r="C179" s="27">
        <v>1</v>
      </c>
      <c r="D179" s="27" t="s">
        <v>40</v>
      </c>
      <c r="E179" s="27" t="s">
        <v>41</v>
      </c>
      <c r="F179" s="35">
        <v>91.079812206572768</v>
      </c>
      <c r="G179" s="109">
        <f t="shared" si="7"/>
        <v>91.904220208097243</v>
      </c>
      <c r="H179" s="109">
        <f t="shared" si="6"/>
        <v>-0.8244080015244748</v>
      </c>
      <c r="I179" s="109">
        <f t="shared" si="8"/>
        <v>0.67964855297757842</v>
      </c>
    </row>
    <row r="180" spans="1:13" ht="15.6">
      <c r="A180" s="26">
        <v>10</v>
      </c>
      <c r="B180" s="27">
        <v>2014</v>
      </c>
      <c r="C180" s="27">
        <v>2</v>
      </c>
      <c r="D180" s="27" t="s">
        <v>40</v>
      </c>
      <c r="E180" s="27" t="s">
        <v>41</v>
      </c>
      <c r="F180" s="35">
        <v>94.805194805194802</v>
      </c>
      <c r="G180" s="109">
        <f t="shared" si="7"/>
        <v>91.327134607030118</v>
      </c>
      <c r="H180" s="109">
        <f t="shared" si="6"/>
        <v>3.4780601981646839</v>
      </c>
      <c r="I180" s="109">
        <f t="shared" si="8"/>
        <v>12.09690274205736</v>
      </c>
    </row>
    <row r="181" spans="1:13" ht="15.6">
      <c r="A181" s="26">
        <v>11</v>
      </c>
      <c r="B181" s="27">
        <v>2014</v>
      </c>
      <c r="C181" s="27">
        <v>3</v>
      </c>
      <c r="D181" s="27" t="s">
        <v>40</v>
      </c>
      <c r="E181" s="27" t="s">
        <v>41</v>
      </c>
      <c r="F181" s="35">
        <v>97.787610619469021</v>
      </c>
      <c r="G181" s="109">
        <f t="shared" si="7"/>
        <v>93.761776745745408</v>
      </c>
      <c r="H181" s="109">
        <f t="shared" si="6"/>
        <v>4.025833873723613</v>
      </c>
      <c r="I181" s="109">
        <f t="shared" si="8"/>
        <v>16.20733837882047</v>
      </c>
      <c r="K181" s="100" t="s">
        <v>59</v>
      </c>
      <c r="L181" s="100" t="s">
        <v>4</v>
      </c>
    </row>
    <row r="182" spans="1:13" ht="15.6">
      <c r="A182" s="26">
        <v>12</v>
      </c>
      <c r="B182" s="27">
        <v>2014</v>
      </c>
      <c r="C182" s="27">
        <v>4</v>
      </c>
      <c r="D182" s="27" t="s">
        <v>40</v>
      </c>
      <c r="E182" s="27" t="s">
        <v>41</v>
      </c>
      <c r="F182" s="35">
        <v>96.943231441048042</v>
      </c>
      <c r="G182" s="109">
        <f t="shared" si="7"/>
        <v>96.579860457351941</v>
      </c>
      <c r="H182" s="109">
        <f t="shared" si="6"/>
        <v>0.36337098369610032</v>
      </c>
      <c r="I182" s="109">
        <f t="shared" si="8"/>
        <v>0.1320384717922716</v>
      </c>
      <c r="K182" s="101">
        <v>0.2</v>
      </c>
      <c r="L182" s="102">
        <v>13.3380893</v>
      </c>
    </row>
    <row r="183" spans="1:13" ht="15.6">
      <c r="A183" s="26">
        <v>13</v>
      </c>
      <c r="B183" s="27">
        <v>2015</v>
      </c>
      <c r="C183" s="27">
        <v>1</v>
      </c>
      <c r="D183" s="27" t="s">
        <v>40</v>
      </c>
      <c r="E183" s="27" t="s">
        <v>41</v>
      </c>
      <c r="F183" s="35">
        <v>91.709844559585491</v>
      </c>
      <c r="G183" s="109">
        <f t="shared" si="7"/>
        <v>96.834220145939213</v>
      </c>
      <c r="H183" s="109">
        <f t="shared" si="6"/>
        <v>-5.1243755863537217</v>
      </c>
      <c r="I183" s="109">
        <f t="shared" si="8"/>
        <v>26.25922515001805</v>
      </c>
      <c r="K183" s="101">
        <v>0.3</v>
      </c>
      <c r="L183" s="102">
        <v>12.343672890000001</v>
      </c>
    </row>
    <row r="184" spans="1:13" ht="15.6">
      <c r="A184" s="26">
        <v>14</v>
      </c>
      <c r="B184" s="27">
        <v>2015</v>
      </c>
      <c r="C184" s="27">
        <v>2</v>
      </c>
      <c r="D184" s="27" t="s">
        <v>40</v>
      </c>
      <c r="E184" s="27" t="s">
        <v>41</v>
      </c>
      <c r="F184" s="35">
        <v>92.672413793103445</v>
      </c>
      <c r="G184" s="109">
        <f t="shared" si="7"/>
        <v>93.247157235491613</v>
      </c>
      <c r="H184" s="109">
        <f t="shared" si="6"/>
        <v>-0.57474344238816855</v>
      </c>
      <c r="I184" s="109">
        <f>H184*H184</f>
        <v>0.33033002456820204</v>
      </c>
      <c r="K184" s="101">
        <v>0.4</v>
      </c>
      <c r="L184" s="102">
        <v>11.897071029999999</v>
      </c>
    </row>
    <row r="185" spans="1:13" ht="15.6">
      <c r="A185" s="26">
        <v>15</v>
      </c>
      <c r="B185" s="27">
        <v>2015</v>
      </c>
      <c r="C185" s="27">
        <v>3</v>
      </c>
      <c r="D185" s="27" t="s">
        <v>40</v>
      </c>
      <c r="E185" s="27" t="s">
        <v>41</v>
      </c>
      <c r="F185" s="35">
        <v>86.142322097378283</v>
      </c>
      <c r="G185" s="109">
        <f t="shared" si="7"/>
        <v>92.844836825819897</v>
      </c>
      <c r="H185" s="109">
        <f t="shared" si="6"/>
        <v>-6.7025147284416136</v>
      </c>
      <c r="I185" s="109">
        <f t="shared" si="8"/>
        <v>44.923703684976758</v>
      </c>
      <c r="K185" s="103">
        <v>0.5</v>
      </c>
      <c r="L185" s="102">
        <v>11.679003700000001</v>
      </c>
    </row>
    <row r="186" spans="1:13" ht="15.6">
      <c r="A186" s="26">
        <v>16</v>
      </c>
      <c r="B186" s="27">
        <v>2015</v>
      </c>
      <c r="C186" s="27">
        <v>4</v>
      </c>
      <c r="D186" s="27" t="s">
        <v>40</v>
      </c>
      <c r="E186" s="27" t="s">
        <v>41</v>
      </c>
      <c r="F186" s="35">
        <v>88.659793814432987</v>
      </c>
      <c r="G186" s="109">
        <f t="shared" si="7"/>
        <v>88.153076515910769</v>
      </c>
      <c r="H186" s="109">
        <f t="shared" si="6"/>
        <v>0.50671729852221858</v>
      </c>
      <c r="I186" s="109">
        <f t="shared" si="8"/>
        <v>0.25676242062165516</v>
      </c>
      <c r="K186" s="103">
        <v>0.6</v>
      </c>
      <c r="L186" s="102">
        <v>11.58526146</v>
      </c>
    </row>
    <row r="187" spans="1:13" ht="15.6">
      <c r="A187" s="26">
        <v>17</v>
      </c>
      <c r="B187" s="27">
        <v>2016</v>
      </c>
      <c r="C187" s="27">
        <v>1</v>
      </c>
      <c r="D187" s="27" t="s">
        <v>40</v>
      </c>
      <c r="E187" s="27" t="s">
        <v>41</v>
      </c>
      <c r="F187" s="35">
        <v>92.410714285714292</v>
      </c>
      <c r="G187" s="109">
        <f t="shared" si="7"/>
        <v>88.507778624876323</v>
      </c>
      <c r="H187" s="109">
        <f t="shared" si="6"/>
        <v>3.9029356608379686</v>
      </c>
      <c r="I187" s="109">
        <f t="shared" si="8"/>
        <v>15.23290677264071</v>
      </c>
      <c r="K187" s="103">
        <v>0.7</v>
      </c>
      <c r="L187" s="102">
        <v>11.5751987</v>
      </c>
      <c r="M187" s="104" t="s">
        <v>103</v>
      </c>
    </row>
    <row r="188" spans="1:13" ht="15.6">
      <c r="A188" s="26">
        <v>18</v>
      </c>
      <c r="B188" s="27">
        <v>2016</v>
      </c>
      <c r="C188" s="27">
        <v>2</v>
      </c>
      <c r="D188" s="27" t="s">
        <v>40</v>
      </c>
      <c r="E188" s="27" t="s">
        <v>41</v>
      </c>
      <c r="F188" s="35">
        <v>89.610389610389603</v>
      </c>
      <c r="G188" s="109">
        <f t="shared" si="7"/>
        <v>91.239833587462897</v>
      </c>
      <c r="H188" s="109">
        <f t="shared" si="6"/>
        <v>-1.6294439770732936</v>
      </c>
      <c r="I188" s="109">
        <f t="shared" si="8"/>
        <v>2.6550876744204319</v>
      </c>
      <c r="K188" s="103">
        <v>0.8</v>
      </c>
      <c r="L188" s="102">
        <v>11.63192334</v>
      </c>
    </row>
    <row r="189" spans="1:13" ht="15.6">
      <c r="A189" s="26">
        <v>19</v>
      </c>
      <c r="B189" s="27">
        <v>2016</v>
      </c>
      <c r="C189" s="27">
        <v>3</v>
      </c>
      <c r="D189" s="27" t="s">
        <v>40</v>
      </c>
      <c r="E189" s="27" t="s">
        <v>41</v>
      </c>
      <c r="F189" s="35">
        <v>82.969432314410483</v>
      </c>
      <c r="G189" s="109">
        <f t="shared" si="7"/>
        <v>90.099222803511594</v>
      </c>
      <c r="H189" s="109">
        <f t="shared" si="6"/>
        <v>-7.1297904891011115</v>
      </c>
      <c r="I189" s="109">
        <f t="shared" si="8"/>
        <v>50.833912418476665</v>
      </c>
    </row>
    <row r="190" spans="1:13" ht="15.6">
      <c r="A190" s="26">
        <v>20</v>
      </c>
      <c r="B190" s="27">
        <v>2016</v>
      </c>
      <c r="C190" s="27">
        <v>4</v>
      </c>
      <c r="D190" s="27" t="s">
        <v>40</v>
      </c>
      <c r="E190" s="27" t="s">
        <v>41</v>
      </c>
      <c r="F190" s="35">
        <v>87.169811320754718</v>
      </c>
      <c r="G190" s="109">
        <f t="shared" si="7"/>
        <v>85.108369461140811</v>
      </c>
      <c r="H190" s="109">
        <f t="shared" si="6"/>
        <v>2.0614418596139075</v>
      </c>
      <c r="I190" s="109">
        <f t="shared" si="8"/>
        <v>4.249542540568445</v>
      </c>
    </row>
    <row r="191" spans="1:13" ht="15.6">
      <c r="A191" s="26">
        <v>21</v>
      </c>
      <c r="B191" s="27">
        <v>2017</v>
      </c>
      <c r="C191" s="27">
        <v>1</v>
      </c>
      <c r="D191" s="27" t="s">
        <v>40</v>
      </c>
      <c r="E191" s="27" t="s">
        <v>41</v>
      </c>
      <c r="F191" s="35">
        <v>89.88326848249028</v>
      </c>
      <c r="G191" s="109">
        <f t="shared" si="7"/>
        <v>86.551378762870542</v>
      </c>
      <c r="H191" s="109">
        <f t="shared" si="6"/>
        <v>3.3318897196197383</v>
      </c>
      <c r="I191" s="109">
        <f t="shared" si="8"/>
        <v>11.101489103707699</v>
      </c>
      <c r="K191" s="105"/>
    </row>
    <row r="192" spans="1:13" ht="15.6">
      <c r="A192" s="26">
        <v>22</v>
      </c>
      <c r="B192" s="27">
        <v>2017</v>
      </c>
      <c r="C192" s="27">
        <v>2</v>
      </c>
      <c r="D192" s="27" t="s">
        <v>40</v>
      </c>
      <c r="E192" s="27" t="s">
        <v>41</v>
      </c>
      <c r="F192" s="35">
        <v>90.34749034749035</v>
      </c>
      <c r="G192" s="109">
        <f t="shared" si="7"/>
        <v>88.883701566604358</v>
      </c>
      <c r="H192" s="109">
        <f t="shared" si="6"/>
        <v>1.4637887808859915</v>
      </c>
      <c r="I192" s="109">
        <f t="shared" si="8"/>
        <v>2.1426775950476973</v>
      </c>
      <c r="K192" s="105"/>
    </row>
    <row r="193" spans="1:11" ht="15.6">
      <c r="A193" s="26">
        <v>23</v>
      </c>
      <c r="B193" s="27">
        <v>2017</v>
      </c>
      <c r="C193" s="27">
        <v>3</v>
      </c>
      <c r="D193" s="27" t="s">
        <v>40</v>
      </c>
      <c r="E193" s="27" t="s">
        <v>41</v>
      </c>
      <c r="F193" s="35">
        <v>89.642857142857153</v>
      </c>
      <c r="G193" s="109">
        <f t="shared" si="7"/>
        <v>89.908353713224557</v>
      </c>
      <c r="H193" s="109">
        <f t="shared" si="6"/>
        <v>-0.26549657036740371</v>
      </c>
      <c r="I193" s="109">
        <f t="shared" si="8"/>
        <v>7.0488428876853748E-2</v>
      </c>
      <c r="K193" s="105"/>
    </row>
    <row r="194" spans="1:11" ht="15.6">
      <c r="A194" s="26">
        <v>24</v>
      </c>
      <c r="B194" s="27">
        <v>2017</v>
      </c>
      <c r="C194" s="27">
        <v>4</v>
      </c>
      <c r="D194" s="27" t="s">
        <v>40</v>
      </c>
      <c r="E194" s="27" t="s">
        <v>41</v>
      </c>
      <c r="F194" s="35">
        <v>89.400921658986178</v>
      </c>
      <c r="G194" s="109">
        <f t="shared" si="7"/>
        <v>89.72250611396737</v>
      </c>
      <c r="H194" s="109">
        <f t="shared" si="6"/>
        <v>-0.32158445498119193</v>
      </c>
      <c r="I194" s="109">
        <f t="shared" si="8"/>
        <v>0.10341656168555026</v>
      </c>
      <c r="K194" s="46"/>
    </row>
    <row r="195" spans="1:11" ht="15.6">
      <c r="A195" s="26">
        <v>25</v>
      </c>
      <c r="B195" s="27">
        <v>2018</v>
      </c>
      <c r="C195" s="27">
        <v>1</v>
      </c>
      <c r="D195" s="27" t="s">
        <v>40</v>
      </c>
      <c r="E195" s="27" t="s">
        <v>41</v>
      </c>
      <c r="F195" s="35">
        <v>86.419753086419746</v>
      </c>
      <c r="G195" s="109">
        <f t="shared" si="7"/>
        <v>89.497396995480528</v>
      </c>
      <c r="H195" s="109">
        <f t="shared" si="6"/>
        <v>-3.0776439090607823</v>
      </c>
      <c r="I195" s="109">
        <f t="shared" si="8"/>
        <v>9.4718920309789336</v>
      </c>
      <c r="K195" s="46"/>
    </row>
    <row r="196" spans="1:11" ht="15.6">
      <c r="A196" s="26">
        <v>26</v>
      </c>
      <c r="B196" s="27">
        <v>2018</v>
      </c>
      <c r="C196" s="27">
        <v>2</v>
      </c>
      <c r="D196" s="27" t="s">
        <v>40</v>
      </c>
      <c r="E196" s="27" t="s">
        <v>41</v>
      </c>
      <c r="F196" s="35">
        <v>87.931034482758619</v>
      </c>
      <c r="G196" s="109">
        <f t="shared" si="7"/>
        <v>87.343046259137978</v>
      </c>
      <c r="H196" s="109">
        <f t="shared" si="6"/>
        <v>0.58798822362064129</v>
      </c>
      <c r="I196" s="109">
        <f t="shared" si="8"/>
        <v>0.34573015111655725</v>
      </c>
      <c r="K196" s="46"/>
    </row>
    <row r="197" spans="1:11" ht="15.6">
      <c r="A197" s="26">
        <v>27</v>
      </c>
      <c r="B197" s="27">
        <v>2018</v>
      </c>
      <c r="C197" s="27">
        <v>3</v>
      </c>
      <c r="D197" s="27" t="s">
        <v>40</v>
      </c>
      <c r="E197" s="27" t="s">
        <v>41</v>
      </c>
      <c r="F197" s="35">
        <v>83.467741935483872</v>
      </c>
      <c r="G197" s="109">
        <f t="shared" si="7"/>
        <v>87.754638015672427</v>
      </c>
      <c r="H197" s="109">
        <f t="shared" si="6"/>
        <v>-4.2868960801885549</v>
      </c>
      <c r="I197" s="109">
        <f t="shared" si="8"/>
        <v>18.377478002335998</v>
      </c>
    </row>
    <row r="198" spans="1:11" ht="15.6">
      <c r="A198" s="26">
        <v>28</v>
      </c>
      <c r="B198" s="27">
        <v>2018</v>
      </c>
      <c r="C198" s="27">
        <v>4</v>
      </c>
      <c r="D198" s="27" t="s">
        <v>40</v>
      </c>
      <c r="E198" s="27" t="s">
        <v>41</v>
      </c>
      <c r="F198" s="35">
        <v>82.926829268292678</v>
      </c>
      <c r="G198" s="109">
        <f t="shared" si="7"/>
        <v>84.753810759540443</v>
      </c>
      <c r="H198" s="109">
        <f t="shared" si="6"/>
        <v>-1.8269814912477642</v>
      </c>
      <c r="I198" s="109">
        <f t="shared" si="8"/>
        <v>3.3378613693619044</v>
      </c>
    </row>
    <row r="199" spans="1:11" ht="15.6">
      <c r="A199" s="26">
        <v>29</v>
      </c>
      <c r="B199" s="27">
        <v>2019</v>
      </c>
      <c r="C199" s="27">
        <v>1</v>
      </c>
      <c r="D199" s="27" t="s">
        <v>40</v>
      </c>
      <c r="E199" s="27" t="s">
        <v>41</v>
      </c>
      <c r="F199" s="35">
        <v>88.60759493670885</v>
      </c>
      <c r="G199" s="109">
        <f t="shared" si="7"/>
        <v>83.474923715667003</v>
      </c>
      <c r="H199" s="109">
        <f t="shared" si="6"/>
        <v>5.1326712210418464</v>
      </c>
      <c r="I199" s="109">
        <f t="shared" si="8"/>
        <v>26.344313863311196</v>
      </c>
    </row>
    <row r="200" spans="1:11" ht="15.6">
      <c r="A200" s="26">
        <v>30</v>
      </c>
      <c r="B200" s="27">
        <v>2019</v>
      </c>
      <c r="C200" s="27">
        <v>2</v>
      </c>
      <c r="D200" s="27" t="s">
        <v>40</v>
      </c>
      <c r="E200" s="27" t="s">
        <v>41</v>
      </c>
      <c r="F200" s="35">
        <v>89.523809523809533</v>
      </c>
      <c r="G200" s="109">
        <f t="shared" si="7"/>
        <v>87.067793570396304</v>
      </c>
      <c r="H200" s="109">
        <f t="shared" si="6"/>
        <v>2.4560159534132282</v>
      </c>
      <c r="I200" s="109">
        <f t="shared" si="8"/>
        <v>6.0320143634202887</v>
      </c>
    </row>
    <row r="201" spans="1:11" ht="15.6">
      <c r="A201" s="26">
        <v>31</v>
      </c>
      <c r="B201" s="27">
        <v>2019</v>
      </c>
      <c r="C201" s="27">
        <v>3</v>
      </c>
      <c r="D201" s="27" t="s">
        <v>40</v>
      </c>
      <c r="E201" s="27" t="s">
        <v>41</v>
      </c>
      <c r="F201" s="35">
        <v>95.238095238095227</v>
      </c>
      <c r="G201" s="109">
        <f t="shared" si="7"/>
        <v>88.787004737785566</v>
      </c>
      <c r="H201" s="109">
        <f t="shared" si="6"/>
        <v>6.451090500309661</v>
      </c>
      <c r="I201" s="109">
        <f t="shared" si="8"/>
        <v>41.616568643185552</v>
      </c>
    </row>
    <row r="202" spans="1:11" ht="15.6">
      <c r="A202" s="26">
        <v>32</v>
      </c>
      <c r="B202" s="27">
        <v>2019</v>
      </c>
      <c r="C202" s="27">
        <v>4</v>
      </c>
      <c r="D202" s="27" t="s">
        <v>40</v>
      </c>
      <c r="E202" s="27" t="s">
        <v>41</v>
      </c>
      <c r="F202" s="35">
        <v>94.930875576036868</v>
      </c>
      <c r="G202" s="109">
        <f t="shared" si="7"/>
        <v>93.302768088002324</v>
      </c>
      <c r="H202" s="109">
        <f t="shared" si="6"/>
        <v>1.6281074880345443</v>
      </c>
      <c r="I202" s="109">
        <f t="shared" si="8"/>
        <v>2.6507339925941538</v>
      </c>
    </row>
    <row r="203" spans="1:11" ht="15.6">
      <c r="A203" s="26">
        <v>33</v>
      </c>
      <c r="B203" s="27">
        <v>2020</v>
      </c>
      <c r="C203" s="27">
        <v>1</v>
      </c>
      <c r="D203" s="27" t="s">
        <v>40</v>
      </c>
      <c r="E203" s="27" t="s">
        <v>41</v>
      </c>
      <c r="F203" s="35">
        <v>91.904761904761898</v>
      </c>
      <c r="G203" s="109">
        <f t="shared" si="7"/>
        <v>94.442443329626514</v>
      </c>
      <c r="H203" s="109">
        <f t="shared" si="6"/>
        <v>-2.5376814248646156</v>
      </c>
      <c r="I203" s="109">
        <f t="shared" si="8"/>
        <v>6.4398270141029057</v>
      </c>
    </row>
    <row r="204" spans="1:11" ht="15.6">
      <c r="A204" s="26">
        <v>34</v>
      </c>
      <c r="B204" s="27">
        <v>2020</v>
      </c>
      <c r="C204" s="27">
        <v>2</v>
      </c>
      <c r="D204" s="27" t="s">
        <v>40</v>
      </c>
      <c r="E204" s="27" t="s">
        <v>41</v>
      </c>
      <c r="F204" s="35">
        <v>89.142857142857139</v>
      </c>
      <c r="G204" s="109">
        <f t="shared" si="7"/>
        <v>92.666066332221291</v>
      </c>
      <c r="H204" s="109">
        <f t="shared" si="6"/>
        <v>-3.5232091893641524</v>
      </c>
      <c r="I204" s="109">
        <f t="shared" si="8"/>
        <v>12.413002992020008</v>
      </c>
    </row>
    <row r="205" spans="1:11" ht="15.6">
      <c r="A205" s="26">
        <v>35</v>
      </c>
      <c r="B205" s="27">
        <v>2020</v>
      </c>
      <c r="C205" s="27">
        <v>3</v>
      </c>
      <c r="D205" s="27" t="s">
        <v>40</v>
      </c>
      <c r="E205" s="27" t="s">
        <v>41</v>
      </c>
      <c r="F205" s="35">
        <v>97.252747252747255</v>
      </c>
      <c r="G205" s="109">
        <f t="shared" si="7"/>
        <v>90.19981989966638</v>
      </c>
      <c r="H205" s="109">
        <f t="shared" si="6"/>
        <v>7.0529273530808752</v>
      </c>
      <c r="I205" s="109">
        <f t="shared" si="8"/>
        <v>49.743784247836402</v>
      </c>
    </row>
    <row r="206" spans="1:11" ht="15.6">
      <c r="A206" s="26">
        <v>36</v>
      </c>
      <c r="B206" s="27">
        <v>2020</v>
      </c>
      <c r="C206" s="27">
        <v>4</v>
      </c>
      <c r="D206" s="27" t="s">
        <v>40</v>
      </c>
      <c r="E206" s="27" t="s">
        <v>41</v>
      </c>
      <c r="F206" s="35">
        <v>97.560975609756099</v>
      </c>
      <c r="G206" s="109">
        <f t="shared" si="7"/>
        <v>95.136869046822994</v>
      </c>
      <c r="H206" s="109">
        <f t="shared" si="6"/>
        <v>2.4241065629331047</v>
      </c>
      <c r="I206" s="109">
        <f t="shared" si="8"/>
        <v>5.8762926284553503</v>
      </c>
    </row>
    <row r="207" spans="1:11" ht="15.6">
      <c r="A207" s="26">
        <v>37</v>
      </c>
      <c r="B207" s="27">
        <v>2021</v>
      </c>
      <c r="C207" s="27">
        <v>1</v>
      </c>
      <c r="D207" s="27" t="s">
        <v>40</v>
      </c>
      <c r="E207" s="27" t="s">
        <v>41</v>
      </c>
      <c r="F207" s="35">
        <v>93.782383419689126</v>
      </c>
      <c r="G207" s="109">
        <f t="shared" si="7"/>
        <v>96.833743640876165</v>
      </c>
      <c r="H207" s="109">
        <f t="shared" si="6"/>
        <v>-3.0513602211870392</v>
      </c>
      <c r="I207" s="109">
        <f t="shared" si="8"/>
        <v>9.3107991994426165</v>
      </c>
    </row>
    <row r="208" spans="1:11" ht="15.6">
      <c r="A208" s="26">
        <v>38</v>
      </c>
      <c r="B208" s="27">
        <v>2021</v>
      </c>
      <c r="C208" s="27">
        <v>2</v>
      </c>
      <c r="D208" s="27" t="s">
        <v>40</v>
      </c>
      <c r="E208" s="27" t="s">
        <v>41</v>
      </c>
      <c r="F208" s="35">
        <v>90.909090909090907</v>
      </c>
      <c r="G208" s="109">
        <f t="shared" si="7"/>
        <v>94.697791486045233</v>
      </c>
      <c r="H208" s="109">
        <f t="shared" si="6"/>
        <v>-3.7887005769543265</v>
      </c>
      <c r="I208" s="109">
        <f t="shared" si="8"/>
        <v>14.354252061814046</v>
      </c>
    </row>
    <row r="209" spans="1:9" ht="15.6">
      <c r="A209" s="26">
        <v>39</v>
      </c>
      <c r="B209" s="27">
        <v>2021</v>
      </c>
      <c r="C209" s="27">
        <v>3</v>
      </c>
      <c r="D209" s="27" t="s">
        <v>40</v>
      </c>
      <c r="E209" s="27" t="s">
        <v>41</v>
      </c>
      <c r="F209" s="35">
        <v>92.857142857142861</v>
      </c>
      <c r="G209" s="109">
        <f t="shared" si="7"/>
        <v>92.045701082177203</v>
      </c>
      <c r="H209" s="109">
        <f t="shared" si="6"/>
        <v>0.81144177496565817</v>
      </c>
      <c r="I209" s="109">
        <f t="shared" si="8"/>
        <v>0.65843775415941785</v>
      </c>
    </row>
    <row r="210" spans="1:9" ht="15.6">
      <c r="A210" s="26">
        <v>40</v>
      </c>
      <c r="B210" s="27">
        <v>2021</v>
      </c>
      <c r="C210" s="27">
        <v>4</v>
      </c>
      <c r="D210" s="27" t="s">
        <v>40</v>
      </c>
      <c r="E210" s="27" t="s">
        <v>41</v>
      </c>
      <c r="F210" s="35">
        <v>88.185654008438817</v>
      </c>
      <c r="G210" s="109">
        <f t="shared" si="7"/>
        <v>92.613710324653169</v>
      </c>
      <c r="H210" s="109">
        <f t="shared" si="6"/>
        <v>-4.4280563162143523</v>
      </c>
      <c r="I210" s="109">
        <f>H210*H210</f>
        <v>19.607682739565821</v>
      </c>
    </row>
    <row r="213" spans="1:9" ht="21">
      <c r="B213" s="106" t="s">
        <v>104</v>
      </c>
      <c r="I213" s="106"/>
    </row>
    <row r="215" spans="1:9" ht="36">
      <c r="A215" s="82" t="s">
        <v>19</v>
      </c>
      <c r="B215" s="83" t="s">
        <v>20</v>
      </c>
      <c r="C215" s="83" t="s">
        <v>21</v>
      </c>
      <c r="D215" s="83" t="s">
        <v>42</v>
      </c>
      <c r="E215" s="84" t="s">
        <v>43</v>
      </c>
      <c r="F215" s="85" t="s">
        <v>24</v>
      </c>
    </row>
    <row r="216" spans="1:9" ht="15.6">
      <c r="A216" s="26">
        <f t="shared" ref="A216:A231" si="9">(B216-2018)*4+C216</f>
        <v>1</v>
      </c>
      <c r="B216" s="27">
        <v>2018</v>
      </c>
      <c r="C216" s="27">
        <v>1</v>
      </c>
      <c r="D216" s="27" t="s">
        <v>40</v>
      </c>
      <c r="E216" s="27" t="s">
        <v>41</v>
      </c>
      <c r="F216" s="35">
        <v>100</v>
      </c>
    </row>
    <row r="217" spans="1:9" ht="15.6">
      <c r="A217" s="26">
        <f t="shared" si="9"/>
        <v>2</v>
      </c>
      <c r="B217" s="27">
        <v>2018</v>
      </c>
      <c r="C217" s="27">
        <v>2</v>
      </c>
      <c r="D217" s="27" t="s">
        <v>40</v>
      </c>
      <c r="E217" s="27" t="s">
        <v>41</v>
      </c>
      <c r="F217" s="35">
        <v>100</v>
      </c>
    </row>
    <row r="218" spans="1:9" ht="15.6">
      <c r="A218" s="26">
        <f t="shared" si="9"/>
        <v>3</v>
      </c>
      <c r="B218" s="27">
        <v>2018</v>
      </c>
      <c r="C218" s="27">
        <v>3</v>
      </c>
      <c r="D218" s="27" t="s">
        <v>40</v>
      </c>
      <c r="E218" s="27" t="s">
        <v>41</v>
      </c>
      <c r="F218" s="35">
        <v>100</v>
      </c>
    </row>
    <row r="219" spans="1:9" ht="15.6">
      <c r="A219" s="26">
        <f t="shared" si="9"/>
        <v>4</v>
      </c>
      <c r="B219" s="27">
        <v>2018</v>
      </c>
      <c r="C219" s="27">
        <v>4</v>
      </c>
      <c r="D219" s="27" t="s">
        <v>40</v>
      </c>
      <c r="E219" s="27" t="s">
        <v>41</v>
      </c>
      <c r="F219" s="35">
        <v>100</v>
      </c>
    </row>
    <row r="220" spans="1:9" ht="15.6">
      <c r="A220" s="26">
        <f t="shared" si="9"/>
        <v>5</v>
      </c>
      <c r="B220" s="27">
        <v>2019</v>
      </c>
      <c r="C220" s="27">
        <v>1</v>
      </c>
      <c r="D220" s="27" t="s">
        <v>40</v>
      </c>
      <c r="E220" s="27" t="s">
        <v>41</v>
      </c>
      <c r="F220" s="35">
        <v>100</v>
      </c>
    </row>
    <row r="221" spans="1:9" ht="15.6">
      <c r="A221" s="26">
        <f t="shared" si="9"/>
        <v>6</v>
      </c>
      <c r="B221" s="27">
        <v>2019</v>
      </c>
      <c r="C221" s="27">
        <v>2</v>
      </c>
      <c r="D221" s="27" t="s">
        <v>40</v>
      </c>
      <c r="E221" s="27" t="s">
        <v>41</v>
      </c>
      <c r="F221" s="35">
        <v>100</v>
      </c>
    </row>
    <row r="222" spans="1:9" ht="15.6">
      <c r="A222" s="26">
        <f t="shared" si="9"/>
        <v>7</v>
      </c>
      <c r="B222" s="27">
        <v>2019</v>
      </c>
      <c r="C222" s="27">
        <v>3</v>
      </c>
      <c r="D222" s="27" t="s">
        <v>40</v>
      </c>
      <c r="E222" s="27" t="s">
        <v>41</v>
      </c>
      <c r="F222" s="35">
        <v>100</v>
      </c>
    </row>
    <row r="223" spans="1:9" ht="15.6">
      <c r="A223" s="26">
        <f t="shared" si="9"/>
        <v>8</v>
      </c>
      <c r="B223" s="27">
        <v>2019</v>
      </c>
      <c r="C223" s="27">
        <v>4</v>
      </c>
      <c r="D223" s="27" t="s">
        <v>40</v>
      </c>
      <c r="E223" s="27" t="s">
        <v>41</v>
      </c>
      <c r="F223" s="35">
        <v>100</v>
      </c>
    </row>
    <row r="224" spans="1:9" ht="15.6">
      <c r="A224" s="26">
        <f t="shared" si="9"/>
        <v>9</v>
      </c>
      <c r="B224" s="27">
        <v>2020</v>
      </c>
      <c r="C224" s="27">
        <v>1</v>
      </c>
      <c r="D224" s="27" t="s">
        <v>40</v>
      </c>
      <c r="E224" s="27" t="s">
        <v>41</v>
      </c>
      <c r="F224" s="35">
        <v>100</v>
      </c>
    </row>
    <row r="225" spans="1:11" ht="15.6">
      <c r="A225" s="26">
        <f t="shared" si="9"/>
        <v>10</v>
      </c>
      <c r="B225" s="27">
        <v>2020</v>
      </c>
      <c r="C225" s="27">
        <v>2</v>
      </c>
      <c r="D225" s="27" t="s">
        <v>40</v>
      </c>
      <c r="E225" s="27" t="s">
        <v>41</v>
      </c>
      <c r="F225" s="35">
        <v>100</v>
      </c>
    </row>
    <row r="226" spans="1:11" ht="15.6">
      <c r="A226" s="26">
        <f t="shared" si="9"/>
        <v>11</v>
      </c>
      <c r="B226" s="27">
        <v>2020</v>
      </c>
      <c r="C226" s="27">
        <v>3</v>
      </c>
      <c r="D226" s="27" t="s">
        <v>40</v>
      </c>
      <c r="E226" s="27" t="s">
        <v>41</v>
      </c>
      <c r="F226" s="35">
        <v>100</v>
      </c>
    </row>
    <row r="227" spans="1:11" ht="15.6">
      <c r="A227" s="26">
        <f t="shared" si="9"/>
        <v>12</v>
      </c>
      <c r="B227" s="27">
        <v>2020</v>
      </c>
      <c r="C227" s="27">
        <v>4</v>
      </c>
      <c r="D227" s="27" t="s">
        <v>40</v>
      </c>
      <c r="E227" s="27" t="s">
        <v>41</v>
      </c>
      <c r="F227" s="35">
        <v>100</v>
      </c>
    </row>
    <row r="228" spans="1:11" ht="15.6">
      <c r="A228" s="26">
        <f t="shared" si="9"/>
        <v>13</v>
      </c>
      <c r="B228" s="27">
        <v>2021</v>
      </c>
      <c r="C228" s="27">
        <v>1</v>
      </c>
      <c r="D228" s="27" t="s">
        <v>40</v>
      </c>
      <c r="E228" s="27" t="s">
        <v>41</v>
      </c>
      <c r="F228" s="35">
        <v>100</v>
      </c>
    </row>
    <row r="229" spans="1:11" ht="15.6">
      <c r="A229" s="26">
        <f t="shared" si="9"/>
        <v>14</v>
      </c>
      <c r="B229" s="27">
        <v>2021</v>
      </c>
      <c r="C229" s="27">
        <v>2</v>
      </c>
      <c r="D229" s="27" t="s">
        <v>40</v>
      </c>
      <c r="E229" s="27" t="s">
        <v>41</v>
      </c>
      <c r="F229" s="35">
        <v>100</v>
      </c>
    </row>
    <row r="230" spans="1:11" ht="15.6">
      <c r="A230" s="26">
        <f t="shared" si="9"/>
        <v>15</v>
      </c>
      <c r="B230" s="27">
        <v>2021</v>
      </c>
      <c r="C230" s="27">
        <v>3</v>
      </c>
      <c r="D230" s="27" t="s">
        <v>40</v>
      </c>
      <c r="E230" s="27" t="s">
        <v>41</v>
      </c>
      <c r="F230" s="35">
        <v>100</v>
      </c>
    </row>
    <row r="231" spans="1:11" ht="15.6">
      <c r="A231" s="26">
        <f t="shared" si="9"/>
        <v>16</v>
      </c>
      <c r="B231" s="27">
        <v>2021</v>
      </c>
      <c r="C231" s="27">
        <v>4</v>
      </c>
      <c r="D231" s="27" t="s">
        <v>40</v>
      </c>
      <c r="E231" s="27" t="s">
        <v>41</v>
      </c>
      <c r="F231" s="35">
        <v>100</v>
      </c>
    </row>
    <row r="232" spans="1:11" ht="15" thickBot="1"/>
    <row r="233" spans="1:11" ht="15.9" customHeight="1">
      <c r="H233" s="134" t="s">
        <v>105</v>
      </c>
      <c r="I233" s="135"/>
      <c r="J233" s="135"/>
      <c r="K233" s="136"/>
    </row>
    <row r="234" spans="1:11" ht="15" thickBot="1">
      <c r="H234" s="137"/>
      <c r="I234" s="138"/>
      <c r="J234" s="138"/>
      <c r="K234" s="139"/>
    </row>
  </sheetData>
  <mergeCells count="8">
    <mergeCell ref="K177:L177"/>
    <mergeCell ref="H233:K234"/>
    <mergeCell ref="A1:N1"/>
    <mergeCell ref="E46:F46"/>
    <mergeCell ref="L57:M57"/>
    <mergeCell ref="L64:M64"/>
    <mergeCell ref="E115:F115"/>
    <mergeCell ref="D168:E16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4746-DA11-429D-B4BD-42063248CFE6}">
  <sheetPr>
    <tabColor theme="5" tint="-0.249977111117893"/>
  </sheetPr>
  <dimension ref="A1:I18"/>
  <sheetViews>
    <sheetView workbookViewId="0">
      <selection sqref="A1:XFD1048576"/>
    </sheetView>
  </sheetViews>
  <sheetFormatPr defaultColWidth="12" defaultRowHeight="14.4"/>
  <sheetData>
    <row r="1" spans="1:9">
      <c r="A1" t="s">
        <v>64</v>
      </c>
    </row>
    <row r="2" spans="1:9" ht="15" thickBot="1"/>
    <row r="3" spans="1:9" ht="15.6">
      <c r="A3" s="107" t="s">
        <v>65</v>
      </c>
      <c r="B3" s="107"/>
    </row>
    <row r="4" spans="1:9">
      <c r="A4" t="s">
        <v>66</v>
      </c>
      <c r="B4">
        <v>0.27985272945392703</v>
      </c>
    </row>
    <row r="5" spans="1:9">
      <c r="A5" t="s">
        <v>67</v>
      </c>
      <c r="B5">
        <v>7.8317550182812862E-2</v>
      </c>
    </row>
    <row r="6" spans="1:9">
      <c r="A6" t="s">
        <v>68</v>
      </c>
      <c r="B6">
        <v>5.4062748871834244E-2</v>
      </c>
    </row>
    <row r="7" spans="1:9">
      <c r="A7" t="s">
        <v>69</v>
      </c>
      <c r="B7">
        <v>3.9593585460203755</v>
      </c>
    </row>
    <row r="8" spans="1:9" ht="15" thickBot="1">
      <c r="A8" s="38" t="s">
        <v>70</v>
      </c>
      <c r="B8" s="38">
        <v>40</v>
      </c>
    </row>
    <row r="10" spans="1:9" ht="15" thickBot="1">
      <c r="A10" t="s">
        <v>71</v>
      </c>
    </row>
    <row r="11" spans="1:9" ht="15.6">
      <c r="A11" s="91"/>
      <c r="B11" s="91" t="s">
        <v>72</v>
      </c>
      <c r="C11" s="91" t="s">
        <v>73</v>
      </c>
      <c r="D11" s="91" t="s">
        <v>74</v>
      </c>
      <c r="E11" s="91" t="s">
        <v>75</v>
      </c>
      <c r="F11" s="91" t="s">
        <v>76</v>
      </c>
    </row>
    <row r="12" spans="1:9">
      <c r="A12" t="s">
        <v>77</v>
      </c>
      <c r="B12">
        <v>1</v>
      </c>
      <c r="C12">
        <v>50.618705697262953</v>
      </c>
      <c r="D12">
        <v>50.618705697262953</v>
      </c>
      <c r="E12">
        <v>3.2289503912515447</v>
      </c>
      <c r="F12">
        <v>8.0298798782334022E-2</v>
      </c>
    </row>
    <row r="13" spans="1:9">
      <c r="A13" t="s">
        <v>78</v>
      </c>
      <c r="B13">
        <v>38</v>
      </c>
      <c r="C13">
        <v>595.70776364589403</v>
      </c>
      <c r="D13">
        <v>15.67652009594458</v>
      </c>
    </row>
    <row r="14" spans="1:9" ht="15" thickBot="1">
      <c r="A14" s="38" t="s">
        <v>79</v>
      </c>
      <c r="B14" s="38">
        <v>39</v>
      </c>
      <c r="C14" s="38">
        <v>646.32646934315699</v>
      </c>
      <c r="D14" s="38"/>
      <c r="E14" s="38"/>
      <c r="F14" s="38"/>
    </row>
    <row r="15" spans="1:9" ht="15" thickBot="1"/>
    <row r="16" spans="1:9" ht="15.6">
      <c r="A16" s="91"/>
      <c r="B16" s="91" t="s">
        <v>49</v>
      </c>
      <c r="C16" s="91" t="s">
        <v>69</v>
      </c>
      <c r="D16" s="91" t="s">
        <v>80</v>
      </c>
      <c r="E16" s="91" t="s">
        <v>81</v>
      </c>
      <c r="F16" s="91" t="s">
        <v>82</v>
      </c>
      <c r="G16" s="91" t="s">
        <v>83</v>
      </c>
      <c r="H16" s="91" t="s">
        <v>84</v>
      </c>
      <c r="I16" s="91" t="s">
        <v>85</v>
      </c>
    </row>
    <row r="17" spans="1:9">
      <c r="A17" t="s">
        <v>50</v>
      </c>
      <c r="B17">
        <v>93.484446662666244</v>
      </c>
      <c r="C17">
        <v>1.2759099959071498</v>
      </c>
      <c r="D17">
        <v>73.26884103310158</v>
      </c>
      <c r="E17">
        <v>1.589998404045136E-42</v>
      </c>
      <c r="F17">
        <v>90.901501913274871</v>
      </c>
      <c r="G17">
        <v>96.067391412057617</v>
      </c>
      <c r="H17">
        <v>90.901501913274871</v>
      </c>
      <c r="I17">
        <v>96.067391412057617</v>
      </c>
    </row>
    <row r="18" spans="1:9" ht="15" thickBot="1">
      <c r="A18" s="38" t="s">
        <v>19</v>
      </c>
      <c r="B18" s="38">
        <v>-9.7452259632878901E-2</v>
      </c>
      <c r="C18" s="38">
        <v>5.4232700090342534E-2</v>
      </c>
      <c r="D18" s="38">
        <v>-1.7969280428697054</v>
      </c>
      <c r="E18" s="38">
        <v>8.029879878233355E-2</v>
      </c>
      <c r="F18" s="38">
        <v>-0.2072406211889565</v>
      </c>
      <c r="G18" s="38">
        <v>1.23361019231987E-2</v>
      </c>
      <c r="H18" s="38">
        <v>-0.2072406211889565</v>
      </c>
      <c r="I18" s="38">
        <v>1.23361019231987E-2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D92C-4C84-4BAC-B6B8-5BAABB641E89}">
  <sheetPr>
    <tabColor theme="5" tint="-0.249977111117893"/>
  </sheetPr>
  <dimension ref="A1:I21"/>
  <sheetViews>
    <sheetView workbookViewId="0">
      <selection activeCell="K15" sqref="K15"/>
    </sheetView>
  </sheetViews>
  <sheetFormatPr defaultColWidth="12" defaultRowHeight="14.4"/>
  <sheetData>
    <row r="1" spans="1:9">
      <c r="A1" t="s">
        <v>64</v>
      </c>
    </row>
    <row r="2" spans="1:9" ht="15" thickBot="1"/>
    <row r="3" spans="1:9" ht="15.6">
      <c r="A3" s="107" t="s">
        <v>65</v>
      </c>
      <c r="B3" s="107"/>
    </row>
    <row r="4" spans="1:9">
      <c r="A4" t="s">
        <v>66</v>
      </c>
      <c r="B4">
        <v>0.28276177948729164</v>
      </c>
    </row>
    <row r="5" spans="1:9">
      <c r="A5" t="s">
        <v>67</v>
      </c>
      <c r="B5">
        <v>7.9954223938819749E-2</v>
      </c>
    </row>
    <row r="6" spans="1:9">
      <c r="A6" t="s">
        <v>68</v>
      </c>
      <c r="B6">
        <v>-2.5193864753886571E-2</v>
      </c>
    </row>
    <row r="7" spans="1:9">
      <c r="A7" t="s">
        <v>69</v>
      </c>
      <c r="B7">
        <v>4.1218925544868945</v>
      </c>
    </row>
    <row r="8" spans="1:9" ht="15" thickBot="1">
      <c r="A8" s="38" t="s">
        <v>70</v>
      </c>
      <c r="B8" s="38">
        <v>40</v>
      </c>
    </row>
    <row r="10" spans="1:9" ht="15" thickBot="1">
      <c r="A10" t="s">
        <v>71</v>
      </c>
    </row>
    <row r="11" spans="1:9" ht="15.6">
      <c r="A11" s="91"/>
      <c r="B11" s="91" t="s">
        <v>72</v>
      </c>
      <c r="C11" s="91" t="s">
        <v>73</v>
      </c>
      <c r="D11" s="91" t="s">
        <v>74</v>
      </c>
      <c r="E11" s="91" t="s">
        <v>75</v>
      </c>
      <c r="F11" s="91" t="s">
        <v>76</v>
      </c>
    </row>
    <row r="12" spans="1:9">
      <c r="A12" t="s">
        <v>77</v>
      </c>
      <c r="B12">
        <v>4</v>
      </c>
      <c r="C12">
        <v>51.676531267449491</v>
      </c>
      <c r="D12">
        <v>12.919132816862373</v>
      </c>
      <c r="E12">
        <v>0.76039636034169622</v>
      </c>
      <c r="F12">
        <v>0.5581248813463271</v>
      </c>
    </row>
    <row r="13" spans="1:9">
      <c r="A13" t="s">
        <v>78</v>
      </c>
      <c r="B13">
        <v>35</v>
      </c>
      <c r="C13">
        <v>594.6499380757075</v>
      </c>
      <c r="D13">
        <v>16.9899982307345</v>
      </c>
    </row>
    <row r="14" spans="1:9" ht="15" thickBot="1">
      <c r="A14" s="38" t="s">
        <v>79</v>
      </c>
      <c r="B14" s="38">
        <v>39</v>
      </c>
      <c r="C14" s="38">
        <v>646.32646934315699</v>
      </c>
      <c r="D14" s="38"/>
      <c r="E14" s="38"/>
      <c r="F14" s="38"/>
    </row>
    <row r="15" spans="1:9" ht="15" thickBot="1"/>
    <row r="16" spans="1:9" ht="15.6">
      <c r="A16" s="91"/>
      <c r="B16" s="91" t="s">
        <v>49</v>
      </c>
      <c r="C16" s="91" t="s">
        <v>69</v>
      </c>
      <c r="D16" s="91" t="s">
        <v>80</v>
      </c>
      <c r="E16" s="91" t="s">
        <v>81</v>
      </c>
      <c r="F16" s="91" t="s">
        <v>82</v>
      </c>
      <c r="G16" s="91" t="s">
        <v>83</v>
      </c>
      <c r="H16" s="91" t="s">
        <v>84</v>
      </c>
      <c r="I16" s="91" t="s">
        <v>85</v>
      </c>
    </row>
    <row r="17" spans="1:9">
      <c r="A17" t="s">
        <v>50</v>
      </c>
      <c r="B17">
        <v>93.313644948944102</v>
      </c>
      <c r="C17">
        <v>1.8045543293449064</v>
      </c>
      <c r="D17">
        <v>51.710077902070722</v>
      </c>
      <c r="E17">
        <v>1.1931587894389639E-34</v>
      </c>
      <c r="F17">
        <v>89.650204897982519</v>
      </c>
      <c r="G17">
        <v>96.977084999905685</v>
      </c>
      <c r="H17">
        <v>89.650204897982519</v>
      </c>
      <c r="I17">
        <v>96.977084999905685</v>
      </c>
    </row>
    <row r="18" spans="1:9">
      <c r="A18" t="s">
        <v>19</v>
      </c>
      <c r="B18">
        <v>-9.7485590269022149E-2</v>
      </c>
      <c r="C18">
        <v>5.6725679327927554E-2</v>
      </c>
      <c r="D18">
        <v>-1.7185442541016414</v>
      </c>
      <c r="E18">
        <v>9.4532691648275352E-2</v>
      </c>
      <c r="F18">
        <v>-0.21264484160803451</v>
      </c>
      <c r="G18">
        <v>1.7673661069990215E-2</v>
      </c>
      <c r="H18">
        <v>-0.21264484160803451</v>
      </c>
      <c r="I18">
        <v>1.7673661069990215E-2</v>
      </c>
    </row>
    <row r="19" spans="1:9">
      <c r="A19" t="s">
        <v>54</v>
      </c>
      <c r="B19">
        <v>3.2421703682830386E-2</v>
      </c>
      <c r="C19">
        <v>1.8512049779545843</v>
      </c>
      <c r="D19">
        <v>1.7513837780759139E-2</v>
      </c>
      <c r="E19">
        <v>0.98612615409630644</v>
      </c>
      <c r="F19">
        <v>-3.725724198879274</v>
      </c>
      <c r="G19">
        <v>3.7905676062449349</v>
      </c>
      <c r="H19">
        <v>-3.725724198879274</v>
      </c>
      <c r="I19">
        <v>3.7905676062449349</v>
      </c>
    </row>
    <row r="20" spans="1:9">
      <c r="A20" t="s">
        <v>55</v>
      </c>
      <c r="B20">
        <v>0.26036134709611553</v>
      </c>
      <c r="C20">
        <v>1.8468543139424289</v>
      </c>
      <c r="D20">
        <v>0.14097557405073785</v>
      </c>
      <c r="E20">
        <v>0.88869750999509733</v>
      </c>
      <c r="F20">
        <v>-3.488952237961759</v>
      </c>
      <c r="G20">
        <v>4.00967493215399</v>
      </c>
      <c r="H20">
        <v>-3.488952237961759</v>
      </c>
      <c r="I20">
        <v>4.00967493215399</v>
      </c>
    </row>
    <row r="21" spans="1:9" ht="15" thickBot="1">
      <c r="A21" s="38" t="s">
        <v>56</v>
      </c>
      <c r="B21" s="38">
        <v>0.39315691627330096</v>
      </c>
      <c r="C21" s="38">
        <v>1.8442389890798083</v>
      </c>
      <c r="D21" s="38">
        <v>0.21318111080032445</v>
      </c>
      <c r="E21" s="38">
        <v>0.83242260159202308</v>
      </c>
      <c r="F21" s="38">
        <v>-3.3508472770460171</v>
      </c>
      <c r="G21" s="38">
        <v>4.1371611095926193</v>
      </c>
      <c r="H21" s="38">
        <v>-3.3508472770460171</v>
      </c>
      <c r="I21" s="38">
        <v>4.1371611095926193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FE09-9C4D-437C-A5DF-309B57DDDD0A}">
  <sheetPr>
    <tabColor rgb="FFC00000"/>
  </sheetPr>
  <dimension ref="A1:F124"/>
  <sheetViews>
    <sheetView workbookViewId="0">
      <selection activeCell="D28" sqref="D28"/>
    </sheetView>
  </sheetViews>
  <sheetFormatPr defaultRowHeight="14.4"/>
  <cols>
    <col min="1" max="1" width="13.5546875" customWidth="1"/>
    <col min="2" max="2" width="15.6640625" customWidth="1"/>
    <col min="3" max="3" width="17.5546875" customWidth="1"/>
    <col min="4" max="4" width="18.44140625" customWidth="1"/>
    <col min="5" max="5" width="15" customWidth="1"/>
    <col min="6" max="6" width="17.109375" customWidth="1"/>
  </cols>
  <sheetData>
    <row r="1" spans="1:6" ht="21">
      <c r="D1" s="108" t="s">
        <v>106</v>
      </c>
    </row>
    <row r="4" spans="1:6" ht="28.8">
      <c r="A4" s="30" t="s">
        <v>19</v>
      </c>
      <c r="B4" s="30" t="s">
        <v>20</v>
      </c>
      <c r="C4" s="30" t="s">
        <v>21</v>
      </c>
      <c r="D4" s="30" t="s">
        <v>22</v>
      </c>
      <c r="E4" s="30" t="s">
        <v>23</v>
      </c>
      <c r="F4" s="31" t="s">
        <v>24</v>
      </c>
    </row>
    <row r="5" spans="1:6">
      <c r="A5" s="36">
        <v>1</v>
      </c>
      <c r="B5" s="28" t="s">
        <v>25</v>
      </c>
      <c r="C5" s="28" t="s">
        <v>26</v>
      </c>
      <c r="D5" s="28" t="s">
        <v>17</v>
      </c>
      <c r="E5" s="28" t="s">
        <v>27</v>
      </c>
      <c r="F5" s="29">
        <v>90.102389078498291</v>
      </c>
    </row>
    <row r="6" spans="1:6">
      <c r="A6" s="36">
        <v>2</v>
      </c>
      <c r="B6" s="28" t="s">
        <v>25</v>
      </c>
      <c r="C6" s="28" t="s">
        <v>28</v>
      </c>
      <c r="D6" s="28" t="s">
        <v>17</v>
      </c>
      <c r="E6" s="28" t="s">
        <v>27</v>
      </c>
      <c r="F6" s="29">
        <v>95.136778115501514</v>
      </c>
    </row>
    <row r="7" spans="1:6">
      <c r="A7" s="36">
        <v>3</v>
      </c>
      <c r="B7" s="28" t="s">
        <v>25</v>
      </c>
      <c r="C7" s="28" t="s">
        <v>29</v>
      </c>
      <c r="D7" s="28" t="s">
        <v>17</v>
      </c>
      <c r="E7" s="28" t="s">
        <v>27</v>
      </c>
      <c r="F7" s="29">
        <v>88.679245283018872</v>
      </c>
    </row>
    <row r="8" spans="1:6">
      <c r="A8" s="36">
        <v>4</v>
      </c>
      <c r="B8" s="28" t="s">
        <v>25</v>
      </c>
      <c r="C8" s="28" t="s">
        <v>30</v>
      </c>
      <c r="D8" s="28" t="s">
        <v>17</v>
      </c>
      <c r="E8" s="28" t="s">
        <v>27</v>
      </c>
      <c r="F8" s="29">
        <v>95.59748427672956</v>
      </c>
    </row>
    <row r="9" spans="1:6">
      <c r="A9" s="36">
        <v>5</v>
      </c>
      <c r="B9" s="28" t="s">
        <v>31</v>
      </c>
      <c r="C9" s="28" t="s">
        <v>26</v>
      </c>
      <c r="D9" s="28" t="s">
        <v>17</v>
      </c>
      <c r="E9" s="28" t="s">
        <v>27</v>
      </c>
      <c r="F9" s="29">
        <v>90.202702702702695</v>
      </c>
    </row>
    <row r="10" spans="1:6">
      <c r="A10" s="36">
        <v>6</v>
      </c>
      <c r="B10" s="28" t="s">
        <v>31</v>
      </c>
      <c r="C10" s="28" t="s">
        <v>28</v>
      </c>
      <c r="D10" s="28" t="s">
        <v>17</v>
      </c>
      <c r="E10" s="28" t="s">
        <v>27</v>
      </c>
      <c r="F10" s="29">
        <v>88.698630136986296</v>
      </c>
    </row>
    <row r="11" spans="1:6">
      <c r="A11" s="36">
        <v>7</v>
      </c>
      <c r="B11" s="28" t="s">
        <v>31</v>
      </c>
      <c r="C11" s="28" t="s">
        <v>29</v>
      </c>
      <c r="D11" s="28" t="s">
        <v>17</v>
      </c>
      <c r="E11" s="28" t="s">
        <v>27</v>
      </c>
      <c r="F11" s="29">
        <v>89.368770764119603</v>
      </c>
    </row>
    <row r="12" spans="1:6">
      <c r="A12" s="36">
        <v>8</v>
      </c>
      <c r="B12" s="28" t="s">
        <v>31</v>
      </c>
      <c r="C12" s="28" t="s">
        <v>30</v>
      </c>
      <c r="D12" s="28" t="s">
        <v>17</v>
      </c>
      <c r="E12" s="28" t="s">
        <v>27</v>
      </c>
      <c r="F12" s="29">
        <v>92.145015105740185</v>
      </c>
    </row>
    <row r="13" spans="1:6">
      <c r="A13" s="36">
        <v>9</v>
      </c>
      <c r="B13" s="28" t="s">
        <v>32</v>
      </c>
      <c r="C13" s="28" t="s">
        <v>26</v>
      </c>
      <c r="D13" s="28" t="s">
        <v>17</v>
      </c>
      <c r="E13" s="28" t="s">
        <v>27</v>
      </c>
      <c r="F13" s="29">
        <v>85.483870967741936</v>
      </c>
    </row>
    <row r="14" spans="1:6">
      <c r="A14" s="36">
        <v>10</v>
      </c>
      <c r="B14" s="28" t="s">
        <v>32</v>
      </c>
      <c r="C14" s="28" t="s">
        <v>28</v>
      </c>
      <c r="D14" s="28" t="s">
        <v>17</v>
      </c>
      <c r="E14" s="28" t="s">
        <v>27</v>
      </c>
      <c r="F14" s="29">
        <v>90.282131661442008</v>
      </c>
    </row>
    <row r="15" spans="1:6">
      <c r="A15" s="36">
        <v>11</v>
      </c>
      <c r="B15" s="28" t="s">
        <v>32</v>
      </c>
      <c r="C15" s="28" t="s">
        <v>29</v>
      </c>
      <c r="D15" s="28" t="s">
        <v>17</v>
      </c>
      <c r="E15" s="28" t="s">
        <v>27</v>
      </c>
      <c r="F15" s="29">
        <v>86.82634730538922</v>
      </c>
    </row>
    <row r="16" spans="1:6">
      <c r="A16" s="36">
        <v>12</v>
      </c>
      <c r="B16" s="28" t="s">
        <v>32</v>
      </c>
      <c r="C16" s="28" t="s">
        <v>30</v>
      </c>
      <c r="D16" s="28" t="s">
        <v>17</v>
      </c>
      <c r="E16" s="28" t="s">
        <v>27</v>
      </c>
      <c r="F16" s="29">
        <v>89.130434782608688</v>
      </c>
    </row>
    <row r="17" spans="1:6">
      <c r="A17" s="36">
        <v>13</v>
      </c>
      <c r="B17" s="28" t="s">
        <v>33</v>
      </c>
      <c r="C17" s="28" t="s">
        <v>26</v>
      </c>
      <c r="D17" s="28" t="s">
        <v>17</v>
      </c>
      <c r="E17" s="28" t="s">
        <v>27</v>
      </c>
      <c r="F17" s="29">
        <v>85.534591194968556</v>
      </c>
    </row>
    <row r="18" spans="1:6">
      <c r="A18" s="36">
        <v>14</v>
      </c>
      <c r="B18" s="28" t="s">
        <v>33</v>
      </c>
      <c r="C18" s="28" t="s">
        <v>28</v>
      </c>
      <c r="D18" s="28" t="s">
        <v>17</v>
      </c>
      <c r="E18" s="28" t="s">
        <v>27</v>
      </c>
      <c r="F18" s="29">
        <v>84.482758620689651</v>
      </c>
    </row>
    <row r="19" spans="1:6">
      <c r="A19" s="36">
        <v>15</v>
      </c>
      <c r="B19" s="28" t="s">
        <v>33</v>
      </c>
      <c r="C19" s="28" t="s">
        <v>29</v>
      </c>
      <c r="D19" s="28" t="s">
        <v>17</v>
      </c>
      <c r="E19" s="28" t="s">
        <v>27</v>
      </c>
      <c r="F19" s="29">
        <v>85</v>
      </c>
    </row>
    <row r="20" spans="1:6">
      <c r="A20" s="36">
        <v>16</v>
      </c>
      <c r="B20" s="28" t="s">
        <v>33</v>
      </c>
      <c r="C20" s="28" t="s">
        <v>30</v>
      </c>
      <c r="D20" s="28" t="s">
        <v>17</v>
      </c>
      <c r="E20" s="28" t="s">
        <v>27</v>
      </c>
      <c r="F20" s="29">
        <v>86.549707602339183</v>
      </c>
    </row>
    <row r="21" spans="1:6">
      <c r="A21" s="36">
        <v>17</v>
      </c>
      <c r="B21" s="28" t="s">
        <v>34</v>
      </c>
      <c r="C21" s="28" t="s">
        <v>26</v>
      </c>
      <c r="D21" s="28" t="s">
        <v>17</v>
      </c>
      <c r="E21" s="28" t="s">
        <v>27</v>
      </c>
      <c r="F21" s="29">
        <v>86.834733893557427</v>
      </c>
    </row>
    <row r="22" spans="1:6">
      <c r="A22" s="36">
        <v>18</v>
      </c>
      <c r="B22" s="28" t="s">
        <v>34</v>
      </c>
      <c r="C22" s="28" t="s">
        <v>28</v>
      </c>
      <c r="D22" s="28" t="s">
        <v>17</v>
      </c>
      <c r="E22" s="28" t="s">
        <v>27</v>
      </c>
      <c r="F22" s="29">
        <v>85.13513513513513</v>
      </c>
    </row>
    <row r="23" spans="1:6">
      <c r="A23" s="36">
        <v>19</v>
      </c>
      <c r="B23" s="28" t="s">
        <v>34</v>
      </c>
      <c r="C23" s="28" t="s">
        <v>29</v>
      </c>
      <c r="D23" s="28" t="s">
        <v>17</v>
      </c>
      <c r="E23" s="28" t="s">
        <v>27</v>
      </c>
      <c r="F23" s="29">
        <v>81.723237597911222</v>
      </c>
    </row>
    <row r="24" spans="1:6">
      <c r="A24" s="36">
        <v>20</v>
      </c>
      <c r="B24" s="28" t="s">
        <v>34</v>
      </c>
      <c r="C24" s="28" t="s">
        <v>30</v>
      </c>
      <c r="D24" s="28" t="s">
        <v>17</v>
      </c>
      <c r="E24" s="28" t="s">
        <v>27</v>
      </c>
      <c r="F24" s="29">
        <v>84.382871536523936</v>
      </c>
    </row>
    <row r="25" spans="1:6">
      <c r="A25" s="36">
        <v>21</v>
      </c>
      <c r="B25" s="28" t="s">
        <v>35</v>
      </c>
      <c r="C25" s="28" t="s">
        <v>26</v>
      </c>
      <c r="D25" s="28" t="s">
        <v>17</v>
      </c>
      <c r="E25" s="28" t="s">
        <v>27</v>
      </c>
      <c r="F25" s="29">
        <v>85.359801488833739</v>
      </c>
    </row>
    <row r="26" spans="1:6">
      <c r="A26" s="36">
        <v>22</v>
      </c>
      <c r="B26" s="28" t="s">
        <v>35</v>
      </c>
      <c r="C26" s="28" t="s">
        <v>28</v>
      </c>
      <c r="D26" s="28" t="s">
        <v>17</v>
      </c>
      <c r="E26" s="28" t="s">
        <v>27</v>
      </c>
      <c r="F26" s="29">
        <v>81.84143222506394</v>
      </c>
    </row>
    <row r="27" spans="1:6">
      <c r="A27" s="36">
        <v>23</v>
      </c>
      <c r="B27" s="28" t="s">
        <v>35</v>
      </c>
      <c r="C27" s="28" t="s">
        <v>29</v>
      </c>
      <c r="D27" s="28" t="s">
        <v>17</v>
      </c>
      <c r="E27" s="28" t="s">
        <v>27</v>
      </c>
      <c r="F27" s="29">
        <v>82.608695652173907</v>
      </c>
    </row>
    <row r="28" spans="1:6">
      <c r="A28" s="36">
        <v>24</v>
      </c>
      <c r="B28" s="28" t="s">
        <v>35</v>
      </c>
      <c r="C28" s="28" t="s">
        <v>30</v>
      </c>
      <c r="D28" s="28" t="s">
        <v>17</v>
      </c>
      <c r="E28" s="28" t="s">
        <v>27</v>
      </c>
      <c r="F28" s="29">
        <v>79.606879606879616</v>
      </c>
    </row>
    <row r="29" spans="1:6">
      <c r="A29" s="36">
        <v>25</v>
      </c>
      <c r="B29" s="28" t="s">
        <v>36</v>
      </c>
      <c r="C29" s="28" t="s">
        <v>26</v>
      </c>
      <c r="D29" s="28" t="s">
        <v>17</v>
      </c>
      <c r="E29" s="28" t="s">
        <v>27</v>
      </c>
      <c r="F29" s="29">
        <v>75.797872340425528</v>
      </c>
    </row>
    <row r="30" spans="1:6">
      <c r="A30" s="36">
        <v>26</v>
      </c>
      <c r="B30" s="28" t="s">
        <v>36</v>
      </c>
      <c r="C30" s="28" t="s">
        <v>28</v>
      </c>
      <c r="D30" s="28" t="s">
        <v>17</v>
      </c>
      <c r="E30" s="28" t="s">
        <v>27</v>
      </c>
      <c r="F30" s="29">
        <v>79.820627802690581</v>
      </c>
    </row>
    <row r="31" spans="1:6">
      <c r="A31" s="36">
        <v>27</v>
      </c>
      <c r="B31" s="28" t="s">
        <v>36</v>
      </c>
      <c r="C31" s="28" t="s">
        <v>29</v>
      </c>
      <c r="D31" s="28" t="s">
        <v>17</v>
      </c>
      <c r="E31" s="28" t="s">
        <v>27</v>
      </c>
      <c r="F31" s="29">
        <v>76.712328767123282</v>
      </c>
    </row>
    <row r="32" spans="1:6">
      <c r="A32" s="36">
        <v>28</v>
      </c>
      <c r="B32" s="28" t="s">
        <v>36</v>
      </c>
      <c r="C32" s="28" t="s">
        <v>30</v>
      </c>
      <c r="D32" s="28" t="s">
        <v>17</v>
      </c>
      <c r="E32" s="28" t="s">
        <v>27</v>
      </c>
      <c r="F32" s="29">
        <v>79.136690647482013</v>
      </c>
    </row>
    <row r="33" spans="1:6">
      <c r="A33" s="36">
        <v>29</v>
      </c>
      <c r="B33" s="28" t="s">
        <v>37</v>
      </c>
      <c r="C33" s="28" t="s">
        <v>26</v>
      </c>
      <c r="D33" s="28" t="s">
        <v>17</v>
      </c>
      <c r="E33" s="28" t="s">
        <v>27</v>
      </c>
      <c r="F33" s="29">
        <v>76.737967914438499</v>
      </c>
    </row>
    <row r="34" spans="1:6">
      <c r="A34" s="36">
        <v>30</v>
      </c>
      <c r="B34" s="28" t="s">
        <v>37</v>
      </c>
      <c r="C34" s="28" t="s">
        <v>28</v>
      </c>
      <c r="D34" s="28" t="s">
        <v>17</v>
      </c>
      <c r="E34" s="28" t="s">
        <v>27</v>
      </c>
      <c r="F34" s="29">
        <v>86.634844868735087</v>
      </c>
    </row>
    <row r="35" spans="1:6">
      <c r="A35" s="36">
        <v>31</v>
      </c>
      <c r="B35" s="28" t="s">
        <v>37</v>
      </c>
      <c r="C35" s="28" t="s">
        <v>29</v>
      </c>
      <c r="D35" s="28" t="s">
        <v>17</v>
      </c>
      <c r="E35" s="28" t="s">
        <v>27</v>
      </c>
      <c r="F35" s="29">
        <v>79.126213592233015</v>
      </c>
    </row>
    <row r="36" spans="1:6">
      <c r="A36" s="36">
        <v>32</v>
      </c>
      <c r="B36" s="28" t="s">
        <v>37</v>
      </c>
      <c r="C36" s="28" t="s">
        <v>30</v>
      </c>
      <c r="D36" s="28" t="s">
        <v>17</v>
      </c>
      <c r="E36" s="28" t="s">
        <v>27</v>
      </c>
      <c r="F36" s="29">
        <v>79.255319148936167</v>
      </c>
    </row>
    <row r="37" spans="1:6">
      <c r="A37" s="36">
        <v>33</v>
      </c>
      <c r="B37" s="28" t="s">
        <v>38</v>
      </c>
      <c r="C37" s="28" t="s">
        <v>26</v>
      </c>
      <c r="D37" s="28" t="s">
        <v>17</v>
      </c>
      <c r="E37" s="28" t="s">
        <v>27</v>
      </c>
      <c r="F37" s="29">
        <v>83.78378378378379</v>
      </c>
    </row>
    <row r="38" spans="1:6">
      <c r="A38" s="36">
        <v>34</v>
      </c>
      <c r="B38" s="28" t="s">
        <v>38</v>
      </c>
      <c r="C38" s="28" t="s">
        <v>28</v>
      </c>
      <c r="D38" s="28" t="s">
        <v>17</v>
      </c>
      <c r="E38" s="28" t="s">
        <v>27</v>
      </c>
      <c r="F38" s="29">
        <v>80.792682926829272</v>
      </c>
    </row>
    <row r="39" spans="1:6">
      <c r="A39" s="36">
        <v>35</v>
      </c>
      <c r="B39" s="28" t="s">
        <v>38</v>
      </c>
      <c r="C39" s="28" t="s">
        <v>29</v>
      </c>
      <c r="D39" s="28" t="s">
        <v>17</v>
      </c>
      <c r="E39" s="28" t="s">
        <v>27</v>
      </c>
      <c r="F39" s="29">
        <v>81.350482315112544</v>
      </c>
    </row>
    <row r="40" spans="1:6">
      <c r="A40" s="36">
        <v>36</v>
      </c>
      <c r="B40" s="28" t="s">
        <v>38</v>
      </c>
      <c r="C40" s="28" t="s">
        <v>30</v>
      </c>
      <c r="D40" s="28" t="s">
        <v>17</v>
      </c>
      <c r="E40" s="28" t="s">
        <v>27</v>
      </c>
      <c r="F40" s="29">
        <v>86.206896551724128</v>
      </c>
    </row>
    <row r="41" spans="1:6">
      <c r="A41" s="36">
        <v>37</v>
      </c>
      <c r="B41" s="28" t="s">
        <v>39</v>
      </c>
      <c r="C41" s="28" t="s">
        <v>26</v>
      </c>
      <c r="D41" s="28" t="s">
        <v>17</v>
      </c>
      <c r="E41" s="28" t="s">
        <v>27</v>
      </c>
      <c r="F41" s="29">
        <v>75.454545454545453</v>
      </c>
    </row>
    <row r="42" spans="1:6">
      <c r="A42" s="36">
        <v>38</v>
      </c>
      <c r="B42" s="28" t="s">
        <v>39</v>
      </c>
      <c r="C42" s="28" t="s">
        <v>28</v>
      </c>
      <c r="D42" s="28" t="s">
        <v>17</v>
      </c>
      <c r="E42" s="28" t="s">
        <v>27</v>
      </c>
      <c r="F42" s="29">
        <v>80.361757105943155</v>
      </c>
    </row>
    <row r="43" spans="1:6">
      <c r="A43" s="36">
        <v>39</v>
      </c>
      <c r="B43" s="28" t="s">
        <v>39</v>
      </c>
      <c r="C43" s="28" t="s">
        <v>29</v>
      </c>
      <c r="D43" s="28" t="s">
        <v>17</v>
      </c>
      <c r="E43" s="28" t="s">
        <v>27</v>
      </c>
      <c r="F43" s="29">
        <v>75.335120643431637</v>
      </c>
    </row>
    <row r="44" spans="1:6">
      <c r="A44" s="36">
        <v>40</v>
      </c>
      <c r="B44" s="28" t="s">
        <v>39</v>
      </c>
      <c r="C44" s="28" t="s">
        <v>30</v>
      </c>
      <c r="D44" s="28" t="s">
        <v>17</v>
      </c>
      <c r="E44" s="28" t="s">
        <v>27</v>
      </c>
      <c r="F44" s="29">
        <v>72.616136919315394</v>
      </c>
    </row>
    <row r="45" spans="1:6">
      <c r="A45" s="36">
        <v>1</v>
      </c>
      <c r="B45" s="28" t="s">
        <v>25</v>
      </c>
      <c r="C45" s="28" t="s">
        <v>26</v>
      </c>
      <c r="D45" s="28" t="s">
        <v>13</v>
      </c>
      <c r="E45" s="28" t="str">
        <f t="shared" ref="E45:E60" si="0">VLOOKUP(D45,HBName,2,FALSE)</f>
        <v>NHS Lothian</v>
      </c>
      <c r="F45" s="29">
        <v>94.642857142857139</v>
      </c>
    </row>
    <row r="46" spans="1:6">
      <c r="A46" s="36">
        <v>2</v>
      </c>
      <c r="B46" s="28" t="s">
        <v>25</v>
      </c>
      <c r="C46" s="28" t="s">
        <v>28</v>
      </c>
      <c r="D46" s="28" t="s">
        <v>13</v>
      </c>
      <c r="E46" s="28" t="str">
        <f t="shared" si="0"/>
        <v>NHS Lothian</v>
      </c>
      <c r="F46" s="29">
        <v>92.025518341307816</v>
      </c>
    </row>
    <row r="47" spans="1:6">
      <c r="A47" s="36">
        <v>3</v>
      </c>
      <c r="B47" s="28" t="s">
        <v>25</v>
      </c>
      <c r="C47" s="28" t="s">
        <v>29</v>
      </c>
      <c r="D47" s="28" t="s">
        <v>13</v>
      </c>
      <c r="E47" s="28" t="str">
        <f t="shared" si="0"/>
        <v>NHS Lothian</v>
      </c>
      <c r="F47" s="29">
        <v>90.085470085470092</v>
      </c>
    </row>
    <row r="48" spans="1:6">
      <c r="A48" s="36">
        <v>4</v>
      </c>
      <c r="B48" s="28" t="s">
        <v>25</v>
      </c>
      <c r="C48" s="28" t="s">
        <v>30</v>
      </c>
      <c r="D48" s="28" t="s">
        <v>13</v>
      </c>
      <c r="E48" s="28" t="str">
        <f t="shared" si="0"/>
        <v>NHS Lothian</v>
      </c>
      <c r="F48" s="29">
        <v>95.595432300163125</v>
      </c>
    </row>
    <row r="49" spans="1:6">
      <c r="A49" s="36">
        <v>5</v>
      </c>
      <c r="B49" s="28" t="s">
        <v>31</v>
      </c>
      <c r="C49" s="28" t="s">
        <v>26</v>
      </c>
      <c r="D49" s="28" t="s">
        <v>13</v>
      </c>
      <c r="E49" s="28" t="str">
        <f t="shared" si="0"/>
        <v>NHS Lothian</v>
      </c>
      <c r="F49" s="29">
        <v>94.708029197080293</v>
      </c>
    </row>
    <row r="50" spans="1:6">
      <c r="A50" s="36">
        <v>6</v>
      </c>
      <c r="B50" s="28" t="s">
        <v>31</v>
      </c>
      <c r="C50" s="28" t="s">
        <v>28</v>
      </c>
      <c r="D50" s="28" t="s">
        <v>13</v>
      </c>
      <c r="E50" s="28" t="str">
        <f t="shared" si="0"/>
        <v>NHS Lothian</v>
      </c>
      <c r="F50" s="29">
        <v>94.21641791044776</v>
      </c>
    </row>
    <row r="51" spans="1:6">
      <c r="A51" s="36">
        <v>7</v>
      </c>
      <c r="B51" s="28" t="s">
        <v>31</v>
      </c>
      <c r="C51" s="28" t="s">
        <v>29</v>
      </c>
      <c r="D51" s="28" t="s">
        <v>13</v>
      </c>
      <c r="E51" s="28" t="str">
        <f t="shared" si="0"/>
        <v>NHS Lothian</v>
      </c>
      <c r="F51" s="29">
        <v>95.585738539898131</v>
      </c>
    </row>
    <row r="52" spans="1:6">
      <c r="A52" s="36">
        <v>8</v>
      </c>
      <c r="B52" s="28" t="s">
        <v>31</v>
      </c>
      <c r="C52" s="28" t="s">
        <v>30</v>
      </c>
      <c r="D52" s="28" t="s">
        <v>13</v>
      </c>
      <c r="E52" s="28" t="str">
        <f t="shared" si="0"/>
        <v>NHS Lothian</v>
      </c>
      <c r="F52" s="29">
        <v>94.38943894389439</v>
      </c>
    </row>
    <row r="53" spans="1:6">
      <c r="A53" s="36">
        <v>9</v>
      </c>
      <c r="B53" s="28" t="s">
        <v>32</v>
      </c>
      <c r="C53" s="28" t="s">
        <v>26</v>
      </c>
      <c r="D53" s="28" t="s">
        <v>13</v>
      </c>
      <c r="E53" s="28" t="str">
        <f t="shared" si="0"/>
        <v>NHS Lothian</v>
      </c>
      <c r="F53" s="29">
        <v>90.733590733590731</v>
      </c>
    </row>
    <row r="54" spans="1:6">
      <c r="A54" s="36">
        <v>10</v>
      </c>
      <c r="B54" s="28" t="s">
        <v>32</v>
      </c>
      <c r="C54" s="28" t="s">
        <v>28</v>
      </c>
      <c r="D54" s="28" t="s">
        <v>13</v>
      </c>
      <c r="E54" s="28" t="str">
        <f t="shared" si="0"/>
        <v>NHS Lothian</v>
      </c>
      <c r="F54" s="29">
        <v>92.266187050359719</v>
      </c>
    </row>
    <row r="55" spans="1:6">
      <c r="A55" s="36">
        <v>11</v>
      </c>
      <c r="B55" s="28" t="s">
        <v>32</v>
      </c>
      <c r="C55" s="28" t="s">
        <v>29</v>
      </c>
      <c r="D55" s="28" t="s">
        <v>13</v>
      </c>
      <c r="E55" s="28" t="str">
        <f t="shared" si="0"/>
        <v>NHS Lothian</v>
      </c>
      <c r="F55" s="29">
        <v>94.026974951830439</v>
      </c>
    </row>
    <row r="56" spans="1:6">
      <c r="A56" s="36">
        <v>12</v>
      </c>
      <c r="B56" s="28" t="s">
        <v>32</v>
      </c>
      <c r="C56" s="28" t="s">
        <v>30</v>
      </c>
      <c r="D56" s="28" t="s">
        <v>13</v>
      </c>
      <c r="E56" s="28" t="str">
        <f t="shared" si="0"/>
        <v>NHS Lothian</v>
      </c>
      <c r="F56" s="29">
        <v>93.849206349206355</v>
      </c>
    </row>
    <row r="57" spans="1:6">
      <c r="A57" s="36">
        <v>13</v>
      </c>
      <c r="B57" s="28" t="s">
        <v>33</v>
      </c>
      <c r="C57" s="28" t="s">
        <v>26</v>
      </c>
      <c r="D57" s="28" t="s">
        <v>13</v>
      </c>
      <c r="E57" s="28" t="str">
        <f t="shared" si="0"/>
        <v>NHS Lothian</v>
      </c>
      <c r="F57" s="29">
        <v>92.427184466019412</v>
      </c>
    </row>
    <row r="58" spans="1:6">
      <c r="A58" s="36">
        <v>14</v>
      </c>
      <c r="B58" s="28" t="s">
        <v>33</v>
      </c>
      <c r="C58" s="28" t="s">
        <v>28</v>
      </c>
      <c r="D58" s="28" t="s">
        <v>13</v>
      </c>
      <c r="E58" s="28" t="str">
        <f t="shared" si="0"/>
        <v>NHS Lothian</v>
      </c>
      <c r="F58" s="29">
        <v>92.222222222222229</v>
      </c>
    </row>
    <row r="59" spans="1:6">
      <c r="A59" s="36">
        <v>15</v>
      </c>
      <c r="B59" s="28" t="s">
        <v>33</v>
      </c>
      <c r="C59" s="28" t="s">
        <v>29</v>
      </c>
      <c r="D59" s="28" t="s">
        <v>13</v>
      </c>
      <c r="E59" s="28" t="str">
        <f t="shared" si="0"/>
        <v>NHS Lothian</v>
      </c>
      <c r="F59" s="29">
        <v>92.723880597014926</v>
      </c>
    </row>
    <row r="60" spans="1:6">
      <c r="A60" s="36">
        <v>16</v>
      </c>
      <c r="B60" s="28" t="s">
        <v>33</v>
      </c>
      <c r="C60" s="28" t="s">
        <v>30</v>
      </c>
      <c r="D60" s="28" t="s">
        <v>13</v>
      </c>
      <c r="E60" s="28" t="str">
        <f t="shared" si="0"/>
        <v>NHS Lothian</v>
      </c>
      <c r="F60" s="29">
        <v>91.064638783269956</v>
      </c>
    </row>
    <row r="61" spans="1:6">
      <c r="A61" s="36">
        <v>17</v>
      </c>
      <c r="B61" s="28" t="s">
        <v>34</v>
      </c>
      <c r="C61" s="28" t="s">
        <v>26</v>
      </c>
      <c r="D61" s="28" t="s">
        <v>13</v>
      </c>
      <c r="E61" s="28" t="str">
        <f t="shared" ref="E61:E84" si="1">VLOOKUP(D61,HBName,2,FALSE)</f>
        <v>NHS Lothian</v>
      </c>
      <c r="F61" s="29">
        <v>90.427698574338095</v>
      </c>
    </row>
    <row r="62" spans="1:6">
      <c r="A62" s="36">
        <v>18</v>
      </c>
      <c r="B62" s="28" t="s">
        <v>34</v>
      </c>
      <c r="C62" s="28" t="s">
        <v>28</v>
      </c>
      <c r="D62" s="28" t="s">
        <v>13</v>
      </c>
      <c r="E62" s="28" t="str">
        <f t="shared" si="1"/>
        <v>NHS Lothian</v>
      </c>
      <c r="F62" s="29">
        <v>91.452991452991455</v>
      </c>
    </row>
    <row r="63" spans="1:6">
      <c r="A63" s="36">
        <v>19</v>
      </c>
      <c r="B63" s="28" t="s">
        <v>34</v>
      </c>
      <c r="C63" s="28" t="s">
        <v>29</v>
      </c>
      <c r="D63" s="28" t="s">
        <v>13</v>
      </c>
      <c r="E63" s="28" t="str">
        <f t="shared" si="1"/>
        <v>NHS Lothian</v>
      </c>
      <c r="F63" s="29">
        <v>87.449392712550605</v>
      </c>
    </row>
    <row r="64" spans="1:6">
      <c r="A64" s="36">
        <v>20</v>
      </c>
      <c r="B64" s="28" t="s">
        <v>34</v>
      </c>
      <c r="C64" s="28" t="s">
        <v>30</v>
      </c>
      <c r="D64" s="28" t="s">
        <v>13</v>
      </c>
      <c r="E64" s="28" t="str">
        <f t="shared" si="1"/>
        <v>NHS Lothian</v>
      </c>
      <c r="F64" s="29">
        <v>82.592592592592595</v>
      </c>
    </row>
    <row r="65" spans="1:6">
      <c r="A65" s="36">
        <v>21</v>
      </c>
      <c r="B65" s="28" t="s">
        <v>35</v>
      </c>
      <c r="C65" s="28" t="s">
        <v>26</v>
      </c>
      <c r="D65" s="28" t="s">
        <v>13</v>
      </c>
      <c r="E65" s="28" t="str">
        <f t="shared" si="1"/>
        <v>NHS Lothian</v>
      </c>
      <c r="F65" s="29">
        <v>87.620889748549331</v>
      </c>
    </row>
    <row r="66" spans="1:6">
      <c r="A66" s="36">
        <v>22</v>
      </c>
      <c r="B66" s="28" t="s">
        <v>35</v>
      </c>
      <c r="C66" s="28" t="s">
        <v>28</v>
      </c>
      <c r="D66" s="28" t="s">
        <v>13</v>
      </c>
      <c r="E66" s="28" t="str">
        <f t="shared" si="1"/>
        <v>NHS Lothian</v>
      </c>
      <c r="F66" s="29">
        <v>85.621970920840056</v>
      </c>
    </row>
    <row r="67" spans="1:6">
      <c r="A67" s="36">
        <v>23</v>
      </c>
      <c r="B67" s="28" t="s">
        <v>35</v>
      </c>
      <c r="C67" s="28" t="s">
        <v>29</v>
      </c>
      <c r="D67" s="28" t="s">
        <v>13</v>
      </c>
      <c r="E67" s="28" t="str">
        <f t="shared" si="1"/>
        <v>NHS Lothian</v>
      </c>
      <c r="F67" s="29">
        <v>86.542056074766364</v>
      </c>
    </row>
    <row r="68" spans="1:6">
      <c r="A68" s="36">
        <v>24</v>
      </c>
      <c r="B68" s="28" t="s">
        <v>35</v>
      </c>
      <c r="C68" s="28" t="s">
        <v>30</v>
      </c>
      <c r="D68" s="28" t="s">
        <v>13</v>
      </c>
      <c r="E68" s="28" t="str">
        <f t="shared" si="1"/>
        <v>NHS Lothian</v>
      </c>
      <c r="F68" s="29">
        <v>89.303904923599319</v>
      </c>
    </row>
    <row r="69" spans="1:6">
      <c r="A69" s="36">
        <v>25</v>
      </c>
      <c r="B69" s="28" t="s">
        <v>36</v>
      </c>
      <c r="C69" s="28" t="s">
        <v>26</v>
      </c>
      <c r="D69" s="28" t="s">
        <v>13</v>
      </c>
      <c r="E69" s="28" t="str">
        <f t="shared" si="1"/>
        <v>NHS Lothian</v>
      </c>
      <c r="F69" s="29">
        <v>85.027726432532347</v>
      </c>
    </row>
    <row r="70" spans="1:6">
      <c r="A70" s="36">
        <v>26</v>
      </c>
      <c r="B70" s="28" t="s">
        <v>36</v>
      </c>
      <c r="C70" s="28" t="s">
        <v>28</v>
      </c>
      <c r="D70" s="28" t="s">
        <v>13</v>
      </c>
      <c r="E70" s="28" t="str">
        <f t="shared" si="1"/>
        <v>NHS Lothian</v>
      </c>
      <c r="F70" s="29">
        <v>80.769230769230774</v>
      </c>
    </row>
    <row r="71" spans="1:6">
      <c r="A71" s="36">
        <v>27</v>
      </c>
      <c r="B71" s="28" t="s">
        <v>36</v>
      </c>
      <c r="C71" s="28" t="s">
        <v>29</v>
      </c>
      <c r="D71" s="28" t="s">
        <v>13</v>
      </c>
      <c r="E71" s="28" t="str">
        <f t="shared" si="1"/>
        <v>NHS Lothian</v>
      </c>
      <c r="F71" s="29">
        <v>78.703703703703709</v>
      </c>
    </row>
    <row r="72" spans="1:6">
      <c r="A72" s="36">
        <v>28</v>
      </c>
      <c r="B72" s="28" t="s">
        <v>36</v>
      </c>
      <c r="C72" s="28" t="s">
        <v>30</v>
      </c>
      <c r="D72" s="28" t="s">
        <v>13</v>
      </c>
      <c r="E72" s="28" t="str">
        <f t="shared" si="1"/>
        <v>NHS Lothian</v>
      </c>
      <c r="F72" s="29">
        <v>80.060422960725077</v>
      </c>
    </row>
    <row r="73" spans="1:6">
      <c r="A73" s="36">
        <v>29</v>
      </c>
      <c r="B73" s="28" t="s">
        <v>37</v>
      </c>
      <c r="C73" s="28" t="s">
        <v>26</v>
      </c>
      <c r="D73" s="28" t="s">
        <v>13</v>
      </c>
      <c r="E73" s="28" t="str">
        <f t="shared" si="1"/>
        <v>NHS Lothian</v>
      </c>
      <c r="F73" s="29">
        <v>78.13559322033899</v>
      </c>
    </row>
    <row r="74" spans="1:6">
      <c r="A74" s="36">
        <v>30</v>
      </c>
      <c r="B74" s="28" t="s">
        <v>37</v>
      </c>
      <c r="C74" s="28" t="s">
        <v>28</v>
      </c>
      <c r="D74" s="28" t="s">
        <v>13</v>
      </c>
      <c r="E74" s="28" t="str">
        <f t="shared" si="1"/>
        <v>NHS Lothian</v>
      </c>
      <c r="F74" s="29">
        <v>73.668188736681884</v>
      </c>
    </row>
    <row r="75" spans="1:6">
      <c r="A75" s="36">
        <v>31</v>
      </c>
      <c r="B75" s="28" t="s">
        <v>37</v>
      </c>
      <c r="C75" s="28" t="s">
        <v>29</v>
      </c>
      <c r="D75" s="28" t="s">
        <v>13</v>
      </c>
      <c r="E75" s="28" t="str">
        <f t="shared" si="1"/>
        <v>NHS Lothian</v>
      </c>
      <c r="F75" s="29">
        <v>78.236130867709818</v>
      </c>
    </row>
    <row r="76" spans="1:6">
      <c r="A76" s="36">
        <v>32</v>
      </c>
      <c r="B76" s="28" t="s">
        <v>37</v>
      </c>
      <c r="C76" s="28" t="s">
        <v>30</v>
      </c>
      <c r="D76" s="28" t="s">
        <v>13</v>
      </c>
      <c r="E76" s="28" t="str">
        <f t="shared" si="1"/>
        <v>NHS Lothian</v>
      </c>
      <c r="F76" s="29">
        <v>80.277349768875197</v>
      </c>
    </row>
    <row r="77" spans="1:6">
      <c r="A77" s="36">
        <v>33</v>
      </c>
      <c r="B77" s="28" t="s">
        <v>38</v>
      </c>
      <c r="C77" s="28" t="s">
        <v>26</v>
      </c>
      <c r="D77" s="28" t="s">
        <v>13</v>
      </c>
      <c r="E77" s="28" t="str">
        <f t="shared" si="1"/>
        <v>NHS Lothian</v>
      </c>
      <c r="F77" s="29">
        <v>81.748466257668724</v>
      </c>
    </row>
    <row r="78" spans="1:6">
      <c r="A78" s="36">
        <v>34</v>
      </c>
      <c r="B78" s="28" t="s">
        <v>38</v>
      </c>
      <c r="C78" s="28" t="s">
        <v>28</v>
      </c>
      <c r="D78" s="28" t="s">
        <v>13</v>
      </c>
      <c r="E78" s="28" t="str">
        <f t="shared" si="1"/>
        <v>NHS Lothian</v>
      </c>
      <c r="F78" s="29">
        <v>82.417582417582409</v>
      </c>
    </row>
    <row r="79" spans="1:6">
      <c r="A79" s="36">
        <f t="shared" ref="A79:A84" si="2">(B79-2012)*4+C79</f>
        <v>35</v>
      </c>
      <c r="B79" s="28" t="s">
        <v>38</v>
      </c>
      <c r="C79" s="28" t="s">
        <v>29</v>
      </c>
      <c r="D79" s="28" t="s">
        <v>13</v>
      </c>
      <c r="E79" s="28" t="str">
        <f t="shared" si="1"/>
        <v>NHS Lothian</v>
      </c>
      <c r="F79" s="29">
        <v>83.712121212121218</v>
      </c>
    </row>
    <row r="80" spans="1:6">
      <c r="A80" s="36">
        <f t="shared" si="2"/>
        <v>36</v>
      </c>
      <c r="B80" s="28" t="s">
        <v>38</v>
      </c>
      <c r="C80" s="28" t="s">
        <v>30</v>
      </c>
      <c r="D80" s="28" t="s">
        <v>13</v>
      </c>
      <c r="E80" s="28" t="str">
        <f t="shared" si="1"/>
        <v>NHS Lothian</v>
      </c>
      <c r="F80" s="29">
        <v>86.486486486486484</v>
      </c>
    </row>
    <row r="81" spans="1:6">
      <c r="A81" s="36">
        <f t="shared" si="2"/>
        <v>37</v>
      </c>
      <c r="B81" s="28" t="s">
        <v>39</v>
      </c>
      <c r="C81" s="28" t="s">
        <v>26</v>
      </c>
      <c r="D81" s="28" t="s">
        <v>13</v>
      </c>
      <c r="E81" s="28" t="str">
        <f t="shared" si="1"/>
        <v>NHS Lothian</v>
      </c>
      <c r="F81" s="29">
        <v>82.736156351791536</v>
      </c>
    </row>
    <row r="82" spans="1:6">
      <c r="A82" s="36">
        <f t="shared" si="2"/>
        <v>38</v>
      </c>
      <c r="B82" s="28" t="s">
        <v>39</v>
      </c>
      <c r="C82" s="28" t="s">
        <v>28</v>
      </c>
      <c r="D82" s="28" t="s">
        <v>13</v>
      </c>
      <c r="E82" s="28" t="str">
        <f t="shared" si="1"/>
        <v>NHS Lothian</v>
      </c>
      <c r="F82" s="29">
        <v>85.348506401137982</v>
      </c>
    </row>
    <row r="83" spans="1:6">
      <c r="A83" s="36">
        <f t="shared" si="2"/>
        <v>39</v>
      </c>
      <c r="B83" s="28" t="s">
        <v>39</v>
      </c>
      <c r="C83" s="28" t="s">
        <v>29</v>
      </c>
      <c r="D83" s="28" t="s">
        <v>13</v>
      </c>
      <c r="E83" s="28" t="str">
        <f t="shared" si="1"/>
        <v>NHS Lothian</v>
      </c>
      <c r="F83" s="29">
        <v>85.126162018592296</v>
      </c>
    </row>
    <row r="84" spans="1:6">
      <c r="A84" s="36">
        <f t="shared" si="2"/>
        <v>40</v>
      </c>
      <c r="B84" s="28" t="s">
        <v>39</v>
      </c>
      <c r="C84" s="28" t="s">
        <v>30</v>
      </c>
      <c r="D84" s="28" t="s">
        <v>13</v>
      </c>
      <c r="E84" s="28" t="str">
        <f t="shared" si="1"/>
        <v>NHS Lothian</v>
      </c>
      <c r="F84" s="29">
        <v>82.871536523929464</v>
      </c>
    </row>
    <row r="85" spans="1:6" ht="15.6">
      <c r="A85" s="32">
        <v>1</v>
      </c>
      <c r="B85" s="28">
        <v>2012</v>
      </c>
      <c r="C85" s="28">
        <v>1</v>
      </c>
      <c r="D85" s="28" t="s">
        <v>40</v>
      </c>
      <c r="E85" s="28" t="s">
        <v>41</v>
      </c>
      <c r="F85" s="29">
        <v>95.927601809954751</v>
      </c>
    </row>
    <row r="86" spans="1:6" ht="15.6">
      <c r="A86" s="32">
        <v>2</v>
      </c>
      <c r="B86" s="28">
        <v>2012</v>
      </c>
      <c r="C86" s="28">
        <v>2</v>
      </c>
      <c r="D86" s="28" t="s">
        <v>40</v>
      </c>
      <c r="E86" s="28" t="s">
        <v>41</v>
      </c>
      <c r="F86" s="29">
        <v>96.832579185520359</v>
      </c>
    </row>
    <row r="87" spans="1:6" ht="15.6">
      <c r="A87" s="32">
        <v>3</v>
      </c>
      <c r="B87" s="28">
        <v>2012</v>
      </c>
      <c r="C87" s="28">
        <v>3</v>
      </c>
      <c r="D87" s="28" t="s">
        <v>40</v>
      </c>
      <c r="E87" s="28" t="s">
        <v>41</v>
      </c>
      <c r="F87" s="29">
        <v>95.238095238095227</v>
      </c>
    </row>
    <row r="88" spans="1:6" ht="15.6">
      <c r="A88" s="32">
        <v>4</v>
      </c>
      <c r="B88" s="28">
        <v>2012</v>
      </c>
      <c r="C88" s="28">
        <v>4</v>
      </c>
      <c r="D88" s="28" t="s">
        <v>40</v>
      </c>
      <c r="E88" s="28" t="s">
        <v>41</v>
      </c>
      <c r="F88" s="29">
        <v>95.544554455445535</v>
      </c>
    </row>
    <row r="89" spans="1:6" ht="15.6">
      <c r="A89" s="32">
        <v>5</v>
      </c>
      <c r="B89" s="28">
        <v>2013</v>
      </c>
      <c r="C89" s="28">
        <v>1</v>
      </c>
      <c r="D89" s="28" t="s">
        <v>40</v>
      </c>
      <c r="E89" s="28" t="s">
        <v>41</v>
      </c>
      <c r="F89" s="29">
        <v>93.212669683257914</v>
      </c>
    </row>
    <row r="90" spans="1:6" ht="15.6">
      <c r="A90" s="32">
        <v>6</v>
      </c>
      <c r="B90" s="28">
        <v>2013</v>
      </c>
      <c r="C90" s="28">
        <v>2</v>
      </c>
      <c r="D90" s="28" t="s">
        <v>40</v>
      </c>
      <c r="E90" s="28" t="s">
        <v>41</v>
      </c>
      <c r="F90" s="29">
        <v>94.468085106382986</v>
      </c>
    </row>
    <row r="91" spans="1:6" ht="15.6">
      <c r="A91" s="32">
        <v>7</v>
      </c>
      <c r="B91" s="28">
        <v>2013</v>
      </c>
      <c r="C91" s="28">
        <v>3</v>
      </c>
      <c r="D91" s="28" t="s">
        <v>40</v>
      </c>
      <c r="E91" s="28" t="s">
        <v>41</v>
      </c>
      <c r="F91" s="29">
        <v>96</v>
      </c>
    </row>
    <row r="92" spans="1:6" ht="15.6">
      <c r="A92" s="32">
        <v>8</v>
      </c>
      <c r="B92" s="28">
        <v>2013</v>
      </c>
      <c r="C92" s="28">
        <v>4</v>
      </c>
      <c r="D92" s="28" t="s">
        <v>40</v>
      </c>
      <c r="E92" s="28" t="s">
        <v>41</v>
      </c>
      <c r="F92" s="29">
        <v>90.366972477064223</v>
      </c>
    </row>
    <row r="93" spans="1:6" ht="15.6">
      <c r="A93" s="32">
        <v>9</v>
      </c>
      <c r="B93" s="28">
        <v>2014</v>
      </c>
      <c r="C93" s="28">
        <v>1</v>
      </c>
      <c r="D93" s="28" t="s">
        <v>40</v>
      </c>
      <c r="E93" s="28" t="s">
        <v>41</v>
      </c>
      <c r="F93" s="29">
        <v>91.079812206572768</v>
      </c>
    </row>
    <row r="94" spans="1:6" ht="15.6">
      <c r="A94" s="32">
        <v>10</v>
      </c>
      <c r="B94" s="28">
        <v>2014</v>
      </c>
      <c r="C94" s="28">
        <v>2</v>
      </c>
      <c r="D94" s="28" t="s">
        <v>40</v>
      </c>
      <c r="E94" s="28" t="s">
        <v>41</v>
      </c>
      <c r="F94" s="29">
        <v>94.805194805194802</v>
      </c>
    </row>
    <row r="95" spans="1:6" ht="15.6">
      <c r="A95" s="32">
        <v>11</v>
      </c>
      <c r="B95" s="28">
        <v>2014</v>
      </c>
      <c r="C95" s="28">
        <v>3</v>
      </c>
      <c r="D95" s="28" t="s">
        <v>40</v>
      </c>
      <c r="E95" s="28" t="s">
        <v>41</v>
      </c>
      <c r="F95" s="29">
        <v>97.787610619469021</v>
      </c>
    </row>
    <row r="96" spans="1:6" ht="15.6">
      <c r="A96" s="32">
        <v>12</v>
      </c>
      <c r="B96" s="28">
        <v>2014</v>
      </c>
      <c r="C96" s="28">
        <v>4</v>
      </c>
      <c r="D96" s="28" t="s">
        <v>40</v>
      </c>
      <c r="E96" s="28" t="s">
        <v>41</v>
      </c>
      <c r="F96" s="29">
        <v>96.943231441048042</v>
      </c>
    </row>
    <row r="97" spans="1:6" ht="15.6">
      <c r="A97" s="32">
        <v>13</v>
      </c>
      <c r="B97" s="28">
        <v>2015</v>
      </c>
      <c r="C97" s="28">
        <v>1</v>
      </c>
      <c r="D97" s="28" t="s">
        <v>40</v>
      </c>
      <c r="E97" s="28" t="s">
        <v>41</v>
      </c>
      <c r="F97" s="29">
        <v>91.709844559585491</v>
      </c>
    </row>
    <row r="98" spans="1:6" ht="15.6">
      <c r="A98" s="32">
        <v>14</v>
      </c>
      <c r="B98" s="28">
        <v>2015</v>
      </c>
      <c r="C98" s="28">
        <v>2</v>
      </c>
      <c r="D98" s="28" t="s">
        <v>40</v>
      </c>
      <c r="E98" s="28" t="s">
        <v>41</v>
      </c>
      <c r="F98" s="29">
        <v>92.672413793103445</v>
      </c>
    </row>
    <row r="99" spans="1:6" ht="15.6">
      <c r="A99" s="32">
        <v>15</v>
      </c>
      <c r="B99" s="28">
        <v>2015</v>
      </c>
      <c r="C99" s="28">
        <v>3</v>
      </c>
      <c r="D99" s="28" t="s">
        <v>40</v>
      </c>
      <c r="E99" s="28" t="s">
        <v>41</v>
      </c>
      <c r="F99" s="29">
        <v>86.142322097378283</v>
      </c>
    </row>
    <row r="100" spans="1:6" ht="15.6">
      <c r="A100" s="32">
        <v>16</v>
      </c>
      <c r="B100" s="28">
        <v>2015</v>
      </c>
      <c r="C100" s="28">
        <v>4</v>
      </c>
      <c r="D100" s="28" t="s">
        <v>40</v>
      </c>
      <c r="E100" s="28" t="s">
        <v>41</v>
      </c>
      <c r="F100" s="29">
        <v>88.659793814432987</v>
      </c>
    </row>
    <row r="101" spans="1:6" ht="15.6">
      <c r="A101" s="32">
        <v>17</v>
      </c>
      <c r="B101" s="28">
        <v>2016</v>
      </c>
      <c r="C101" s="28">
        <v>1</v>
      </c>
      <c r="D101" s="28" t="s">
        <v>40</v>
      </c>
      <c r="E101" s="28" t="s">
        <v>41</v>
      </c>
      <c r="F101" s="29">
        <v>92.410714285714292</v>
      </c>
    </row>
    <row r="102" spans="1:6" ht="15.6">
      <c r="A102" s="32">
        <v>18</v>
      </c>
      <c r="B102" s="28">
        <v>2016</v>
      </c>
      <c r="C102" s="28">
        <v>2</v>
      </c>
      <c r="D102" s="28" t="s">
        <v>40</v>
      </c>
      <c r="E102" s="28" t="s">
        <v>41</v>
      </c>
      <c r="F102" s="29">
        <v>89.610389610389603</v>
      </c>
    </row>
    <row r="103" spans="1:6" ht="15.6">
      <c r="A103" s="32">
        <v>19</v>
      </c>
      <c r="B103" s="28">
        <v>2016</v>
      </c>
      <c r="C103" s="28">
        <v>3</v>
      </c>
      <c r="D103" s="28" t="s">
        <v>40</v>
      </c>
      <c r="E103" s="28" t="s">
        <v>41</v>
      </c>
      <c r="F103" s="29">
        <v>82.969432314410483</v>
      </c>
    </row>
    <row r="104" spans="1:6" ht="15.6">
      <c r="A104" s="32">
        <v>20</v>
      </c>
      <c r="B104" s="28">
        <v>2016</v>
      </c>
      <c r="C104" s="28">
        <v>4</v>
      </c>
      <c r="D104" s="28" t="s">
        <v>40</v>
      </c>
      <c r="E104" s="28" t="s">
        <v>41</v>
      </c>
      <c r="F104" s="29">
        <v>87.169811320754718</v>
      </c>
    </row>
    <row r="105" spans="1:6" ht="15.6">
      <c r="A105" s="32">
        <v>21</v>
      </c>
      <c r="B105" s="28">
        <v>2017</v>
      </c>
      <c r="C105" s="28">
        <v>1</v>
      </c>
      <c r="D105" s="28" t="s">
        <v>40</v>
      </c>
      <c r="E105" s="28" t="s">
        <v>41</v>
      </c>
      <c r="F105" s="29">
        <v>89.88326848249028</v>
      </c>
    </row>
    <row r="106" spans="1:6" ht="15.6">
      <c r="A106" s="32">
        <v>22</v>
      </c>
      <c r="B106" s="28">
        <v>2017</v>
      </c>
      <c r="C106" s="28">
        <v>2</v>
      </c>
      <c r="D106" s="28" t="s">
        <v>40</v>
      </c>
      <c r="E106" s="28" t="s">
        <v>41</v>
      </c>
      <c r="F106" s="29">
        <v>90.34749034749035</v>
      </c>
    </row>
    <row r="107" spans="1:6" ht="15.6">
      <c r="A107" s="32">
        <v>23</v>
      </c>
      <c r="B107" s="28">
        <v>2017</v>
      </c>
      <c r="C107" s="28">
        <v>3</v>
      </c>
      <c r="D107" s="28" t="s">
        <v>40</v>
      </c>
      <c r="E107" s="28" t="s">
        <v>41</v>
      </c>
      <c r="F107" s="29">
        <v>89.642857142857153</v>
      </c>
    </row>
    <row r="108" spans="1:6" ht="15.6">
      <c r="A108" s="32">
        <v>24</v>
      </c>
      <c r="B108" s="28">
        <v>2017</v>
      </c>
      <c r="C108" s="28">
        <v>4</v>
      </c>
      <c r="D108" s="28" t="s">
        <v>40</v>
      </c>
      <c r="E108" s="28" t="s">
        <v>41</v>
      </c>
      <c r="F108" s="29">
        <v>89.400921658986178</v>
      </c>
    </row>
    <row r="109" spans="1:6" ht="15.6">
      <c r="A109" s="32">
        <v>25</v>
      </c>
      <c r="B109" s="28">
        <v>2018</v>
      </c>
      <c r="C109" s="28">
        <v>1</v>
      </c>
      <c r="D109" s="28" t="s">
        <v>40</v>
      </c>
      <c r="E109" s="28" t="s">
        <v>41</v>
      </c>
      <c r="F109" s="29">
        <v>86.419753086419746</v>
      </c>
    </row>
    <row r="110" spans="1:6" ht="15.6">
      <c r="A110" s="32">
        <v>26</v>
      </c>
      <c r="B110" s="28">
        <v>2018</v>
      </c>
      <c r="C110" s="28">
        <v>2</v>
      </c>
      <c r="D110" s="28" t="s">
        <v>40</v>
      </c>
      <c r="E110" s="28" t="s">
        <v>41</v>
      </c>
      <c r="F110" s="29">
        <v>87.931034482758619</v>
      </c>
    </row>
    <row r="111" spans="1:6" ht="15.6">
      <c r="A111" s="32">
        <v>27</v>
      </c>
      <c r="B111" s="28">
        <v>2018</v>
      </c>
      <c r="C111" s="28">
        <v>3</v>
      </c>
      <c r="D111" s="28" t="s">
        <v>40</v>
      </c>
      <c r="E111" s="28" t="s">
        <v>41</v>
      </c>
      <c r="F111" s="29">
        <v>83.467741935483872</v>
      </c>
    </row>
    <row r="112" spans="1:6" ht="15.6">
      <c r="A112" s="32">
        <v>28</v>
      </c>
      <c r="B112" s="28">
        <v>2018</v>
      </c>
      <c r="C112" s="28">
        <v>4</v>
      </c>
      <c r="D112" s="28" t="s">
        <v>40</v>
      </c>
      <c r="E112" s="28" t="s">
        <v>41</v>
      </c>
      <c r="F112" s="29">
        <v>82.926829268292678</v>
      </c>
    </row>
    <row r="113" spans="1:6" ht="15.6">
      <c r="A113" s="32">
        <v>29</v>
      </c>
      <c r="B113" s="28">
        <v>2019</v>
      </c>
      <c r="C113" s="28">
        <v>1</v>
      </c>
      <c r="D113" s="28" t="s">
        <v>40</v>
      </c>
      <c r="E113" s="28" t="s">
        <v>41</v>
      </c>
      <c r="F113" s="29">
        <v>88.60759493670885</v>
      </c>
    </row>
    <row r="114" spans="1:6" ht="15.6">
      <c r="A114" s="32">
        <v>30</v>
      </c>
      <c r="B114" s="28">
        <v>2019</v>
      </c>
      <c r="C114" s="28">
        <v>2</v>
      </c>
      <c r="D114" s="28" t="s">
        <v>40</v>
      </c>
      <c r="E114" s="28" t="s">
        <v>41</v>
      </c>
      <c r="F114" s="29">
        <v>89.523809523809533</v>
      </c>
    </row>
    <row r="115" spans="1:6" ht="15.6">
      <c r="A115" s="32">
        <v>31</v>
      </c>
      <c r="B115" s="28">
        <v>2019</v>
      </c>
      <c r="C115" s="28">
        <v>3</v>
      </c>
      <c r="D115" s="28" t="s">
        <v>40</v>
      </c>
      <c r="E115" s="28" t="s">
        <v>41</v>
      </c>
      <c r="F115" s="29">
        <v>95.238095238095227</v>
      </c>
    </row>
    <row r="116" spans="1:6" ht="15.6">
      <c r="A116" s="32">
        <v>32</v>
      </c>
      <c r="B116" s="28">
        <v>2019</v>
      </c>
      <c r="C116" s="28">
        <v>4</v>
      </c>
      <c r="D116" s="28" t="s">
        <v>40</v>
      </c>
      <c r="E116" s="28" t="s">
        <v>41</v>
      </c>
      <c r="F116" s="29">
        <v>94.930875576036868</v>
      </c>
    </row>
    <row r="117" spans="1:6" ht="15.6">
      <c r="A117" s="32">
        <v>33</v>
      </c>
      <c r="B117" s="28">
        <v>2020</v>
      </c>
      <c r="C117" s="28">
        <v>1</v>
      </c>
      <c r="D117" s="28" t="s">
        <v>40</v>
      </c>
      <c r="E117" s="28" t="s">
        <v>41</v>
      </c>
      <c r="F117" s="29">
        <v>91.904761904761898</v>
      </c>
    </row>
    <row r="118" spans="1:6" ht="15.6">
      <c r="A118" s="32">
        <v>34</v>
      </c>
      <c r="B118" s="28">
        <v>2020</v>
      </c>
      <c r="C118" s="28">
        <v>2</v>
      </c>
      <c r="D118" s="28" t="s">
        <v>40</v>
      </c>
      <c r="E118" s="28" t="s">
        <v>41</v>
      </c>
      <c r="F118" s="29">
        <v>89.142857142857139</v>
      </c>
    </row>
    <row r="119" spans="1:6" ht="15.6">
      <c r="A119" s="32">
        <v>35</v>
      </c>
      <c r="B119" s="28">
        <v>2020</v>
      </c>
      <c r="C119" s="28">
        <v>3</v>
      </c>
      <c r="D119" s="28" t="s">
        <v>40</v>
      </c>
      <c r="E119" s="28" t="s">
        <v>41</v>
      </c>
      <c r="F119" s="29">
        <v>97.252747252747255</v>
      </c>
    </row>
    <row r="120" spans="1:6" ht="15.6">
      <c r="A120" s="32">
        <v>36</v>
      </c>
      <c r="B120" s="28">
        <v>2020</v>
      </c>
      <c r="C120" s="28">
        <v>4</v>
      </c>
      <c r="D120" s="28" t="s">
        <v>40</v>
      </c>
      <c r="E120" s="28" t="s">
        <v>41</v>
      </c>
      <c r="F120" s="29">
        <v>97.560975609756099</v>
      </c>
    </row>
    <row r="121" spans="1:6" ht="15.6">
      <c r="A121" s="32">
        <v>37</v>
      </c>
      <c r="B121" s="28">
        <v>2021</v>
      </c>
      <c r="C121" s="28">
        <v>1</v>
      </c>
      <c r="D121" s="28" t="s">
        <v>40</v>
      </c>
      <c r="E121" s="28" t="s">
        <v>41</v>
      </c>
      <c r="F121" s="29">
        <v>93.782383419689126</v>
      </c>
    </row>
    <row r="122" spans="1:6" ht="15.6">
      <c r="A122" s="32">
        <v>38</v>
      </c>
      <c r="B122" s="28">
        <v>2021</v>
      </c>
      <c r="C122" s="28">
        <v>2</v>
      </c>
      <c r="D122" s="28" t="s">
        <v>40</v>
      </c>
      <c r="E122" s="28" t="s">
        <v>41</v>
      </c>
      <c r="F122" s="29">
        <v>90.909090909090907</v>
      </c>
    </row>
    <row r="123" spans="1:6" ht="15.6">
      <c r="A123" s="32">
        <v>39</v>
      </c>
      <c r="B123" s="28">
        <v>2021</v>
      </c>
      <c r="C123" s="28">
        <v>3</v>
      </c>
      <c r="D123" s="28" t="s">
        <v>40</v>
      </c>
      <c r="E123" s="28" t="s">
        <v>41</v>
      </c>
      <c r="F123" s="29">
        <v>92.857142857142861</v>
      </c>
    </row>
    <row r="124" spans="1:6" ht="15.6">
      <c r="A124" s="32">
        <v>40</v>
      </c>
      <c r="B124" s="28">
        <v>2021</v>
      </c>
      <c r="C124" s="28">
        <v>4</v>
      </c>
      <c r="D124" s="28" t="s">
        <v>40</v>
      </c>
      <c r="E124" s="28" t="s">
        <v>41</v>
      </c>
      <c r="F124" s="29">
        <v>88.185654008438817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F867-9C99-461C-85C3-F09BDBBD8266}">
  <sheetPr>
    <tabColor rgb="FFFFC000"/>
  </sheetPr>
  <dimension ref="A1:F52"/>
  <sheetViews>
    <sheetView workbookViewId="0">
      <selection activeCell="H2" sqref="H2"/>
    </sheetView>
  </sheetViews>
  <sheetFormatPr defaultRowHeight="14.4"/>
  <cols>
    <col min="1" max="1" width="14.5546875" customWidth="1"/>
    <col min="2" max="2" width="14" customWidth="1"/>
    <col min="3" max="3" width="10.77734375" customWidth="1"/>
    <col min="4" max="4" width="19.109375" customWidth="1"/>
    <col min="5" max="5" width="17.109375" customWidth="1"/>
    <col min="6" max="6" width="19" customWidth="1"/>
  </cols>
  <sheetData>
    <row r="1" spans="1:6" ht="21">
      <c r="E1" s="108" t="s">
        <v>107</v>
      </c>
    </row>
    <row r="4" spans="1:6">
      <c r="A4" s="30" t="s">
        <v>19</v>
      </c>
      <c r="B4" s="30" t="s">
        <v>20</v>
      </c>
      <c r="C4" s="30" t="s">
        <v>21</v>
      </c>
      <c r="D4" s="30" t="s">
        <v>42</v>
      </c>
      <c r="E4" s="30" t="s">
        <v>43</v>
      </c>
      <c r="F4" s="30" t="s">
        <v>44</v>
      </c>
    </row>
    <row r="5" spans="1:6">
      <c r="A5" s="36">
        <v>1</v>
      </c>
      <c r="B5" s="28" t="s">
        <v>36</v>
      </c>
      <c r="C5" s="28" t="s">
        <v>26</v>
      </c>
      <c r="D5" s="28" t="s">
        <v>17</v>
      </c>
      <c r="E5" s="28" t="s">
        <v>27</v>
      </c>
      <c r="F5" s="29">
        <v>85.825892857142804</v>
      </c>
    </row>
    <row r="6" spans="1:6">
      <c r="A6" s="36">
        <v>2</v>
      </c>
      <c r="B6" s="28" t="s">
        <v>36</v>
      </c>
      <c r="C6" s="28" t="s">
        <v>28</v>
      </c>
      <c r="D6" s="28" t="s">
        <v>17</v>
      </c>
      <c r="E6" s="28" t="s">
        <v>27</v>
      </c>
      <c r="F6" s="29">
        <v>80.060195635816399</v>
      </c>
    </row>
    <row r="7" spans="1:6">
      <c r="A7" s="36">
        <v>3</v>
      </c>
      <c r="B7" s="28" t="s">
        <v>36</v>
      </c>
      <c r="C7" s="28" t="s">
        <v>29</v>
      </c>
      <c r="D7" s="28" t="s">
        <v>17</v>
      </c>
      <c r="E7" s="28" t="s">
        <v>27</v>
      </c>
      <c r="F7" s="29">
        <v>77.3458445040214</v>
      </c>
    </row>
    <row r="8" spans="1:6">
      <c r="A8" s="36">
        <v>4</v>
      </c>
      <c r="B8" s="28" t="s">
        <v>36</v>
      </c>
      <c r="C8" s="28" t="s">
        <v>30</v>
      </c>
      <c r="D8" s="28" t="s">
        <v>17</v>
      </c>
      <c r="E8" s="28" t="s">
        <v>27</v>
      </c>
      <c r="F8" s="29">
        <v>79.390797148412105</v>
      </c>
    </row>
    <row r="9" spans="1:6">
      <c r="A9" s="36">
        <v>5</v>
      </c>
      <c r="B9" s="28" t="s">
        <v>37</v>
      </c>
      <c r="C9" s="28" t="s">
        <v>26</v>
      </c>
      <c r="D9" s="28" t="s">
        <v>17</v>
      </c>
      <c r="E9" s="28" t="s">
        <v>27</v>
      </c>
      <c r="F9" s="29">
        <v>85.146053449347406</v>
      </c>
    </row>
    <row r="10" spans="1:6">
      <c r="A10" s="36">
        <v>6</v>
      </c>
      <c r="B10" s="28" t="s">
        <v>37</v>
      </c>
      <c r="C10" s="28" t="s">
        <v>28</v>
      </c>
      <c r="D10" s="28" t="s">
        <v>17</v>
      </c>
      <c r="E10" s="28" t="s">
        <v>27</v>
      </c>
      <c r="F10" s="29">
        <v>85.730274202574094</v>
      </c>
    </row>
    <row r="11" spans="1:6">
      <c r="A11" s="36">
        <v>7</v>
      </c>
      <c r="B11" s="28" t="s">
        <v>37</v>
      </c>
      <c r="C11" s="28" t="s">
        <v>29</v>
      </c>
      <c r="D11" s="28" t="s">
        <v>17</v>
      </c>
      <c r="E11" s="28" t="s">
        <v>27</v>
      </c>
      <c r="F11" s="29">
        <v>86.689419795221795</v>
      </c>
    </row>
    <row r="12" spans="1:6">
      <c r="A12" s="36">
        <v>8</v>
      </c>
      <c r="B12" s="28" t="s">
        <v>37</v>
      </c>
      <c r="C12" s="28" t="s">
        <v>30</v>
      </c>
      <c r="D12" s="28" t="s">
        <v>17</v>
      </c>
      <c r="E12" s="28" t="s">
        <v>27</v>
      </c>
      <c r="F12" s="29">
        <v>86.026490066225094</v>
      </c>
    </row>
    <row r="13" spans="1:6">
      <c r="A13" s="36">
        <v>9</v>
      </c>
      <c r="B13" s="28" t="s">
        <v>38</v>
      </c>
      <c r="C13" s="28" t="s">
        <v>26</v>
      </c>
      <c r="D13" s="28" t="s">
        <v>17</v>
      </c>
      <c r="E13" s="28" t="s">
        <v>27</v>
      </c>
      <c r="F13" s="29">
        <v>80.612244897959101</v>
      </c>
    </row>
    <row r="14" spans="1:6">
      <c r="A14" s="36">
        <v>10</v>
      </c>
      <c r="B14" s="28" t="s">
        <v>38</v>
      </c>
      <c r="C14" s="28" t="s">
        <v>28</v>
      </c>
      <c r="D14" s="28" t="s">
        <v>17</v>
      </c>
      <c r="E14" s="28" t="s">
        <v>27</v>
      </c>
      <c r="F14" s="29">
        <v>39.960629921259802</v>
      </c>
    </row>
    <row r="15" spans="1:6">
      <c r="A15" s="36">
        <v>11</v>
      </c>
      <c r="B15" s="28" t="s">
        <v>38</v>
      </c>
      <c r="C15" s="28" t="s">
        <v>29</v>
      </c>
      <c r="D15" s="28" t="s">
        <v>17</v>
      </c>
      <c r="E15" s="28" t="s">
        <v>27</v>
      </c>
      <c r="F15" s="29">
        <v>62.831325301204799</v>
      </c>
    </row>
    <row r="16" spans="1:6">
      <c r="A16" s="36">
        <v>12</v>
      </c>
      <c r="B16" s="28" t="s">
        <v>38</v>
      </c>
      <c r="C16" s="28" t="s">
        <v>30</v>
      </c>
      <c r="D16" s="28" t="s">
        <v>17</v>
      </c>
      <c r="E16" s="28" t="s">
        <v>27</v>
      </c>
      <c r="F16" s="29">
        <v>70.920957215373406</v>
      </c>
    </row>
    <row r="17" spans="1:6">
      <c r="A17" s="36">
        <v>13</v>
      </c>
      <c r="B17" s="28" t="s">
        <v>39</v>
      </c>
      <c r="C17" s="28" t="s">
        <v>26</v>
      </c>
      <c r="D17" s="28" t="s">
        <v>17</v>
      </c>
      <c r="E17" s="28" t="s">
        <v>27</v>
      </c>
      <c r="F17" s="29">
        <v>46.789503070910101</v>
      </c>
    </row>
    <row r="18" spans="1:6">
      <c r="A18" s="36">
        <v>14</v>
      </c>
      <c r="B18" s="28" t="s">
        <v>39</v>
      </c>
      <c r="C18" s="28" t="s">
        <v>28</v>
      </c>
      <c r="D18" s="28" t="s">
        <v>17</v>
      </c>
      <c r="E18" s="28" t="s">
        <v>27</v>
      </c>
      <c r="F18" s="29">
        <v>63.522727272727202</v>
      </c>
    </row>
    <row r="19" spans="1:6">
      <c r="A19" s="36">
        <v>15</v>
      </c>
      <c r="B19" s="28" t="s">
        <v>39</v>
      </c>
      <c r="C19" s="28" t="s">
        <v>29</v>
      </c>
      <c r="D19" s="28" t="s">
        <v>17</v>
      </c>
      <c r="E19" s="28" t="s">
        <v>27</v>
      </c>
      <c r="F19" s="29">
        <v>67.867647058823493</v>
      </c>
    </row>
    <row r="20" spans="1:6">
      <c r="A20" s="36">
        <v>16</v>
      </c>
      <c r="B20" s="28" t="s">
        <v>39</v>
      </c>
      <c r="C20" s="28" t="s">
        <v>30</v>
      </c>
      <c r="D20" s="28" t="s">
        <v>17</v>
      </c>
      <c r="E20" s="28" t="s">
        <v>27</v>
      </c>
      <c r="F20" s="29">
        <v>88.916876574307295</v>
      </c>
    </row>
    <row r="21" spans="1:6">
      <c r="A21" s="36">
        <v>1</v>
      </c>
      <c r="B21" s="28">
        <v>2018</v>
      </c>
      <c r="C21" s="28">
        <v>1</v>
      </c>
      <c r="D21" s="28" t="s">
        <v>13</v>
      </c>
      <c r="E21" s="28" t="s">
        <v>12</v>
      </c>
      <c r="F21" s="29">
        <v>96.525293817066895</v>
      </c>
    </row>
    <row r="22" spans="1:6">
      <c r="A22" s="36">
        <v>2</v>
      </c>
      <c r="B22" s="28">
        <v>2018</v>
      </c>
      <c r="C22" s="28">
        <v>2</v>
      </c>
      <c r="D22" s="28" t="s">
        <v>13</v>
      </c>
      <c r="E22" s="28" t="s">
        <v>12</v>
      </c>
      <c r="F22" s="29">
        <v>94.567307692307693</v>
      </c>
    </row>
    <row r="23" spans="1:6">
      <c r="A23" s="36">
        <v>3</v>
      </c>
      <c r="B23" s="28">
        <v>2018</v>
      </c>
      <c r="C23" s="28">
        <v>3</v>
      </c>
      <c r="D23" s="28" t="s">
        <v>13</v>
      </c>
      <c r="E23" s="28" t="s">
        <v>12</v>
      </c>
      <c r="F23" s="29">
        <v>94.694244604316495</v>
      </c>
    </row>
    <row r="24" spans="1:6">
      <c r="A24" s="36">
        <v>4</v>
      </c>
      <c r="B24" s="28">
        <v>2018</v>
      </c>
      <c r="C24" s="28">
        <v>4</v>
      </c>
      <c r="D24" s="28" t="s">
        <v>13</v>
      </c>
      <c r="E24" s="28" t="s">
        <v>12</v>
      </c>
      <c r="F24" s="29">
        <v>96.402877697841703</v>
      </c>
    </row>
    <row r="25" spans="1:6">
      <c r="A25" s="36">
        <v>5</v>
      </c>
      <c r="B25" s="28">
        <v>2019</v>
      </c>
      <c r="C25" s="28">
        <v>1</v>
      </c>
      <c r="D25" s="28" t="s">
        <v>13</v>
      </c>
      <c r="E25" s="28" t="s">
        <v>12</v>
      </c>
      <c r="F25" s="29">
        <v>94.280686317641795</v>
      </c>
    </row>
    <row r="26" spans="1:6">
      <c r="A26" s="36">
        <v>6</v>
      </c>
      <c r="B26" s="28">
        <v>2019</v>
      </c>
      <c r="C26" s="28">
        <v>2</v>
      </c>
      <c r="D26" s="28" t="s">
        <v>13</v>
      </c>
      <c r="E26" s="28" t="s">
        <v>12</v>
      </c>
      <c r="F26" s="29">
        <v>90.951374207188096</v>
      </c>
    </row>
    <row r="27" spans="1:6">
      <c r="A27" s="36">
        <v>7</v>
      </c>
      <c r="B27" s="28">
        <v>2019</v>
      </c>
      <c r="C27" s="28">
        <v>3</v>
      </c>
      <c r="D27" s="28" t="s">
        <v>13</v>
      </c>
      <c r="E27" s="28" t="s">
        <v>12</v>
      </c>
      <c r="F27" s="29">
        <v>95.575553055867999</v>
      </c>
    </row>
    <row r="28" spans="1:6">
      <c r="A28" s="36">
        <v>8</v>
      </c>
      <c r="B28" s="28">
        <v>2019</v>
      </c>
      <c r="C28" s="28">
        <v>4</v>
      </c>
      <c r="D28" s="28" t="s">
        <v>13</v>
      </c>
      <c r="E28" s="28" t="s">
        <v>12</v>
      </c>
      <c r="F28" s="29">
        <v>95.745467998520098</v>
      </c>
    </row>
    <row r="29" spans="1:6">
      <c r="A29" s="36">
        <v>9</v>
      </c>
      <c r="B29" s="28">
        <v>2020</v>
      </c>
      <c r="C29" s="28">
        <v>1</v>
      </c>
      <c r="D29" s="28" t="s">
        <v>13</v>
      </c>
      <c r="E29" s="28" t="s">
        <v>12</v>
      </c>
      <c r="F29" s="29">
        <v>92.172849571952696</v>
      </c>
    </row>
    <row r="30" spans="1:6">
      <c r="A30" s="36">
        <v>10</v>
      </c>
      <c r="B30" s="28">
        <v>2020</v>
      </c>
      <c r="C30" s="28">
        <v>2</v>
      </c>
      <c r="D30" s="28" t="s">
        <v>13</v>
      </c>
      <c r="E30" s="28" t="s">
        <v>12</v>
      </c>
      <c r="F30" s="29">
        <v>68.564356435643504</v>
      </c>
    </row>
    <row r="31" spans="1:6">
      <c r="A31" s="36">
        <v>11</v>
      </c>
      <c r="B31" s="28">
        <v>2020</v>
      </c>
      <c r="C31" s="28">
        <v>3</v>
      </c>
      <c r="D31" s="28" t="s">
        <v>13</v>
      </c>
      <c r="E31" s="28" t="s">
        <v>12</v>
      </c>
      <c r="F31" s="29">
        <v>74.439024390243901</v>
      </c>
    </row>
    <row r="32" spans="1:6">
      <c r="A32" s="36">
        <v>12</v>
      </c>
      <c r="B32" s="28">
        <v>2020</v>
      </c>
      <c r="C32" s="28">
        <v>4</v>
      </c>
      <c r="D32" s="28" t="s">
        <v>13</v>
      </c>
      <c r="E32" s="28" t="s">
        <v>12</v>
      </c>
      <c r="F32" s="29">
        <v>79.946112394149296</v>
      </c>
    </row>
    <row r="33" spans="1:6">
      <c r="A33" s="36">
        <v>13</v>
      </c>
      <c r="B33" s="28">
        <v>2021</v>
      </c>
      <c r="C33" s="28">
        <v>1</v>
      </c>
      <c r="D33" s="28" t="s">
        <v>13</v>
      </c>
      <c r="E33" s="28" t="s">
        <v>12</v>
      </c>
      <c r="F33" s="29">
        <v>87.324478178368096</v>
      </c>
    </row>
    <row r="34" spans="1:6">
      <c r="A34" s="36">
        <v>14</v>
      </c>
      <c r="B34" s="28">
        <v>2021</v>
      </c>
      <c r="C34" s="28">
        <v>2</v>
      </c>
      <c r="D34" s="28" t="s">
        <v>13</v>
      </c>
      <c r="E34" s="28" t="s">
        <v>12</v>
      </c>
      <c r="F34" s="29">
        <v>94.900849858356906</v>
      </c>
    </row>
    <row r="35" spans="1:6">
      <c r="A35" s="36">
        <v>15</v>
      </c>
      <c r="B35" s="28">
        <v>2021</v>
      </c>
      <c r="C35" s="28">
        <v>3</v>
      </c>
      <c r="D35" s="28" t="s">
        <v>13</v>
      </c>
      <c r="E35" s="28" t="s">
        <v>12</v>
      </c>
      <c r="F35" s="29">
        <v>95.980825958701999</v>
      </c>
    </row>
    <row r="36" spans="1:6">
      <c r="A36" s="36">
        <v>16</v>
      </c>
      <c r="B36" s="28">
        <v>2021</v>
      </c>
      <c r="C36" s="28">
        <v>4</v>
      </c>
      <c r="D36" s="28" t="s">
        <v>13</v>
      </c>
      <c r="E36" s="28" t="s">
        <v>12</v>
      </c>
      <c r="F36" s="29">
        <v>97.628288055196194</v>
      </c>
    </row>
    <row r="37" spans="1:6" ht="15.6">
      <c r="A37" s="32">
        <f t="shared" ref="A37:A52" si="0">(B37-2018)*4+C37</f>
        <v>1</v>
      </c>
      <c r="B37" s="28">
        <v>2018</v>
      </c>
      <c r="C37" s="28">
        <v>1</v>
      </c>
      <c r="D37" s="28" t="s">
        <v>40</v>
      </c>
      <c r="E37" s="28" t="s">
        <v>41</v>
      </c>
      <c r="F37" s="29">
        <v>100</v>
      </c>
    </row>
    <row r="38" spans="1:6" ht="15.6">
      <c r="A38" s="32">
        <f t="shared" si="0"/>
        <v>2</v>
      </c>
      <c r="B38" s="28">
        <v>2018</v>
      </c>
      <c r="C38" s="28">
        <v>2</v>
      </c>
      <c r="D38" s="28" t="s">
        <v>40</v>
      </c>
      <c r="E38" s="28" t="s">
        <v>41</v>
      </c>
      <c r="F38" s="29">
        <v>100</v>
      </c>
    </row>
    <row r="39" spans="1:6" ht="15.6">
      <c r="A39" s="32">
        <f t="shared" si="0"/>
        <v>3</v>
      </c>
      <c r="B39" s="28">
        <v>2018</v>
      </c>
      <c r="C39" s="28">
        <v>3</v>
      </c>
      <c r="D39" s="28" t="s">
        <v>40</v>
      </c>
      <c r="E39" s="28" t="s">
        <v>41</v>
      </c>
      <c r="F39" s="29">
        <v>100</v>
      </c>
    </row>
    <row r="40" spans="1:6" ht="15.6">
      <c r="A40" s="32">
        <f t="shared" si="0"/>
        <v>4</v>
      </c>
      <c r="B40" s="28">
        <v>2018</v>
      </c>
      <c r="C40" s="28">
        <v>4</v>
      </c>
      <c r="D40" s="28" t="s">
        <v>40</v>
      </c>
      <c r="E40" s="28" t="s">
        <v>41</v>
      </c>
      <c r="F40" s="29">
        <v>100</v>
      </c>
    </row>
    <row r="41" spans="1:6" ht="15.6">
      <c r="A41" s="32">
        <f t="shared" si="0"/>
        <v>5</v>
      </c>
      <c r="B41" s="28">
        <v>2019</v>
      </c>
      <c r="C41" s="28">
        <v>1</v>
      </c>
      <c r="D41" s="28" t="s">
        <v>40</v>
      </c>
      <c r="E41" s="28" t="s">
        <v>41</v>
      </c>
      <c r="F41" s="29">
        <v>100</v>
      </c>
    </row>
    <row r="42" spans="1:6" ht="15.6">
      <c r="A42" s="32">
        <f t="shared" si="0"/>
        <v>6</v>
      </c>
      <c r="B42" s="28">
        <v>2019</v>
      </c>
      <c r="C42" s="28">
        <v>2</v>
      </c>
      <c r="D42" s="28" t="s">
        <v>40</v>
      </c>
      <c r="E42" s="28" t="s">
        <v>41</v>
      </c>
      <c r="F42" s="29">
        <v>100</v>
      </c>
    </row>
    <row r="43" spans="1:6" ht="15.6">
      <c r="A43" s="32">
        <f t="shared" si="0"/>
        <v>7</v>
      </c>
      <c r="B43" s="28">
        <v>2019</v>
      </c>
      <c r="C43" s="28">
        <v>3</v>
      </c>
      <c r="D43" s="28" t="s">
        <v>40</v>
      </c>
      <c r="E43" s="28" t="s">
        <v>41</v>
      </c>
      <c r="F43" s="29">
        <v>100</v>
      </c>
    </row>
    <row r="44" spans="1:6" ht="15.6">
      <c r="A44" s="32">
        <f t="shared" si="0"/>
        <v>8</v>
      </c>
      <c r="B44" s="28">
        <v>2019</v>
      </c>
      <c r="C44" s="28">
        <v>4</v>
      </c>
      <c r="D44" s="28" t="s">
        <v>40</v>
      </c>
      <c r="E44" s="28" t="s">
        <v>41</v>
      </c>
      <c r="F44" s="29">
        <v>100</v>
      </c>
    </row>
    <row r="45" spans="1:6" ht="15.6">
      <c r="A45" s="32">
        <f t="shared" si="0"/>
        <v>9</v>
      </c>
      <c r="B45" s="28">
        <v>2020</v>
      </c>
      <c r="C45" s="28">
        <v>1</v>
      </c>
      <c r="D45" s="28" t="s">
        <v>40</v>
      </c>
      <c r="E45" s="28" t="s">
        <v>41</v>
      </c>
      <c r="F45" s="29">
        <v>100</v>
      </c>
    </row>
    <row r="46" spans="1:6" ht="15.6">
      <c r="A46" s="32">
        <f t="shared" si="0"/>
        <v>10</v>
      </c>
      <c r="B46" s="28">
        <v>2020</v>
      </c>
      <c r="C46" s="28">
        <v>2</v>
      </c>
      <c r="D46" s="28" t="s">
        <v>40</v>
      </c>
      <c r="E46" s="28" t="s">
        <v>41</v>
      </c>
      <c r="F46" s="29">
        <v>100</v>
      </c>
    </row>
    <row r="47" spans="1:6" ht="15.6">
      <c r="A47" s="32">
        <f t="shared" si="0"/>
        <v>11</v>
      </c>
      <c r="B47" s="28">
        <v>2020</v>
      </c>
      <c r="C47" s="28">
        <v>3</v>
      </c>
      <c r="D47" s="28" t="s">
        <v>40</v>
      </c>
      <c r="E47" s="28" t="s">
        <v>41</v>
      </c>
      <c r="F47" s="29">
        <v>100</v>
      </c>
    </row>
    <row r="48" spans="1:6" ht="15.6">
      <c r="A48" s="32">
        <f t="shared" si="0"/>
        <v>12</v>
      </c>
      <c r="B48" s="28">
        <v>2020</v>
      </c>
      <c r="C48" s="28">
        <v>4</v>
      </c>
      <c r="D48" s="28" t="s">
        <v>40</v>
      </c>
      <c r="E48" s="28" t="s">
        <v>41</v>
      </c>
      <c r="F48" s="29">
        <v>100</v>
      </c>
    </row>
    <row r="49" spans="1:6" ht="15.6">
      <c r="A49" s="32">
        <f t="shared" si="0"/>
        <v>13</v>
      </c>
      <c r="B49" s="28">
        <v>2021</v>
      </c>
      <c r="C49" s="28">
        <v>1</v>
      </c>
      <c r="D49" s="28" t="s">
        <v>40</v>
      </c>
      <c r="E49" s="28" t="s">
        <v>41</v>
      </c>
      <c r="F49" s="29">
        <v>100</v>
      </c>
    </row>
    <row r="50" spans="1:6" ht="15.6">
      <c r="A50" s="32">
        <f t="shared" si="0"/>
        <v>14</v>
      </c>
      <c r="B50" s="28">
        <v>2021</v>
      </c>
      <c r="C50" s="28">
        <v>2</v>
      </c>
      <c r="D50" s="28" t="s">
        <v>40</v>
      </c>
      <c r="E50" s="28" t="s">
        <v>41</v>
      </c>
      <c r="F50" s="29">
        <v>100</v>
      </c>
    </row>
    <row r="51" spans="1:6" ht="15.6">
      <c r="A51" s="32">
        <f t="shared" si="0"/>
        <v>15</v>
      </c>
      <c r="B51" s="28">
        <v>2021</v>
      </c>
      <c r="C51" s="28">
        <v>3</v>
      </c>
      <c r="D51" s="28" t="s">
        <v>40</v>
      </c>
      <c r="E51" s="28" t="s">
        <v>41</v>
      </c>
      <c r="F51" s="29">
        <v>100</v>
      </c>
    </row>
    <row r="52" spans="1:6" ht="15.6">
      <c r="A52" s="32">
        <f t="shared" si="0"/>
        <v>16</v>
      </c>
      <c r="B52" s="28">
        <v>2021</v>
      </c>
      <c r="C52" s="28">
        <v>4</v>
      </c>
      <c r="D52" s="28" t="s">
        <v>40</v>
      </c>
      <c r="E52" s="28" t="s">
        <v>41</v>
      </c>
      <c r="F52" s="2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88E7-C7DE-4E37-B957-4A57FE0D91B3}">
  <sheetPr>
    <tabColor rgb="FF00B0F0"/>
  </sheetPr>
  <dimension ref="A2:M264"/>
  <sheetViews>
    <sheetView workbookViewId="0">
      <selection activeCell="G120" sqref="G120"/>
    </sheetView>
  </sheetViews>
  <sheetFormatPr defaultRowHeight="14.4"/>
  <cols>
    <col min="1" max="1" width="11.33203125" customWidth="1"/>
    <col min="2" max="2" width="15.5546875" customWidth="1"/>
    <col min="3" max="3" width="9.77734375" customWidth="1"/>
    <col min="4" max="4" width="17.44140625" customWidth="1"/>
    <col min="5" max="5" width="15.21875" customWidth="1"/>
    <col min="6" max="6" width="19.5546875" customWidth="1"/>
    <col min="7" max="7" width="19.109375" customWidth="1"/>
    <col min="8" max="8" width="14.77734375" customWidth="1"/>
    <col min="9" max="9" width="13.6640625" customWidth="1"/>
    <col min="10" max="10" width="18.33203125" customWidth="1"/>
    <col min="11" max="11" width="18.44140625" customWidth="1"/>
    <col min="12" max="12" width="14.44140625" customWidth="1"/>
    <col min="13" max="13" width="16.77734375" customWidth="1"/>
  </cols>
  <sheetData>
    <row r="2" spans="1:9" ht="18">
      <c r="A2" s="127" t="s">
        <v>18</v>
      </c>
      <c r="B2" s="128"/>
      <c r="C2" s="128"/>
      <c r="D2" s="128"/>
      <c r="E2" s="128"/>
      <c r="F2" s="128"/>
    </row>
    <row r="3" spans="1:9" ht="18">
      <c r="A3" s="20"/>
      <c r="B3" s="21"/>
      <c r="C3" s="21"/>
      <c r="D3" s="21"/>
      <c r="E3" s="21"/>
      <c r="F3" s="21"/>
    </row>
    <row r="4" spans="1:9" ht="15.6">
      <c r="A4" s="129" t="s">
        <v>45</v>
      </c>
      <c r="B4" s="129"/>
      <c r="C4" s="21"/>
      <c r="D4" s="21"/>
      <c r="E4" s="21"/>
      <c r="F4" s="21"/>
    </row>
    <row r="6" spans="1:9" ht="34.950000000000003" customHeight="1">
      <c r="A6" s="22" t="s">
        <v>19</v>
      </c>
      <c r="B6" s="22" t="s">
        <v>20</v>
      </c>
      <c r="C6" s="22" t="s">
        <v>21</v>
      </c>
      <c r="D6" s="22" t="s">
        <v>22</v>
      </c>
      <c r="E6" s="22" t="s">
        <v>23</v>
      </c>
      <c r="F6" s="23" t="s">
        <v>24</v>
      </c>
      <c r="G6" s="22" t="s">
        <v>46</v>
      </c>
      <c r="H6" s="2" t="s">
        <v>47</v>
      </c>
      <c r="I6" s="23" t="s">
        <v>48</v>
      </c>
    </row>
    <row r="7" spans="1:9">
      <c r="A7">
        <v>1</v>
      </c>
      <c r="B7" t="s">
        <v>25</v>
      </c>
      <c r="C7" t="s">
        <v>26</v>
      </c>
      <c r="D7" t="s">
        <v>17</v>
      </c>
      <c r="E7" t="s">
        <v>27</v>
      </c>
      <c r="F7" s="60">
        <v>90.102389078498291</v>
      </c>
      <c r="G7" s="60">
        <f>$K$51+$K$52*A7</f>
        <v>91.591898167091472</v>
      </c>
      <c r="H7" s="60">
        <f>F7-G7</f>
        <v>-1.4895090885931808</v>
      </c>
      <c r="I7" s="60">
        <f>POWER(H7,2)</f>
        <v>2.218637325001688</v>
      </c>
    </row>
    <row r="8" spans="1:9">
      <c r="A8">
        <v>2</v>
      </c>
      <c r="B8" t="s">
        <v>25</v>
      </c>
      <c r="C8" t="s">
        <v>28</v>
      </c>
      <c r="D8" t="s">
        <v>17</v>
      </c>
      <c r="E8" t="s">
        <v>27</v>
      </c>
      <c r="F8" s="60">
        <v>95.136778115501514</v>
      </c>
      <c r="G8" s="60">
        <f t="shared" ref="G8:G46" si="0">$K$51+$K$52*A8</f>
        <v>91.202360973288449</v>
      </c>
      <c r="H8" s="60">
        <f t="shared" ref="H8:H46" si="1">F8-G8</f>
        <v>3.9344171422130643</v>
      </c>
      <c r="I8" s="60">
        <f t="shared" ref="I8:I46" si="2">POWER(H8,2)</f>
        <v>15.479638248940015</v>
      </c>
    </row>
    <row r="9" spans="1:9">
      <c r="A9">
        <v>3</v>
      </c>
      <c r="B9" t="s">
        <v>25</v>
      </c>
      <c r="C9" t="s">
        <v>29</v>
      </c>
      <c r="D9" t="s">
        <v>17</v>
      </c>
      <c r="E9" t="s">
        <v>27</v>
      </c>
      <c r="F9" s="60">
        <v>88.679245283018872</v>
      </c>
      <c r="G9" s="60">
        <f t="shared" si="0"/>
        <v>90.812823779485441</v>
      </c>
      <c r="H9" s="60">
        <f t="shared" si="1"/>
        <v>-2.1335784964665692</v>
      </c>
      <c r="I9" s="60">
        <f t="shared" si="2"/>
        <v>4.5521572005845456</v>
      </c>
    </row>
    <row r="10" spans="1:9">
      <c r="A10">
        <v>4</v>
      </c>
      <c r="B10" t="s">
        <v>25</v>
      </c>
      <c r="C10" t="s">
        <v>30</v>
      </c>
      <c r="D10" t="s">
        <v>17</v>
      </c>
      <c r="E10" t="s">
        <v>27</v>
      </c>
      <c r="F10" s="60">
        <v>95.59748427672956</v>
      </c>
      <c r="G10" s="60">
        <f t="shared" si="0"/>
        <v>90.423286585682419</v>
      </c>
      <c r="H10" s="60">
        <f t="shared" si="1"/>
        <v>5.1741976910471408</v>
      </c>
      <c r="I10" s="60">
        <f t="shared" si="2"/>
        <v>26.772321746037562</v>
      </c>
    </row>
    <row r="11" spans="1:9">
      <c r="A11">
        <v>5</v>
      </c>
      <c r="B11" t="s">
        <v>31</v>
      </c>
      <c r="C11" t="s">
        <v>26</v>
      </c>
      <c r="D11" t="s">
        <v>17</v>
      </c>
      <c r="E11" t="s">
        <v>27</v>
      </c>
      <c r="F11" s="60">
        <v>90.202702702702695</v>
      </c>
      <c r="G11" s="60">
        <f t="shared" si="0"/>
        <v>90.033749391879397</v>
      </c>
      <c r="H11" s="60">
        <f t="shared" si="1"/>
        <v>0.1689533108232979</v>
      </c>
      <c r="I11" s="60">
        <f t="shared" si="2"/>
        <v>2.8545221238153909E-2</v>
      </c>
    </row>
    <row r="12" spans="1:9">
      <c r="A12">
        <v>6</v>
      </c>
      <c r="B12" t="s">
        <v>31</v>
      </c>
      <c r="C12" t="s">
        <v>28</v>
      </c>
      <c r="D12" t="s">
        <v>17</v>
      </c>
      <c r="E12" t="s">
        <v>27</v>
      </c>
      <c r="F12" s="60">
        <v>88.698630136986296</v>
      </c>
      <c r="G12" s="60">
        <f t="shared" si="0"/>
        <v>89.644212198076374</v>
      </c>
      <c r="H12" s="60">
        <f t="shared" si="1"/>
        <v>-0.9455820610900787</v>
      </c>
      <c r="I12" s="60">
        <f t="shared" si="2"/>
        <v>0.89412543425536128</v>
      </c>
    </row>
    <row r="13" spans="1:9">
      <c r="A13">
        <v>7</v>
      </c>
      <c r="B13" t="s">
        <v>31</v>
      </c>
      <c r="C13" t="s">
        <v>29</v>
      </c>
      <c r="D13" t="s">
        <v>17</v>
      </c>
      <c r="E13" t="s">
        <v>27</v>
      </c>
      <c r="F13" s="60">
        <v>89.368770764119603</v>
      </c>
      <c r="G13" s="60">
        <f t="shared" si="0"/>
        <v>89.254675004273366</v>
      </c>
      <c r="H13" s="60">
        <f t="shared" si="1"/>
        <v>0.11409575984623643</v>
      </c>
      <c r="I13" s="60">
        <f t="shared" si="2"/>
        <v>1.3017842414890058E-2</v>
      </c>
    </row>
    <row r="14" spans="1:9">
      <c r="A14">
        <v>8</v>
      </c>
      <c r="B14" t="s">
        <v>31</v>
      </c>
      <c r="C14" t="s">
        <v>30</v>
      </c>
      <c r="D14" t="s">
        <v>17</v>
      </c>
      <c r="E14" t="s">
        <v>27</v>
      </c>
      <c r="F14" s="60">
        <v>92.145015105740185</v>
      </c>
      <c r="G14" s="60">
        <f t="shared" si="0"/>
        <v>88.865137810470344</v>
      </c>
      <c r="H14" s="60">
        <f t="shared" si="1"/>
        <v>3.2798772952698414</v>
      </c>
      <c r="I14" s="60">
        <f t="shared" si="2"/>
        <v>10.757595072026611</v>
      </c>
    </row>
    <row r="15" spans="1:9">
      <c r="A15">
        <v>9</v>
      </c>
      <c r="B15" t="s">
        <v>32</v>
      </c>
      <c r="C15" t="s">
        <v>26</v>
      </c>
      <c r="D15" t="s">
        <v>17</v>
      </c>
      <c r="E15" t="s">
        <v>27</v>
      </c>
      <c r="F15" s="60">
        <v>85.483870967741936</v>
      </c>
      <c r="G15" s="60">
        <f t="shared" si="0"/>
        <v>88.475600616667322</v>
      </c>
      <c r="H15" s="60">
        <f t="shared" si="1"/>
        <v>-2.9917296489253857</v>
      </c>
      <c r="I15" s="60">
        <f t="shared" si="2"/>
        <v>8.9504462922592118</v>
      </c>
    </row>
    <row r="16" spans="1:9">
      <c r="A16">
        <v>10</v>
      </c>
      <c r="B16" t="s">
        <v>32</v>
      </c>
      <c r="C16" t="s">
        <v>28</v>
      </c>
      <c r="D16" t="s">
        <v>17</v>
      </c>
      <c r="E16" t="s">
        <v>27</v>
      </c>
      <c r="F16" s="60">
        <v>90.282131661442008</v>
      </c>
      <c r="G16" s="60">
        <f t="shared" si="0"/>
        <v>88.086063422864299</v>
      </c>
      <c r="H16" s="60">
        <f t="shared" si="1"/>
        <v>2.1960682385777091</v>
      </c>
      <c r="I16" s="60">
        <f t="shared" si="2"/>
        <v>4.8227157084898016</v>
      </c>
    </row>
    <row r="17" spans="1:9">
      <c r="A17">
        <v>11</v>
      </c>
      <c r="B17" t="s">
        <v>32</v>
      </c>
      <c r="C17" t="s">
        <v>29</v>
      </c>
      <c r="D17" t="s">
        <v>17</v>
      </c>
      <c r="E17" t="s">
        <v>27</v>
      </c>
      <c r="F17" s="60">
        <v>86.82634730538922</v>
      </c>
      <c r="G17" s="60">
        <f t="shared" si="0"/>
        <v>87.696526229061291</v>
      </c>
      <c r="H17" s="60">
        <f t="shared" si="1"/>
        <v>-0.87017892367207139</v>
      </c>
      <c r="I17" s="60">
        <f t="shared" si="2"/>
        <v>0.75721135920308469</v>
      </c>
    </row>
    <row r="18" spans="1:9">
      <c r="A18">
        <v>12</v>
      </c>
      <c r="B18" t="s">
        <v>32</v>
      </c>
      <c r="C18" t="s">
        <v>30</v>
      </c>
      <c r="D18" t="s">
        <v>17</v>
      </c>
      <c r="E18" t="s">
        <v>27</v>
      </c>
      <c r="F18" s="60">
        <v>89.130434782608688</v>
      </c>
      <c r="G18" s="60">
        <f t="shared" si="0"/>
        <v>87.306989035258269</v>
      </c>
      <c r="H18" s="60">
        <f t="shared" si="1"/>
        <v>1.8234457473504193</v>
      </c>
      <c r="I18" s="60">
        <f t="shared" si="2"/>
        <v>3.3249543935303292</v>
      </c>
    </row>
    <row r="19" spans="1:9">
      <c r="A19">
        <v>13</v>
      </c>
      <c r="B19" t="s">
        <v>33</v>
      </c>
      <c r="C19" t="s">
        <v>26</v>
      </c>
      <c r="D19" t="s">
        <v>17</v>
      </c>
      <c r="E19" t="s">
        <v>27</v>
      </c>
      <c r="F19" s="60">
        <v>85.534591194968556</v>
      </c>
      <c r="G19" s="60">
        <f t="shared" si="0"/>
        <v>86.917451841455247</v>
      </c>
      <c r="H19" s="60">
        <f t="shared" si="1"/>
        <v>-1.3828606464866908</v>
      </c>
      <c r="I19" s="60">
        <f t="shared" si="2"/>
        <v>1.9123035676015885</v>
      </c>
    </row>
    <row r="20" spans="1:9">
      <c r="A20">
        <v>14</v>
      </c>
      <c r="B20" t="s">
        <v>33</v>
      </c>
      <c r="C20" t="s">
        <v>28</v>
      </c>
      <c r="D20" t="s">
        <v>17</v>
      </c>
      <c r="E20" t="s">
        <v>27</v>
      </c>
      <c r="F20" s="60">
        <v>84.482758620689651</v>
      </c>
      <c r="G20" s="60">
        <f t="shared" si="0"/>
        <v>86.527914647652224</v>
      </c>
      <c r="H20" s="60">
        <f t="shared" si="1"/>
        <v>-2.045156026962573</v>
      </c>
      <c r="I20" s="60">
        <f t="shared" si="2"/>
        <v>4.1826631746213367</v>
      </c>
    </row>
    <row r="21" spans="1:9">
      <c r="A21">
        <v>15</v>
      </c>
      <c r="B21" t="s">
        <v>33</v>
      </c>
      <c r="C21" t="s">
        <v>29</v>
      </c>
      <c r="D21" t="s">
        <v>17</v>
      </c>
      <c r="E21" t="s">
        <v>27</v>
      </c>
      <c r="F21" s="60">
        <v>85</v>
      </c>
      <c r="G21" s="60">
        <f t="shared" si="0"/>
        <v>86.138377453849216</v>
      </c>
      <c r="H21" s="60">
        <f t="shared" si="1"/>
        <v>-1.1383774538492162</v>
      </c>
      <c r="I21" s="60">
        <f t="shared" si="2"/>
        <v>1.2959032274322244</v>
      </c>
    </row>
    <row r="22" spans="1:9">
      <c r="A22">
        <v>16</v>
      </c>
      <c r="B22" t="s">
        <v>33</v>
      </c>
      <c r="C22" t="s">
        <v>30</v>
      </c>
      <c r="D22" t="s">
        <v>17</v>
      </c>
      <c r="E22" t="s">
        <v>27</v>
      </c>
      <c r="F22" s="60">
        <v>86.549707602339183</v>
      </c>
      <c r="G22" s="60">
        <f t="shared" si="0"/>
        <v>85.748840260046194</v>
      </c>
      <c r="H22" s="60">
        <f t="shared" si="1"/>
        <v>0.80086734229298884</v>
      </c>
      <c r="I22" s="60">
        <f t="shared" si="2"/>
        <v>0.64138849995143532</v>
      </c>
    </row>
    <row r="23" spans="1:9">
      <c r="A23">
        <v>17</v>
      </c>
      <c r="B23" t="s">
        <v>34</v>
      </c>
      <c r="C23" t="s">
        <v>26</v>
      </c>
      <c r="D23" t="s">
        <v>17</v>
      </c>
      <c r="E23" t="s">
        <v>27</v>
      </c>
      <c r="F23" s="60">
        <v>86.834733893557427</v>
      </c>
      <c r="G23" s="60">
        <f t="shared" si="0"/>
        <v>85.359303066243172</v>
      </c>
      <c r="H23" s="60">
        <f t="shared" si="1"/>
        <v>1.4754308273142556</v>
      </c>
      <c r="I23" s="60">
        <f t="shared" si="2"/>
        <v>2.1768961261892286</v>
      </c>
    </row>
    <row r="24" spans="1:9">
      <c r="A24">
        <v>18</v>
      </c>
      <c r="B24" t="s">
        <v>34</v>
      </c>
      <c r="C24" t="s">
        <v>28</v>
      </c>
      <c r="D24" t="s">
        <v>17</v>
      </c>
      <c r="E24" t="s">
        <v>27</v>
      </c>
      <c r="F24" s="60">
        <v>85.13513513513513</v>
      </c>
      <c r="G24" s="60">
        <f t="shared" si="0"/>
        <v>84.969765872440149</v>
      </c>
      <c r="H24" s="60">
        <f t="shared" si="1"/>
        <v>0.16536926269498053</v>
      </c>
      <c r="I24" s="60">
        <f t="shared" si="2"/>
        <v>2.7346993044281481E-2</v>
      </c>
    </row>
    <row r="25" spans="1:9">
      <c r="A25">
        <v>19</v>
      </c>
      <c r="B25" t="s">
        <v>34</v>
      </c>
      <c r="C25" t="s">
        <v>29</v>
      </c>
      <c r="D25" t="s">
        <v>17</v>
      </c>
      <c r="E25" t="s">
        <v>27</v>
      </c>
      <c r="F25" s="60">
        <v>81.723237597911222</v>
      </c>
      <c r="G25" s="60">
        <f t="shared" si="0"/>
        <v>84.580228678637127</v>
      </c>
      <c r="H25" s="60">
        <f t="shared" si="1"/>
        <v>-2.8569910807259049</v>
      </c>
      <c r="I25" s="60">
        <f t="shared" si="2"/>
        <v>8.1623980353473744</v>
      </c>
    </row>
    <row r="26" spans="1:9">
      <c r="A26">
        <v>20</v>
      </c>
      <c r="B26" t="s">
        <v>34</v>
      </c>
      <c r="C26" t="s">
        <v>30</v>
      </c>
      <c r="D26" t="s">
        <v>17</v>
      </c>
      <c r="E26" t="s">
        <v>27</v>
      </c>
      <c r="F26" s="60">
        <v>84.382871536523936</v>
      </c>
      <c r="G26" s="60">
        <f t="shared" si="0"/>
        <v>84.190691484834119</v>
      </c>
      <c r="H26" s="60">
        <f t="shared" si="1"/>
        <v>0.19218005168981733</v>
      </c>
      <c r="I26" s="60">
        <f t="shared" si="2"/>
        <v>3.6933172267500862E-2</v>
      </c>
    </row>
    <row r="27" spans="1:9">
      <c r="A27">
        <v>21</v>
      </c>
      <c r="B27" t="s">
        <v>35</v>
      </c>
      <c r="C27" t="s">
        <v>26</v>
      </c>
      <c r="D27" t="s">
        <v>17</v>
      </c>
      <c r="E27" t="s">
        <v>27</v>
      </c>
      <c r="F27" s="60">
        <v>85.359801488833739</v>
      </c>
      <c r="G27" s="60">
        <f t="shared" si="0"/>
        <v>83.801154291031096</v>
      </c>
      <c r="H27" s="60">
        <f t="shared" si="1"/>
        <v>1.5586471978026424</v>
      </c>
      <c r="I27" s="60">
        <f t="shared" si="2"/>
        <v>2.4293810872180295</v>
      </c>
    </row>
    <row r="28" spans="1:9">
      <c r="A28">
        <v>22</v>
      </c>
      <c r="B28" t="s">
        <v>35</v>
      </c>
      <c r="C28" t="s">
        <v>28</v>
      </c>
      <c r="D28" t="s">
        <v>17</v>
      </c>
      <c r="E28" t="s">
        <v>27</v>
      </c>
      <c r="F28" s="60">
        <v>81.84143222506394</v>
      </c>
      <c r="G28" s="60">
        <f t="shared" si="0"/>
        <v>83.411617097228074</v>
      </c>
      <c r="H28" s="60">
        <f t="shared" si="1"/>
        <v>-1.570184872164134</v>
      </c>
      <c r="I28" s="60">
        <f t="shared" si="2"/>
        <v>2.465480532773098</v>
      </c>
    </row>
    <row r="29" spans="1:9">
      <c r="A29">
        <v>23</v>
      </c>
      <c r="B29" t="s">
        <v>35</v>
      </c>
      <c r="C29" t="s">
        <v>29</v>
      </c>
      <c r="D29" t="s">
        <v>17</v>
      </c>
      <c r="E29" t="s">
        <v>27</v>
      </c>
      <c r="F29" s="60">
        <v>82.608695652173907</v>
      </c>
      <c r="G29" s="60">
        <f t="shared" si="0"/>
        <v>83.022079903425066</v>
      </c>
      <c r="H29" s="60">
        <f t="shared" si="1"/>
        <v>-0.41338425125115918</v>
      </c>
      <c r="I29" s="60">
        <f t="shared" si="2"/>
        <v>0.17088653918248151</v>
      </c>
    </row>
    <row r="30" spans="1:9">
      <c r="A30">
        <v>24</v>
      </c>
      <c r="B30" t="s">
        <v>35</v>
      </c>
      <c r="C30" t="s">
        <v>30</v>
      </c>
      <c r="D30" t="s">
        <v>17</v>
      </c>
      <c r="E30" t="s">
        <v>27</v>
      </c>
      <c r="F30" s="60">
        <v>79.606879606879616</v>
      </c>
      <c r="G30" s="60">
        <f t="shared" si="0"/>
        <v>82.632542709622044</v>
      </c>
      <c r="H30" s="60">
        <f t="shared" si="1"/>
        <v>-3.0256631027424277</v>
      </c>
      <c r="I30" s="60">
        <f t="shared" si="2"/>
        <v>9.1546372112969348</v>
      </c>
    </row>
    <row r="31" spans="1:9">
      <c r="A31">
        <v>25</v>
      </c>
      <c r="B31" t="s">
        <v>36</v>
      </c>
      <c r="C31" t="s">
        <v>26</v>
      </c>
      <c r="D31" t="s">
        <v>17</v>
      </c>
      <c r="E31" t="s">
        <v>27</v>
      </c>
      <c r="F31" s="60">
        <v>75.797872340425528</v>
      </c>
      <c r="G31" s="60">
        <f t="shared" si="0"/>
        <v>82.243005515819021</v>
      </c>
      <c r="H31" s="60">
        <f t="shared" si="1"/>
        <v>-6.4451331753934937</v>
      </c>
      <c r="I31" s="60">
        <f t="shared" si="2"/>
        <v>41.539741648557822</v>
      </c>
    </row>
    <row r="32" spans="1:9">
      <c r="A32">
        <v>26</v>
      </c>
      <c r="B32" t="s">
        <v>36</v>
      </c>
      <c r="C32" t="s">
        <v>28</v>
      </c>
      <c r="D32" t="s">
        <v>17</v>
      </c>
      <c r="E32" t="s">
        <v>27</v>
      </c>
      <c r="F32" s="60">
        <v>79.820627802690581</v>
      </c>
      <c r="G32" s="60">
        <f t="shared" si="0"/>
        <v>81.853468322015999</v>
      </c>
      <c r="H32" s="60">
        <f t="shared" si="1"/>
        <v>-2.0328405193254184</v>
      </c>
      <c r="I32" s="60">
        <f t="shared" si="2"/>
        <v>4.1324405770112369</v>
      </c>
    </row>
    <row r="33" spans="1:9">
      <c r="A33">
        <v>27</v>
      </c>
      <c r="B33" t="s">
        <v>36</v>
      </c>
      <c r="C33" t="s">
        <v>29</v>
      </c>
      <c r="D33" t="s">
        <v>17</v>
      </c>
      <c r="E33" t="s">
        <v>27</v>
      </c>
      <c r="F33" s="60">
        <v>76.712328767123282</v>
      </c>
      <c r="G33" s="60">
        <f t="shared" si="0"/>
        <v>81.463931128212977</v>
      </c>
      <c r="H33" s="60">
        <f t="shared" si="1"/>
        <v>-4.7516023610896951</v>
      </c>
      <c r="I33" s="60">
        <f t="shared" si="2"/>
        <v>22.577724997913165</v>
      </c>
    </row>
    <row r="34" spans="1:9">
      <c r="A34">
        <v>28</v>
      </c>
      <c r="B34" t="s">
        <v>36</v>
      </c>
      <c r="C34" t="s">
        <v>30</v>
      </c>
      <c r="D34" t="s">
        <v>17</v>
      </c>
      <c r="E34" t="s">
        <v>27</v>
      </c>
      <c r="F34" s="60">
        <v>79.136690647482013</v>
      </c>
      <c r="G34" s="60">
        <f t="shared" si="0"/>
        <v>81.074393934409969</v>
      </c>
      <c r="H34" s="60">
        <f t="shared" si="1"/>
        <v>-1.937703286927956</v>
      </c>
      <c r="I34" s="60">
        <f t="shared" si="2"/>
        <v>3.7546940281714045</v>
      </c>
    </row>
    <row r="35" spans="1:9">
      <c r="A35">
        <v>29</v>
      </c>
      <c r="B35" t="s">
        <v>37</v>
      </c>
      <c r="C35" t="s">
        <v>26</v>
      </c>
      <c r="D35" t="s">
        <v>17</v>
      </c>
      <c r="E35" t="s">
        <v>27</v>
      </c>
      <c r="F35" s="60">
        <v>76.737967914438499</v>
      </c>
      <c r="G35" s="60">
        <f t="shared" si="0"/>
        <v>80.684856740606946</v>
      </c>
      <c r="H35" s="60">
        <f t="shared" si="1"/>
        <v>-3.9468888261684469</v>
      </c>
      <c r="I35" s="60">
        <f t="shared" si="2"/>
        <v>15.577931406133342</v>
      </c>
    </row>
    <row r="36" spans="1:9">
      <c r="A36">
        <v>30</v>
      </c>
      <c r="B36" t="s">
        <v>37</v>
      </c>
      <c r="C36" t="s">
        <v>28</v>
      </c>
      <c r="D36" t="s">
        <v>17</v>
      </c>
      <c r="E36" t="s">
        <v>27</v>
      </c>
      <c r="F36" s="60">
        <v>86.634844868735087</v>
      </c>
      <c r="G36" s="60">
        <f t="shared" si="0"/>
        <v>80.295319546803924</v>
      </c>
      <c r="H36" s="60">
        <f t="shared" si="1"/>
        <v>6.3395253219311627</v>
      </c>
      <c r="I36" s="60">
        <f t="shared" si="2"/>
        <v>40.189581307406414</v>
      </c>
    </row>
    <row r="37" spans="1:9">
      <c r="A37">
        <v>31</v>
      </c>
      <c r="B37" t="s">
        <v>37</v>
      </c>
      <c r="C37" t="s">
        <v>29</v>
      </c>
      <c r="D37" t="s">
        <v>17</v>
      </c>
      <c r="E37" t="s">
        <v>27</v>
      </c>
      <c r="F37" s="60">
        <v>79.126213592233015</v>
      </c>
      <c r="G37" s="60">
        <f t="shared" si="0"/>
        <v>79.905782353000902</v>
      </c>
      <c r="H37" s="60">
        <f t="shared" si="1"/>
        <v>-0.77956876076788717</v>
      </c>
      <c r="I37" s="60">
        <f t="shared" si="2"/>
        <v>0.60772745276517925</v>
      </c>
    </row>
    <row r="38" spans="1:9">
      <c r="A38">
        <v>32</v>
      </c>
      <c r="B38" t="s">
        <v>37</v>
      </c>
      <c r="C38" t="s">
        <v>30</v>
      </c>
      <c r="D38" t="s">
        <v>17</v>
      </c>
      <c r="E38" t="s">
        <v>27</v>
      </c>
      <c r="F38" s="60">
        <v>79.255319148936167</v>
      </c>
      <c r="G38" s="60">
        <f t="shared" si="0"/>
        <v>79.516245159197894</v>
      </c>
      <c r="H38" s="60">
        <f t="shared" si="1"/>
        <v>-0.26092601026172701</v>
      </c>
      <c r="I38" s="60">
        <f t="shared" si="2"/>
        <v>6.8082382831102878E-2</v>
      </c>
    </row>
    <row r="39" spans="1:9">
      <c r="A39">
        <v>33</v>
      </c>
      <c r="B39" t="s">
        <v>38</v>
      </c>
      <c r="C39" t="s">
        <v>26</v>
      </c>
      <c r="D39" t="s">
        <v>17</v>
      </c>
      <c r="E39" t="s">
        <v>27</v>
      </c>
      <c r="F39" s="60">
        <v>83.78378378378379</v>
      </c>
      <c r="G39" s="60">
        <f t="shared" si="0"/>
        <v>79.126707965394871</v>
      </c>
      <c r="H39" s="60">
        <f t="shared" si="1"/>
        <v>4.6570758183889183</v>
      </c>
      <c r="I39" s="60">
        <f t="shared" si="2"/>
        <v>21.688355178222814</v>
      </c>
    </row>
    <row r="40" spans="1:9">
      <c r="A40">
        <v>34</v>
      </c>
      <c r="B40" t="s">
        <v>38</v>
      </c>
      <c r="C40" t="s">
        <v>28</v>
      </c>
      <c r="D40" t="s">
        <v>17</v>
      </c>
      <c r="E40" t="s">
        <v>27</v>
      </c>
      <c r="F40" s="60">
        <v>80.792682926829272</v>
      </c>
      <c r="G40" s="60">
        <f t="shared" si="0"/>
        <v>78.737170771591849</v>
      </c>
      <c r="H40" s="60">
        <f t="shared" si="1"/>
        <v>2.0555121552374231</v>
      </c>
      <c r="I40" s="60">
        <f t="shared" si="2"/>
        <v>4.2251302203287961</v>
      </c>
    </row>
    <row r="41" spans="1:9">
      <c r="A41">
        <v>35</v>
      </c>
      <c r="B41" t="s">
        <v>38</v>
      </c>
      <c r="C41" t="s">
        <v>29</v>
      </c>
      <c r="D41" t="s">
        <v>17</v>
      </c>
      <c r="E41" t="s">
        <v>27</v>
      </c>
      <c r="F41" s="60">
        <v>81.350482315112544</v>
      </c>
      <c r="G41" s="60">
        <f t="shared" si="0"/>
        <v>78.347633577788827</v>
      </c>
      <c r="H41" s="60">
        <f t="shared" si="1"/>
        <v>3.0028487373237169</v>
      </c>
      <c r="I41" s="60">
        <f t="shared" si="2"/>
        <v>9.0171005392466412</v>
      </c>
    </row>
    <row r="42" spans="1:9">
      <c r="A42">
        <v>36</v>
      </c>
      <c r="B42" t="s">
        <v>38</v>
      </c>
      <c r="C42" t="s">
        <v>30</v>
      </c>
      <c r="D42" t="s">
        <v>17</v>
      </c>
      <c r="E42" t="s">
        <v>27</v>
      </c>
      <c r="F42" s="60">
        <v>86.206896551724128</v>
      </c>
      <c r="G42" s="60">
        <f t="shared" si="0"/>
        <v>77.958096383985819</v>
      </c>
      <c r="H42" s="60">
        <f t="shared" si="1"/>
        <v>8.2488001677383096</v>
      </c>
      <c r="I42" s="60">
        <f t="shared" si="2"/>
        <v>68.04270420727957</v>
      </c>
    </row>
    <row r="43" spans="1:9">
      <c r="A43">
        <v>37</v>
      </c>
      <c r="B43" t="s">
        <v>39</v>
      </c>
      <c r="C43" t="s">
        <v>26</v>
      </c>
      <c r="D43" t="s">
        <v>17</v>
      </c>
      <c r="E43" t="s">
        <v>27</v>
      </c>
      <c r="F43" s="60">
        <v>75.454545454545453</v>
      </c>
      <c r="G43" s="60">
        <f t="shared" si="0"/>
        <v>77.568559190182796</v>
      </c>
      <c r="H43" s="60">
        <f t="shared" si="1"/>
        <v>-2.114013735637343</v>
      </c>
      <c r="I43" s="60">
        <f t="shared" si="2"/>
        <v>4.4690540744633536</v>
      </c>
    </row>
    <row r="44" spans="1:9">
      <c r="A44">
        <v>38</v>
      </c>
      <c r="B44" t="s">
        <v>39</v>
      </c>
      <c r="C44" t="s">
        <v>28</v>
      </c>
      <c r="D44" t="s">
        <v>17</v>
      </c>
      <c r="E44" t="s">
        <v>27</v>
      </c>
      <c r="F44" s="60">
        <v>80.361757105943155</v>
      </c>
      <c r="G44" s="60">
        <f t="shared" si="0"/>
        <v>77.179021996379774</v>
      </c>
      <c r="H44" s="60">
        <f t="shared" si="1"/>
        <v>3.1827351095633816</v>
      </c>
      <c r="I44" s="60">
        <f t="shared" si="2"/>
        <v>10.129802777647431</v>
      </c>
    </row>
    <row r="45" spans="1:9">
      <c r="A45">
        <v>39</v>
      </c>
      <c r="B45" t="s">
        <v>39</v>
      </c>
      <c r="C45" t="s">
        <v>29</v>
      </c>
      <c r="D45" t="s">
        <v>17</v>
      </c>
      <c r="E45" t="s">
        <v>27</v>
      </c>
      <c r="F45" s="60">
        <v>75.335120643431637</v>
      </c>
      <c r="G45" s="60">
        <f t="shared" si="0"/>
        <v>76.789484802576752</v>
      </c>
      <c r="H45" s="60">
        <f t="shared" si="1"/>
        <v>-1.4543641591451149</v>
      </c>
      <c r="I45" s="60">
        <f t="shared" si="2"/>
        <v>2.1151751074058769</v>
      </c>
    </row>
    <row r="46" spans="1:9">
      <c r="A46">
        <v>40</v>
      </c>
      <c r="B46" t="s">
        <v>39</v>
      </c>
      <c r="C46" t="s">
        <v>30</v>
      </c>
      <c r="D46" t="s">
        <v>17</v>
      </c>
      <c r="E46" t="s">
        <v>27</v>
      </c>
      <c r="F46" s="60">
        <v>72.616136919315394</v>
      </c>
      <c r="G46" s="60">
        <f t="shared" si="0"/>
        <v>76.399947608773743</v>
      </c>
      <c r="H46" s="60">
        <f t="shared" si="1"/>
        <v>-3.783810689458349</v>
      </c>
      <c r="I46" s="60">
        <f t="shared" si="2"/>
        <v>14.317223333659266</v>
      </c>
    </row>
    <row r="49" spans="10:13" ht="15" thickBot="1"/>
    <row r="50" spans="10:13">
      <c r="J50" s="37"/>
      <c r="K50" s="37" t="s">
        <v>49</v>
      </c>
    </row>
    <row r="51" spans="10:13">
      <c r="J51" t="s">
        <v>50</v>
      </c>
      <c r="K51">
        <v>91.981435360894494</v>
      </c>
    </row>
    <row r="52" spans="10:13" ht="15" thickBot="1">
      <c r="J52" s="38" t="s">
        <v>19</v>
      </c>
      <c r="K52" s="38">
        <v>-0.38953719380301893</v>
      </c>
    </row>
    <row r="54" spans="10:13" ht="15" thickBot="1"/>
    <row r="55" spans="10:13">
      <c r="J55" s="39" t="s">
        <v>51</v>
      </c>
      <c r="K55" s="40"/>
      <c r="L55" s="40"/>
      <c r="M55" s="41"/>
    </row>
    <row r="56" spans="10:13" ht="15" thickBot="1">
      <c r="J56" s="42"/>
      <c r="K56" s="43"/>
      <c r="L56" s="43"/>
      <c r="M56" s="44"/>
    </row>
    <row r="58" spans="10:13">
      <c r="J58" s="130" t="s">
        <v>52</v>
      </c>
      <c r="K58" s="130"/>
    </row>
    <row r="59" spans="10:13">
      <c r="K59" s="111"/>
    </row>
    <row r="60" spans="10:13">
      <c r="J60" s="112" t="s">
        <v>4</v>
      </c>
      <c r="K60" s="113">
        <f>AVERAGE(I7:I46)</f>
        <v>9.3420013312487562</v>
      </c>
    </row>
    <row r="73" spans="1:13" ht="15.6">
      <c r="A73" s="45" t="s">
        <v>53</v>
      </c>
      <c r="B73" s="46"/>
      <c r="C73" s="46"/>
    </row>
    <row r="75" spans="1:13" ht="28.8">
      <c r="A75" s="22" t="s">
        <v>19</v>
      </c>
      <c r="B75" s="22" t="s">
        <v>20</v>
      </c>
      <c r="C75" s="22" t="s">
        <v>21</v>
      </c>
      <c r="D75" s="22" t="s">
        <v>22</v>
      </c>
      <c r="E75" s="22" t="s">
        <v>23</v>
      </c>
      <c r="F75" s="22" t="s">
        <v>19</v>
      </c>
      <c r="G75" s="22" t="s">
        <v>54</v>
      </c>
      <c r="H75" s="22" t="s">
        <v>55</v>
      </c>
      <c r="I75" s="22" t="s">
        <v>56</v>
      </c>
      <c r="J75" s="23" t="s">
        <v>24</v>
      </c>
      <c r="K75" s="22" t="s">
        <v>46</v>
      </c>
      <c r="L75" s="22" t="s">
        <v>47</v>
      </c>
      <c r="M75" s="23" t="s">
        <v>48</v>
      </c>
    </row>
    <row r="76" spans="1:13">
      <c r="A76">
        <v>1</v>
      </c>
      <c r="B76" t="s">
        <v>25</v>
      </c>
      <c r="C76" t="s">
        <v>26</v>
      </c>
      <c r="D76" t="s">
        <v>17</v>
      </c>
      <c r="E76" t="s">
        <v>27</v>
      </c>
      <c r="F76">
        <v>1</v>
      </c>
      <c r="G76">
        <v>1</v>
      </c>
      <c r="H76">
        <v>0</v>
      </c>
      <c r="I76">
        <v>0</v>
      </c>
      <c r="J76" s="60">
        <v>90.102389078498291</v>
      </c>
      <c r="K76" s="60">
        <f>$B$119+$B$120*F76+$B$121*G76+$B$122*H76+$B$123*I76</f>
        <v>90.609934429684841</v>
      </c>
      <c r="L76" s="60">
        <f>J76-K76</f>
        <v>-0.50754535118655042</v>
      </c>
      <c r="M76" s="60">
        <f>POWER(L76,2)</f>
        <v>0.25760228351107878</v>
      </c>
    </row>
    <row r="77" spans="1:13">
      <c r="A77">
        <v>2</v>
      </c>
      <c r="B77" t="s">
        <v>25</v>
      </c>
      <c r="C77" t="s">
        <v>28</v>
      </c>
      <c r="D77" t="s">
        <v>17</v>
      </c>
      <c r="E77" t="s">
        <v>27</v>
      </c>
      <c r="F77">
        <v>2</v>
      </c>
      <c r="G77">
        <v>0</v>
      </c>
      <c r="H77">
        <v>1</v>
      </c>
      <c r="I77">
        <v>0</v>
      </c>
      <c r="J77" s="60">
        <v>95.136778115501514</v>
      </c>
      <c r="K77" s="60">
        <f t="shared" ref="K77:K115" si="3">$B$119+$B$120*F77+$B$121*G77+$B$122*H77+$B$123*I77</f>
        <v>92.399386407636925</v>
      </c>
      <c r="L77" s="60">
        <f t="shared" ref="L77:L115" si="4">J77-K77</f>
        <v>2.7373917078645889</v>
      </c>
      <c r="M77" s="60">
        <f t="shared" ref="M77:M115" si="5">POWER(L77,2)</f>
        <v>7.4933133622858108</v>
      </c>
    </row>
    <row r="78" spans="1:13">
      <c r="A78">
        <v>3</v>
      </c>
      <c r="B78" t="s">
        <v>25</v>
      </c>
      <c r="C78" t="s">
        <v>29</v>
      </c>
      <c r="D78" t="s">
        <v>17</v>
      </c>
      <c r="E78" t="s">
        <v>27</v>
      </c>
      <c r="F78">
        <v>3</v>
      </c>
      <c r="G78">
        <v>0</v>
      </c>
      <c r="H78">
        <v>0</v>
      </c>
      <c r="I78">
        <v>1</v>
      </c>
      <c r="J78" s="60">
        <v>88.679245283018872</v>
      </c>
      <c r="K78" s="60">
        <f t="shared" si="3"/>
        <v>89.753752739786592</v>
      </c>
      <c r="L78" s="60">
        <f t="shared" si="4"/>
        <v>-1.0745074567677193</v>
      </c>
      <c r="M78" s="60">
        <f t="shared" si="5"/>
        <v>1.1545662746494321</v>
      </c>
    </row>
    <row r="79" spans="1:13">
      <c r="A79">
        <v>4</v>
      </c>
      <c r="B79" t="s">
        <v>25</v>
      </c>
      <c r="C79" t="s">
        <v>30</v>
      </c>
      <c r="D79" t="s">
        <v>17</v>
      </c>
      <c r="E79" t="s">
        <v>27</v>
      </c>
      <c r="F79">
        <v>4</v>
      </c>
      <c r="G79">
        <v>0</v>
      </c>
      <c r="H79">
        <v>0</v>
      </c>
      <c r="I79">
        <v>0</v>
      </c>
      <c r="J79" s="60">
        <v>95.59748427672956</v>
      </c>
      <c r="K79" s="60">
        <f t="shared" si="3"/>
        <v>91.543452165563153</v>
      </c>
      <c r="L79" s="60">
        <f t="shared" si="4"/>
        <v>4.054032111166407</v>
      </c>
      <c r="M79" s="60">
        <f t="shared" si="5"/>
        <v>16.435176358368356</v>
      </c>
    </row>
    <row r="80" spans="1:13">
      <c r="A80">
        <v>5</v>
      </c>
      <c r="B80" t="s">
        <v>31</v>
      </c>
      <c r="C80" t="s">
        <v>26</v>
      </c>
      <c r="D80" t="s">
        <v>17</v>
      </c>
      <c r="E80" t="s">
        <v>27</v>
      </c>
      <c r="F80">
        <v>5</v>
      </c>
      <c r="G80">
        <v>1</v>
      </c>
      <c r="H80">
        <v>0</v>
      </c>
      <c r="I80">
        <v>0</v>
      </c>
      <c r="J80" s="60">
        <v>90.202702702702695</v>
      </c>
      <c r="K80" s="60">
        <f t="shared" si="3"/>
        <v>89.036443641299229</v>
      </c>
      <c r="L80" s="60">
        <f t="shared" si="4"/>
        <v>1.1662590614034656</v>
      </c>
      <c r="M80" s="60">
        <f t="shared" si="5"/>
        <v>1.3601601983056926</v>
      </c>
    </row>
    <row r="81" spans="1:13">
      <c r="A81">
        <v>6</v>
      </c>
      <c r="B81" t="s">
        <v>31</v>
      </c>
      <c r="C81" t="s">
        <v>28</v>
      </c>
      <c r="D81" t="s">
        <v>17</v>
      </c>
      <c r="E81" t="s">
        <v>27</v>
      </c>
      <c r="F81">
        <v>6</v>
      </c>
      <c r="G81">
        <v>0</v>
      </c>
      <c r="H81">
        <v>1</v>
      </c>
      <c r="I81">
        <v>0</v>
      </c>
      <c r="J81" s="60">
        <v>88.698630136986296</v>
      </c>
      <c r="K81" s="60">
        <f t="shared" si="3"/>
        <v>90.825895619251312</v>
      </c>
      <c r="L81" s="60">
        <f t="shared" si="4"/>
        <v>-2.1272654822650168</v>
      </c>
      <c r="M81" s="60">
        <f t="shared" si="5"/>
        <v>4.5252584320362148</v>
      </c>
    </row>
    <row r="82" spans="1:13">
      <c r="A82">
        <v>7</v>
      </c>
      <c r="B82" t="s">
        <v>31</v>
      </c>
      <c r="C82" t="s">
        <v>29</v>
      </c>
      <c r="D82" t="s">
        <v>17</v>
      </c>
      <c r="E82" t="s">
        <v>27</v>
      </c>
      <c r="F82">
        <v>7</v>
      </c>
      <c r="G82">
        <v>0</v>
      </c>
      <c r="H82">
        <v>0</v>
      </c>
      <c r="I82">
        <v>1</v>
      </c>
      <c r="J82" s="60">
        <v>89.368770764119603</v>
      </c>
      <c r="K82" s="60">
        <f t="shared" si="3"/>
        <v>88.180261951400979</v>
      </c>
      <c r="L82" s="60">
        <f t="shared" si="4"/>
        <v>1.1885088127186236</v>
      </c>
      <c r="M82" s="60">
        <f t="shared" si="5"/>
        <v>1.4125531979098325</v>
      </c>
    </row>
    <row r="83" spans="1:13">
      <c r="A83">
        <v>8</v>
      </c>
      <c r="B83" t="s">
        <v>31</v>
      </c>
      <c r="C83" t="s">
        <v>30</v>
      </c>
      <c r="D83" t="s">
        <v>17</v>
      </c>
      <c r="E83" t="s">
        <v>27</v>
      </c>
      <c r="F83">
        <v>8</v>
      </c>
      <c r="G83">
        <v>0</v>
      </c>
      <c r="H83">
        <v>0</v>
      </c>
      <c r="I83">
        <v>0</v>
      </c>
      <c r="J83" s="60">
        <v>92.145015105740185</v>
      </c>
      <c r="K83" s="60">
        <f t="shared" si="3"/>
        <v>89.969961377177526</v>
      </c>
      <c r="L83" s="60">
        <f t="shared" si="4"/>
        <v>2.1750537285626592</v>
      </c>
      <c r="M83" s="60">
        <f t="shared" si="5"/>
        <v>4.7308587221343261</v>
      </c>
    </row>
    <row r="84" spans="1:13">
      <c r="A84">
        <v>9</v>
      </c>
      <c r="B84" t="s">
        <v>32</v>
      </c>
      <c r="C84" t="s">
        <v>26</v>
      </c>
      <c r="D84" t="s">
        <v>17</v>
      </c>
      <c r="E84" t="s">
        <v>27</v>
      </c>
      <c r="F84">
        <v>9</v>
      </c>
      <c r="G84">
        <v>1</v>
      </c>
      <c r="H84">
        <v>0</v>
      </c>
      <c r="I84">
        <v>0</v>
      </c>
      <c r="J84" s="60">
        <v>85.483870967741936</v>
      </c>
      <c r="K84" s="60">
        <f t="shared" si="3"/>
        <v>87.462952852913617</v>
      </c>
      <c r="L84" s="60">
        <f t="shared" si="4"/>
        <v>-1.9790818851716807</v>
      </c>
      <c r="M84" s="60">
        <f t="shared" si="5"/>
        <v>3.9167651082146935</v>
      </c>
    </row>
    <row r="85" spans="1:13">
      <c r="A85">
        <v>10</v>
      </c>
      <c r="B85" t="s">
        <v>32</v>
      </c>
      <c r="C85" t="s">
        <v>28</v>
      </c>
      <c r="D85" t="s">
        <v>17</v>
      </c>
      <c r="E85" t="s">
        <v>27</v>
      </c>
      <c r="F85">
        <v>10</v>
      </c>
      <c r="G85">
        <v>0</v>
      </c>
      <c r="H85">
        <v>1</v>
      </c>
      <c r="I85">
        <v>0</v>
      </c>
      <c r="J85" s="60">
        <v>90.282131661442008</v>
      </c>
      <c r="K85" s="60">
        <f t="shared" si="3"/>
        <v>89.252404830865686</v>
      </c>
      <c r="L85" s="60">
        <f t="shared" si="4"/>
        <v>1.0297268305763225</v>
      </c>
      <c r="M85" s="60">
        <f t="shared" si="5"/>
        <v>1.0603373456087584</v>
      </c>
    </row>
    <row r="86" spans="1:13">
      <c r="A86">
        <v>11</v>
      </c>
      <c r="B86" t="s">
        <v>32</v>
      </c>
      <c r="C86" t="s">
        <v>29</v>
      </c>
      <c r="D86" t="s">
        <v>17</v>
      </c>
      <c r="E86" t="s">
        <v>27</v>
      </c>
      <c r="F86">
        <v>11</v>
      </c>
      <c r="G86">
        <v>0</v>
      </c>
      <c r="H86">
        <v>0</v>
      </c>
      <c r="I86">
        <v>1</v>
      </c>
      <c r="J86" s="60">
        <v>86.82634730538922</v>
      </c>
      <c r="K86" s="60">
        <f t="shared" si="3"/>
        <v>86.606771163015367</v>
      </c>
      <c r="L86" s="60">
        <f t="shared" si="4"/>
        <v>0.21957614237385314</v>
      </c>
      <c r="M86" s="60">
        <f t="shared" si="5"/>
        <v>4.8213682299782623E-2</v>
      </c>
    </row>
    <row r="87" spans="1:13">
      <c r="A87">
        <v>12</v>
      </c>
      <c r="B87" t="s">
        <v>32</v>
      </c>
      <c r="C87" t="s">
        <v>30</v>
      </c>
      <c r="D87" t="s">
        <v>17</v>
      </c>
      <c r="E87" t="s">
        <v>27</v>
      </c>
      <c r="F87">
        <v>12</v>
      </c>
      <c r="G87">
        <v>0</v>
      </c>
      <c r="H87">
        <v>0</v>
      </c>
      <c r="I87">
        <v>0</v>
      </c>
      <c r="J87" s="60">
        <v>89.130434782608688</v>
      </c>
      <c r="K87" s="60">
        <f t="shared" si="3"/>
        <v>88.396470588791914</v>
      </c>
      <c r="L87" s="60">
        <f t="shared" si="4"/>
        <v>0.73396419381677447</v>
      </c>
      <c r="M87" s="60">
        <f t="shared" si="5"/>
        <v>0.53870343780510765</v>
      </c>
    </row>
    <row r="88" spans="1:13">
      <c r="A88">
        <v>13</v>
      </c>
      <c r="B88" t="s">
        <v>33</v>
      </c>
      <c r="C88" t="s">
        <v>26</v>
      </c>
      <c r="D88" t="s">
        <v>17</v>
      </c>
      <c r="E88" t="s">
        <v>27</v>
      </c>
      <c r="F88">
        <v>13</v>
      </c>
      <c r="G88">
        <v>1</v>
      </c>
      <c r="H88">
        <v>0</v>
      </c>
      <c r="I88">
        <v>0</v>
      </c>
      <c r="J88" s="60">
        <v>85.534591194968556</v>
      </c>
      <c r="K88" s="60">
        <f t="shared" si="3"/>
        <v>85.889462064528004</v>
      </c>
      <c r="L88" s="60">
        <f t="shared" si="4"/>
        <v>-0.35487086955944847</v>
      </c>
      <c r="M88" s="60">
        <f t="shared" si="5"/>
        <v>0.12593333406187909</v>
      </c>
    </row>
    <row r="89" spans="1:13">
      <c r="A89">
        <v>14</v>
      </c>
      <c r="B89" t="s">
        <v>33</v>
      </c>
      <c r="C89" t="s">
        <v>28</v>
      </c>
      <c r="D89" t="s">
        <v>17</v>
      </c>
      <c r="E89" t="s">
        <v>27</v>
      </c>
      <c r="F89">
        <v>14</v>
      </c>
      <c r="G89">
        <v>0</v>
      </c>
      <c r="H89">
        <v>1</v>
      </c>
      <c r="I89">
        <v>0</v>
      </c>
      <c r="J89" s="60">
        <v>84.482758620689651</v>
      </c>
      <c r="K89" s="60">
        <f t="shared" si="3"/>
        <v>87.678914042480073</v>
      </c>
      <c r="L89" s="60">
        <f t="shared" si="4"/>
        <v>-3.1961554217904222</v>
      </c>
      <c r="M89" s="60">
        <f t="shared" si="5"/>
        <v>10.215409480240313</v>
      </c>
    </row>
    <row r="90" spans="1:13">
      <c r="A90">
        <v>15</v>
      </c>
      <c r="B90" t="s">
        <v>33</v>
      </c>
      <c r="C90" t="s">
        <v>29</v>
      </c>
      <c r="D90" t="s">
        <v>17</v>
      </c>
      <c r="E90" t="s">
        <v>27</v>
      </c>
      <c r="F90">
        <v>15</v>
      </c>
      <c r="G90">
        <v>0</v>
      </c>
      <c r="H90">
        <v>0</v>
      </c>
      <c r="I90">
        <v>1</v>
      </c>
      <c r="J90" s="60">
        <v>85</v>
      </c>
      <c r="K90" s="60">
        <f t="shared" si="3"/>
        <v>85.03328037462974</v>
      </c>
      <c r="L90" s="60">
        <f t="shared" si="4"/>
        <v>-3.3280374629740095E-2</v>
      </c>
      <c r="M90" s="60">
        <f t="shared" si="5"/>
        <v>1.1075833354958482E-3</v>
      </c>
    </row>
    <row r="91" spans="1:13">
      <c r="A91">
        <v>16</v>
      </c>
      <c r="B91" t="s">
        <v>33</v>
      </c>
      <c r="C91" t="s">
        <v>30</v>
      </c>
      <c r="D91" t="s">
        <v>17</v>
      </c>
      <c r="E91" t="s">
        <v>27</v>
      </c>
      <c r="F91">
        <v>16</v>
      </c>
      <c r="G91">
        <v>0</v>
      </c>
      <c r="H91">
        <v>0</v>
      </c>
      <c r="I91">
        <v>0</v>
      </c>
      <c r="J91" s="60">
        <v>86.549707602339183</v>
      </c>
      <c r="K91" s="60">
        <f t="shared" si="3"/>
        <v>86.822979800406301</v>
      </c>
      <c r="L91" s="60">
        <f t="shared" si="4"/>
        <v>-0.27327219806711867</v>
      </c>
      <c r="M91" s="60">
        <f t="shared" si="5"/>
        <v>7.4677694236434541E-2</v>
      </c>
    </row>
    <row r="92" spans="1:13">
      <c r="A92">
        <v>17</v>
      </c>
      <c r="B92" t="s">
        <v>34</v>
      </c>
      <c r="C92" t="s">
        <v>26</v>
      </c>
      <c r="D92" t="s">
        <v>17</v>
      </c>
      <c r="E92" t="s">
        <v>27</v>
      </c>
      <c r="F92">
        <v>17</v>
      </c>
      <c r="G92">
        <v>1</v>
      </c>
      <c r="H92">
        <v>0</v>
      </c>
      <c r="I92">
        <v>0</v>
      </c>
      <c r="J92" s="60">
        <v>86.834733893557427</v>
      </c>
      <c r="K92" s="60">
        <f t="shared" si="3"/>
        <v>84.315971276142378</v>
      </c>
      <c r="L92" s="60">
        <f t="shared" si="4"/>
        <v>2.5187626174150495</v>
      </c>
      <c r="M92" s="60">
        <f t="shared" si="5"/>
        <v>6.3441651228875111</v>
      </c>
    </row>
    <row r="93" spans="1:13">
      <c r="A93">
        <v>18</v>
      </c>
      <c r="B93" t="s">
        <v>34</v>
      </c>
      <c r="C93" t="s">
        <v>28</v>
      </c>
      <c r="D93" t="s">
        <v>17</v>
      </c>
      <c r="E93" t="s">
        <v>27</v>
      </c>
      <c r="F93">
        <v>18</v>
      </c>
      <c r="G93">
        <v>0</v>
      </c>
      <c r="H93">
        <v>1</v>
      </c>
      <c r="I93">
        <v>0</v>
      </c>
      <c r="J93" s="60">
        <v>85.13513513513513</v>
      </c>
      <c r="K93" s="60">
        <f t="shared" si="3"/>
        <v>86.105423254094461</v>
      </c>
      <c r="L93" s="60">
        <f t="shared" si="4"/>
        <v>-0.97028811895933131</v>
      </c>
      <c r="M93" s="60">
        <f t="shared" si="5"/>
        <v>0.94145903379363749</v>
      </c>
    </row>
    <row r="94" spans="1:13">
      <c r="A94">
        <v>19</v>
      </c>
      <c r="B94" t="s">
        <v>34</v>
      </c>
      <c r="C94" t="s">
        <v>29</v>
      </c>
      <c r="D94" t="s">
        <v>17</v>
      </c>
      <c r="E94" t="s">
        <v>27</v>
      </c>
      <c r="F94">
        <v>19</v>
      </c>
      <c r="G94">
        <v>0</v>
      </c>
      <c r="H94">
        <v>0</v>
      </c>
      <c r="I94">
        <v>1</v>
      </c>
      <c r="J94" s="60">
        <v>81.723237597911222</v>
      </c>
      <c r="K94" s="60">
        <f t="shared" si="3"/>
        <v>83.459789586244128</v>
      </c>
      <c r="L94" s="60">
        <f t="shared" si="4"/>
        <v>-1.7365519883329057</v>
      </c>
      <c r="M94" s="60">
        <f t="shared" si="5"/>
        <v>3.0156128081829681</v>
      </c>
    </row>
    <row r="95" spans="1:13">
      <c r="A95">
        <v>20</v>
      </c>
      <c r="B95" t="s">
        <v>34</v>
      </c>
      <c r="C95" t="s">
        <v>30</v>
      </c>
      <c r="D95" t="s">
        <v>17</v>
      </c>
      <c r="E95" t="s">
        <v>27</v>
      </c>
      <c r="F95">
        <v>20</v>
      </c>
      <c r="G95">
        <v>0</v>
      </c>
      <c r="H95">
        <v>0</v>
      </c>
      <c r="I95">
        <v>0</v>
      </c>
      <c r="J95" s="60">
        <v>84.382871536523936</v>
      </c>
      <c r="K95" s="60">
        <f t="shared" si="3"/>
        <v>85.249489012020689</v>
      </c>
      <c r="L95" s="60">
        <f t="shared" si="4"/>
        <v>-0.86661747549675283</v>
      </c>
      <c r="M95" s="60">
        <f t="shared" si="5"/>
        <v>0.75102584883636503</v>
      </c>
    </row>
    <row r="96" spans="1:13">
      <c r="A96">
        <v>21</v>
      </c>
      <c r="B96" t="s">
        <v>35</v>
      </c>
      <c r="C96" t="s">
        <v>26</v>
      </c>
      <c r="D96" t="s">
        <v>17</v>
      </c>
      <c r="E96" t="s">
        <v>27</v>
      </c>
      <c r="F96">
        <v>21</v>
      </c>
      <c r="G96">
        <v>1</v>
      </c>
      <c r="H96">
        <v>0</v>
      </c>
      <c r="I96">
        <v>0</v>
      </c>
      <c r="J96" s="60">
        <v>85.359801488833739</v>
      </c>
      <c r="K96" s="60">
        <f t="shared" si="3"/>
        <v>82.742480487756765</v>
      </c>
      <c r="L96" s="60">
        <f t="shared" si="4"/>
        <v>2.6173210010769736</v>
      </c>
      <c r="M96" s="60">
        <f t="shared" si="5"/>
        <v>6.8503692226785713</v>
      </c>
    </row>
    <row r="97" spans="1:13">
      <c r="A97">
        <v>22</v>
      </c>
      <c r="B97" t="s">
        <v>35</v>
      </c>
      <c r="C97" t="s">
        <v>28</v>
      </c>
      <c r="D97" t="s">
        <v>17</v>
      </c>
      <c r="E97" t="s">
        <v>27</v>
      </c>
      <c r="F97">
        <v>22</v>
      </c>
      <c r="G97">
        <v>0</v>
      </c>
      <c r="H97">
        <v>1</v>
      </c>
      <c r="I97">
        <v>0</v>
      </c>
      <c r="J97" s="60">
        <v>81.84143222506394</v>
      </c>
      <c r="K97" s="60">
        <f t="shared" si="3"/>
        <v>84.531932465708834</v>
      </c>
      <c r="L97" s="60">
        <f t="shared" si="4"/>
        <v>-2.6905002406448943</v>
      </c>
      <c r="M97" s="60">
        <f t="shared" si="5"/>
        <v>7.2387915449102342</v>
      </c>
    </row>
    <row r="98" spans="1:13">
      <c r="A98">
        <v>23</v>
      </c>
      <c r="B98" t="s">
        <v>35</v>
      </c>
      <c r="C98" t="s">
        <v>29</v>
      </c>
      <c r="D98" t="s">
        <v>17</v>
      </c>
      <c r="E98" t="s">
        <v>27</v>
      </c>
      <c r="F98">
        <v>23</v>
      </c>
      <c r="G98">
        <v>0</v>
      </c>
      <c r="H98">
        <v>0</v>
      </c>
      <c r="I98">
        <v>1</v>
      </c>
      <c r="J98" s="60">
        <v>82.608695652173907</v>
      </c>
      <c r="K98" s="60">
        <f t="shared" si="3"/>
        <v>81.886298797858515</v>
      </c>
      <c r="L98" s="60">
        <f t="shared" si="4"/>
        <v>0.72239685431539158</v>
      </c>
      <c r="M98" s="60">
        <f t="shared" si="5"/>
        <v>0.52185721512477312</v>
      </c>
    </row>
    <row r="99" spans="1:13">
      <c r="A99">
        <v>24</v>
      </c>
      <c r="B99" t="s">
        <v>35</v>
      </c>
      <c r="C99" t="s">
        <v>30</v>
      </c>
      <c r="D99" t="s">
        <v>17</v>
      </c>
      <c r="E99" t="s">
        <v>27</v>
      </c>
      <c r="F99">
        <v>24</v>
      </c>
      <c r="G99">
        <v>0</v>
      </c>
      <c r="H99">
        <v>0</v>
      </c>
      <c r="I99">
        <v>0</v>
      </c>
      <c r="J99" s="60">
        <v>79.606879606879616</v>
      </c>
      <c r="K99" s="60">
        <f t="shared" si="3"/>
        <v>83.675998223635062</v>
      </c>
      <c r="L99" s="60">
        <f t="shared" si="4"/>
        <v>-4.0691186167554463</v>
      </c>
      <c r="M99" s="60">
        <f t="shared" si="5"/>
        <v>16.557726317225757</v>
      </c>
    </row>
    <row r="100" spans="1:13">
      <c r="A100">
        <v>25</v>
      </c>
      <c r="B100" t="s">
        <v>36</v>
      </c>
      <c r="C100" t="s">
        <v>26</v>
      </c>
      <c r="D100" t="s">
        <v>17</v>
      </c>
      <c r="E100" t="s">
        <v>27</v>
      </c>
      <c r="F100">
        <v>25</v>
      </c>
      <c r="G100">
        <v>1</v>
      </c>
      <c r="H100">
        <v>0</v>
      </c>
      <c r="I100">
        <v>0</v>
      </c>
      <c r="J100" s="60">
        <v>75.797872340425528</v>
      </c>
      <c r="K100" s="60">
        <f t="shared" si="3"/>
        <v>81.168989699371153</v>
      </c>
      <c r="L100" s="60">
        <f t="shared" si="4"/>
        <v>-5.3711173589456251</v>
      </c>
      <c r="M100" s="60">
        <f t="shared" si="5"/>
        <v>28.848901683567028</v>
      </c>
    </row>
    <row r="101" spans="1:13">
      <c r="A101">
        <v>26</v>
      </c>
      <c r="B101" t="s">
        <v>36</v>
      </c>
      <c r="C101" t="s">
        <v>28</v>
      </c>
      <c r="D101" t="s">
        <v>17</v>
      </c>
      <c r="E101" t="s">
        <v>27</v>
      </c>
      <c r="F101">
        <v>26</v>
      </c>
      <c r="G101">
        <v>0</v>
      </c>
      <c r="H101">
        <v>1</v>
      </c>
      <c r="I101">
        <v>0</v>
      </c>
      <c r="J101" s="60">
        <v>79.820627802690581</v>
      </c>
      <c r="K101" s="60">
        <f t="shared" si="3"/>
        <v>82.958441677323222</v>
      </c>
      <c r="L101" s="60">
        <f t="shared" si="4"/>
        <v>-3.1378138746326414</v>
      </c>
      <c r="M101" s="60">
        <f t="shared" si="5"/>
        <v>9.8458759118371102</v>
      </c>
    </row>
    <row r="102" spans="1:13">
      <c r="A102">
        <v>27</v>
      </c>
      <c r="B102" t="s">
        <v>36</v>
      </c>
      <c r="C102" t="s">
        <v>29</v>
      </c>
      <c r="D102" t="s">
        <v>17</v>
      </c>
      <c r="E102" t="s">
        <v>27</v>
      </c>
      <c r="F102">
        <v>27</v>
      </c>
      <c r="G102">
        <v>0</v>
      </c>
      <c r="H102">
        <v>0</v>
      </c>
      <c r="I102">
        <v>1</v>
      </c>
      <c r="J102" s="60">
        <v>76.712328767123282</v>
      </c>
      <c r="K102" s="60">
        <f t="shared" si="3"/>
        <v>80.312808009472903</v>
      </c>
      <c r="L102" s="60">
        <f t="shared" si="4"/>
        <v>-3.6004792423496212</v>
      </c>
      <c r="M102" s="60">
        <f t="shared" si="5"/>
        <v>12.963450774590502</v>
      </c>
    </row>
    <row r="103" spans="1:13">
      <c r="A103">
        <v>28</v>
      </c>
      <c r="B103" t="s">
        <v>36</v>
      </c>
      <c r="C103" t="s">
        <v>30</v>
      </c>
      <c r="D103" t="s">
        <v>17</v>
      </c>
      <c r="E103" t="s">
        <v>27</v>
      </c>
      <c r="F103">
        <v>28</v>
      </c>
      <c r="G103">
        <v>0</v>
      </c>
      <c r="H103">
        <v>0</v>
      </c>
      <c r="I103">
        <v>0</v>
      </c>
      <c r="J103" s="60">
        <v>79.136690647482013</v>
      </c>
      <c r="K103" s="60">
        <f t="shared" si="3"/>
        <v>82.10250743524945</v>
      </c>
      <c r="L103" s="60">
        <f t="shared" si="4"/>
        <v>-2.9658167877674373</v>
      </c>
      <c r="M103" s="60">
        <f t="shared" si="5"/>
        <v>8.7960692186031597</v>
      </c>
    </row>
    <row r="104" spans="1:13">
      <c r="A104">
        <v>29</v>
      </c>
      <c r="B104" t="s">
        <v>37</v>
      </c>
      <c r="C104" t="s">
        <v>26</v>
      </c>
      <c r="D104" t="s">
        <v>17</v>
      </c>
      <c r="E104" t="s">
        <v>27</v>
      </c>
      <c r="F104">
        <v>29</v>
      </c>
      <c r="G104">
        <v>1</v>
      </c>
      <c r="H104">
        <v>0</v>
      </c>
      <c r="I104">
        <v>0</v>
      </c>
      <c r="J104" s="60">
        <v>76.737967914438499</v>
      </c>
      <c r="K104" s="60">
        <f t="shared" si="3"/>
        <v>79.595498910985526</v>
      </c>
      <c r="L104" s="60">
        <f t="shared" si="4"/>
        <v>-2.8575309965470268</v>
      </c>
      <c r="M104" s="60">
        <f t="shared" si="5"/>
        <v>8.1654833962270441</v>
      </c>
    </row>
    <row r="105" spans="1:13">
      <c r="A105">
        <v>30</v>
      </c>
      <c r="B105" t="s">
        <v>37</v>
      </c>
      <c r="C105" t="s">
        <v>28</v>
      </c>
      <c r="D105" t="s">
        <v>17</v>
      </c>
      <c r="E105" t="s">
        <v>27</v>
      </c>
      <c r="F105">
        <v>30</v>
      </c>
      <c r="G105">
        <v>0</v>
      </c>
      <c r="H105">
        <v>1</v>
      </c>
      <c r="I105">
        <v>0</v>
      </c>
      <c r="J105" s="60">
        <v>86.634844868735087</v>
      </c>
      <c r="K105" s="60">
        <f t="shared" si="3"/>
        <v>81.38495088893761</v>
      </c>
      <c r="L105" s="60">
        <f t="shared" si="4"/>
        <v>5.2498939797974771</v>
      </c>
      <c r="M105" s="60">
        <f t="shared" si="5"/>
        <v>27.561386799113791</v>
      </c>
    </row>
    <row r="106" spans="1:13">
      <c r="A106">
        <v>31</v>
      </c>
      <c r="B106" t="s">
        <v>37</v>
      </c>
      <c r="C106" t="s">
        <v>29</v>
      </c>
      <c r="D106" t="s">
        <v>17</v>
      </c>
      <c r="E106" t="s">
        <v>27</v>
      </c>
      <c r="F106">
        <v>31</v>
      </c>
      <c r="G106">
        <v>0</v>
      </c>
      <c r="H106">
        <v>0</v>
      </c>
      <c r="I106">
        <v>1</v>
      </c>
      <c r="J106" s="60">
        <v>79.126213592233015</v>
      </c>
      <c r="K106" s="60">
        <f t="shared" si="3"/>
        <v>78.739317221087276</v>
      </c>
      <c r="L106" s="60">
        <f t="shared" si="4"/>
        <v>0.38689637114573827</v>
      </c>
      <c r="M106" s="60">
        <f t="shared" si="5"/>
        <v>0.14968880200574086</v>
      </c>
    </row>
    <row r="107" spans="1:13">
      <c r="A107">
        <v>32</v>
      </c>
      <c r="B107" t="s">
        <v>37</v>
      </c>
      <c r="C107" t="s">
        <v>30</v>
      </c>
      <c r="D107" t="s">
        <v>17</v>
      </c>
      <c r="E107" t="s">
        <v>27</v>
      </c>
      <c r="F107">
        <v>32</v>
      </c>
      <c r="G107">
        <v>0</v>
      </c>
      <c r="H107">
        <v>0</v>
      </c>
      <c r="I107">
        <v>0</v>
      </c>
      <c r="J107" s="60">
        <v>79.255319148936167</v>
      </c>
      <c r="K107" s="60">
        <f t="shared" si="3"/>
        <v>80.529016646863838</v>
      </c>
      <c r="L107" s="60">
        <f t="shared" si="4"/>
        <v>-1.273697497927671</v>
      </c>
      <c r="M107" s="60">
        <f t="shared" si="5"/>
        <v>1.6223053162272094</v>
      </c>
    </row>
    <row r="108" spans="1:13">
      <c r="A108">
        <v>33</v>
      </c>
      <c r="B108" t="s">
        <v>38</v>
      </c>
      <c r="C108" t="s">
        <v>26</v>
      </c>
      <c r="D108" t="s">
        <v>17</v>
      </c>
      <c r="E108" t="s">
        <v>27</v>
      </c>
      <c r="F108">
        <v>33</v>
      </c>
      <c r="G108">
        <v>1</v>
      </c>
      <c r="H108">
        <v>0</v>
      </c>
      <c r="I108">
        <v>0</v>
      </c>
      <c r="J108" s="60">
        <v>83.78378378378379</v>
      </c>
      <c r="K108" s="60">
        <f t="shared" si="3"/>
        <v>78.022008122599914</v>
      </c>
      <c r="L108" s="60">
        <f t="shared" si="4"/>
        <v>5.7617756611838757</v>
      </c>
      <c r="M108" s="60">
        <f t="shared" si="5"/>
        <v>33.198058769810892</v>
      </c>
    </row>
    <row r="109" spans="1:13">
      <c r="A109">
        <v>34</v>
      </c>
      <c r="B109" t="s">
        <v>38</v>
      </c>
      <c r="C109" t="s">
        <v>28</v>
      </c>
      <c r="D109" t="s">
        <v>17</v>
      </c>
      <c r="E109" t="s">
        <v>27</v>
      </c>
      <c r="F109">
        <v>34</v>
      </c>
      <c r="G109">
        <v>0</v>
      </c>
      <c r="H109">
        <v>1</v>
      </c>
      <c r="I109">
        <v>0</v>
      </c>
      <c r="J109" s="60">
        <v>80.792682926829272</v>
      </c>
      <c r="K109" s="60">
        <f t="shared" si="3"/>
        <v>79.811460100551997</v>
      </c>
      <c r="L109" s="60">
        <f t="shared" si="4"/>
        <v>0.98122282627727486</v>
      </c>
      <c r="M109" s="60">
        <f t="shared" si="5"/>
        <v>0.9627982348075631</v>
      </c>
    </row>
    <row r="110" spans="1:13">
      <c r="A110">
        <v>35</v>
      </c>
      <c r="B110" t="s">
        <v>38</v>
      </c>
      <c r="C110" t="s">
        <v>29</v>
      </c>
      <c r="D110" t="s">
        <v>17</v>
      </c>
      <c r="E110" t="s">
        <v>27</v>
      </c>
      <c r="F110">
        <v>35</v>
      </c>
      <c r="G110">
        <v>0</v>
      </c>
      <c r="H110">
        <v>0</v>
      </c>
      <c r="I110">
        <v>1</v>
      </c>
      <c r="J110" s="60">
        <v>81.350482315112544</v>
      </c>
      <c r="K110" s="60">
        <f t="shared" si="3"/>
        <v>77.165826432701664</v>
      </c>
      <c r="L110" s="60">
        <f t="shared" si="4"/>
        <v>4.1846558824108797</v>
      </c>
      <c r="M110" s="60">
        <f t="shared" si="5"/>
        <v>17.511344854195979</v>
      </c>
    </row>
    <row r="111" spans="1:13">
      <c r="A111">
        <v>36</v>
      </c>
      <c r="B111" t="s">
        <v>38</v>
      </c>
      <c r="C111" t="s">
        <v>30</v>
      </c>
      <c r="D111" t="s">
        <v>17</v>
      </c>
      <c r="E111" t="s">
        <v>27</v>
      </c>
      <c r="F111">
        <v>36</v>
      </c>
      <c r="G111">
        <v>0</v>
      </c>
      <c r="H111">
        <v>0</v>
      </c>
      <c r="I111">
        <v>0</v>
      </c>
      <c r="J111" s="60">
        <v>86.206896551724128</v>
      </c>
      <c r="K111" s="60">
        <f t="shared" si="3"/>
        <v>78.955525858478211</v>
      </c>
      <c r="L111" s="60">
        <f t="shared" si="4"/>
        <v>7.2513706932459172</v>
      </c>
      <c r="M111" s="60">
        <f t="shared" si="5"/>
        <v>52.582376930865777</v>
      </c>
    </row>
    <row r="112" spans="1:13">
      <c r="A112">
        <v>37</v>
      </c>
      <c r="B112" t="s">
        <v>39</v>
      </c>
      <c r="C112" t="s">
        <v>26</v>
      </c>
      <c r="D112" t="s">
        <v>17</v>
      </c>
      <c r="E112" t="s">
        <v>27</v>
      </c>
      <c r="F112">
        <v>37</v>
      </c>
      <c r="G112">
        <v>1</v>
      </c>
      <c r="H112">
        <v>0</v>
      </c>
      <c r="I112">
        <v>0</v>
      </c>
      <c r="J112" s="60">
        <v>75.454545454545453</v>
      </c>
      <c r="K112" s="60">
        <f t="shared" si="3"/>
        <v>76.448517334214301</v>
      </c>
      <c r="L112" s="60">
        <f t="shared" si="4"/>
        <v>-0.99397187966884815</v>
      </c>
      <c r="M112" s="60">
        <f t="shared" si="5"/>
        <v>0.98798009757242311</v>
      </c>
    </row>
    <row r="113" spans="1:13">
      <c r="A113">
        <v>38</v>
      </c>
      <c r="B113" t="s">
        <v>39</v>
      </c>
      <c r="C113" t="s">
        <v>28</v>
      </c>
      <c r="D113" t="s">
        <v>17</v>
      </c>
      <c r="E113" t="s">
        <v>27</v>
      </c>
      <c r="F113">
        <v>38</v>
      </c>
      <c r="G113">
        <v>0</v>
      </c>
      <c r="H113">
        <v>1</v>
      </c>
      <c r="I113">
        <v>0</v>
      </c>
      <c r="J113" s="60">
        <v>80.361757105943155</v>
      </c>
      <c r="K113" s="60">
        <f t="shared" si="3"/>
        <v>78.237969312166371</v>
      </c>
      <c r="L113" s="60">
        <f t="shared" si="4"/>
        <v>2.1237877937767848</v>
      </c>
      <c r="M113" s="60">
        <f t="shared" si="5"/>
        <v>4.510474592995263</v>
      </c>
    </row>
    <row r="114" spans="1:13">
      <c r="A114">
        <v>39</v>
      </c>
      <c r="B114" t="s">
        <v>39</v>
      </c>
      <c r="C114" t="s">
        <v>29</v>
      </c>
      <c r="D114" t="s">
        <v>17</v>
      </c>
      <c r="E114" t="s">
        <v>27</v>
      </c>
      <c r="F114">
        <v>39</v>
      </c>
      <c r="G114">
        <v>0</v>
      </c>
      <c r="H114">
        <v>0</v>
      </c>
      <c r="I114">
        <v>1</v>
      </c>
      <c r="J114" s="60">
        <v>75.335120643431637</v>
      </c>
      <c r="K114" s="60">
        <f t="shared" si="3"/>
        <v>75.592335644316051</v>
      </c>
      <c r="L114" s="60">
        <f t="shared" si="4"/>
        <v>-0.25721500088441474</v>
      </c>
      <c r="M114" s="60">
        <f t="shared" si="5"/>
        <v>6.6159556679969478E-2</v>
      </c>
    </row>
    <row r="115" spans="1:13">
      <c r="A115">
        <v>40</v>
      </c>
      <c r="B115" t="s">
        <v>39</v>
      </c>
      <c r="C115" t="s">
        <v>30</v>
      </c>
      <c r="D115" t="s">
        <v>17</v>
      </c>
      <c r="E115" t="s">
        <v>27</v>
      </c>
      <c r="F115">
        <v>40</v>
      </c>
      <c r="G115">
        <v>0</v>
      </c>
      <c r="H115">
        <v>0</v>
      </c>
      <c r="I115">
        <v>0</v>
      </c>
      <c r="J115" s="60">
        <v>72.616136919315394</v>
      </c>
      <c r="K115" s="60">
        <f t="shared" si="3"/>
        <v>77.382035070092599</v>
      </c>
      <c r="L115" s="60">
        <f t="shared" si="4"/>
        <v>-4.765898150777204</v>
      </c>
      <c r="M115" s="60">
        <f t="shared" si="5"/>
        <v>22.713785183581575</v>
      </c>
    </row>
    <row r="117" spans="1:13" ht="15" thickBot="1"/>
    <row r="118" spans="1:13">
      <c r="A118" s="37"/>
      <c r="B118" s="37" t="s">
        <v>49</v>
      </c>
    </row>
    <row r="119" spans="1:13">
      <c r="A119" t="s">
        <v>50</v>
      </c>
      <c r="B119">
        <v>93.116942953948765</v>
      </c>
      <c r="D119" s="47" t="s">
        <v>4</v>
      </c>
      <c r="E119" s="67">
        <f>AVERAGE(M76:M115)</f>
        <v>8.1514445932830988</v>
      </c>
    </row>
    <row r="120" spans="1:13">
      <c r="A120" t="s">
        <v>19</v>
      </c>
      <c r="B120">
        <v>-0.3933726970964041</v>
      </c>
    </row>
    <row r="121" spans="1:13">
      <c r="A121" t="s">
        <v>54</v>
      </c>
      <c r="B121">
        <v>-2.1136358271675073</v>
      </c>
    </row>
    <row r="122" spans="1:13">
      <c r="A122" t="s">
        <v>55</v>
      </c>
      <c r="B122">
        <v>6.918884788096992E-2</v>
      </c>
    </row>
    <row r="123" spans="1:13" ht="15" thickBot="1">
      <c r="A123" s="38" t="s">
        <v>56</v>
      </c>
      <c r="B123" s="38">
        <v>-2.1830721228729613</v>
      </c>
    </row>
    <row r="126" spans="1:13" ht="15.6">
      <c r="A126" s="126" t="s">
        <v>57</v>
      </c>
      <c r="B126" s="126"/>
      <c r="C126" s="126"/>
      <c r="D126" s="46"/>
      <c r="G126" s="46" t="s">
        <v>58</v>
      </c>
      <c r="H126" s="46">
        <v>0.4</v>
      </c>
    </row>
    <row r="128" spans="1:13" ht="28.8">
      <c r="A128" s="22" t="s">
        <v>19</v>
      </c>
      <c r="B128" s="22" t="s">
        <v>20</v>
      </c>
      <c r="C128" s="22" t="s">
        <v>21</v>
      </c>
      <c r="D128" s="22" t="s">
        <v>22</v>
      </c>
      <c r="E128" s="22" t="s">
        <v>23</v>
      </c>
      <c r="F128" s="23" t="s">
        <v>24</v>
      </c>
      <c r="G128" s="22" t="s">
        <v>46</v>
      </c>
      <c r="H128" s="22" t="s">
        <v>47</v>
      </c>
      <c r="I128" s="23" t="s">
        <v>48</v>
      </c>
    </row>
    <row r="129" spans="1:13">
      <c r="A129">
        <v>1</v>
      </c>
      <c r="B129" t="s">
        <v>25</v>
      </c>
      <c r="C129" t="s">
        <v>26</v>
      </c>
      <c r="D129" t="s">
        <v>17</v>
      </c>
      <c r="E129" t="s">
        <v>27</v>
      </c>
      <c r="F129" s="60">
        <v>90.102389078498291</v>
      </c>
      <c r="G129" s="60" t="e">
        <v>#N/A</v>
      </c>
      <c r="H129" s="60"/>
      <c r="I129" s="60"/>
    </row>
    <row r="130" spans="1:13">
      <c r="A130">
        <v>2</v>
      </c>
      <c r="B130" t="s">
        <v>25</v>
      </c>
      <c r="C130" t="s">
        <v>28</v>
      </c>
      <c r="D130" t="s">
        <v>17</v>
      </c>
      <c r="E130" t="s">
        <v>27</v>
      </c>
      <c r="F130" s="60">
        <v>95.136778115501514</v>
      </c>
      <c r="G130" s="60">
        <f>F129</f>
        <v>90.102389078498291</v>
      </c>
      <c r="H130" s="60">
        <f>F130-G130</f>
        <v>5.0343890370032227</v>
      </c>
      <c r="I130" s="60">
        <f>POWER(H130,2)</f>
        <v>25.345072975898237</v>
      </c>
      <c r="L130" s="48"/>
    </row>
    <row r="131" spans="1:13">
      <c r="A131">
        <v>3</v>
      </c>
      <c r="B131" t="s">
        <v>25</v>
      </c>
      <c r="C131" t="s">
        <v>29</v>
      </c>
      <c r="D131" t="s">
        <v>17</v>
      </c>
      <c r="E131" t="s">
        <v>27</v>
      </c>
      <c r="F131" s="60">
        <v>88.679245283018872</v>
      </c>
      <c r="G131" s="60">
        <f t="shared" ref="G131:G168" si="6">0.4*F130+0.6*G130</f>
        <v>92.116144693299574</v>
      </c>
      <c r="H131" s="60">
        <f t="shared" ref="H131:H168" si="7">F131-G131</f>
        <v>-3.4368994102807022</v>
      </c>
      <c r="I131" s="60">
        <f t="shared" ref="I131:I168" si="8">POWER(H131,2)</f>
        <v>11.812277556387839</v>
      </c>
      <c r="K131" s="48" t="s">
        <v>52</v>
      </c>
      <c r="L131" s="49"/>
    </row>
    <row r="132" spans="1:13" ht="15.6">
      <c r="A132">
        <v>4</v>
      </c>
      <c r="B132" t="s">
        <v>25</v>
      </c>
      <c r="C132" t="s">
        <v>30</v>
      </c>
      <c r="D132" t="s">
        <v>17</v>
      </c>
      <c r="E132" t="s">
        <v>27</v>
      </c>
      <c r="F132" s="60">
        <v>95.59748427672956</v>
      </c>
      <c r="G132" s="60">
        <f t="shared" si="6"/>
        <v>90.741384929187291</v>
      </c>
      <c r="H132" s="60">
        <f t="shared" si="7"/>
        <v>4.8560993475422691</v>
      </c>
      <c r="I132" s="60">
        <f t="shared" si="8"/>
        <v>23.58170087320045</v>
      </c>
      <c r="K132" s="50" t="s">
        <v>4</v>
      </c>
      <c r="L132" s="115">
        <f>AVERAGE(I130:I168)</f>
        <v>12.044223693202904</v>
      </c>
    </row>
    <row r="133" spans="1:13" ht="15.6">
      <c r="A133">
        <v>5</v>
      </c>
      <c r="B133" t="s">
        <v>31</v>
      </c>
      <c r="C133" t="s">
        <v>26</v>
      </c>
      <c r="D133" t="s">
        <v>17</v>
      </c>
      <c r="E133" t="s">
        <v>27</v>
      </c>
      <c r="F133" s="60">
        <v>90.202702702702695</v>
      </c>
      <c r="G133" s="60">
        <f t="shared" si="6"/>
        <v>92.683824668204196</v>
      </c>
      <c r="H133" s="60">
        <f t="shared" si="7"/>
        <v>-2.4811219655015009</v>
      </c>
      <c r="I133" s="60">
        <f t="shared" si="8"/>
        <v>6.1559662076940311</v>
      </c>
      <c r="K133" s="46"/>
      <c r="L133" s="46"/>
    </row>
    <row r="134" spans="1:13" ht="15.6">
      <c r="A134">
        <v>6</v>
      </c>
      <c r="B134" t="s">
        <v>31</v>
      </c>
      <c r="C134" t="s">
        <v>28</v>
      </c>
      <c r="D134" t="s">
        <v>17</v>
      </c>
      <c r="E134" t="s">
        <v>27</v>
      </c>
      <c r="F134" s="60">
        <v>88.698630136986296</v>
      </c>
      <c r="G134" s="60">
        <f t="shared" si="6"/>
        <v>91.691375882003598</v>
      </c>
      <c r="H134" s="60">
        <f t="shared" si="7"/>
        <v>-2.9927457450173023</v>
      </c>
      <c r="I134" s="60">
        <f t="shared" si="8"/>
        <v>8.956527094319167</v>
      </c>
      <c r="K134" s="46"/>
      <c r="L134" s="46"/>
    </row>
    <row r="135" spans="1:13">
      <c r="A135">
        <v>7</v>
      </c>
      <c r="B135" t="s">
        <v>31</v>
      </c>
      <c r="C135" t="s">
        <v>29</v>
      </c>
      <c r="D135" t="s">
        <v>17</v>
      </c>
      <c r="E135" t="s">
        <v>27</v>
      </c>
      <c r="F135" s="60">
        <v>89.368770764119603</v>
      </c>
      <c r="G135" s="60">
        <f t="shared" si="6"/>
        <v>90.494277583996677</v>
      </c>
      <c r="H135" s="60">
        <f t="shared" si="7"/>
        <v>-1.1255068198770743</v>
      </c>
      <c r="I135" s="60">
        <f t="shared" si="8"/>
        <v>1.266765601589805</v>
      </c>
      <c r="K135" s="52" t="s">
        <v>59</v>
      </c>
      <c r="L135" s="52" t="s">
        <v>4</v>
      </c>
    </row>
    <row r="136" spans="1:13" ht="15.6">
      <c r="A136">
        <v>8</v>
      </c>
      <c r="B136" t="s">
        <v>31</v>
      </c>
      <c r="C136" t="s">
        <v>30</v>
      </c>
      <c r="D136" t="s">
        <v>17</v>
      </c>
      <c r="E136" t="s">
        <v>27</v>
      </c>
      <c r="F136" s="60">
        <v>92.145015105740185</v>
      </c>
      <c r="G136" s="60">
        <f t="shared" si="6"/>
        <v>90.044074856045853</v>
      </c>
      <c r="H136" s="60">
        <f t="shared" si="7"/>
        <v>2.1009402496943324</v>
      </c>
      <c r="I136" s="60">
        <f t="shared" si="8"/>
        <v>4.4139499327856839</v>
      </c>
      <c r="K136" s="53">
        <v>0.2</v>
      </c>
      <c r="L136" s="54">
        <v>13.48</v>
      </c>
    </row>
    <row r="137" spans="1:13" ht="15.6">
      <c r="A137">
        <v>9</v>
      </c>
      <c r="B137" t="s">
        <v>32</v>
      </c>
      <c r="C137" t="s">
        <v>26</v>
      </c>
      <c r="D137" t="s">
        <v>17</v>
      </c>
      <c r="E137" t="s">
        <v>27</v>
      </c>
      <c r="F137" s="60">
        <v>85.483870967741936</v>
      </c>
      <c r="G137" s="60">
        <f t="shared" si="6"/>
        <v>90.884450955923583</v>
      </c>
      <c r="H137" s="60">
        <f t="shared" si="7"/>
        <v>-5.4005799881816472</v>
      </c>
      <c r="I137" s="60">
        <f t="shared" si="8"/>
        <v>29.166264208748082</v>
      </c>
      <c r="K137" s="53">
        <v>0.3</v>
      </c>
      <c r="L137" s="53">
        <v>12.26</v>
      </c>
    </row>
    <row r="138" spans="1:13" ht="15.6">
      <c r="A138">
        <v>10</v>
      </c>
      <c r="B138" t="s">
        <v>32</v>
      </c>
      <c r="C138" t="s">
        <v>28</v>
      </c>
      <c r="D138" t="s">
        <v>17</v>
      </c>
      <c r="E138" t="s">
        <v>27</v>
      </c>
      <c r="F138" s="60">
        <v>90.282131661442008</v>
      </c>
      <c r="G138" s="60">
        <f t="shared" si="6"/>
        <v>88.724218960650916</v>
      </c>
      <c r="H138" s="60">
        <f t="shared" si="7"/>
        <v>1.5579127007910927</v>
      </c>
      <c r="I138" s="60">
        <f t="shared" si="8"/>
        <v>2.4270919832861968</v>
      </c>
      <c r="K138" s="53">
        <v>0.4</v>
      </c>
      <c r="L138" s="53">
        <v>12.04</v>
      </c>
      <c r="M138" t="s">
        <v>60</v>
      </c>
    </row>
    <row r="139" spans="1:13" ht="15.6">
      <c r="A139">
        <v>11</v>
      </c>
      <c r="B139" t="s">
        <v>32</v>
      </c>
      <c r="C139" t="s">
        <v>29</v>
      </c>
      <c r="D139" t="s">
        <v>17</v>
      </c>
      <c r="E139" t="s">
        <v>27</v>
      </c>
      <c r="F139" s="60">
        <v>86.82634730538922</v>
      </c>
      <c r="G139" s="60">
        <f t="shared" si="6"/>
        <v>89.347384040967356</v>
      </c>
      <c r="H139" s="60">
        <f t="shared" si="7"/>
        <v>-2.5210367355781358</v>
      </c>
      <c r="I139" s="60">
        <f t="shared" si="8"/>
        <v>6.3556262221344637</v>
      </c>
      <c r="K139" s="54">
        <v>0.5</v>
      </c>
      <c r="L139" s="54">
        <v>12.29</v>
      </c>
    </row>
    <row r="140" spans="1:13" ht="15.6">
      <c r="A140">
        <v>12</v>
      </c>
      <c r="B140" t="s">
        <v>32</v>
      </c>
      <c r="C140" t="s">
        <v>30</v>
      </c>
      <c r="D140" t="s">
        <v>17</v>
      </c>
      <c r="E140" t="s">
        <v>27</v>
      </c>
      <c r="F140" s="60">
        <v>89.130434782608688</v>
      </c>
      <c r="G140" s="60">
        <f t="shared" si="6"/>
        <v>88.338969346736093</v>
      </c>
      <c r="H140" s="60">
        <f t="shared" si="7"/>
        <v>0.79146543587259544</v>
      </c>
      <c r="I140" s="60">
        <f t="shared" si="8"/>
        <v>0.62641753618099749</v>
      </c>
      <c r="K140" s="54">
        <v>0.6</v>
      </c>
      <c r="L140" s="54">
        <v>12.9</v>
      </c>
    </row>
    <row r="141" spans="1:13" ht="15.6">
      <c r="A141">
        <v>13</v>
      </c>
      <c r="B141" t="s">
        <v>33</v>
      </c>
      <c r="C141" t="s">
        <v>26</v>
      </c>
      <c r="D141" t="s">
        <v>17</v>
      </c>
      <c r="E141" t="s">
        <v>27</v>
      </c>
      <c r="F141" s="60">
        <v>85.534591194968556</v>
      </c>
      <c r="G141" s="60">
        <f t="shared" si="6"/>
        <v>88.655555521085134</v>
      </c>
      <c r="H141" s="60">
        <f t="shared" si="7"/>
        <v>-3.120964326116578</v>
      </c>
      <c r="I141" s="60">
        <f t="shared" si="8"/>
        <v>9.7404183248923069</v>
      </c>
      <c r="K141" s="54">
        <v>0.7</v>
      </c>
      <c r="L141" s="54">
        <v>13.82</v>
      </c>
    </row>
    <row r="142" spans="1:13" ht="15.6">
      <c r="A142">
        <v>14</v>
      </c>
      <c r="B142" t="s">
        <v>33</v>
      </c>
      <c r="C142" t="s">
        <v>28</v>
      </c>
      <c r="D142" t="s">
        <v>17</v>
      </c>
      <c r="E142" t="s">
        <v>27</v>
      </c>
      <c r="F142" s="60">
        <v>84.482758620689651</v>
      </c>
      <c r="G142" s="60">
        <f t="shared" si="6"/>
        <v>87.407169790638505</v>
      </c>
      <c r="H142" s="60">
        <f t="shared" si="7"/>
        <v>-2.9244111699488542</v>
      </c>
      <c r="I142" s="60">
        <f t="shared" si="8"/>
        <v>8.5521806909216256</v>
      </c>
      <c r="K142" s="46"/>
      <c r="L142" s="46"/>
    </row>
    <row r="143" spans="1:13">
      <c r="A143">
        <v>15</v>
      </c>
      <c r="B143" t="s">
        <v>33</v>
      </c>
      <c r="C143" t="s">
        <v>29</v>
      </c>
      <c r="D143" t="s">
        <v>17</v>
      </c>
      <c r="E143" t="s">
        <v>27</v>
      </c>
      <c r="F143" s="60">
        <v>85</v>
      </c>
      <c r="G143" s="60">
        <f t="shared" si="6"/>
        <v>86.237405322658958</v>
      </c>
      <c r="H143" s="60">
        <f t="shared" si="7"/>
        <v>-1.2374053226589581</v>
      </c>
      <c r="I143" s="60">
        <f t="shared" si="8"/>
        <v>1.5311719325447202</v>
      </c>
    </row>
    <row r="144" spans="1:13">
      <c r="A144">
        <v>16</v>
      </c>
      <c r="B144" t="s">
        <v>33</v>
      </c>
      <c r="C144" t="s">
        <v>30</v>
      </c>
      <c r="D144" t="s">
        <v>17</v>
      </c>
      <c r="E144" t="s">
        <v>27</v>
      </c>
      <c r="F144" s="60">
        <v>86.549707602339183</v>
      </c>
      <c r="G144" s="60">
        <f t="shared" si="6"/>
        <v>85.742443193595363</v>
      </c>
      <c r="H144" s="60">
        <f t="shared" si="7"/>
        <v>0.80726440874381922</v>
      </c>
      <c r="I144" s="60">
        <f t="shared" si="8"/>
        <v>0.65167582562450799</v>
      </c>
    </row>
    <row r="145" spans="1:9">
      <c r="A145">
        <v>17</v>
      </c>
      <c r="B145" t="s">
        <v>34</v>
      </c>
      <c r="C145" t="s">
        <v>26</v>
      </c>
      <c r="D145" t="s">
        <v>17</v>
      </c>
      <c r="E145" t="s">
        <v>27</v>
      </c>
      <c r="F145" s="60">
        <v>86.834733893557427</v>
      </c>
      <c r="G145" s="60">
        <f t="shared" si="6"/>
        <v>86.065348957092894</v>
      </c>
      <c r="H145" s="60">
        <f t="shared" si="7"/>
        <v>0.7693849364645331</v>
      </c>
      <c r="I145" s="60">
        <f t="shared" si="8"/>
        <v>0.59195318045853362</v>
      </c>
    </row>
    <row r="146" spans="1:9">
      <c r="A146">
        <v>18</v>
      </c>
      <c r="B146" t="s">
        <v>34</v>
      </c>
      <c r="C146" t="s">
        <v>28</v>
      </c>
      <c r="D146" t="s">
        <v>17</v>
      </c>
      <c r="E146" t="s">
        <v>27</v>
      </c>
      <c r="F146" s="60">
        <v>85.13513513513513</v>
      </c>
      <c r="G146" s="60">
        <f t="shared" si="6"/>
        <v>86.373102931678716</v>
      </c>
      <c r="H146" s="60">
        <f t="shared" si="7"/>
        <v>-1.237967796543586</v>
      </c>
      <c r="I146" s="60">
        <f t="shared" si="8"/>
        <v>1.5325642652789815</v>
      </c>
    </row>
    <row r="147" spans="1:9">
      <c r="A147">
        <v>19</v>
      </c>
      <c r="B147" t="s">
        <v>34</v>
      </c>
      <c r="C147" t="s">
        <v>29</v>
      </c>
      <c r="D147" t="s">
        <v>17</v>
      </c>
      <c r="E147" t="s">
        <v>27</v>
      </c>
      <c r="F147" s="60">
        <v>81.723237597911222</v>
      </c>
      <c r="G147" s="60">
        <f t="shared" si="6"/>
        <v>85.877915813061293</v>
      </c>
      <c r="H147" s="60">
        <f t="shared" si="7"/>
        <v>-4.1546782151500707</v>
      </c>
      <c r="I147" s="60">
        <f t="shared" si="8"/>
        <v>17.261351071442576</v>
      </c>
    </row>
    <row r="148" spans="1:9">
      <c r="A148">
        <v>20</v>
      </c>
      <c r="B148" t="s">
        <v>34</v>
      </c>
      <c r="C148" t="s">
        <v>30</v>
      </c>
      <c r="D148" t="s">
        <v>17</v>
      </c>
      <c r="E148" t="s">
        <v>27</v>
      </c>
      <c r="F148" s="60">
        <v>84.382871536523936</v>
      </c>
      <c r="G148" s="60">
        <f t="shared" si="6"/>
        <v>84.216044527001259</v>
      </c>
      <c r="H148" s="60">
        <f t="shared" si="7"/>
        <v>0.16682700952267737</v>
      </c>
      <c r="I148" s="60">
        <f t="shared" si="8"/>
        <v>2.7831251106279487E-2</v>
      </c>
    </row>
    <row r="149" spans="1:9">
      <c r="A149">
        <v>21</v>
      </c>
      <c r="B149" t="s">
        <v>35</v>
      </c>
      <c r="C149" t="s">
        <v>26</v>
      </c>
      <c r="D149" t="s">
        <v>17</v>
      </c>
      <c r="E149" t="s">
        <v>27</v>
      </c>
      <c r="F149" s="60">
        <v>85.359801488833739</v>
      </c>
      <c r="G149" s="60">
        <f t="shared" si="6"/>
        <v>84.282775330810324</v>
      </c>
      <c r="H149" s="60">
        <f t="shared" si="7"/>
        <v>1.0770261580234148</v>
      </c>
      <c r="I149" s="60">
        <f t="shared" si="8"/>
        <v>1.1599853450666777</v>
      </c>
    </row>
    <row r="150" spans="1:9">
      <c r="A150">
        <v>22</v>
      </c>
      <c r="B150" t="s">
        <v>35</v>
      </c>
      <c r="C150" t="s">
        <v>28</v>
      </c>
      <c r="D150" t="s">
        <v>17</v>
      </c>
      <c r="E150" t="s">
        <v>27</v>
      </c>
      <c r="F150" s="60">
        <v>81.84143222506394</v>
      </c>
      <c r="G150" s="60">
        <f t="shared" si="6"/>
        <v>84.713585794019679</v>
      </c>
      <c r="H150" s="60">
        <f t="shared" si="7"/>
        <v>-2.8721535689557385</v>
      </c>
      <c r="I150" s="60">
        <f t="shared" si="8"/>
        <v>8.2492661236651852</v>
      </c>
    </row>
    <row r="151" spans="1:9">
      <c r="A151">
        <v>23</v>
      </c>
      <c r="B151" t="s">
        <v>35</v>
      </c>
      <c r="C151" t="s">
        <v>29</v>
      </c>
      <c r="D151" t="s">
        <v>17</v>
      </c>
      <c r="E151" t="s">
        <v>27</v>
      </c>
      <c r="F151" s="60">
        <v>82.608695652173907</v>
      </c>
      <c r="G151" s="60">
        <f t="shared" si="6"/>
        <v>83.564724366437389</v>
      </c>
      <c r="H151" s="60">
        <f t="shared" si="7"/>
        <v>-0.95602871426348202</v>
      </c>
      <c r="I151" s="60">
        <f t="shared" si="8"/>
        <v>0.91399090249628656</v>
      </c>
    </row>
    <row r="152" spans="1:9">
      <c r="A152">
        <v>24</v>
      </c>
      <c r="B152" t="s">
        <v>35</v>
      </c>
      <c r="C152" t="s">
        <v>30</v>
      </c>
      <c r="D152" t="s">
        <v>17</v>
      </c>
      <c r="E152" t="s">
        <v>27</v>
      </c>
      <c r="F152" s="60">
        <v>79.606879606879616</v>
      </c>
      <c r="G152" s="60">
        <f t="shared" si="6"/>
        <v>83.182312880731985</v>
      </c>
      <c r="H152" s="60">
        <f t="shared" si="7"/>
        <v>-3.5754332738523686</v>
      </c>
      <c r="I152" s="60">
        <f t="shared" si="8"/>
        <v>12.783723095770666</v>
      </c>
    </row>
    <row r="153" spans="1:9">
      <c r="A153">
        <v>25</v>
      </c>
      <c r="B153" t="s">
        <v>36</v>
      </c>
      <c r="C153" t="s">
        <v>26</v>
      </c>
      <c r="D153" t="s">
        <v>17</v>
      </c>
      <c r="E153" t="s">
        <v>27</v>
      </c>
      <c r="F153" s="60">
        <v>75.797872340425528</v>
      </c>
      <c r="G153" s="60">
        <f t="shared" si="6"/>
        <v>81.752139571191037</v>
      </c>
      <c r="H153" s="60">
        <f t="shared" si="7"/>
        <v>-5.9542672307655096</v>
      </c>
      <c r="I153" s="60">
        <f t="shared" si="8"/>
        <v>35.453298255367969</v>
      </c>
    </row>
    <row r="154" spans="1:9">
      <c r="A154">
        <v>26</v>
      </c>
      <c r="B154" t="s">
        <v>36</v>
      </c>
      <c r="C154" t="s">
        <v>28</v>
      </c>
      <c r="D154" t="s">
        <v>17</v>
      </c>
      <c r="E154" t="s">
        <v>27</v>
      </c>
      <c r="F154" s="60">
        <v>79.820627802690581</v>
      </c>
      <c r="G154" s="60">
        <f t="shared" si="6"/>
        <v>79.370432678884839</v>
      </c>
      <c r="H154" s="60">
        <f t="shared" si="7"/>
        <v>0.45019512380574156</v>
      </c>
      <c r="I154" s="60">
        <f t="shared" si="8"/>
        <v>0.20267564949846698</v>
      </c>
    </row>
    <row r="155" spans="1:9">
      <c r="A155">
        <v>27</v>
      </c>
      <c r="B155" t="s">
        <v>36</v>
      </c>
      <c r="C155" t="s">
        <v>29</v>
      </c>
      <c r="D155" t="s">
        <v>17</v>
      </c>
      <c r="E155" t="s">
        <v>27</v>
      </c>
      <c r="F155" s="60">
        <v>76.712328767123282</v>
      </c>
      <c r="G155" s="60">
        <f t="shared" si="6"/>
        <v>79.550510728407133</v>
      </c>
      <c r="H155" s="60">
        <f t="shared" si="7"/>
        <v>-2.8381819612838513</v>
      </c>
      <c r="I155" s="60">
        <f t="shared" si="8"/>
        <v>8.0552768453570494</v>
      </c>
    </row>
    <row r="156" spans="1:9">
      <c r="A156">
        <v>28</v>
      </c>
      <c r="B156" t="s">
        <v>36</v>
      </c>
      <c r="C156" t="s">
        <v>30</v>
      </c>
      <c r="D156" t="s">
        <v>17</v>
      </c>
      <c r="E156" t="s">
        <v>27</v>
      </c>
      <c r="F156" s="60">
        <v>79.136690647482013</v>
      </c>
      <c r="G156" s="60">
        <f t="shared" si="6"/>
        <v>78.415237943893587</v>
      </c>
      <c r="H156" s="60">
        <f t="shared" si="7"/>
        <v>0.72145270358842595</v>
      </c>
      <c r="I156" s="60">
        <f t="shared" si="8"/>
        <v>0.52049400351504915</v>
      </c>
    </row>
    <row r="157" spans="1:9">
      <c r="A157">
        <v>29</v>
      </c>
      <c r="B157" t="s">
        <v>37</v>
      </c>
      <c r="C157" t="s">
        <v>26</v>
      </c>
      <c r="D157" t="s">
        <v>17</v>
      </c>
      <c r="E157" t="s">
        <v>27</v>
      </c>
      <c r="F157" s="60">
        <v>76.737967914438499</v>
      </c>
      <c r="G157" s="60">
        <f t="shared" si="6"/>
        <v>78.703819025328954</v>
      </c>
      <c r="H157" s="60">
        <f t="shared" si="7"/>
        <v>-1.9658511108904548</v>
      </c>
      <c r="I157" s="60">
        <f t="shared" si="8"/>
        <v>3.8645705901892353</v>
      </c>
    </row>
    <row r="158" spans="1:9">
      <c r="A158">
        <v>30</v>
      </c>
      <c r="B158" t="s">
        <v>37</v>
      </c>
      <c r="C158" t="s">
        <v>28</v>
      </c>
      <c r="D158" t="s">
        <v>17</v>
      </c>
      <c r="E158" t="s">
        <v>27</v>
      </c>
      <c r="F158" s="60">
        <v>86.634844868735087</v>
      </c>
      <c r="G158" s="60">
        <f t="shared" si="6"/>
        <v>77.917478580972769</v>
      </c>
      <c r="H158" s="60">
        <f t="shared" si="7"/>
        <v>8.7173662877623173</v>
      </c>
      <c r="I158" s="60">
        <f t="shared" si="8"/>
        <v>75.992474995014959</v>
      </c>
    </row>
    <row r="159" spans="1:9">
      <c r="A159">
        <v>31</v>
      </c>
      <c r="B159" t="s">
        <v>37</v>
      </c>
      <c r="C159" t="s">
        <v>29</v>
      </c>
      <c r="D159" t="s">
        <v>17</v>
      </c>
      <c r="E159" t="s">
        <v>27</v>
      </c>
      <c r="F159" s="60">
        <v>79.126213592233015</v>
      </c>
      <c r="G159" s="60">
        <f t="shared" si="6"/>
        <v>81.404425096077688</v>
      </c>
      <c r="H159" s="60">
        <f t="shared" si="7"/>
        <v>-2.2782115038446733</v>
      </c>
      <c r="I159" s="60">
        <f t="shared" si="8"/>
        <v>5.1902476562502082</v>
      </c>
    </row>
    <row r="160" spans="1:9">
      <c r="A160">
        <v>32</v>
      </c>
      <c r="B160" t="s">
        <v>37</v>
      </c>
      <c r="C160" t="s">
        <v>30</v>
      </c>
      <c r="D160" t="s">
        <v>17</v>
      </c>
      <c r="E160" t="s">
        <v>27</v>
      </c>
      <c r="F160" s="60">
        <v>79.255319148936167</v>
      </c>
      <c r="G160" s="60">
        <f t="shared" si="6"/>
        <v>80.493140494539816</v>
      </c>
      <c r="H160" s="60">
        <f t="shared" si="7"/>
        <v>-1.2378213456036491</v>
      </c>
      <c r="I160" s="60">
        <f t="shared" si="8"/>
        <v>1.5322016836320285</v>
      </c>
    </row>
    <row r="161" spans="1:9">
      <c r="A161">
        <v>33</v>
      </c>
      <c r="B161" t="s">
        <v>38</v>
      </c>
      <c r="C161" t="s">
        <v>26</v>
      </c>
      <c r="D161" t="s">
        <v>17</v>
      </c>
      <c r="E161" t="s">
        <v>27</v>
      </c>
      <c r="F161" s="60">
        <v>83.78378378378379</v>
      </c>
      <c r="G161" s="60">
        <f t="shared" si="6"/>
        <v>79.998011956298356</v>
      </c>
      <c r="H161" s="60">
        <f t="shared" si="7"/>
        <v>3.7857718274854335</v>
      </c>
      <c r="I161" s="60">
        <f t="shared" si="8"/>
        <v>14.332068329782398</v>
      </c>
    </row>
    <row r="162" spans="1:9">
      <c r="A162">
        <v>34</v>
      </c>
      <c r="B162" t="s">
        <v>38</v>
      </c>
      <c r="C162" t="s">
        <v>28</v>
      </c>
      <c r="D162" t="s">
        <v>17</v>
      </c>
      <c r="E162" t="s">
        <v>27</v>
      </c>
      <c r="F162" s="60">
        <v>80.792682926829272</v>
      </c>
      <c r="G162" s="60">
        <f t="shared" si="6"/>
        <v>81.512320687292529</v>
      </c>
      <c r="H162" s="60">
        <f t="shared" si="7"/>
        <v>-0.71963776046325734</v>
      </c>
      <c r="I162" s="60">
        <f t="shared" si="8"/>
        <v>0.51787850628457255</v>
      </c>
    </row>
    <row r="163" spans="1:9">
      <c r="A163">
        <v>35</v>
      </c>
      <c r="B163" t="s">
        <v>38</v>
      </c>
      <c r="C163" t="s">
        <v>29</v>
      </c>
      <c r="D163" t="s">
        <v>17</v>
      </c>
      <c r="E163" t="s">
        <v>27</v>
      </c>
      <c r="F163" s="60">
        <v>81.350482315112544</v>
      </c>
      <c r="G163" s="60">
        <f t="shared" si="6"/>
        <v>81.224465583107218</v>
      </c>
      <c r="H163" s="60">
        <f t="shared" si="7"/>
        <v>0.12601673200532559</v>
      </c>
      <c r="I163" s="60">
        <f t="shared" si="8"/>
        <v>1.5880216745302052E-2</v>
      </c>
    </row>
    <row r="164" spans="1:9">
      <c r="A164">
        <v>36</v>
      </c>
      <c r="B164" t="s">
        <v>38</v>
      </c>
      <c r="C164" t="s">
        <v>30</v>
      </c>
      <c r="D164" t="s">
        <v>17</v>
      </c>
      <c r="E164" t="s">
        <v>27</v>
      </c>
      <c r="F164" s="60">
        <v>86.206896551724128</v>
      </c>
      <c r="G164" s="60">
        <f t="shared" si="6"/>
        <v>81.274872275909345</v>
      </c>
      <c r="H164" s="60">
        <f t="shared" si="7"/>
        <v>4.9320242758147828</v>
      </c>
      <c r="I164" s="60">
        <f t="shared" si="8"/>
        <v>24.324863457226332</v>
      </c>
    </row>
    <row r="165" spans="1:9">
      <c r="A165">
        <v>37</v>
      </c>
      <c r="B165" t="s">
        <v>39</v>
      </c>
      <c r="C165" t="s">
        <v>26</v>
      </c>
      <c r="D165" t="s">
        <v>17</v>
      </c>
      <c r="E165" t="s">
        <v>27</v>
      </c>
      <c r="F165" s="60">
        <v>75.454545454545453</v>
      </c>
      <c r="G165" s="60">
        <f t="shared" si="6"/>
        <v>83.24768198623525</v>
      </c>
      <c r="H165" s="60">
        <f t="shared" si="7"/>
        <v>-7.7931365316897967</v>
      </c>
      <c r="I165" s="60">
        <f t="shared" si="8"/>
        <v>60.732977001558076</v>
      </c>
    </row>
    <row r="166" spans="1:9">
      <c r="A166">
        <v>38</v>
      </c>
      <c r="B166" t="s">
        <v>39</v>
      </c>
      <c r="C166" t="s">
        <v>28</v>
      </c>
      <c r="D166" t="s">
        <v>17</v>
      </c>
      <c r="E166" t="s">
        <v>27</v>
      </c>
      <c r="F166" s="60">
        <v>80.361757105943155</v>
      </c>
      <c r="G166" s="60">
        <f t="shared" si="6"/>
        <v>80.130427373559328</v>
      </c>
      <c r="H166" s="60">
        <f t="shared" si="7"/>
        <v>0.23132973238382704</v>
      </c>
      <c r="I166" s="60">
        <f t="shared" si="8"/>
        <v>5.3513445084773036E-2</v>
      </c>
    </row>
    <row r="167" spans="1:9">
      <c r="A167">
        <v>39</v>
      </c>
      <c r="B167" t="s">
        <v>39</v>
      </c>
      <c r="C167" t="s">
        <v>29</v>
      </c>
      <c r="D167" t="s">
        <v>17</v>
      </c>
      <c r="E167" t="s">
        <v>27</v>
      </c>
      <c r="F167" s="60">
        <v>75.335120643431637</v>
      </c>
      <c r="G167" s="60">
        <f t="shared" si="6"/>
        <v>80.222959266512859</v>
      </c>
      <c r="H167" s="60">
        <f t="shared" si="7"/>
        <v>-4.8878386230812225</v>
      </c>
      <c r="I167" s="60">
        <f t="shared" si="8"/>
        <v>23.890966405284541</v>
      </c>
    </row>
    <row r="168" spans="1:9">
      <c r="A168">
        <v>40</v>
      </c>
      <c r="B168" t="s">
        <v>39</v>
      </c>
      <c r="C168" t="s">
        <v>30</v>
      </c>
      <c r="D168" t="s">
        <v>17</v>
      </c>
      <c r="E168" t="s">
        <v>27</v>
      </c>
      <c r="F168" s="60">
        <v>72.616136919315394</v>
      </c>
      <c r="G168" s="60">
        <f t="shared" si="6"/>
        <v>78.267823817280373</v>
      </c>
      <c r="H168" s="60">
        <f t="shared" si="7"/>
        <v>-5.6516868979649786</v>
      </c>
      <c r="I168" s="60">
        <f t="shared" si="8"/>
        <v>31.941564792629002</v>
      </c>
    </row>
    <row r="171" spans="1:9" ht="18">
      <c r="A171" s="127" t="s">
        <v>61</v>
      </c>
      <c r="B171" s="127"/>
      <c r="C171" s="127"/>
      <c r="D171" s="127"/>
      <c r="E171" s="127"/>
      <c r="F171" s="127"/>
      <c r="G171" s="127"/>
    </row>
    <row r="173" spans="1:9">
      <c r="A173" s="55" t="s">
        <v>62</v>
      </c>
    </row>
    <row r="175" spans="1:9" ht="28.8">
      <c r="A175" s="33" t="s">
        <v>19</v>
      </c>
      <c r="B175" s="33" t="s">
        <v>20</v>
      </c>
      <c r="C175" s="33" t="s">
        <v>21</v>
      </c>
      <c r="D175" s="33" t="s">
        <v>42</v>
      </c>
      <c r="E175" s="33" t="s">
        <v>43</v>
      </c>
      <c r="F175" s="33" t="s">
        <v>44</v>
      </c>
      <c r="G175" s="33" t="s">
        <v>46</v>
      </c>
      <c r="H175" s="33" t="s">
        <v>47</v>
      </c>
      <c r="I175" s="56" t="s">
        <v>48</v>
      </c>
    </row>
    <row r="176" spans="1:9">
      <c r="A176">
        <v>1</v>
      </c>
      <c r="B176" t="s">
        <v>36</v>
      </c>
      <c r="C176" t="s">
        <v>26</v>
      </c>
      <c r="D176" t="s">
        <v>17</v>
      </c>
      <c r="E176" t="s">
        <v>27</v>
      </c>
      <c r="F176" s="60">
        <v>85.825892857142804</v>
      </c>
      <c r="G176" s="60">
        <f>$J$194+$J$195*A176</f>
        <v>84.344312416443302</v>
      </c>
      <c r="H176" s="60">
        <f>F176-G176</f>
        <v>1.4815804406995028</v>
      </c>
      <c r="I176" s="60">
        <f>POWER(H176,2)</f>
        <v>2.1950806022633329</v>
      </c>
    </row>
    <row r="177" spans="1:9">
      <c r="A177">
        <v>2</v>
      </c>
      <c r="B177" t="s">
        <v>36</v>
      </c>
      <c r="C177" t="s">
        <v>28</v>
      </c>
      <c r="D177" t="s">
        <v>17</v>
      </c>
      <c r="E177" t="s">
        <v>27</v>
      </c>
      <c r="F177" s="60">
        <v>80.060195635816399</v>
      </c>
      <c r="G177" s="60">
        <f t="shared" ref="G177:G191" si="9">$J$194+$J$195*A177</f>
        <v>82.995378085678581</v>
      </c>
      <c r="H177" s="60">
        <f t="shared" ref="H177:H191" si="10">F177-G177</f>
        <v>-2.9351824498621824</v>
      </c>
      <c r="I177" s="60">
        <f t="shared" ref="I177:I191" si="11">POWER(H177,2)</f>
        <v>8.6152960139789627</v>
      </c>
    </row>
    <row r="178" spans="1:9">
      <c r="A178">
        <v>3</v>
      </c>
      <c r="B178" t="s">
        <v>36</v>
      </c>
      <c r="C178" t="s">
        <v>29</v>
      </c>
      <c r="D178" t="s">
        <v>17</v>
      </c>
      <c r="E178" t="s">
        <v>27</v>
      </c>
      <c r="F178" s="60">
        <v>77.3458445040214</v>
      </c>
      <c r="G178" s="60">
        <f t="shared" si="9"/>
        <v>81.646443754913861</v>
      </c>
      <c r="H178" s="60">
        <f t="shared" si="10"/>
        <v>-4.3005992508924606</v>
      </c>
      <c r="I178" s="60">
        <f t="shared" si="11"/>
        <v>18.495153916776793</v>
      </c>
    </row>
    <row r="179" spans="1:9">
      <c r="A179">
        <v>4</v>
      </c>
      <c r="B179" t="s">
        <v>36</v>
      </c>
      <c r="C179" t="s">
        <v>30</v>
      </c>
      <c r="D179" t="s">
        <v>17</v>
      </c>
      <c r="E179" t="s">
        <v>27</v>
      </c>
      <c r="F179" s="60">
        <v>79.390797148412105</v>
      </c>
      <c r="G179" s="60">
        <f t="shared" si="9"/>
        <v>80.297509424149126</v>
      </c>
      <c r="H179" s="60">
        <f t="shared" si="10"/>
        <v>-0.9067122757370214</v>
      </c>
      <c r="I179" s="60">
        <f t="shared" si="11"/>
        <v>0.82212715097220834</v>
      </c>
    </row>
    <row r="180" spans="1:9">
      <c r="A180">
        <v>5</v>
      </c>
      <c r="B180" t="s">
        <v>37</v>
      </c>
      <c r="C180" t="s">
        <v>26</v>
      </c>
      <c r="D180" t="s">
        <v>17</v>
      </c>
      <c r="E180" t="s">
        <v>27</v>
      </c>
      <c r="F180" s="60">
        <v>85.146053449347406</v>
      </c>
      <c r="G180" s="60">
        <f t="shared" si="9"/>
        <v>78.948575093384406</v>
      </c>
      <c r="H180" s="60">
        <f t="shared" si="10"/>
        <v>6.1974783559629998</v>
      </c>
      <c r="I180" s="60">
        <f t="shared" si="11"/>
        <v>38.408737972629844</v>
      </c>
    </row>
    <row r="181" spans="1:9">
      <c r="A181">
        <v>6</v>
      </c>
      <c r="B181" t="s">
        <v>37</v>
      </c>
      <c r="C181" t="s">
        <v>28</v>
      </c>
      <c r="D181" t="s">
        <v>17</v>
      </c>
      <c r="E181" t="s">
        <v>27</v>
      </c>
      <c r="F181" s="60">
        <v>85.730274202574094</v>
      </c>
      <c r="G181" s="60">
        <f t="shared" si="9"/>
        <v>77.599640762619686</v>
      </c>
      <c r="H181" s="60">
        <f t="shared" si="10"/>
        <v>8.1306334399544085</v>
      </c>
      <c r="I181" s="60">
        <f t="shared" si="11"/>
        <v>66.107200134904858</v>
      </c>
    </row>
    <row r="182" spans="1:9">
      <c r="A182">
        <v>7</v>
      </c>
      <c r="B182" t="s">
        <v>37</v>
      </c>
      <c r="C182" t="s">
        <v>29</v>
      </c>
      <c r="D182" t="s">
        <v>17</v>
      </c>
      <c r="E182" t="s">
        <v>27</v>
      </c>
      <c r="F182" s="60">
        <v>86.689419795221795</v>
      </c>
      <c r="G182" s="60">
        <f t="shared" si="9"/>
        <v>76.250706431854965</v>
      </c>
      <c r="H182" s="60">
        <f t="shared" si="10"/>
        <v>10.43871336336683</v>
      </c>
      <c r="I182" s="60">
        <f t="shared" si="11"/>
        <v>108.96673668253324</v>
      </c>
    </row>
    <row r="183" spans="1:9">
      <c r="A183">
        <v>8</v>
      </c>
      <c r="B183" t="s">
        <v>37</v>
      </c>
      <c r="C183" t="s">
        <v>30</v>
      </c>
      <c r="D183" t="s">
        <v>17</v>
      </c>
      <c r="E183" t="s">
        <v>27</v>
      </c>
      <c r="F183" s="60">
        <v>86.026490066225094</v>
      </c>
      <c r="G183" s="60">
        <f t="shared" si="9"/>
        <v>74.901772101090245</v>
      </c>
      <c r="H183" s="60">
        <f t="shared" si="10"/>
        <v>11.124717965134849</v>
      </c>
      <c r="I183" s="60">
        <f t="shared" si="11"/>
        <v>123.75934980379405</v>
      </c>
    </row>
    <row r="184" spans="1:9">
      <c r="A184">
        <v>9</v>
      </c>
      <c r="B184" t="s">
        <v>38</v>
      </c>
      <c r="C184" t="s">
        <v>26</v>
      </c>
      <c r="D184" t="s">
        <v>17</v>
      </c>
      <c r="E184" t="s">
        <v>27</v>
      </c>
      <c r="F184" s="60">
        <v>80.612244897959101</v>
      </c>
      <c r="G184" s="60">
        <f t="shared" si="9"/>
        <v>73.552837770325525</v>
      </c>
      <c r="H184" s="60">
        <f t="shared" si="10"/>
        <v>7.0594071276335768</v>
      </c>
      <c r="I184" s="60">
        <f t="shared" si="11"/>
        <v>49.835228993683749</v>
      </c>
    </row>
    <row r="185" spans="1:9">
      <c r="A185">
        <v>10</v>
      </c>
      <c r="B185" t="s">
        <v>38</v>
      </c>
      <c r="C185" t="s">
        <v>28</v>
      </c>
      <c r="D185" t="s">
        <v>17</v>
      </c>
      <c r="E185" t="s">
        <v>27</v>
      </c>
      <c r="F185" s="60">
        <v>39.960629921259802</v>
      </c>
      <c r="G185" s="60">
        <f t="shared" si="9"/>
        <v>72.203903439560804</v>
      </c>
      <c r="H185" s="60">
        <f t="shared" si="10"/>
        <v>-32.243273518301002</v>
      </c>
      <c r="I185" s="60">
        <f t="shared" si="11"/>
        <v>1039.6286871759708</v>
      </c>
    </row>
    <row r="186" spans="1:9">
      <c r="A186">
        <v>11</v>
      </c>
      <c r="B186" t="s">
        <v>38</v>
      </c>
      <c r="C186" t="s">
        <v>29</v>
      </c>
      <c r="D186" t="s">
        <v>17</v>
      </c>
      <c r="E186" t="s">
        <v>27</v>
      </c>
      <c r="F186" s="60">
        <v>62.831325301204799</v>
      </c>
      <c r="G186" s="60">
        <f t="shared" si="9"/>
        <v>70.85496910879607</v>
      </c>
      <c r="H186" s="60">
        <f t="shared" si="10"/>
        <v>-8.0236438075912702</v>
      </c>
      <c r="I186" s="60">
        <f t="shared" si="11"/>
        <v>64.378859951097738</v>
      </c>
    </row>
    <row r="187" spans="1:9">
      <c r="A187">
        <v>12</v>
      </c>
      <c r="B187" t="s">
        <v>38</v>
      </c>
      <c r="C187" t="s">
        <v>30</v>
      </c>
      <c r="D187" t="s">
        <v>17</v>
      </c>
      <c r="E187" t="s">
        <v>27</v>
      </c>
      <c r="F187" s="60">
        <v>70.920957215373406</v>
      </c>
      <c r="G187" s="60">
        <f t="shared" si="9"/>
        <v>69.506034778031349</v>
      </c>
      <c r="H187" s="60">
        <f t="shared" si="10"/>
        <v>1.4149224373420566</v>
      </c>
      <c r="I187" s="60">
        <f t="shared" si="11"/>
        <v>2.0020055036939861</v>
      </c>
    </row>
    <row r="188" spans="1:9">
      <c r="A188">
        <v>13</v>
      </c>
      <c r="B188" t="s">
        <v>39</v>
      </c>
      <c r="C188" t="s">
        <v>26</v>
      </c>
      <c r="D188" t="s">
        <v>17</v>
      </c>
      <c r="E188" t="s">
        <v>27</v>
      </c>
      <c r="F188" s="60">
        <v>46.789503070910101</v>
      </c>
      <c r="G188" s="60">
        <f t="shared" si="9"/>
        <v>68.157100447266629</v>
      </c>
      <c r="H188" s="60">
        <f t="shared" si="10"/>
        <v>-21.367597376356528</v>
      </c>
      <c r="I188" s="60">
        <f t="shared" si="11"/>
        <v>456.57421763807838</v>
      </c>
    </row>
    <row r="189" spans="1:9">
      <c r="A189">
        <v>14</v>
      </c>
      <c r="B189" t="s">
        <v>39</v>
      </c>
      <c r="C189" t="s">
        <v>28</v>
      </c>
      <c r="D189" t="s">
        <v>17</v>
      </c>
      <c r="E189" t="s">
        <v>27</v>
      </c>
      <c r="F189" s="60">
        <v>63.522727272727202</v>
      </c>
      <c r="G189" s="60">
        <f t="shared" si="9"/>
        <v>66.808166116501909</v>
      </c>
      <c r="H189" s="60">
        <f t="shared" si="10"/>
        <v>-3.2854388437747062</v>
      </c>
      <c r="I189" s="60">
        <f t="shared" si="11"/>
        <v>10.794108396183677</v>
      </c>
    </row>
    <row r="190" spans="1:9">
      <c r="A190">
        <v>15</v>
      </c>
      <c r="B190" t="s">
        <v>39</v>
      </c>
      <c r="C190" t="s">
        <v>29</v>
      </c>
      <c r="D190" t="s">
        <v>17</v>
      </c>
      <c r="E190" t="s">
        <v>27</v>
      </c>
      <c r="F190" s="60">
        <v>67.867647058823493</v>
      </c>
      <c r="G190" s="60">
        <f t="shared" si="9"/>
        <v>65.459231785737188</v>
      </c>
      <c r="H190" s="60">
        <f t="shared" si="10"/>
        <v>2.4084152730863053</v>
      </c>
      <c r="I190" s="60">
        <f t="shared" si="11"/>
        <v>5.800464127635383</v>
      </c>
    </row>
    <row r="191" spans="1:9">
      <c r="A191">
        <v>16</v>
      </c>
      <c r="B191" t="s">
        <v>39</v>
      </c>
      <c r="C191" t="s">
        <v>30</v>
      </c>
      <c r="D191" t="s">
        <v>17</v>
      </c>
      <c r="E191" t="s">
        <v>27</v>
      </c>
      <c r="F191" s="60">
        <v>88.916876574307295</v>
      </c>
      <c r="G191" s="60">
        <f t="shared" si="9"/>
        <v>64.110297454972468</v>
      </c>
      <c r="H191" s="60">
        <f t="shared" si="10"/>
        <v>24.806579119334828</v>
      </c>
      <c r="I191" s="60">
        <f t="shared" si="11"/>
        <v>615.36636760381862</v>
      </c>
    </row>
    <row r="192" spans="1:9" ht="15" thickBot="1"/>
    <row r="193" spans="9:10">
      <c r="I193" s="37"/>
      <c r="J193" s="37" t="s">
        <v>49</v>
      </c>
    </row>
    <row r="194" spans="9:10">
      <c r="I194" t="s">
        <v>50</v>
      </c>
      <c r="J194">
        <v>85.693246747208022</v>
      </c>
    </row>
    <row r="195" spans="9:10" ht="15" thickBot="1">
      <c r="I195" s="38" t="s">
        <v>19</v>
      </c>
      <c r="J195" s="38">
        <v>-1.3489343307647224</v>
      </c>
    </row>
    <row r="197" spans="9:10">
      <c r="I197" s="2" t="s">
        <v>4</v>
      </c>
      <c r="J197" s="114">
        <f>AVERAGE(I176:I191)</f>
        <v>163.23435135425098</v>
      </c>
    </row>
    <row r="215" spans="1:13" ht="15.6">
      <c r="A215" s="126" t="s">
        <v>53</v>
      </c>
      <c r="B215" s="126"/>
    </row>
    <row r="217" spans="1:13" ht="28.8">
      <c r="A217" s="33" t="s">
        <v>19</v>
      </c>
      <c r="B217" s="33" t="s">
        <v>20</v>
      </c>
      <c r="C217" s="33" t="s">
        <v>21</v>
      </c>
      <c r="D217" s="33" t="s">
        <v>42</v>
      </c>
      <c r="E217" s="33" t="s">
        <v>43</v>
      </c>
      <c r="F217" s="33" t="s">
        <v>19</v>
      </c>
      <c r="G217" s="33" t="s">
        <v>54</v>
      </c>
      <c r="H217" s="33" t="s">
        <v>55</v>
      </c>
      <c r="I217" s="33" t="s">
        <v>56</v>
      </c>
      <c r="J217" s="33" t="s">
        <v>44</v>
      </c>
      <c r="K217" s="33" t="s">
        <v>46</v>
      </c>
      <c r="L217" s="33" t="s">
        <v>47</v>
      </c>
      <c r="M217" s="56" t="s">
        <v>48</v>
      </c>
    </row>
    <row r="218" spans="1:13">
      <c r="A218">
        <v>1</v>
      </c>
      <c r="B218" t="s">
        <v>36</v>
      </c>
      <c r="C218" t="s">
        <v>26</v>
      </c>
      <c r="D218" t="s">
        <v>17</v>
      </c>
      <c r="E218" t="s">
        <v>27</v>
      </c>
      <c r="F218">
        <v>1</v>
      </c>
      <c r="G218">
        <v>1</v>
      </c>
      <c r="H218">
        <v>0</v>
      </c>
      <c r="I218">
        <v>0</v>
      </c>
      <c r="J218" s="60">
        <v>85.825892857142804</v>
      </c>
      <c r="K218" s="60">
        <f>$L$238+$L$239*F218+$L$240*G218+$L$241*H218+$L$242*I218</f>
        <v>84.187611394469045</v>
      </c>
      <c r="L218" s="60">
        <f>J218-K218</f>
        <v>1.6382814626737598</v>
      </c>
      <c r="M218" s="60">
        <f>POWER(L218,2)</f>
        <v>2.6839661509404742</v>
      </c>
    </row>
    <row r="219" spans="1:13">
      <c r="A219">
        <v>2</v>
      </c>
      <c r="B219" t="s">
        <v>36</v>
      </c>
      <c r="C219" t="s">
        <v>28</v>
      </c>
      <c r="D219" t="s">
        <v>17</v>
      </c>
      <c r="E219" t="s">
        <v>27</v>
      </c>
      <c r="F219">
        <v>2</v>
      </c>
      <c r="G219">
        <v>0</v>
      </c>
      <c r="H219">
        <v>1</v>
      </c>
      <c r="I219">
        <v>0</v>
      </c>
      <c r="J219" s="60">
        <v>80.060195635816399</v>
      </c>
      <c r="K219" s="60">
        <f t="shared" ref="K219:K233" si="12">$L$238+$L$239*F219+$L$240*G219+$L$241*H219+$L$242*I219</f>
        <v>76.912644583723562</v>
      </c>
      <c r="L219" s="60">
        <f t="shared" ref="L219:L233" si="13">J219-K219</f>
        <v>3.1475510520928367</v>
      </c>
      <c r="M219" s="60">
        <f t="shared" ref="M219:M233" si="14">POWER(L219,2)</f>
        <v>9.9070776255307234</v>
      </c>
    </row>
    <row r="220" spans="1:13">
      <c r="A220">
        <v>3</v>
      </c>
      <c r="B220" t="s">
        <v>36</v>
      </c>
      <c r="C220" t="s">
        <v>29</v>
      </c>
      <c r="D220" t="s">
        <v>17</v>
      </c>
      <c r="E220" t="s">
        <v>27</v>
      </c>
      <c r="F220">
        <v>3</v>
      </c>
      <c r="G220">
        <v>0</v>
      </c>
      <c r="H220">
        <v>0</v>
      </c>
      <c r="I220">
        <v>1</v>
      </c>
      <c r="J220" s="60">
        <v>77.3458445040214</v>
      </c>
      <c r="K220" s="60">
        <f t="shared" si="12"/>
        <v>83.277746990447071</v>
      </c>
      <c r="L220" s="60">
        <f t="shared" si="13"/>
        <v>-5.9319024864256704</v>
      </c>
      <c r="M220" s="60">
        <f t="shared" si="14"/>
        <v>35.187467108463053</v>
      </c>
    </row>
    <row r="221" spans="1:13">
      <c r="A221">
        <v>4</v>
      </c>
      <c r="B221" t="s">
        <v>36</v>
      </c>
      <c r="C221" t="s">
        <v>30</v>
      </c>
      <c r="D221" t="s">
        <v>17</v>
      </c>
      <c r="E221" t="s">
        <v>27</v>
      </c>
      <c r="F221">
        <v>4</v>
      </c>
      <c r="G221">
        <v>0</v>
      </c>
      <c r="H221">
        <v>0</v>
      </c>
      <c r="I221">
        <v>0</v>
      </c>
      <c r="J221" s="60">
        <v>79.390797148412105</v>
      </c>
      <c r="K221" s="60">
        <f t="shared" si="12"/>
        <v>90.90796807670867</v>
      </c>
      <c r="L221" s="60">
        <f t="shared" si="13"/>
        <v>-11.517170928296565</v>
      </c>
      <c r="M221" s="60">
        <f t="shared" si="14"/>
        <v>132.64522619159956</v>
      </c>
    </row>
    <row r="222" spans="1:13">
      <c r="A222">
        <v>5</v>
      </c>
      <c r="B222" t="s">
        <v>37</v>
      </c>
      <c r="C222" t="s">
        <v>26</v>
      </c>
      <c r="D222" t="s">
        <v>17</v>
      </c>
      <c r="E222" t="s">
        <v>27</v>
      </c>
      <c r="F222">
        <v>5</v>
      </c>
      <c r="G222">
        <v>1</v>
      </c>
      <c r="H222">
        <v>0</v>
      </c>
      <c r="I222">
        <v>0</v>
      </c>
      <c r="J222" s="60">
        <v>85.146053449347406</v>
      </c>
      <c r="K222" s="60">
        <f t="shared" si="12"/>
        <v>77.791486177382922</v>
      </c>
      <c r="L222" s="60">
        <f t="shared" si="13"/>
        <v>7.3545672719644841</v>
      </c>
      <c r="M222" s="60">
        <f t="shared" si="14"/>
        <v>54.089659757851116</v>
      </c>
    </row>
    <row r="223" spans="1:13">
      <c r="A223">
        <v>6</v>
      </c>
      <c r="B223" t="s">
        <v>37</v>
      </c>
      <c r="C223" t="s">
        <v>28</v>
      </c>
      <c r="D223" t="s">
        <v>17</v>
      </c>
      <c r="E223" t="s">
        <v>27</v>
      </c>
      <c r="F223">
        <v>6</v>
      </c>
      <c r="G223">
        <v>0</v>
      </c>
      <c r="H223">
        <v>1</v>
      </c>
      <c r="I223">
        <v>0</v>
      </c>
      <c r="J223" s="60">
        <v>85.730274202574094</v>
      </c>
      <c r="K223" s="60">
        <f t="shared" si="12"/>
        <v>70.516519366637439</v>
      </c>
      <c r="L223" s="60">
        <f t="shared" si="13"/>
        <v>15.213754835936655</v>
      </c>
      <c r="M223" s="60">
        <f t="shared" si="14"/>
        <v>231.45833620798595</v>
      </c>
    </row>
    <row r="224" spans="1:13">
      <c r="A224">
        <v>7</v>
      </c>
      <c r="B224" t="s">
        <v>37</v>
      </c>
      <c r="C224" t="s">
        <v>29</v>
      </c>
      <c r="D224" t="s">
        <v>17</v>
      </c>
      <c r="E224" t="s">
        <v>27</v>
      </c>
      <c r="F224">
        <v>7</v>
      </c>
      <c r="G224">
        <v>0</v>
      </c>
      <c r="H224">
        <v>0</v>
      </c>
      <c r="I224">
        <v>1</v>
      </c>
      <c r="J224" s="60">
        <v>86.689419795221795</v>
      </c>
      <c r="K224" s="60">
        <f t="shared" si="12"/>
        <v>76.881621773360934</v>
      </c>
      <c r="L224" s="60">
        <f t="shared" si="13"/>
        <v>9.8077980218608616</v>
      </c>
      <c r="M224" s="60">
        <f t="shared" si="14"/>
        <v>96.192902037617827</v>
      </c>
    </row>
    <row r="225" spans="1:13">
      <c r="A225">
        <v>8</v>
      </c>
      <c r="B225" t="s">
        <v>37</v>
      </c>
      <c r="C225" t="s">
        <v>30</v>
      </c>
      <c r="D225" t="s">
        <v>17</v>
      </c>
      <c r="E225" t="s">
        <v>27</v>
      </c>
      <c r="F225">
        <v>8</v>
      </c>
      <c r="G225">
        <v>0</v>
      </c>
      <c r="H225">
        <v>0</v>
      </c>
      <c r="I225">
        <v>0</v>
      </c>
      <c r="J225" s="60">
        <v>86.026490066225094</v>
      </c>
      <c r="K225" s="60">
        <f t="shared" si="12"/>
        <v>84.511842859622533</v>
      </c>
      <c r="L225" s="60">
        <f t="shared" si="13"/>
        <v>1.5146472066025609</v>
      </c>
      <c r="M225" s="60">
        <f t="shared" si="14"/>
        <v>2.2941561604689409</v>
      </c>
    </row>
    <row r="226" spans="1:13">
      <c r="A226">
        <v>9</v>
      </c>
      <c r="B226" t="s">
        <v>38</v>
      </c>
      <c r="C226" t="s">
        <v>26</v>
      </c>
      <c r="D226" t="s">
        <v>17</v>
      </c>
      <c r="E226" t="s">
        <v>27</v>
      </c>
      <c r="F226">
        <v>9</v>
      </c>
      <c r="G226">
        <v>1</v>
      </c>
      <c r="H226">
        <v>0</v>
      </c>
      <c r="I226">
        <v>0</v>
      </c>
      <c r="J226" s="60">
        <v>80.612244897959101</v>
      </c>
      <c r="K226" s="60">
        <f t="shared" si="12"/>
        <v>71.395360960296784</v>
      </c>
      <c r="L226" s="60">
        <f t="shared" si="13"/>
        <v>9.2168839376623168</v>
      </c>
      <c r="M226" s="60">
        <f t="shared" si="14"/>
        <v>84.950949520337616</v>
      </c>
    </row>
    <row r="227" spans="1:13">
      <c r="A227">
        <v>10</v>
      </c>
      <c r="B227" t="s">
        <v>38</v>
      </c>
      <c r="C227" t="s">
        <v>28</v>
      </c>
      <c r="D227" t="s">
        <v>17</v>
      </c>
      <c r="E227" t="s">
        <v>27</v>
      </c>
      <c r="F227">
        <v>10</v>
      </c>
      <c r="G227">
        <v>0</v>
      </c>
      <c r="H227">
        <v>1</v>
      </c>
      <c r="I227">
        <v>0</v>
      </c>
      <c r="J227" s="60">
        <v>39.960629921259802</v>
      </c>
      <c r="K227" s="60">
        <f t="shared" si="12"/>
        <v>64.120394149551302</v>
      </c>
      <c r="L227" s="60">
        <f t="shared" si="13"/>
        <v>-24.1597642282915</v>
      </c>
      <c r="M227" s="60">
        <f t="shared" si="14"/>
        <v>583.69420756663362</v>
      </c>
    </row>
    <row r="228" spans="1:13">
      <c r="A228">
        <v>11</v>
      </c>
      <c r="B228" t="s">
        <v>38</v>
      </c>
      <c r="C228" t="s">
        <v>29</v>
      </c>
      <c r="D228" t="s">
        <v>17</v>
      </c>
      <c r="E228" t="s">
        <v>27</v>
      </c>
      <c r="F228">
        <v>11</v>
      </c>
      <c r="G228">
        <v>0</v>
      </c>
      <c r="H228">
        <v>0</v>
      </c>
      <c r="I228">
        <v>1</v>
      </c>
      <c r="J228" s="60">
        <v>62.831325301204799</v>
      </c>
      <c r="K228" s="60">
        <f t="shared" si="12"/>
        <v>70.485496556274811</v>
      </c>
      <c r="L228" s="60">
        <f t="shared" si="13"/>
        <v>-7.6541712550700112</v>
      </c>
      <c r="M228" s="60">
        <f t="shared" si="14"/>
        <v>58.586337601940031</v>
      </c>
    </row>
    <row r="229" spans="1:13">
      <c r="A229">
        <v>12</v>
      </c>
      <c r="B229" t="s">
        <v>38</v>
      </c>
      <c r="C229" t="s">
        <v>30</v>
      </c>
      <c r="D229" t="s">
        <v>17</v>
      </c>
      <c r="E229" t="s">
        <v>27</v>
      </c>
      <c r="F229">
        <v>12</v>
      </c>
      <c r="G229">
        <v>0</v>
      </c>
      <c r="H229">
        <v>0</v>
      </c>
      <c r="I229">
        <v>0</v>
      </c>
      <c r="J229" s="60">
        <v>70.920957215373406</v>
      </c>
      <c r="K229" s="60">
        <f t="shared" si="12"/>
        <v>78.11571764253641</v>
      </c>
      <c r="L229" s="60">
        <f t="shared" si="13"/>
        <v>-7.1947604271630041</v>
      </c>
      <c r="M229" s="60">
        <f t="shared" si="14"/>
        <v>51.764577604270777</v>
      </c>
    </row>
    <row r="230" spans="1:13">
      <c r="A230">
        <v>13</v>
      </c>
      <c r="B230" t="s">
        <v>39</v>
      </c>
      <c r="C230" t="s">
        <v>26</v>
      </c>
      <c r="D230" t="s">
        <v>17</v>
      </c>
      <c r="E230" t="s">
        <v>27</v>
      </c>
      <c r="F230">
        <v>13</v>
      </c>
      <c r="G230">
        <v>1</v>
      </c>
      <c r="H230">
        <v>0</v>
      </c>
      <c r="I230">
        <v>0</v>
      </c>
      <c r="J230" s="60">
        <v>46.789503070910101</v>
      </c>
      <c r="K230" s="60">
        <f t="shared" si="12"/>
        <v>64.999235743210662</v>
      </c>
      <c r="L230" s="60">
        <f t="shared" si="13"/>
        <v>-18.209732672300561</v>
      </c>
      <c r="M230" s="60">
        <f t="shared" si="14"/>
        <v>331.59436399665054</v>
      </c>
    </row>
    <row r="231" spans="1:13">
      <c r="A231">
        <v>14</v>
      </c>
      <c r="B231" t="s">
        <v>39</v>
      </c>
      <c r="C231" t="s">
        <v>28</v>
      </c>
      <c r="D231" t="s">
        <v>17</v>
      </c>
      <c r="E231" t="s">
        <v>27</v>
      </c>
      <c r="F231">
        <v>14</v>
      </c>
      <c r="G231">
        <v>0</v>
      </c>
      <c r="H231">
        <v>1</v>
      </c>
      <c r="I231">
        <v>0</v>
      </c>
      <c r="J231" s="60">
        <v>63.522727272727202</v>
      </c>
      <c r="K231" s="60">
        <f t="shared" si="12"/>
        <v>57.724268932465179</v>
      </c>
      <c r="L231" s="60">
        <f t="shared" si="13"/>
        <v>5.7984583402620231</v>
      </c>
      <c r="M231" s="60">
        <f t="shared" si="14"/>
        <v>33.622119123754217</v>
      </c>
    </row>
    <row r="232" spans="1:13">
      <c r="A232">
        <v>15</v>
      </c>
      <c r="B232" t="s">
        <v>39</v>
      </c>
      <c r="C232" t="s">
        <v>29</v>
      </c>
      <c r="D232" t="s">
        <v>17</v>
      </c>
      <c r="E232" t="s">
        <v>27</v>
      </c>
      <c r="F232">
        <v>15</v>
      </c>
      <c r="G232">
        <v>0</v>
      </c>
      <c r="H232">
        <v>0</v>
      </c>
      <c r="I232">
        <v>1</v>
      </c>
      <c r="J232" s="60">
        <v>67.867647058823493</v>
      </c>
      <c r="K232" s="60">
        <f t="shared" si="12"/>
        <v>64.089371339188673</v>
      </c>
      <c r="L232" s="60">
        <f t="shared" si="13"/>
        <v>3.77827571963482</v>
      </c>
      <c r="M232" s="60">
        <f t="shared" si="14"/>
        <v>14.275367413582018</v>
      </c>
    </row>
    <row r="233" spans="1:13">
      <c r="A233">
        <v>16</v>
      </c>
      <c r="B233" t="s">
        <v>39</v>
      </c>
      <c r="C233" t="s">
        <v>30</v>
      </c>
      <c r="D233" t="s">
        <v>17</v>
      </c>
      <c r="E233" t="s">
        <v>27</v>
      </c>
      <c r="F233">
        <v>16</v>
      </c>
      <c r="G233">
        <v>0</v>
      </c>
      <c r="H233">
        <v>0</v>
      </c>
      <c r="I233">
        <v>0</v>
      </c>
      <c r="J233" s="60">
        <v>88.916876574307295</v>
      </c>
      <c r="K233" s="60">
        <f t="shared" si="12"/>
        <v>71.719592425450287</v>
      </c>
      <c r="L233" s="60">
        <f t="shared" si="13"/>
        <v>17.197284148857008</v>
      </c>
      <c r="M233" s="60">
        <f t="shared" si="14"/>
        <v>295.74658209652853</v>
      </c>
    </row>
    <row r="236" spans="1:13" ht="15" thickBot="1"/>
    <row r="237" spans="1:13">
      <c r="K237" s="37"/>
      <c r="L237" s="37" t="s">
        <v>49</v>
      </c>
    </row>
    <row r="238" spans="1:13">
      <c r="K238" t="s">
        <v>50</v>
      </c>
      <c r="L238">
        <v>97.304093293794793</v>
      </c>
    </row>
    <row r="239" spans="1:13">
      <c r="H239" s="2" t="s">
        <v>4</v>
      </c>
      <c r="I239" s="114">
        <f>AVERAGE(M218:M233)</f>
        <v>126.16833101025968</v>
      </c>
      <c r="K239" t="s">
        <v>19</v>
      </c>
      <c r="L239">
        <v>-1.5990313042715321</v>
      </c>
    </row>
    <row r="240" spans="1:13">
      <c r="K240" t="s">
        <v>54</v>
      </c>
      <c r="L240">
        <v>-11.517450595054219</v>
      </c>
    </row>
    <row r="241" spans="1:12">
      <c r="K241" t="s">
        <v>55</v>
      </c>
      <c r="L241">
        <v>-17.193386101528166</v>
      </c>
    </row>
    <row r="242" spans="1:12" ht="15" thickBot="1">
      <c r="K242" s="38" t="s">
        <v>56</v>
      </c>
      <c r="L242" s="38">
        <v>-9.2292523905331354</v>
      </c>
    </row>
    <row r="246" spans="1:12" ht="15.6">
      <c r="A246" s="126" t="s">
        <v>57</v>
      </c>
      <c r="B246" s="126"/>
      <c r="C246" s="126"/>
      <c r="D246" s="46"/>
      <c r="G246" s="46" t="s">
        <v>58</v>
      </c>
      <c r="H246" s="46">
        <v>0.5</v>
      </c>
    </row>
    <row r="248" spans="1:12" ht="28.8">
      <c r="A248" s="33" t="s">
        <v>19</v>
      </c>
      <c r="B248" s="33" t="s">
        <v>20</v>
      </c>
      <c r="C248" s="33" t="s">
        <v>21</v>
      </c>
      <c r="D248" s="33" t="s">
        <v>42</v>
      </c>
      <c r="E248" s="33" t="s">
        <v>43</v>
      </c>
      <c r="F248" s="33" t="s">
        <v>44</v>
      </c>
      <c r="G248" s="33" t="s">
        <v>46</v>
      </c>
      <c r="H248" s="33" t="s">
        <v>47</v>
      </c>
      <c r="I248" s="56" t="s">
        <v>48</v>
      </c>
    </row>
    <row r="249" spans="1:12">
      <c r="A249">
        <v>1</v>
      </c>
      <c r="B249" t="s">
        <v>36</v>
      </c>
      <c r="C249" t="s">
        <v>26</v>
      </c>
      <c r="D249" t="s">
        <v>17</v>
      </c>
      <c r="E249" t="s">
        <v>27</v>
      </c>
      <c r="F249" s="60">
        <v>85.825892857142804</v>
      </c>
      <c r="G249" s="60" t="e">
        <v>#N/A</v>
      </c>
      <c r="H249" s="60"/>
      <c r="I249" s="60"/>
    </row>
    <row r="250" spans="1:12">
      <c r="A250">
        <v>2</v>
      </c>
      <c r="B250" t="s">
        <v>36</v>
      </c>
      <c r="C250" t="s">
        <v>28</v>
      </c>
      <c r="D250" t="s">
        <v>17</v>
      </c>
      <c r="E250" t="s">
        <v>27</v>
      </c>
      <c r="F250" s="60">
        <v>80.060195635816399</v>
      </c>
      <c r="G250" s="60">
        <f>F249</f>
        <v>85.825892857142804</v>
      </c>
      <c r="H250" s="60">
        <f>F250-G250</f>
        <v>-5.7656972213264055</v>
      </c>
      <c r="I250" s="60">
        <f>POWER(H250,2)</f>
        <v>33.243264448011033</v>
      </c>
      <c r="K250" s="48" t="s">
        <v>52</v>
      </c>
      <c r="L250" s="49"/>
    </row>
    <row r="251" spans="1:12" ht="15.6">
      <c r="A251">
        <v>3</v>
      </c>
      <c r="B251" t="s">
        <v>36</v>
      </c>
      <c r="C251" t="s">
        <v>29</v>
      </c>
      <c r="D251" t="s">
        <v>17</v>
      </c>
      <c r="E251" t="s">
        <v>27</v>
      </c>
      <c r="F251" s="60">
        <v>77.3458445040214</v>
      </c>
      <c r="G251" s="60">
        <f t="shared" ref="G251:G264" si="15">0.5*F250+0.5*G250</f>
        <v>82.943044246479602</v>
      </c>
      <c r="H251" s="60">
        <f t="shared" ref="H251:H264" si="16">F251-G251</f>
        <v>-5.5971997424582014</v>
      </c>
      <c r="I251" s="60">
        <f t="shared" ref="I251:I264" si="17">POWER(H251,2)</f>
        <v>31.328644956974156</v>
      </c>
      <c r="K251" s="50" t="s">
        <v>4</v>
      </c>
      <c r="L251" s="51">
        <v>213.44</v>
      </c>
    </row>
    <row r="252" spans="1:12" ht="15.6">
      <c r="A252">
        <v>4</v>
      </c>
      <c r="B252" t="s">
        <v>36</v>
      </c>
      <c r="C252" t="s">
        <v>30</v>
      </c>
      <c r="D252" t="s">
        <v>17</v>
      </c>
      <c r="E252" t="s">
        <v>27</v>
      </c>
      <c r="F252" s="60">
        <v>79.390797148412105</v>
      </c>
      <c r="G252" s="60">
        <f t="shared" si="15"/>
        <v>80.144444375250501</v>
      </c>
      <c r="H252" s="60">
        <f t="shared" si="16"/>
        <v>-0.75364722683839602</v>
      </c>
      <c r="I252" s="60">
        <f t="shared" si="17"/>
        <v>0.56798414252120477</v>
      </c>
      <c r="K252" s="46"/>
      <c r="L252" s="46"/>
    </row>
    <row r="253" spans="1:12" ht="15.6">
      <c r="A253">
        <v>5</v>
      </c>
      <c r="B253" t="s">
        <v>37</v>
      </c>
      <c r="C253" t="s">
        <v>26</v>
      </c>
      <c r="D253" t="s">
        <v>17</v>
      </c>
      <c r="E253" t="s">
        <v>27</v>
      </c>
      <c r="F253" s="60">
        <v>85.146053449347406</v>
      </c>
      <c r="G253" s="60">
        <f t="shared" si="15"/>
        <v>79.767620761831296</v>
      </c>
      <c r="H253" s="60">
        <f t="shared" si="16"/>
        <v>5.3784326875161099</v>
      </c>
      <c r="I253" s="60">
        <f t="shared" si="17"/>
        <v>28.927538174141766</v>
      </c>
      <c r="K253" s="46"/>
      <c r="L253" s="46"/>
    </row>
    <row r="254" spans="1:12">
      <c r="A254">
        <v>6</v>
      </c>
      <c r="B254" t="s">
        <v>37</v>
      </c>
      <c r="C254" t="s">
        <v>28</v>
      </c>
      <c r="D254" t="s">
        <v>17</v>
      </c>
      <c r="E254" t="s">
        <v>27</v>
      </c>
      <c r="F254" s="60">
        <v>85.730274202574094</v>
      </c>
      <c r="G254" s="60">
        <f t="shared" si="15"/>
        <v>82.456837105589358</v>
      </c>
      <c r="H254" s="60">
        <f t="shared" si="16"/>
        <v>3.2734370969847362</v>
      </c>
      <c r="I254" s="60">
        <f t="shared" si="17"/>
        <v>10.715390427915857</v>
      </c>
      <c r="K254" s="52" t="s">
        <v>59</v>
      </c>
      <c r="L254" s="52" t="s">
        <v>4</v>
      </c>
    </row>
    <row r="255" spans="1:12" ht="15.6">
      <c r="A255">
        <v>7</v>
      </c>
      <c r="B255" t="s">
        <v>37</v>
      </c>
      <c r="C255" t="s">
        <v>29</v>
      </c>
      <c r="D255" t="s">
        <v>17</v>
      </c>
      <c r="E255" t="s">
        <v>27</v>
      </c>
      <c r="F255" s="60">
        <v>86.689419795221795</v>
      </c>
      <c r="G255" s="60">
        <f t="shared" si="15"/>
        <v>84.093555654081726</v>
      </c>
      <c r="H255" s="60">
        <f t="shared" si="16"/>
        <v>2.5958641411400691</v>
      </c>
      <c r="I255" s="60">
        <f t="shared" si="17"/>
        <v>6.7385106392568686</v>
      </c>
      <c r="K255" s="53">
        <v>0.2</v>
      </c>
      <c r="L255" s="57">
        <v>224.61</v>
      </c>
    </row>
    <row r="256" spans="1:12" ht="15.6">
      <c r="A256">
        <v>8</v>
      </c>
      <c r="B256" t="s">
        <v>37</v>
      </c>
      <c r="C256" t="s">
        <v>30</v>
      </c>
      <c r="D256" t="s">
        <v>17</v>
      </c>
      <c r="E256" t="s">
        <v>27</v>
      </c>
      <c r="F256" s="60">
        <v>86.026490066225094</v>
      </c>
      <c r="G256" s="60">
        <f t="shared" si="15"/>
        <v>85.391487724651768</v>
      </c>
      <c r="H256" s="60">
        <f t="shared" si="16"/>
        <v>0.63500234157332613</v>
      </c>
      <c r="I256" s="60">
        <f t="shared" si="17"/>
        <v>0.40322797380360714</v>
      </c>
      <c r="K256" s="53">
        <v>0.3</v>
      </c>
      <c r="L256" s="53">
        <v>216.36</v>
      </c>
    </row>
    <row r="257" spans="1:13" ht="15.6">
      <c r="A257">
        <v>9</v>
      </c>
      <c r="B257" t="s">
        <v>38</v>
      </c>
      <c r="C257" t="s">
        <v>26</v>
      </c>
      <c r="D257" t="s">
        <v>17</v>
      </c>
      <c r="E257" t="s">
        <v>27</v>
      </c>
      <c r="F257" s="60">
        <v>80.612244897959101</v>
      </c>
      <c r="G257" s="60">
        <f t="shared" si="15"/>
        <v>85.708988895438438</v>
      </c>
      <c r="H257" s="60">
        <f t="shared" si="16"/>
        <v>-5.0967439974793365</v>
      </c>
      <c r="I257" s="60">
        <f t="shared" si="17"/>
        <v>25.976799375841647</v>
      </c>
      <c r="K257" s="53">
        <v>0.4</v>
      </c>
      <c r="L257" s="53">
        <v>213.73</v>
      </c>
    </row>
    <row r="258" spans="1:13" ht="15.6">
      <c r="A258">
        <v>10</v>
      </c>
      <c r="B258" t="s">
        <v>38</v>
      </c>
      <c r="C258" t="s">
        <v>28</v>
      </c>
      <c r="D258" t="s">
        <v>17</v>
      </c>
      <c r="E258" t="s">
        <v>27</v>
      </c>
      <c r="F258" s="60">
        <v>39.960629921259802</v>
      </c>
      <c r="G258" s="60">
        <f t="shared" si="15"/>
        <v>83.16061689669877</v>
      </c>
      <c r="H258" s="60">
        <f t="shared" si="16"/>
        <v>-43.199986975438968</v>
      </c>
      <c r="I258" s="60">
        <f t="shared" si="17"/>
        <v>1866.2388746780964</v>
      </c>
      <c r="K258" s="54">
        <v>0.5</v>
      </c>
      <c r="L258" s="54">
        <v>213.44</v>
      </c>
      <c r="M258" s="58" t="s">
        <v>63</v>
      </c>
    </row>
    <row r="259" spans="1:13" ht="15.6">
      <c r="A259">
        <v>11</v>
      </c>
      <c r="B259" t="s">
        <v>38</v>
      </c>
      <c r="C259" t="s">
        <v>29</v>
      </c>
      <c r="D259" t="s">
        <v>17</v>
      </c>
      <c r="E259" t="s">
        <v>27</v>
      </c>
      <c r="F259" s="60">
        <v>62.831325301204799</v>
      </c>
      <c r="G259" s="60">
        <f t="shared" si="15"/>
        <v>61.560623408979282</v>
      </c>
      <c r="H259" s="60">
        <f t="shared" si="16"/>
        <v>1.2707018922255173</v>
      </c>
      <c r="I259" s="60">
        <f t="shared" si="17"/>
        <v>1.6146832989055102</v>
      </c>
      <c r="K259" s="54">
        <v>0.6</v>
      </c>
      <c r="L259" s="54">
        <v>215.13</v>
      </c>
    </row>
    <row r="260" spans="1:13" ht="15.6">
      <c r="A260">
        <v>12</v>
      </c>
      <c r="B260" t="s">
        <v>38</v>
      </c>
      <c r="C260" t="s">
        <v>30</v>
      </c>
      <c r="D260" t="s">
        <v>17</v>
      </c>
      <c r="E260" t="s">
        <v>27</v>
      </c>
      <c r="F260" s="60">
        <v>70.920957215373406</v>
      </c>
      <c r="G260" s="60">
        <f t="shared" si="15"/>
        <v>62.195974355092041</v>
      </c>
      <c r="H260" s="60">
        <f t="shared" si="16"/>
        <v>8.724982860281365</v>
      </c>
      <c r="I260" s="60">
        <f t="shared" si="17"/>
        <v>76.125325912203593</v>
      </c>
      <c r="K260" s="54">
        <v>0.7</v>
      </c>
      <c r="L260" s="54">
        <v>219</v>
      </c>
    </row>
    <row r="261" spans="1:13">
      <c r="A261">
        <v>13</v>
      </c>
      <c r="B261" t="s">
        <v>39</v>
      </c>
      <c r="C261" t="s">
        <v>26</v>
      </c>
      <c r="D261" t="s">
        <v>17</v>
      </c>
      <c r="E261" t="s">
        <v>27</v>
      </c>
      <c r="F261" s="60">
        <v>46.789503070910101</v>
      </c>
      <c r="G261" s="60">
        <f t="shared" si="15"/>
        <v>66.558465785232727</v>
      </c>
      <c r="H261" s="60">
        <f t="shared" si="16"/>
        <v>-19.768962714322626</v>
      </c>
      <c r="I261" s="60">
        <f t="shared" si="17"/>
        <v>390.81188680027822</v>
      </c>
    </row>
    <row r="262" spans="1:13">
      <c r="A262">
        <v>14</v>
      </c>
      <c r="B262" t="s">
        <v>39</v>
      </c>
      <c r="C262" t="s">
        <v>28</v>
      </c>
      <c r="D262" t="s">
        <v>17</v>
      </c>
      <c r="E262" t="s">
        <v>27</v>
      </c>
      <c r="F262" s="60">
        <v>63.522727272727202</v>
      </c>
      <c r="G262" s="60">
        <f t="shared" si="15"/>
        <v>56.673984428071414</v>
      </c>
      <c r="H262" s="60">
        <f t="shared" si="16"/>
        <v>6.8487428446557885</v>
      </c>
      <c r="I262" s="60">
        <f t="shared" si="17"/>
        <v>46.905278552223862</v>
      </c>
    </row>
    <row r="263" spans="1:13">
      <c r="A263">
        <v>15</v>
      </c>
      <c r="B263" t="s">
        <v>39</v>
      </c>
      <c r="C263" t="s">
        <v>29</v>
      </c>
      <c r="D263" t="s">
        <v>17</v>
      </c>
      <c r="E263" t="s">
        <v>27</v>
      </c>
      <c r="F263" s="60">
        <v>67.867647058823493</v>
      </c>
      <c r="G263" s="60">
        <f t="shared" si="15"/>
        <v>60.098355850399308</v>
      </c>
      <c r="H263" s="60">
        <f t="shared" si="16"/>
        <v>7.7692912084241854</v>
      </c>
      <c r="I263" s="60">
        <f t="shared" si="17"/>
        <v>60.36188588129734</v>
      </c>
    </row>
    <row r="264" spans="1:13">
      <c r="A264">
        <v>16</v>
      </c>
      <c r="B264" t="s">
        <v>39</v>
      </c>
      <c r="C264" t="s">
        <v>30</v>
      </c>
      <c r="D264" t="s">
        <v>17</v>
      </c>
      <c r="E264" t="s">
        <v>27</v>
      </c>
      <c r="F264" s="60">
        <v>88.916876574307295</v>
      </c>
      <c r="G264" s="60">
        <f t="shared" si="15"/>
        <v>63.983001454611397</v>
      </c>
      <c r="H264" s="60">
        <f t="shared" si="16"/>
        <v>24.933875119695898</v>
      </c>
      <c r="I264" s="60">
        <f t="shared" si="17"/>
        <v>621.69812848459014</v>
      </c>
    </row>
  </sheetData>
  <mergeCells count="7">
    <mergeCell ref="A246:C246"/>
    <mergeCell ref="A2:F2"/>
    <mergeCell ref="A4:B4"/>
    <mergeCell ref="J58:K58"/>
    <mergeCell ref="A126:C126"/>
    <mergeCell ref="A171:G171"/>
    <mergeCell ref="A215:B2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68F4-53FB-4159-AA55-693ABA082ABD}">
  <sheetPr>
    <tabColor rgb="FF00B0F0"/>
  </sheetPr>
  <dimension ref="A1:I18"/>
  <sheetViews>
    <sheetView workbookViewId="0">
      <selection activeCell="E13" sqref="E13"/>
    </sheetView>
  </sheetViews>
  <sheetFormatPr defaultRowHeight="14.4"/>
  <cols>
    <col min="2" max="2" width="13" customWidth="1"/>
  </cols>
  <sheetData>
    <row r="1" spans="1:9">
      <c r="A1" t="s">
        <v>64</v>
      </c>
    </row>
    <row r="2" spans="1:9" ht="15" thickBot="1"/>
    <row r="3" spans="1:9">
      <c r="A3" s="59" t="s">
        <v>65</v>
      </c>
      <c r="B3" s="59"/>
    </row>
    <row r="4" spans="1:9">
      <c r="A4" t="s">
        <v>66</v>
      </c>
      <c r="B4">
        <v>0.82702972685896092</v>
      </c>
    </row>
    <row r="5" spans="1:9">
      <c r="A5" t="s">
        <v>67</v>
      </c>
      <c r="B5">
        <v>0.68397816910840747</v>
      </c>
    </row>
    <row r="6" spans="1:9">
      <c r="A6" t="s">
        <v>68</v>
      </c>
      <c r="B6">
        <v>0.67566180513757612</v>
      </c>
    </row>
    <row r="7" spans="1:9">
      <c r="A7" t="s">
        <v>69</v>
      </c>
      <c r="B7">
        <v>3.1358707900423446</v>
      </c>
    </row>
    <row r="8" spans="1:9" ht="15" thickBot="1">
      <c r="A8" s="38" t="s">
        <v>70</v>
      </c>
      <c r="B8" s="38">
        <v>40</v>
      </c>
    </row>
    <row r="10" spans="1:9" ht="15" thickBot="1">
      <c r="A10" t="s">
        <v>71</v>
      </c>
    </row>
    <row r="11" spans="1:9">
      <c r="A11" s="37"/>
      <c r="B11" s="37" t="s">
        <v>72</v>
      </c>
      <c r="C11" s="37" t="s">
        <v>73</v>
      </c>
      <c r="D11" s="37" t="s">
        <v>74</v>
      </c>
      <c r="E11" s="37" t="s">
        <v>75</v>
      </c>
      <c r="F11" s="37" t="s">
        <v>76</v>
      </c>
    </row>
    <row r="12" spans="1:9">
      <c r="A12" t="s">
        <v>77</v>
      </c>
      <c r="B12">
        <v>1</v>
      </c>
      <c r="C12">
        <v>808.77007114711</v>
      </c>
      <c r="D12">
        <v>808.77007114711</v>
      </c>
      <c r="E12">
        <v>82.24485742896492</v>
      </c>
      <c r="F12">
        <v>4.801848386348817E-11</v>
      </c>
    </row>
    <row r="13" spans="1:9">
      <c r="A13" t="s">
        <v>78</v>
      </c>
      <c r="B13">
        <v>38</v>
      </c>
      <c r="C13">
        <v>373.68005324995033</v>
      </c>
      <c r="D13">
        <v>9.8336856118407976</v>
      </c>
    </row>
    <row r="14" spans="1:9" ht="15" thickBot="1">
      <c r="A14" s="38" t="s">
        <v>79</v>
      </c>
      <c r="B14" s="38">
        <v>39</v>
      </c>
      <c r="C14" s="38">
        <v>1182.4501243970603</v>
      </c>
      <c r="D14" s="38"/>
      <c r="E14" s="38"/>
      <c r="F14" s="38"/>
    </row>
    <row r="15" spans="1:9" ht="15" thickBot="1"/>
    <row r="16" spans="1:9">
      <c r="A16" s="37"/>
      <c r="B16" s="37" t="s">
        <v>49</v>
      </c>
      <c r="C16" s="37" t="s">
        <v>69</v>
      </c>
      <c r="D16" s="37" t="s">
        <v>80</v>
      </c>
      <c r="E16" s="37" t="s">
        <v>81</v>
      </c>
      <c r="F16" s="37" t="s">
        <v>82</v>
      </c>
      <c r="G16" s="37" t="s">
        <v>83</v>
      </c>
      <c r="H16" s="37" t="s">
        <v>84</v>
      </c>
      <c r="I16" s="37" t="s">
        <v>85</v>
      </c>
    </row>
    <row r="17" spans="1:9">
      <c r="A17" t="s">
        <v>50</v>
      </c>
      <c r="B17">
        <v>91.981435360894494</v>
      </c>
      <c r="C17">
        <v>1.0105396721167996</v>
      </c>
      <c r="D17">
        <v>91.022092352118108</v>
      </c>
      <c r="E17">
        <v>4.3720439593792333E-46</v>
      </c>
      <c r="F17">
        <v>89.935704746259731</v>
      </c>
      <c r="G17">
        <v>94.027165975529257</v>
      </c>
      <c r="H17">
        <v>89.935704746259731</v>
      </c>
      <c r="I17">
        <v>94.027165975529257</v>
      </c>
    </row>
    <row r="18" spans="1:9" ht="15" thickBot="1">
      <c r="A18" s="38" t="s">
        <v>19</v>
      </c>
      <c r="B18" s="38">
        <v>-0.38953719380301893</v>
      </c>
      <c r="C18" s="38">
        <v>4.2953104171222181E-2</v>
      </c>
      <c r="D18" s="38">
        <v>-9.0688950500579182</v>
      </c>
      <c r="E18" s="38">
        <v>4.8018483863487653E-11</v>
      </c>
      <c r="F18" s="38">
        <v>-0.47649120720914401</v>
      </c>
      <c r="G18" s="38">
        <v>-0.30258318039689386</v>
      </c>
      <c r="H18" s="38">
        <v>-0.47649120720914401</v>
      </c>
      <c r="I18" s="38">
        <v>-0.30258318039689386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828F-6CDF-48A4-9610-D47345396BB6}">
  <sheetPr>
    <tabColor rgb="FF00B0F0"/>
  </sheetPr>
  <dimension ref="A1:I21"/>
  <sheetViews>
    <sheetView workbookViewId="0">
      <selection sqref="A1:XFD1048576"/>
    </sheetView>
  </sheetViews>
  <sheetFormatPr defaultRowHeight="14.4"/>
  <sheetData>
    <row r="1" spans="1:9">
      <c r="A1" t="s">
        <v>64</v>
      </c>
    </row>
    <row r="2" spans="1:9" ht="15" thickBot="1"/>
    <row r="3" spans="1:9">
      <c r="A3" s="59" t="s">
        <v>65</v>
      </c>
      <c r="B3" s="59"/>
    </row>
    <row r="4" spans="1:9">
      <c r="A4" t="s">
        <v>66</v>
      </c>
      <c r="B4">
        <v>0.85103019932398194</v>
      </c>
    </row>
    <row r="5" spans="1:9">
      <c r="A5" t="s">
        <v>67</v>
      </c>
      <c r="B5">
        <v>0.72425240016141645</v>
      </c>
    </row>
    <row r="6" spans="1:9">
      <c r="A6" t="s">
        <v>68</v>
      </c>
      <c r="B6">
        <v>0.69273838875129268</v>
      </c>
    </row>
    <row r="7" spans="1:9">
      <c r="A7" t="s">
        <v>69</v>
      </c>
      <c r="B7">
        <v>3.0522019392625102</v>
      </c>
    </row>
    <row r="8" spans="1:9" ht="15" thickBot="1">
      <c r="A8" s="38" t="s">
        <v>70</v>
      </c>
      <c r="B8" s="38">
        <v>40</v>
      </c>
    </row>
    <row r="10" spans="1:9" ht="15" thickBot="1">
      <c r="A10" t="s">
        <v>71</v>
      </c>
    </row>
    <row r="11" spans="1:9">
      <c r="A11" s="37"/>
      <c r="B11" s="37" t="s">
        <v>72</v>
      </c>
      <c r="C11" s="37" t="s">
        <v>73</v>
      </c>
      <c r="D11" s="37" t="s">
        <v>74</v>
      </c>
      <c r="E11" s="37" t="s">
        <v>75</v>
      </c>
      <c r="F11" s="37" t="s">
        <v>76</v>
      </c>
    </row>
    <row r="12" spans="1:9">
      <c r="A12" t="s">
        <v>77</v>
      </c>
      <c r="B12">
        <v>4</v>
      </c>
      <c r="C12">
        <v>856.39234066573636</v>
      </c>
      <c r="D12">
        <v>214.09808516643409</v>
      </c>
      <c r="E12">
        <v>22.981917177600288</v>
      </c>
      <c r="F12">
        <v>2.2124032416991116E-9</v>
      </c>
    </row>
    <row r="13" spans="1:9">
      <c r="A13" t="s">
        <v>78</v>
      </c>
      <c r="B13">
        <v>35</v>
      </c>
      <c r="C13">
        <v>326.05778373132398</v>
      </c>
      <c r="D13">
        <v>9.3159366780378274</v>
      </c>
    </row>
    <row r="14" spans="1:9" ht="15" thickBot="1">
      <c r="A14" s="38" t="s">
        <v>79</v>
      </c>
      <c r="B14" s="38">
        <v>39</v>
      </c>
      <c r="C14" s="38">
        <v>1182.4501243970603</v>
      </c>
      <c r="D14" s="38"/>
      <c r="E14" s="38"/>
      <c r="F14" s="38"/>
    </row>
    <row r="15" spans="1:9" ht="15" thickBot="1"/>
    <row r="16" spans="1:9">
      <c r="A16" s="37"/>
      <c r="B16" s="37" t="s">
        <v>49</v>
      </c>
      <c r="C16" s="37" t="s">
        <v>69</v>
      </c>
      <c r="D16" s="37" t="s">
        <v>80</v>
      </c>
      <c r="E16" s="37" t="s">
        <v>81</v>
      </c>
      <c r="F16" s="37" t="s">
        <v>82</v>
      </c>
      <c r="G16" s="37" t="s">
        <v>83</v>
      </c>
      <c r="H16" s="37" t="s">
        <v>84</v>
      </c>
      <c r="I16" s="37" t="s">
        <v>85</v>
      </c>
    </row>
    <row r="17" spans="1:9">
      <c r="A17" t="s">
        <v>50</v>
      </c>
      <c r="B17">
        <v>93.116942953948765</v>
      </c>
      <c r="C17">
        <v>1.336246433094304</v>
      </c>
      <c r="D17">
        <v>69.6854567000196</v>
      </c>
      <c r="E17">
        <v>3.8451496246290066E-39</v>
      </c>
      <c r="F17">
        <v>90.404218476027779</v>
      </c>
      <c r="G17">
        <v>95.829667431869751</v>
      </c>
      <c r="H17">
        <v>90.404218476027779</v>
      </c>
      <c r="I17">
        <v>95.829667431869751</v>
      </c>
    </row>
    <row r="18" spans="1:9">
      <c r="A18" t="s">
        <v>19</v>
      </c>
      <c r="B18">
        <v>-0.3933726970964041</v>
      </c>
      <c r="C18">
        <v>4.2004546737205412E-2</v>
      </c>
      <c r="D18">
        <v>-9.3650027830909863</v>
      </c>
      <c r="E18">
        <v>4.5852342206192827E-11</v>
      </c>
      <c r="F18">
        <v>-0.4786464604501669</v>
      </c>
      <c r="G18">
        <v>-0.3080989337426413</v>
      </c>
      <c r="H18">
        <v>-0.4786464604501669</v>
      </c>
      <c r="I18">
        <v>-0.3080989337426413</v>
      </c>
    </row>
    <row r="19" spans="1:9">
      <c r="A19" t="s">
        <v>54</v>
      </c>
      <c r="B19">
        <v>-2.1136358271675073</v>
      </c>
      <c r="C19">
        <v>1.3707905650123755</v>
      </c>
      <c r="D19">
        <v>-1.5419101072879251</v>
      </c>
      <c r="E19">
        <v>0.13208939805655046</v>
      </c>
      <c r="F19">
        <v>-4.8964886211698992</v>
      </c>
      <c r="G19">
        <v>0.66921696683488463</v>
      </c>
      <c r="H19">
        <v>-4.8964886211698992</v>
      </c>
      <c r="I19">
        <v>0.66921696683488463</v>
      </c>
    </row>
    <row r="20" spans="1:9">
      <c r="A20" t="s">
        <v>55</v>
      </c>
      <c r="B20">
        <v>6.918884788096992E-2</v>
      </c>
      <c r="C20">
        <v>1.3675689611109043</v>
      </c>
      <c r="D20">
        <v>5.0592584248743404E-2</v>
      </c>
      <c r="E20">
        <v>0.95993780719729749</v>
      </c>
      <c r="F20">
        <v>-2.7071237424993631</v>
      </c>
      <c r="G20">
        <v>2.8455014382613029</v>
      </c>
      <c r="H20">
        <v>-2.7071237424993631</v>
      </c>
      <c r="I20">
        <v>2.8455014382613029</v>
      </c>
    </row>
    <row r="21" spans="1:9" ht="15" thickBot="1">
      <c r="A21" s="38" t="s">
        <v>56</v>
      </c>
      <c r="B21" s="38">
        <v>-2.1830721228729613</v>
      </c>
      <c r="C21" s="38">
        <v>1.3656323508009625</v>
      </c>
      <c r="D21" s="38">
        <v>-1.5985796774604519</v>
      </c>
      <c r="E21" s="38">
        <v>0.1189039763959194</v>
      </c>
      <c r="F21" s="38">
        <v>-4.9554531853091497</v>
      </c>
      <c r="G21" s="38">
        <v>0.58930893956322716</v>
      </c>
      <c r="H21" s="38">
        <v>-4.9554531853091497</v>
      </c>
      <c r="I21" s="38">
        <v>0.58930893956322716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A596-7CE0-45C8-8B7D-DC9A54C94EB8}">
  <sheetPr>
    <tabColor rgb="FF00B0F0"/>
  </sheetPr>
  <dimension ref="A1:I18"/>
  <sheetViews>
    <sheetView workbookViewId="0">
      <selection sqref="A1:XFD1048576"/>
    </sheetView>
  </sheetViews>
  <sheetFormatPr defaultRowHeight="14.4"/>
  <sheetData>
    <row r="1" spans="1:9">
      <c r="A1" t="s">
        <v>64</v>
      </c>
    </row>
    <row r="2" spans="1:9" ht="15" thickBot="1"/>
    <row r="3" spans="1:9">
      <c r="A3" s="59" t="s">
        <v>65</v>
      </c>
      <c r="B3" s="59"/>
    </row>
    <row r="4" spans="1:9">
      <c r="A4" t="s">
        <v>66</v>
      </c>
      <c r="B4">
        <v>0.43762352017534339</v>
      </c>
    </row>
    <row r="5" spans="1:9">
      <c r="A5" t="s">
        <v>67</v>
      </c>
      <c r="B5">
        <v>0.1915143454106592</v>
      </c>
    </row>
    <row r="6" spans="1:9">
      <c r="A6" t="s">
        <v>68</v>
      </c>
      <c r="B6">
        <v>0.13376537008284914</v>
      </c>
    </row>
    <row r="7" spans="1:9">
      <c r="A7" t="s">
        <v>69</v>
      </c>
      <c r="B7">
        <v>13.658460543006237</v>
      </c>
    </row>
    <row r="8" spans="1:9" ht="15" thickBot="1">
      <c r="A8" s="38" t="s">
        <v>70</v>
      </c>
      <c r="B8" s="38">
        <v>16</v>
      </c>
    </row>
    <row r="10" spans="1:9" ht="15" thickBot="1">
      <c r="A10" t="s">
        <v>71</v>
      </c>
    </row>
    <row r="11" spans="1:9">
      <c r="A11" s="37"/>
      <c r="B11" s="37" t="s">
        <v>72</v>
      </c>
      <c r="C11" s="37" t="s">
        <v>73</v>
      </c>
      <c r="D11" s="37" t="s">
        <v>74</v>
      </c>
      <c r="E11" s="37" t="s">
        <v>75</v>
      </c>
      <c r="F11" s="37" t="s">
        <v>76</v>
      </c>
    </row>
    <row r="12" spans="1:9">
      <c r="A12" t="s">
        <v>77</v>
      </c>
      <c r="B12">
        <v>1</v>
      </c>
      <c r="C12">
        <v>618.67210176332719</v>
      </c>
      <c r="D12">
        <v>618.67210176332719</v>
      </c>
      <c r="E12">
        <v>3.3163245637439394</v>
      </c>
      <c r="F12">
        <v>9.0030086175753851E-2</v>
      </c>
    </row>
    <row r="13" spans="1:9">
      <c r="A13" t="s">
        <v>78</v>
      </c>
      <c r="B13">
        <v>14</v>
      </c>
      <c r="C13">
        <v>2611.7496216680156</v>
      </c>
      <c r="D13">
        <v>186.55354440485826</v>
      </c>
    </row>
    <row r="14" spans="1:9" ht="15" thickBot="1">
      <c r="A14" s="38" t="s">
        <v>79</v>
      </c>
      <c r="B14" s="38">
        <v>15</v>
      </c>
      <c r="C14" s="38">
        <v>3230.4217234313428</v>
      </c>
      <c r="D14" s="38"/>
      <c r="E14" s="38"/>
      <c r="F14" s="38"/>
    </row>
    <row r="15" spans="1:9" ht="15" thickBot="1"/>
    <row r="16" spans="1:9">
      <c r="A16" s="37"/>
      <c r="B16" s="37" t="s">
        <v>49</v>
      </c>
      <c r="C16" s="37" t="s">
        <v>69</v>
      </c>
      <c r="D16" s="37" t="s">
        <v>80</v>
      </c>
      <c r="E16" s="37" t="s">
        <v>81</v>
      </c>
      <c r="F16" s="37" t="s">
        <v>82</v>
      </c>
      <c r="G16" s="37" t="s">
        <v>83</v>
      </c>
      <c r="H16" s="37" t="s">
        <v>84</v>
      </c>
      <c r="I16" s="37" t="s">
        <v>85</v>
      </c>
    </row>
    <row r="17" spans="1:9">
      <c r="A17" t="s">
        <v>50</v>
      </c>
      <c r="B17">
        <v>85.693246747208022</v>
      </c>
      <c r="C17">
        <v>7.1625571349439179</v>
      </c>
      <c r="D17">
        <v>11.964057686763429</v>
      </c>
      <c r="E17">
        <v>9.7204090626310819E-9</v>
      </c>
      <c r="F17">
        <v>70.331089552729622</v>
      </c>
      <c r="G17">
        <v>101.05540394168642</v>
      </c>
      <c r="H17">
        <v>70.331089552729622</v>
      </c>
      <c r="I17">
        <v>101.05540394168642</v>
      </c>
    </row>
    <row r="18" spans="1:9" ht="15" thickBot="1">
      <c r="A18" s="38" t="s">
        <v>19</v>
      </c>
      <c r="B18" s="38">
        <v>-1.3489343307647224</v>
      </c>
      <c r="C18" s="38">
        <v>0.74073402467309857</v>
      </c>
      <c r="D18" s="38">
        <v>-1.821077857683175</v>
      </c>
      <c r="E18" s="38">
        <v>9.0030086175753754E-2</v>
      </c>
      <c r="F18" s="38">
        <v>-2.9376508061713626</v>
      </c>
      <c r="G18" s="38">
        <v>0.23978214464191794</v>
      </c>
      <c r="H18" s="38">
        <v>-2.9376508061713626</v>
      </c>
      <c r="I18" s="38">
        <v>0.23978214464191794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E743-DB51-493C-9B94-9B78627FF0F4}">
  <sheetPr>
    <tabColor rgb="FF00B0F0"/>
  </sheetPr>
  <dimension ref="A1:I21"/>
  <sheetViews>
    <sheetView workbookViewId="0">
      <selection sqref="A1:XFD1048576"/>
    </sheetView>
  </sheetViews>
  <sheetFormatPr defaultRowHeight="14.4"/>
  <sheetData>
    <row r="1" spans="1:9">
      <c r="A1" t="s">
        <v>64</v>
      </c>
    </row>
    <row r="2" spans="1:9" ht="15" thickBot="1"/>
    <row r="3" spans="1:9">
      <c r="A3" s="59" t="s">
        <v>65</v>
      </c>
      <c r="B3" s="59"/>
    </row>
    <row r="4" spans="1:9">
      <c r="A4" t="s">
        <v>66</v>
      </c>
      <c r="B4">
        <v>0.61245338210628197</v>
      </c>
    </row>
    <row r="5" spans="1:9">
      <c r="A5" t="s">
        <v>67</v>
      </c>
      <c r="B5">
        <v>0.37509914525342342</v>
      </c>
    </row>
    <row r="6" spans="1:9">
      <c r="A6" t="s">
        <v>68</v>
      </c>
      <c r="B6">
        <v>0.14786247080012285</v>
      </c>
    </row>
    <row r="7" spans="1:9">
      <c r="A7" t="s">
        <v>69</v>
      </c>
      <c r="B7">
        <v>13.546865776944848</v>
      </c>
    </row>
    <row r="8" spans="1:9" ht="15" thickBot="1">
      <c r="A8" s="38" t="s">
        <v>70</v>
      </c>
      <c r="B8" s="38">
        <v>16</v>
      </c>
    </row>
    <row r="10" spans="1:9" ht="15" thickBot="1">
      <c r="A10" t="s">
        <v>71</v>
      </c>
    </row>
    <row r="11" spans="1:9">
      <c r="A11" s="37"/>
      <c r="B11" s="37" t="s">
        <v>72</v>
      </c>
      <c r="C11" s="37" t="s">
        <v>73</v>
      </c>
      <c r="D11" s="37" t="s">
        <v>74</v>
      </c>
      <c r="E11" s="37" t="s">
        <v>75</v>
      </c>
      <c r="F11" s="37" t="s">
        <v>76</v>
      </c>
    </row>
    <row r="12" spans="1:9">
      <c r="A12" t="s">
        <v>77</v>
      </c>
      <c r="B12">
        <v>4</v>
      </c>
      <c r="C12">
        <v>1211.7284272671877</v>
      </c>
      <c r="D12">
        <v>302.93210681679693</v>
      </c>
      <c r="E12">
        <v>1.6506980933243243</v>
      </c>
      <c r="F12">
        <v>0.23073558183153808</v>
      </c>
    </row>
    <row r="13" spans="1:9">
      <c r="A13" t="s">
        <v>78</v>
      </c>
      <c r="B13">
        <v>11</v>
      </c>
      <c r="C13">
        <v>2018.6932961641551</v>
      </c>
      <c r="D13">
        <v>183.51757237855955</v>
      </c>
    </row>
    <row r="14" spans="1:9" ht="15" thickBot="1">
      <c r="A14" s="38" t="s">
        <v>79</v>
      </c>
      <c r="B14" s="38">
        <v>15</v>
      </c>
      <c r="C14" s="38">
        <v>3230.4217234313428</v>
      </c>
      <c r="D14" s="38"/>
      <c r="E14" s="38"/>
      <c r="F14" s="38"/>
    </row>
    <row r="15" spans="1:9" ht="15" thickBot="1"/>
    <row r="16" spans="1:9">
      <c r="A16" s="37"/>
      <c r="B16" s="37" t="s">
        <v>49</v>
      </c>
      <c r="C16" s="37" t="s">
        <v>69</v>
      </c>
      <c r="D16" s="37" t="s">
        <v>80</v>
      </c>
      <c r="E16" s="37" t="s">
        <v>81</v>
      </c>
      <c r="F16" s="37" t="s">
        <v>82</v>
      </c>
      <c r="G16" s="37" t="s">
        <v>83</v>
      </c>
      <c r="H16" s="37" t="s">
        <v>84</v>
      </c>
      <c r="I16" s="37" t="s">
        <v>85</v>
      </c>
    </row>
    <row r="17" spans="1:9">
      <c r="A17" t="s">
        <v>50</v>
      </c>
      <c r="B17">
        <v>97.304093293794793</v>
      </c>
      <c r="C17">
        <v>10.160149332708635</v>
      </c>
      <c r="D17">
        <v>9.5770337725788242</v>
      </c>
      <c r="E17">
        <v>1.1366272639951987E-6</v>
      </c>
      <c r="F17">
        <v>74.941755388188128</v>
      </c>
      <c r="G17">
        <v>119.66643119940146</v>
      </c>
      <c r="H17">
        <v>74.941755388188128</v>
      </c>
      <c r="I17">
        <v>119.66643119940146</v>
      </c>
    </row>
    <row r="18" spans="1:9">
      <c r="A18" t="s">
        <v>19</v>
      </c>
      <c r="B18">
        <v>-1.5990313042715321</v>
      </c>
      <c r="C18">
        <v>0.75729281898285461</v>
      </c>
      <c r="D18">
        <v>-2.111509926132991</v>
      </c>
      <c r="E18">
        <v>5.8423765064338495E-2</v>
      </c>
      <c r="F18">
        <v>-3.2658215606967582</v>
      </c>
      <c r="G18">
        <v>6.7758952153694318E-2</v>
      </c>
      <c r="H18">
        <v>-3.2658215606967582</v>
      </c>
      <c r="I18">
        <v>6.7758952153694318E-2</v>
      </c>
    </row>
    <row r="19" spans="1:9">
      <c r="A19" t="s">
        <v>54</v>
      </c>
      <c r="B19">
        <v>-11.517450595054219</v>
      </c>
      <c r="C19">
        <v>9.8448066467771103</v>
      </c>
      <c r="D19">
        <v>-1.1699011477106747</v>
      </c>
      <c r="E19">
        <v>0.26676468409740378</v>
      </c>
      <c r="F19">
        <v>-33.185723928582163</v>
      </c>
      <c r="G19">
        <v>10.150822738473723</v>
      </c>
      <c r="H19">
        <v>-33.185723928582163</v>
      </c>
      <c r="I19">
        <v>10.150822738473723</v>
      </c>
    </row>
    <row r="20" spans="1:9">
      <c r="A20" t="s">
        <v>55</v>
      </c>
      <c r="B20">
        <v>-17.193386101528166</v>
      </c>
      <c r="C20">
        <v>9.6980800081259257</v>
      </c>
      <c r="D20">
        <v>-1.7728649471980018</v>
      </c>
      <c r="E20">
        <v>0.10390632526241537</v>
      </c>
      <c r="F20">
        <v>-38.538716280794723</v>
      </c>
      <c r="G20">
        <v>4.151944077738392</v>
      </c>
      <c r="H20">
        <v>-38.538716280794723</v>
      </c>
      <c r="I20">
        <v>4.151944077738392</v>
      </c>
    </row>
    <row r="21" spans="1:9" ht="15" thickBot="1">
      <c r="A21" s="38" t="s">
        <v>56</v>
      </c>
      <c r="B21" s="38">
        <v>-9.2292523905331354</v>
      </c>
      <c r="C21" s="38">
        <v>9.6089686544895514</v>
      </c>
      <c r="D21" s="38">
        <v>-0.96048314053152806</v>
      </c>
      <c r="E21" s="38">
        <v>0.35744936651858283</v>
      </c>
      <c r="F21" s="38">
        <v>-30.378449802850355</v>
      </c>
      <c r="G21" s="38">
        <v>11.919945021784086</v>
      </c>
      <c r="H21" s="38">
        <v>-30.378449802850355</v>
      </c>
      <c r="I21" s="38">
        <v>11.919945021784086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1644-7B5D-49E0-B141-8FB764DF7B8A}">
  <sheetPr>
    <tabColor rgb="FF7030A0"/>
  </sheetPr>
  <dimension ref="A1:P253"/>
  <sheetViews>
    <sheetView topLeftCell="B238" workbookViewId="0">
      <selection activeCell="L19" sqref="L19"/>
    </sheetView>
  </sheetViews>
  <sheetFormatPr defaultRowHeight="14.4"/>
  <cols>
    <col min="3" max="3" width="7.44140625" bestFit="1" customWidth="1"/>
    <col min="4" max="4" width="12" customWidth="1"/>
    <col min="5" max="5" width="14.21875" customWidth="1"/>
    <col min="6" max="6" width="21.109375" customWidth="1"/>
    <col min="7" max="7" width="17.77734375" bestFit="1" customWidth="1"/>
    <col min="8" max="8" width="12.5546875" bestFit="1" customWidth="1"/>
    <col min="9" max="9" width="15.21875" bestFit="1" customWidth="1"/>
    <col min="10" max="10" width="20" bestFit="1" customWidth="1"/>
    <col min="11" max="11" width="12.6640625" bestFit="1" customWidth="1"/>
    <col min="12" max="13" width="15.21875" bestFit="1" customWidth="1"/>
    <col min="14" max="14" width="11" bestFit="1" customWidth="1"/>
  </cols>
  <sheetData>
    <row r="1" spans="1:12" ht="18">
      <c r="F1" s="61" t="s">
        <v>86</v>
      </c>
      <c r="G1" s="62"/>
      <c r="H1" s="62"/>
      <c r="I1" s="62"/>
      <c r="J1" s="62"/>
    </row>
    <row r="3" spans="1:12" ht="18">
      <c r="A3" s="63" t="s">
        <v>62</v>
      </c>
      <c r="B3" s="63"/>
    </row>
    <row r="5" spans="1:12" ht="37.200000000000003" customHeight="1">
      <c r="A5" s="64" t="s">
        <v>19</v>
      </c>
      <c r="B5" s="64" t="s">
        <v>20</v>
      </c>
      <c r="C5" s="64" t="s">
        <v>21</v>
      </c>
      <c r="D5" s="64" t="s">
        <v>22</v>
      </c>
      <c r="E5" s="64" t="s">
        <v>23</v>
      </c>
      <c r="F5" s="65" t="s">
        <v>24</v>
      </c>
      <c r="G5" s="64" t="s">
        <v>46</v>
      </c>
      <c r="H5" s="64" t="s">
        <v>47</v>
      </c>
      <c r="I5" s="64" t="s">
        <v>87</v>
      </c>
    </row>
    <row r="6" spans="1:12">
      <c r="A6" s="24">
        <v>1</v>
      </c>
      <c r="B6" s="24" t="s">
        <v>25</v>
      </c>
      <c r="C6" s="24" t="s">
        <v>26</v>
      </c>
      <c r="D6" s="24" t="s">
        <v>13</v>
      </c>
      <c r="E6" s="24" t="str">
        <f t="shared" ref="E6:E21" si="0">VLOOKUP(D6,HBName,2,FALSE)</f>
        <v>NHS Lothian</v>
      </c>
      <c r="F6" s="25">
        <v>94.642857142857139</v>
      </c>
      <c r="G6" s="66">
        <f t="shared" ref="G6:G45" si="1">$K$49+$K$50*A6</f>
        <v>95.296738091675721</v>
      </c>
      <c r="H6" s="25">
        <f t="shared" ref="H6:H45" si="2">F6-G6</f>
        <v>-0.65388094881858194</v>
      </c>
      <c r="I6" s="29">
        <f>H6*H6</f>
        <v>0.42756029522788896</v>
      </c>
    </row>
    <row r="7" spans="1:12">
      <c r="A7" s="24">
        <v>2</v>
      </c>
      <c r="B7" s="24" t="s">
        <v>25</v>
      </c>
      <c r="C7" s="24" t="s">
        <v>28</v>
      </c>
      <c r="D7" s="24" t="s">
        <v>13</v>
      </c>
      <c r="E7" s="24" t="str">
        <f t="shared" si="0"/>
        <v>NHS Lothian</v>
      </c>
      <c r="F7" s="25">
        <v>92.025518341307816</v>
      </c>
      <c r="G7" s="66">
        <f t="shared" si="1"/>
        <v>94.892930559723084</v>
      </c>
      <c r="H7" s="25">
        <f t="shared" si="2"/>
        <v>-2.8674122184152679</v>
      </c>
      <c r="I7" s="29">
        <f t="shared" ref="I7:I45" si="3">H7*H7</f>
        <v>8.2220528303171676</v>
      </c>
    </row>
    <row r="8" spans="1:12">
      <c r="A8" s="24">
        <v>3</v>
      </c>
      <c r="B8" s="24" t="s">
        <v>25</v>
      </c>
      <c r="C8" s="24" t="s">
        <v>29</v>
      </c>
      <c r="D8" s="24" t="s">
        <v>13</v>
      </c>
      <c r="E8" s="24" t="str">
        <f t="shared" si="0"/>
        <v>NHS Lothian</v>
      </c>
      <c r="F8" s="25">
        <v>90.085470085470092</v>
      </c>
      <c r="G8" s="66">
        <f t="shared" si="1"/>
        <v>94.489123027770432</v>
      </c>
      <c r="H8" s="25">
        <f t="shared" si="2"/>
        <v>-4.4036529423003401</v>
      </c>
      <c r="I8" s="29">
        <f t="shared" si="3"/>
        <v>19.392159236230441</v>
      </c>
    </row>
    <row r="9" spans="1:12">
      <c r="A9" s="24">
        <v>4</v>
      </c>
      <c r="B9" s="24" t="s">
        <v>25</v>
      </c>
      <c r="C9" s="24" t="s">
        <v>30</v>
      </c>
      <c r="D9" s="24" t="s">
        <v>13</v>
      </c>
      <c r="E9" s="24" t="str">
        <f t="shared" si="0"/>
        <v>NHS Lothian</v>
      </c>
      <c r="F9" s="25">
        <v>95.595432300163125</v>
      </c>
      <c r="G9" s="66">
        <f t="shared" si="1"/>
        <v>94.085315495817795</v>
      </c>
      <c r="H9" s="25">
        <f t="shared" si="2"/>
        <v>1.5101168043453299</v>
      </c>
      <c r="I9" s="29">
        <f t="shared" si="3"/>
        <v>2.2804527627661515</v>
      </c>
    </row>
    <row r="10" spans="1:12">
      <c r="A10" s="24">
        <v>5</v>
      </c>
      <c r="B10" s="24" t="s">
        <v>31</v>
      </c>
      <c r="C10" s="24" t="s">
        <v>26</v>
      </c>
      <c r="D10" s="24" t="s">
        <v>13</v>
      </c>
      <c r="E10" s="24" t="str">
        <f t="shared" si="0"/>
        <v>NHS Lothian</v>
      </c>
      <c r="F10" s="25">
        <v>94.708029197080293</v>
      </c>
      <c r="G10" s="66">
        <f t="shared" si="1"/>
        <v>93.681507963865158</v>
      </c>
      <c r="H10" s="25">
        <f t="shared" si="2"/>
        <v>1.026521233215135</v>
      </c>
      <c r="I10" s="29">
        <f t="shared" si="3"/>
        <v>1.0537458422415216</v>
      </c>
      <c r="K10" s="47" t="s">
        <v>4</v>
      </c>
      <c r="L10" s="67">
        <f>AVERAGE(I6:I45)</f>
        <v>11.818363399426845</v>
      </c>
    </row>
    <row r="11" spans="1:12">
      <c r="A11" s="24">
        <v>6</v>
      </c>
      <c r="B11" s="24" t="s">
        <v>31</v>
      </c>
      <c r="C11" s="24" t="s">
        <v>28</v>
      </c>
      <c r="D11" s="24" t="s">
        <v>13</v>
      </c>
      <c r="E11" s="24" t="str">
        <f t="shared" si="0"/>
        <v>NHS Lothian</v>
      </c>
      <c r="F11" s="25">
        <v>94.21641791044776</v>
      </c>
      <c r="G11" s="66">
        <f t="shared" si="1"/>
        <v>93.277700431912507</v>
      </c>
      <c r="H11" s="25">
        <f t="shared" si="2"/>
        <v>0.93871747853525278</v>
      </c>
      <c r="I11" s="29">
        <f t="shared" si="3"/>
        <v>0.88119050450758274</v>
      </c>
    </row>
    <row r="12" spans="1:12">
      <c r="A12" s="24">
        <v>7</v>
      </c>
      <c r="B12" s="24" t="s">
        <v>31</v>
      </c>
      <c r="C12" s="24" t="s">
        <v>29</v>
      </c>
      <c r="D12" s="24" t="s">
        <v>13</v>
      </c>
      <c r="E12" s="24" t="str">
        <f t="shared" si="0"/>
        <v>NHS Lothian</v>
      </c>
      <c r="F12" s="25">
        <v>95.585738539898131</v>
      </c>
      <c r="G12" s="66">
        <f t="shared" si="1"/>
        <v>92.87389289995987</v>
      </c>
      <c r="H12" s="25">
        <f t="shared" si="2"/>
        <v>2.7118456399382609</v>
      </c>
      <c r="I12" s="29">
        <f t="shared" si="3"/>
        <v>7.3541067748521556</v>
      </c>
    </row>
    <row r="13" spans="1:12">
      <c r="A13" s="24">
        <v>8</v>
      </c>
      <c r="B13" s="24" t="s">
        <v>31</v>
      </c>
      <c r="C13" s="24" t="s">
        <v>30</v>
      </c>
      <c r="D13" s="24" t="s">
        <v>13</v>
      </c>
      <c r="E13" s="24" t="str">
        <f t="shared" si="0"/>
        <v>NHS Lothian</v>
      </c>
      <c r="F13" s="25">
        <v>94.38943894389439</v>
      </c>
      <c r="G13" s="66">
        <f t="shared" si="1"/>
        <v>92.470085368007233</v>
      </c>
      <c r="H13" s="25">
        <f t="shared" si="2"/>
        <v>1.9193535758871576</v>
      </c>
      <c r="I13" s="29">
        <f t="shared" si="3"/>
        <v>3.6839181492708191</v>
      </c>
    </row>
    <row r="14" spans="1:12">
      <c r="A14" s="24">
        <v>9</v>
      </c>
      <c r="B14" s="24" t="s">
        <v>32</v>
      </c>
      <c r="C14" s="24" t="s">
        <v>26</v>
      </c>
      <c r="D14" s="24" t="s">
        <v>13</v>
      </c>
      <c r="E14" s="24" t="str">
        <f t="shared" si="0"/>
        <v>NHS Lothian</v>
      </c>
      <c r="F14" s="25">
        <v>90.733590733590731</v>
      </c>
      <c r="G14" s="66">
        <f t="shared" si="1"/>
        <v>92.066277836054596</v>
      </c>
      <c r="H14" s="25">
        <f t="shared" si="2"/>
        <v>-1.3326871024638649</v>
      </c>
      <c r="I14" s="29">
        <f t="shared" si="3"/>
        <v>1.7760549130735319</v>
      </c>
    </row>
    <row r="15" spans="1:12">
      <c r="A15" s="24">
        <v>10</v>
      </c>
      <c r="B15" s="24" t="s">
        <v>32</v>
      </c>
      <c r="C15" s="24" t="s">
        <v>28</v>
      </c>
      <c r="D15" s="24" t="s">
        <v>13</v>
      </c>
      <c r="E15" s="24" t="str">
        <f t="shared" si="0"/>
        <v>NHS Lothian</v>
      </c>
      <c r="F15" s="25">
        <v>92.266187050359719</v>
      </c>
      <c r="G15" s="66">
        <f t="shared" si="1"/>
        <v>91.662470304101959</v>
      </c>
      <c r="H15" s="25">
        <f t="shared" si="2"/>
        <v>0.60371674625775995</v>
      </c>
      <c r="I15" s="29">
        <f t="shared" si="3"/>
        <v>0.36447390971205651</v>
      </c>
    </row>
    <row r="16" spans="1:12">
      <c r="A16" s="24">
        <v>11</v>
      </c>
      <c r="B16" s="24" t="s">
        <v>32</v>
      </c>
      <c r="C16" s="24" t="s">
        <v>29</v>
      </c>
      <c r="D16" s="24" t="s">
        <v>13</v>
      </c>
      <c r="E16" s="24" t="str">
        <f t="shared" si="0"/>
        <v>NHS Lothian</v>
      </c>
      <c r="F16" s="25">
        <v>94.026974951830439</v>
      </c>
      <c r="G16" s="66">
        <f t="shared" si="1"/>
        <v>91.258662772149307</v>
      </c>
      <c r="H16" s="25">
        <f t="shared" si="2"/>
        <v>2.7683121796811321</v>
      </c>
      <c r="I16" s="29">
        <f t="shared" si="3"/>
        <v>7.6635523241709009</v>
      </c>
    </row>
    <row r="17" spans="1:9">
      <c r="A17" s="24">
        <v>12</v>
      </c>
      <c r="B17" s="24" t="s">
        <v>32</v>
      </c>
      <c r="C17" s="24" t="s">
        <v>30</v>
      </c>
      <c r="D17" s="24" t="s">
        <v>13</v>
      </c>
      <c r="E17" s="24" t="str">
        <f t="shared" si="0"/>
        <v>NHS Lothian</v>
      </c>
      <c r="F17" s="25">
        <v>93.849206349206355</v>
      </c>
      <c r="G17" s="66">
        <f t="shared" si="1"/>
        <v>90.85485524019667</v>
      </c>
      <c r="H17" s="25">
        <f t="shared" si="2"/>
        <v>2.9943511090096848</v>
      </c>
      <c r="I17" s="29">
        <f t="shared" si="3"/>
        <v>8.9661385640275295</v>
      </c>
    </row>
    <row r="18" spans="1:9">
      <c r="A18" s="24">
        <v>13</v>
      </c>
      <c r="B18" s="24" t="s">
        <v>33</v>
      </c>
      <c r="C18" s="24" t="s">
        <v>26</v>
      </c>
      <c r="D18" s="24" t="s">
        <v>13</v>
      </c>
      <c r="E18" s="24" t="str">
        <f t="shared" si="0"/>
        <v>NHS Lothian</v>
      </c>
      <c r="F18" s="25">
        <v>92.427184466019412</v>
      </c>
      <c r="G18" s="66">
        <f t="shared" si="1"/>
        <v>90.451047708244033</v>
      </c>
      <c r="H18" s="25">
        <f t="shared" si="2"/>
        <v>1.9761367577753788</v>
      </c>
      <c r="I18" s="29">
        <f t="shared" si="3"/>
        <v>3.9051164854309861</v>
      </c>
    </row>
    <row r="19" spans="1:9">
      <c r="A19" s="24">
        <v>14</v>
      </c>
      <c r="B19" s="24" t="s">
        <v>33</v>
      </c>
      <c r="C19" s="24" t="s">
        <v>28</v>
      </c>
      <c r="D19" s="24" t="s">
        <v>13</v>
      </c>
      <c r="E19" s="24" t="str">
        <f t="shared" si="0"/>
        <v>NHS Lothian</v>
      </c>
      <c r="F19" s="25">
        <v>92.222222222222229</v>
      </c>
      <c r="G19" s="66">
        <f t="shared" si="1"/>
        <v>90.047240176291382</v>
      </c>
      <c r="H19" s="25">
        <f t="shared" si="2"/>
        <v>2.1749820459308467</v>
      </c>
      <c r="I19" s="29">
        <f t="shared" si="3"/>
        <v>4.7305469001215315</v>
      </c>
    </row>
    <row r="20" spans="1:9">
      <c r="A20" s="24">
        <v>15</v>
      </c>
      <c r="B20" s="24" t="s">
        <v>33</v>
      </c>
      <c r="C20" s="24" t="s">
        <v>29</v>
      </c>
      <c r="D20" s="24" t="s">
        <v>13</v>
      </c>
      <c r="E20" s="24" t="str">
        <f t="shared" si="0"/>
        <v>NHS Lothian</v>
      </c>
      <c r="F20" s="25">
        <v>92.723880597014926</v>
      </c>
      <c r="G20" s="66">
        <f t="shared" si="1"/>
        <v>89.643432644338745</v>
      </c>
      <c r="H20" s="25">
        <f t="shared" si="2"/>
        <v>3.080447952676181</v>
      </c>
      <c r="I20" s="29">
        <f t="shared" si="3"/>
        <v>9.4891595891468743</v>
      </c>
    </row>
    <row r="21" spans="1:9">
      <c r="A21" s="24">
        <v>16</v>
      </c>
      <c r="B21" s="24" t="s">
        <v>33</v>
      </c>
      <c r="C21" s="24" t="s">
        <v>30</v>
      </c>
      <c r="D21" s="24" t="s">
        <v>13</v>
      </c>
      <c r="E21" s="24" t="str">
        <f t="shared" si="0"/>
        <v>NHS Lothian</v>
      </c>
      <c r="F21" s="25">
        <v>91.064638783269956</v>
      </c>
      <c r="G21" s="66">
        <f t="shared" si="1"/>
        <v>89.239625112386108</v>
      </c>
      <c r="H21" s="25">
        <f t="shared" si="2"/>
        <v>1.8250136708838482</v>
      </c>
      <c r="I21" s="29">
        <f t="shared" si="3"/>
        <v>3.3306748989129393</v>
      </c>
    </row>
    <row r="22" spans="1:9">
      <c r="A22" s="24">
        <v>17</v>
      </c>
      <c r="B22" s="24" t="s">
        <v>34</v>
      </c>
      <c r="C22" s="24" t="s">
        <v>26</v>
      </c>
      <c r="D22" s="24" t="s">
        <v>13</v>
      </c>
      <c r="E22" s="24" t="str">
        <f t="shared" ref="E22:E45" si="4">VLOOKUP(D22,HBName,2,FALSE)</f>
        <v>NHS Lothian</v>
      </c>
      <c r="F22" s="25">
        <v>90.427698574338095</v>
      </c>
      <c r="G22" s="66">
        <f t="shared" si="1"/>
        <v>88.835817580433471</v>
      </c>
      <c r="H22" s="25">
        <f t="shared" si="2"/>
        <v>1.5918809939046241</v>
      </c>
      <c r="I22" s="29">
        <f t="shared" si="3"/>
        <v>2.5340850987547738</v>
      </c>
    </row>
    <row r="23" spans="1:9">
      <c r="A23" s="24">
        <v>18</v>
      </c>
      <c r="B23" s="24" t="s">
        <v>34</v>
      </c>
      <c r="C23" s="24" t="s">
        <v>28</v>
      </c>
      <c r="D23" s="24" t="s">
        <v>13</v>
      </c>
      <c r="E23" s="24" t="str">
        <f t="shared" si="4"/>
        <v>NHS Lothian</v>
      </c>
      <c r="F23" s="25">
        <v>91.452991452991455</v>
      </c>
      <c r="G23" s="66">
        <f t="shared" si="1"/>
        <v>88.432010048480834</v>
      </c>
      <c r="H23" s="25">
        <f t="shared" si="2"/>
        <v>3.0209814045106214</v>
      </c>
      <c r="I23" s="29">
        <f t="shared" si="3"/>
        <v>9.1263286463989672</v>
      </c>
    </row>
    <row r="24" spans="1:9">
      <c r="A24" s="24">
        <v>19</v>
      </c>
      <c r="B24" s="24" t="s">
        <v>34</v>
      </c>
      <c r="C24" s="24" t="s">
        <v>29</v>
      </c>
      <c r="D24" s="24" t="s">
        <v>13</v>
      </c>
      <c r="E24" s="24" t="str">
        <f t="shared" si="4"/>
        <v>NHS Lothian</v>
      </c>
      <c r="F24" s="25">
        <v>87.449392712550605</v>
      </c>
      <c r="G24" s="66">
        <f t="shared" si="1"/>
        <v>88.028202516528182</v>
      </c>
      <c r="H24" s="25">
        <f t="shared" si="2"/>
        <v>-0.57880980397757753</v>
      </c>
      <c r="I24" s="29">
        <f t="shared" si="3"/>
        <v>0.33502078918056172</v>
      </c>
    </row>
    <row r="25" spans="1:9">
      <c r="A25" s="24">
        <v>20</v>
      </c>
      <c r="B25" s="24" t="s">
        <v>34</v>
      </c>
      <c r="C25" s="24" t="s">
        <v>30</v>
      </c>
      <c r="D25" s="24" t="s">
        <v>13</v>
      </c>
      <c r="E25" s="24" t="str">
        <f t="shared" si="4"/>
        <v>NHS Lothian</v>
      </c>
      <c r="F25" s="25">
        <v>82.592592592592595</v>
      </c>
      <c r="G25" s="66">
        <f t="shared" si="1"/>
        <v>87.624394984575545</v>
      </c>
      <c r="H25" s="25">
        <f t="shared" si="2"/>
        <v>-5.03180239198295</v>
      </c>
      <c r="I25" s="29">
        <f t="shared" si="3"/>
        <v>25.319035311965337</v>
      </c>
    </row>
    <row r="26" spans="1:9">
      <c r="A26" s="24">
        <v>21</v>
      </c>
      <c r="B26" s="24" t="s">
        <v>35</v>
      </c>
      <c r="C26" s="24" t="s">
        <v>26</v>
      </c>
      <c r="D26" s="24" t="s">
        <v>13</v>
      </c>
      <c r="E26" s="24" t="str">
        <f t="shared" si="4"/>
        <v>NHS Lothian</v>
      </c>
      <c r="F26" s="25">
        <v>87.620889748549331</v>
      </c>
      <c r="G26" s="66">
        <f t="shared" si="1"/>
        <v>87.220587452622908</v>
      </c>
      <c r="H26" s="25">
        <f t="shared" si="2"/>
        <v>0.40030229592642286</v>
      </c>
      <c r="I26" s="29">
        <f t="shared" si="3"/>
        <v>0.16024192812396543</v>
      </c>
    </row>
    <row r="27" spans="1:9">
      <c r="A27" s="24">
        <v>22</v>
      </c>
      <c r="B27" s="24" t="s">
        <v>35</v>
      </c>
      <c r="C27" s="24" t="s">
        <v>28</v>
      </c>
      <c r="D27" s="24" t="s">
        <v>13</v>
      </c>
      <c r="E27" s="24" t="str">
        <f t="shared" si="4"/>
        <v>NHS Lothian</v>
      </c>
      <c r="F27" s="25">
        <v>85.621970920840056</v>
      </c>
      <c r="G27" s="66">
        <f t="shared" si="1"/>
        <v>86.816779920670257</v>
      </c>
      <c r="H27" s="25">
        <f t="shared" si="2"/>
        <v>-1.1948089998302009</v>
      </c>
      <c r="I27" s="29">
        <f t="shared" si="3"/>
        <v>1.4275685460752452</v>
      </c>
    </row>
    <row r="28" spans="1:9">
      <c r="A28" s="24">
        <v>23</v>
      </c>
      <c r="B28" s="24" t="s">
        <v>35</v>
      </c>
      <c r="C28" s="24" t="s">
        <v>29</v>
      </c>
      <c r="D28" s="24" t="s">
        <v>13</v>
      </c>
      <c r="E28" s="24" t="str">
        <f t="shared" si="4"/>
        <v>NHS Lothian</v>
      </c>
      <c r="F28" s="25">
        <v>86.542056074766364</v>
      </c>
      <c r="G28" s="66">
        <f t="shared" si="1"/>
        <v>86.41297238871762</v>
      </c>
      <c r="H28" s="25">
        <f t="shared" si="2"/>
        <v>0.12908368604874454</v>
      </c>
      <c r="I28" s="29">
        <f t="shared" si="3"/>
        <v>1.6662598003930846E-2</v>
      </c>
    </row>
    <row r="29" spans="1:9">
      <c r="A29" s="24">
        <v>24</v>
      </c>
      <c r="B29" s="24" t="s">
        <v>35</v>
      </c>
      <c r="C29" s="24" t="s">
        <v>30</v>
      </c>
      <c r="D29" s="24" t="s">
        <v>13</v>
      </c>
      <c r="E29" s="24" t="str">
        <f t="shared" si="4"/>
        <v>NHS Lothian</v>
      </c>
      <c r="F29" s="25">
        <v>89.303904923599319</v>
      </c>
      <c r="G29" s="66">
        <f t="shared" si="1"/>
        <v>86.009164856764983</v>
      </c>
      <c r="H29" s="25">
        <f t="shared" si="2"/>
        <v>3.2947400668343363</v>
      </c>
      <c r="I29" s="29">
        <f t="shared" si="3"/>
        <v>10.855312108003528</v>
      </c>
    </row>
    <row r="30" spans="1:9">
      <c r="A30" s="24">
        <v>25</v>
      </c>
      <c r="B30" s="24" t="s">
        <v>36</v>
      </c>
      <c r="C30" s="24" t="s">
        <v>26</v>
      </c>
      <c r="D30" s="24" t="s">
        <v>13</v>
      </c>
      <c r="E30" s="24" t="str">
        <f t="shared" si="4"/>
        <v>NHS Lothian</v>
      </c>
      <c r="F30" s="25">
        <v>85.027726432532347</v>
      </c>
      <c r="G30" s="66">
        <f t="shared" si="1"/>
        <v>85.605357324812346</v>
      </c>
      <c r="H30" s="25">
        <f t="shared" si="2"/>
        <v>-0.57763089227999842</v>
      </c>
      <c r="I30" s="29">
        <f t="shared" si="3"/>
        <v>0.33365744771618716</v>
      </c>
    </row>
    <row r="31" spans="1:9">
      <c r="A31" s="24">
        <v>26</v>
      </c>
      <c r="B31" s="24" t="s">
        <v>36</v>
      </c>
      <c r="C31" s="24" t="s">
        <v>28</v>
      </c>
      <c r="D31" s="24" t="s">
        <v>13</v>
      </c>
      <c r="E31" s="24" t="str">
        <f t="shared" si="4"/>
        <v>NHS Lothian</v>
      </c>
      <c r="F31" s="25">
        <v>80.769230769230774</v>
      </c>
      <c r="G31" s="66">
        <f t="shared" si="1"/>
        <v>85.201549792859709</v>
      </c>
      <c r="H31" s="25">
        <f t="shared" si="2"/>
        <v>-4.4323190236289349</v>
      </c>
      <c r="I31" s="29">
        <f t="shared" si="3"/>
        <v>19.645451927222954</v>
      </c>
    </row>
    <row r="32" spans="1:9">
      <c r="A32" s="24">
        <v>27</v>
      </c>
      <c r="B32" s="24" t="s">
        <v>36</v>
      </c>
      <c r="C32" s="24" t="s">
        <v>29</v>
      </c>
      <c r="D32" s="24" t="s">
        <v>13</v>
      </c>
      <c r="E32" s="24" t="str">
        <f t="shared" si="4"/>
        <v>NHS Lothian</v>
      </c>
      <c r="F32" s="25">
        <v>78.703703703703709</v>
      </c>
      <c r="G32" s="66">
        <f t="shared" si="1"/>
        <v>84.797742260907057</v>
      </c>
      <c r="H32" s="25">
        <f t="shared" si="2"/>
        <v>-6.0940385572033478</v>
      </c>
      <c r="I32" s="29">
        <f t="shared" si="3"/>
        <v>37.137305936681059</v>
      </c>
    </row>
    <row r="33" spans="1:14">
      <c r="A33" s="24">
        <v>28</v>
      </c>
      <c r="B33" s="24" t="s">
        <v>36</v>
      </c>
      <c r="C33" s="24" t="s">
        <v>30</v>
      </c>
      <c r="D33" s="24" t="s">
        <v>13</v>
      </c>
      <c r="E33" s="24" t="str">
        <f t="shared" si="4"/>
        <v>NHS Lothian</v>
      </c>
      <c r="F33" s="25">
        <v>80.060422960725077</v>
      </c>
      <c r="G33" s="66">
        <f t="shared" si="1"/>
        <v>84.39393472895442</v>
      </c>
      <c r="H33" s="25">
        <f t="shared" si="2"/>
        <v>-4.3335117682293429</v>
      </c>
      <c r="I33" s="29">
        <f t="shared" si="3"/>
        <v>18.779324245382206</v>
      </c>
    </row>
    <row r="34" spans="1:14">
      <c r="A34" s="24">
        <v>29</v>
      </c>
      <c r="B34" s="24" t="s">
        <v>37</v>
      </c>
      <c r="C34" s="24" t="s">
        <v>26</v>
      </c>
      <c r="D34" s="24" t="s">
        <v>13</v>
      </c>
      <c r="E34" s="24" t="str">
        <f t="shared" si="4"/>
        <v>NHS Lothian</v>
      </c>
      <c r="F34" s="25">
        <v>78.13559322033899</v>
      </c>
      <c r="G34" s="66">
        <f t="shared" si="1"/>
        <v>83.990127197001783</v>
      </c>
      <c r="H34" s="25">
        <f t="shared" si="2"/>
        <v>-5.8545339766627933</v>
      </c>
      <c r="I34" s="29">
        <f t="shared" si="3"/>
        <v>34.27556808389906</v>
      </c>
    </row>
    <row r="35" spans="1:14">
      <c r="A35" s="24">
        <v>30</v>
      </c>
      <c r="B35" s="24" t="s">
        <v>37</v>
      </c>
      <c r="C35" s="24" t="s">
        <v>28</v>
      </c>
      <c r="D35" s="24" t="s">
        <v>13</v>
      </c>
      <c r="E35" s="24" t="str">
        <f t="shared" si="4"/>
        <v>NHS Lothian</v>
      </c>
      <c r="F35" s="25">
        <v>73.668188736681884</v>
      </c>
      <c r="G35" s="66">
        <f t="shared" si="1"/>
        <v>83.586319665049132</v>
      </c>
      <c r="H35" s="25">
        <f t="shared" si="2"/>
        <v>-9.9181309283672476</v>
      </c>
      <c r="I35" s="29">
        <f t="shared" si="3"/>
        <v>98.369321112234957</v>
      </c>
    </row>
    <row r="36" spans="1:14">
      <c r="A36" s="24">
        <v>31</v>
      </c>
      <c r="B36" s="24" t="s">
        <v>37</v>
      </c>
      <c r="C36" s="24" t="s">
        <v>29</v>
      </c>
      <c r="D36" s="24" t="s">
        <v>13</v>
      </c>
      <c r="E36" s="24" t="str">
        <f t="shared" si="4"/>
        <v>NHS Lothian</v>
      </c>
      <c r="F36" s="25">
        <v>78.236130867709818</v>
      </c>
      <c r="G36" s="66">
        <f t="shared" si="1"/>
        <v>83.182512133096495</v>
      </c>
      <c r="H36" s="25">
        <f t="shared" si="2"/>
        <v>-4.9463812653866768</v>
      </c>
      <c r="I36" s="29">
        <f t="shared" si="3"/>
        <v>24.466687622568301</v>
      </c>
    </row>
    <row r="37" spans="1:14">
      <c r="A37" s="24">
        <v>32</v>
      </c>
      <c r="B37" s="24" t="s">
        <v>37</v>
      </c>
      <c r="C37" s="24" t="s">
        <v>30</v>
      </c>
      <c r="D37" s="24" t="s">
        <v>13</v>
      </c>
      <c r="E37" s="24" t="str">
        <f t="shared" si="4"/>
        <v>NHS Lothian</v>
      </c>
      <c r="F37" s="25">
        <v>80.277349768875197</v>
      </c>
      <c r="G37" s="66">
        <f t="shared" si="1"/>
        <v>82.778704601143858</v>
      </c>
      <c r="H37" s="25">
        <f t="shared" si="2"/>
        <v>-2.5013548322686603</v>
      </c>
      <c r="I37" s="29">
        <f t="shared" si="3"/>
        <v>6.2567759969137775</v>
      </c>
    </row>
    <row r="38" spans="1:14">
      <c r="A38" s="24">
        <v>33</v>
      </c>
      <c r="B38" s="24" t="s">
        <v>38</v>
      </c>
      <c r="C38" s="24" t="s">
        <v>26</v>
      </c>
      <c r="D38" s="24" t="s">
        <v>13</v>
      </c>
      <c r="E38" s="24" t="str">
        <f t="shared" si="4"/>
        <v>NHS Lothian</v>
      </c>
      <c r="F38" s="25">
        <v>81.748466257668724</v>
      </c>
      <c r="G38" s="66">
        <f t="shared" si="1"/>
        <v>82.374897069191221</v>
      </c>
      <c r="H38" s="25">
        <f t="shared" si="2"/>
        <v>-0.62643081152249636</v>
      </c>
      <c r="I38" s="29">
        <f t="shared" si="3"/>
        <v>0.39241556162473334</v>
      </c>
    </row>
    <row r="39" spans="1:14">
      <c r="A39" s="24">
        <v>34</v>
      </c>
      <c r="B39" s="24" t="s">
        <v>38</v>
      </c>
      <c r="C39" s="24" t="s">
        <v>28</v>
      </c>
      <c r="D39" s="24" t="s">
        <v>13</v>
      </c>
      <c r="E39" s="24" t="str">
        <f t="shared" si="4"/>
        <v>NHS Lothian</v>
      </c>
      <c r="F39" s="25">
        <v>82.417582417582409</v>
      </c>
      <c r="G39" s="66">
        <f t="shared" si="1"/>
        <v>81.971089537238583</v>
      </c>
      <c r="H39" s="25">
        <f t="shared" si="2"/>
        <v>0.4464928803438255</v>
      </c>
      <c r="I39" s="29">
        <f t="shared" si="3"/>
        <v>0.19935589219772568</v>
      </c>
    </row>
    <row r="40" spans="1:14">
      <c r="A40" s="24">
        <f t="shared" ref="A40:A45" si="5">(B40-2012)*4+C40</f>
        <v>35</v>
      </c>
      <c r="B40" s="24" t="s">
        <v>38</v>
      </c>
      <c r="C40" s="24" t="s">
        <v>29</v>
      </c>
      <c r="D40" s="24" t="s">
        <v>13</v>
      </c>
      <c r="E40" s="24" t="str">
        <f t="shared" si="4"/>
        <v>NHS Lothian</v>
      </c>
      <c r="F40" s="25">
        <v>83.712121212121218</v>
      </c>
      <c r="G40" s="66">
        <f t="shared" si="1"/>
        <v>81.567282005285932</v>
      </c>
      <c r="H40" s="25">
        <f t="shared" si="2"/>
        <v>2.1448392068352859</v>
      </c>
      <c r="I40" s="29">
        <f t="shared" si="3"/>
        <v>4.6003352231778187</v>
      </c>
    </row>
    <row r="41" spans="1:14">
      <c r="A41" s="24">
        <f t="shared" si="5"/>
        <v>36</v>
      </c>
      <c r="B41" s="24" t="s">
        <v>38</v>
      </c>
      <c r="C41" s="24" t="s">
        <v>30</v>
      </c>
      <c r="D41" s="24" t="s">
        <v>13</v>
      </c>
      <c r="E41" s="24" t="str">
        <f t="shared" si="4"/>
        <v>NHS Lothian</v>
      </c>
      <c r="F41" s="25">
        <v>86.486486486486484</v>
      </c>
      <c r="G41" s="66">
        <f t="shared" si="1"/>
        <v>81.163474473333295</v>
      </c>
      <c r="H41" s="25">
        <f t="shared" si="2"/>
        <v>5.3230120131531891</v>
      </c>
      <c r="I41" s="29">
        <f t="shared" si="3"/>
        <v>28.334456892173165</v>
      </c>
    </row>
    <row r="42" spans="1:14">
      <c r="A42" s="24">
        <f t="shared" si="5"/>
        <v>37</v>
      </c>
      <c r="B42" s="24" t="s">
        <v>39</v>
      </c>
      <c r="C42" s="24" t="s">
        <v>26</v>
      </c>
      <c r="D42" s="24" t="s">
        <v>13</v>
      </c>
      <c r="E42" s="24" t="str">
        <f t="shared" si="4"/>
        <v>NHS Lothian</v>
      </c>
      <c r="F42" s="25">
        <v>82.736156351791536</v>
      </c>
      <c r="G42" s="66">
        <f t="shared" si="1"/>
        <v>80.759666941380658</v>
      </c>
      <c r="H42" s="25">
        <f t="shared" si="2"/>
        <v>1.9764894104108777</v>
      </c>
      <c r="I42" s="29">
        <f t="shared" si="3"/>
        <v>3.9065103894663387</v>
      </c>
    </row>
    <row r="43" spans="1:14">
      <c r="A43" s="24">
        <f t="shared" si="5"/>
        <v>38</v>
      </c>
      <c r="B43" s="24" t="s">
        <v>39</v>
      </c>
      <c r="C43" s="24" t="s">
        <v>28</v>
      </c>
      <c r="D43" s="24" t="s">
        <v>13</v>
      </c>
      <c r="E43" s="24" t="str">
        <f t="shared" si="4"/>
        <v>NHS Lothian</v>
      </c>
      <c r="F43" s="25">
        <v>85.348506401137982</v>
      </c>
      <c r="G43" s="66">
        <f t="shared" si="1"/>
        <v>80.355859409428007</v>
      </c>
      <c r="H43" s="25">
        <f t="shared" si="2"/>
        <v>4.9926469917099752</v>
      </c>
      <c r="I43" s="29">
        <f t="shared" si="3"/>
        <v>24.926523983830666</v>
      </c>
    </row>
    <row r="44" spans="1:14">
      <c r="A44" s="24">
        <f t="shared" si="5"/>
        <v>39</v>
      </c>
      <c r="B44" s="24" t="s">
        <v>39</v>
      </c>
      <c r="C44" s="24" t="s">
        <v>29</v>
      </c>
      <c r="D44" s="24" t="s">
        <v>13</v>
      </c>
      <c r="E44" s="24" t="str">
        <f t="shared" si="4"/>
        <v>NHS Lothian</v>
      </c>
      <c r="F44" s="25">
        <v>85.126162018592296</v>
      </c>
      <c r="G44" s="66">
        <f t="shared" si="1"/>
        <v>79.95205187747537</v>
      </c>
      <c r="H44" s="25">
        <f t="shared" si="2"/>
        <v>5.1741101411169268</v>
      </c>
      <c r="I44" s="29">
        <f t="shared" si="3"/>
        <v>26.771415752409023</v>
      </c>
    </row>
    <row r="45" spans="1:14">
      <c r="A45" s="24">
        <f t="shared" si="5"/>
        <v>40</v>
      </c>
      <c r="B45" s="24" t="s">
        <v>39</v>
      </c>
      <c r="C45" s="24" t="s">
        <v>30</v>
      </c>
      <c r="D45" s="24" t="s">
        <v>13</v>
      </c>
      <c r="E45" s="24" t="str">
        <f t="shared" si="4"/>
        <v>NHS Lothian</v>
      </c>
      <c r="F45" s="25">
        <v>82.871536523929464</v>
      </c>
      <c r="G45" s="66">
        <f t="shared" si="1"/>
        <v>79.548244345522733</v>
      </c>
      <c r="H45" s="25">
        <f t="shared" si="2"/>
        <v>3.3232921784067315</v>
      </c>
      <c r="I45" s="29">
        <f t="shared" si="3"/>
        <v>11.04427090305936</v>
      </c>
    </row>
    <row r="46" spans="1:14">
      <c r="A46" s="21"/>
    </row>
    <row r="47" spans="1:14" ht="15" thickBot="1"/>
    <row r="48" spans="1:14">
      <c r="J48" s="68"/>
      <c r="K48" s="68" t="s">
        <v>49</v>
      </c>
      <c r="N48" s="60"/>
    </row>
    <row r="49" spans="10:11">
      <c r="J49" s="69" t="s">
        <v>50</v>
      </c>
      <c r="K49" s="69">
        <v>95.700545623628358</v>
      </c>
    </row>
    <row r="50" spans="10:11" ht="15" thickBot="1">
      <c r="J50" s="70" t="s">
        <v>88</v>
      </c>
      <c r="K50" s="70">
        <v>-0.40380753195264063</v>
      </c>
    </row>
    <row r="67" spans="1:16" ht="18">
      <c r="A67" s="63" t="s">
        <v>89</v>
      </c>
      <c r="B67" s="71"/>
      <c r="C67" s="71"/>
      <c r="D67" s="71"/>
    </row>
    <row r="70" spans="1:16" ht="28.8">
      <c r="A70" s="64" t="s">
        <v>19</v>
      </c>
      <c r="B70" s="64" t="s">
        <v>20</v>
      </c>
      <c r="C70" s="64" t="s">
        <v>21</v>
      </c>
      <c r="D70" s="64" t="s">
        <v>22</v>
      </c>
      <c r="E70" s="64" t="s">
        <v>23</v>
      </c>
      <c r="F70" s="64" t="s">
        <v>19</v>
      </c>
      <c r="G70" s="64" t="s">
        <v>54</v>
      </c>
      <c r="H70" s="64" t="s">
        <v>55</v>
      </c>
      <c r="I70" s="64" t="s">
        <v>56</v>
      </c>
      <c r="J70" s="65" t="s">
        <v>24</v>
      </c>
      <c r="K70" s="64" t="s">
        <v>46</v>
      </c>
      <c r="L70" s="64" t="s">
        <v>47</v>
      </c>
      <c r="M70" s="64" t="s">
        <v>87</v>
      </c>
    </row>
    <row r="71" spans="1:16">
      <c r="A71" s="24">
        <v>1</v>
      </c>
      <c r="B71" s="24" t="s">
        <v>25</v>
      </c>
      <c r="C71" s="24" t="s">
        <v>26</v>
      </c>
      <c r="D71" s="24" t="s">
        <v>13</v>
      </c>
      <c r="E71" s="24" t="str">
        <f t="shared" ref="E71:E110" si="6">VLOOKUP(D71,HBName,2,FALSE)</f>
        <v>NHS Lothian</v>
      </c>
      <c r="F71" s="24">
        <v>1</v>
      </c>
      <c r="G71" s="24">
        <v>1</v>
      </c>
      <c r="H71" s="24">
        <v>0</v>
      </c>
      <c r="I71" s="24">
        <v>0</v>
      </c>
      <c r="J71" s="25">
        <v>94.642857142857139</v>
      </c>
      <c r="K71" s="66">
        <f t="shared" ref="K71:K110" si="7">$J$113+$J$114*F71+$J$115*G71+$J$116*H71+$J$117*I71</f>
        <v>95.153125276703832</v>
      </c>
      <c r="L71" s="25">
        <f>J71-K71</f>
        <v>-0.51026813384669367</v>
      </c>
      <c r="M71" s="25">
        <f>L71*L71</f>
        <v>0.2603735684193873</v>
      </c>
    </row>
    <row r="72" spans="1:16">
      <c r="A72" s="24">
        <v>2</v>
      </c>
      <c r="B72" s="24" t="s">
        <v>25</v>
      </c>
      <c r="C72" s="24" t="s">
        <v>28</v>
      </c>
      <c r="D72" s="24" t="s">
        <v>13</v>
      </c>
      <c r="E72" s="24" t="str">
        <f t="shared" si="6"/>
        <v>NHS Lothian</v>
      </c>
      <c r="F72" s="24">
        <v>2</v>
      </c>
      <c r="G72" s="24">
        <v>0</v>
      </c>
      <c r="H72" s="24">
        <v>1</v>
      </c>
      <c r="I72" s="24">
        <v>0</v>
      </c>
      <c r="J72" s="25">
        <v>92.025518341307816</v>
      </c>
      <c r="K72" s="66">
        <f t="shared" si="7"/>
        <v>94.333187686507387</v>
      </c>
      <c r="L72" s="25">
        <f t="shared" ref="L72:L110" si="8">J72-K72</f>
        <v>-2.3076693451995709</v>
      </c>
      <c r="M72" s="25">
        <f t="shared" ref="M72:M110" si="9">L72*L72</f>
        <v>5.325337806773816</v>
      </c>
    </row>
    <row r="73" spans="1:16">
      <c r="A73" s="24">
        <v>3</v>
      </c>
      <c r="B73" s="24" t="s">
        <v>25</v>
      </c>
      <c r="C73" s="24" t="s">
        <v>29</v>
      </c>
      <c r="D73" s="24" t="s">
        <v>13</v>
      </c>
      <c r="E73" s="24" t="str">
        <f t="shared" si="6"/>
        <v>NHS Lothian</v>
      </c>
      <c r="F73" s="24">
        <v>3</v>
      </c>
      <c r="G73" s="24">
        <v>0</v>
      </c>
      <c r="H73" s="24">
        <v>0</v>
      </c>
      <c r="I73" s="24">
        <v>1</v>
      </c>
      <c r="J73" s="25">
        <v>90.085470085470092</v>
      </c>
      <c r="K73" s="66">
        <f t="shared" si="7"/>
        <v>94.551469140592928</v>
      </c>
      <c r="L73" s="25">
        <f t="shared" si="8"/>
        <v>-4.4659990551228361</v>
      </c>
      <c r="M73" s="25">
        <f t="shared" si="9"/>
        <v>19.945147560358066</v>
      </c>
      <c r="O73" s="72" t="s">
        <v>4</v>
      </c>
      <c r="P73" s="67">
        <f>AVERAGE(M71:M110)</f>
        <v>11.535572332152995</v>
      </c>
    </row>
    <row r="74" spans="1:16">
      <c r="A74" s="24">
        <v>4</v>
      </c>
      <c r="B74" s="24" t="s">
        <v>25</v>
      </c>
      <c r="C74" s="24" t="s">
        <v>30</v>
      </c>
      <c r="D74" s="24" t="s">
        <v>13</v>
      </c>
      <c r="E74" s="24" t="str">
        <f t="shared" si="6"/>
        <v>NHS Lothian</v>
      </c>
      <c r="F74" s="24">
        <v>4</v>
      </c>
      <c r="G74" s="24">
        <v>0</v>
      </c>
      <c r="H74" s="24">
        <v>0</v>
      </c>
      <c r="I74" s="24">
        <v>0</v>
      </c>
      <c r="J74" s="25">
        <v>95.595432300163125</v>
      </c>
      <c r="K74" s="66">
        <f t="shared" si="7"/>
        <v>94.981407027501376</v>
      </c>
      <c r="L74" s="25">
        <f t="shared" si="8"/>
        <v>0.614025272661749</v>
      </c>
      <c r="M74" s="25">
        <f t="shared" si="9"/>
        <v>0.37702703546733518</v>
      </c>
    </row>
    <row r="75" spans="1:16">
      <c r="A75" s="24">
        <v>5</v>
      </c>
      <c r="B75" s="24" t="s">
        <v>31</v>
      </c>
      <c r="C75" s="24" t="s">
        <v>26</v>
      </c>
      <c r="D75" s="24" t="s">
        <v>13</v>
      </c>
      <c r="E75" s="24" t="str">
        <f t="shared" si="6"/>
        <v>NHS Lothian</v>
      </c>
      <c r="F75" s="24">
        <v>5</v>
      </c>
      <c r="G75" s="24">
        <v>1</v>
      </c>
      <c r="H75" s="24">
        <v>0</v>
      </c>
      <c r="I75" s="24">
        <v>0</v>
      </c>
      <c r="J75" s="25">
        <v>94.708029197080293</v>
      </c>
      <c r="K75" s="66">
        <f t="shared" si="7"/>
        <v>93.523723929097798</v>
      </c>
      <c r="L75" s="25">
        <f t="shared" si="8"/>
        <v>1.184305267982495</v>
      </c>
      <c r="M75" s="25">
        <f t="shared" si="9"/>
        <v>1.4025789677710894</v>
      </c>
    </row>
    <row r="76" spans="1:16">
      <c r="A76" s="24">
        <v>6</v>
      </c>
      <c r="B76" s="24" t="s">
        <v>31</v>
      </c>
      <c r="C76" s="24" t="s">
        <v>28</v>
      </c>
      <c r="D76" s="24" t="s">
        <v>13</v>
      </c>
      <c r="E76" s="24" t="str">
        <f t="shared" si="6"/>
        <v>NHS Lothian</v>
      </c>
      <c r="F76" s="24">
        <v>6</v>
      </c>
      <c r="G76" s="24">
        <v>0</v>
      </c>
      <c r="H76" s="24">
        <v>1</v>
      </c>
      <c r="I76" s="24">
        <v>0</v>
      </c>
      <c r="J76" s="25">
        <v>94.21641791044776</v>
      </c>
      <c r="K76" s="66">
        <f t="shared" si="7"/>
        <v>92.703786338901352</v>
      </c>
      <c r="L76" s="25">
        <f t="shared" si="8"/>
        <v>1.5126315715464074</v>
      </c>
      <c r="M76" s="25">
        <f t="shared" si="9"/>
        <v>2.2880542712389542</v>
      </c>
    </row>
    <row r="77" spans="1:16">
      <c r="A77" s="24">
        <v>7</v>
      </c>
      <c r="B77" s="24" t="s">
        <v>31</v>
      </c>
      <c r="C77" s="24" t="s">
        <v>29</v>
      </c>
      <c r="D77" s="24" t="s">
        <v>13</v>
      </c>
      <c r="E77" s="24" t="str">
        <f t="shared" si="6"/>
        <v>NHS Lothian</v>
      </c>
      <c r="F77" s="24">
        <v>7</v>
      </c>
      <c r="G77" s="24">
        <v>0</v>
      </c>
      <c r="H77" s="24">
        <v>0</v>
      </c>
      <c r="I77" s="24">
        <v>1</v>
      </c>
      <c r="J77" s="25">
        <v>95.585738539898131</v>
      </c>
      <c r="K77" s="66">
        <f t="shared" si="7"/>
        <v>92.922067792986894</v>
      </c>
      <c r="L77" s="25">
        <f t="shared" si="8"/>
        <v>2.6636707469112366</v>
      </c>
      <c r="M77" s="25">
        <f t="shared" si="9"/>
        <v>7.0951418479506652</v>
      </c>
    </row>
    <row r="78" spans="1:16">
      <c r="A78" s="24">
        <v>8</v>
      </c>
      <c r="B78" s="24" t="s">
        <v>31</v>
      </c>
      <c r="C78" s="24" t="s">
        <v>30</v>
      </c>
      <c r="D78" s="24" t="s">
        <v>13</v>
      </c>
      <c r="E78" s="24" t="str">
        <f t="shared" si="6"/>
        <v>NHS Lothian</v>
      </c>
      <c r="F78" s="24">
        <v>8</v>
      </c>
      <c r="G78" s="24">
        <v>0</v>
      </c>
      <c r="H78" s="24">
        <v>0</v>
      </c>
      <c r="I78" s="24">
        <v>0</v>
      </c>
      <c r="J78" s="25">
        <v>94.38943894389439</v>
      </c>
      <c r="K78" s="66">
        <f t="shared" si="7"/>
        <v>93.352005679895342</v>
      </c>
      <c r="L78" s="25">
        <f t="shared" si="8"/>
        <v>1.0374332639990484</v>
      </c>
      <c r="M78" s="25">
        <f t="shared" si="9"/>
        <v>1.0762677772517193</v>
      </c>
    </row>
    <row r="79" spans="1:16">
      <c r="A79" s="24">
        <v>9</v>
      </c>
      <c r="B79" s="24" t="s">
        <v>32</v>
      </c>
      <c r="C79" s="24" t="s">
        <v>26</v>
      </c>
      <c r="D79" s="24" t="s">
        <v>13</v>
      </c>
      <c r="E79" s="24" t="str">
        <f t="shared" si="6"/>
        <v>NHS Lothian</v>
      </c>
      <c r="F79" s="24">
        <v>9</v>
      </c>
      <c r="G79" s="24">
        <v>1</v>
      </c>
      <c r="H79" s="24">
        <v>0</v>
      </c>
      <c r="I79" s="24">
        <v>0</v>
      </c>
      <c r="J79" s="25">
        <v>90.733590733590731</v>
      </c>
      <c r="K79" s="66">
        <f t="shared" si="7"/>
        <v>91.894322581491764</v>
      </c>
      <c r="L79" s="25">
        <f t="shared" si="8"/>
        <v>-1.1607318479010331</v>
      </c>
      <c r="M79" s="25">
        <f t="shared" si="9"/>
        <v>1.347298422731747</v>
      </c>
    </row>
    <row r="80" spans="1:16">
      <c r="A80" s="24">
        <v>10</v>
      </c>
      <c r="B80" s="24" t="s">
        <v>32</v>
      </c>
      <c r="C80" s="24" t="s">
        <v>28</v>
      </c>
      <c r="D80" s="24" t="s">
        <v>13</v>
      </c>
      <c r="E80" s="24" t="str">
        <f t="shared" si="6"/>
        <v>NHS Lothian</v>
      </c>
      <c r="F80" s="24">
        <v>10</v>
      </c>
      <c r="G80" s="24">
        <v>0</v>
      </c>
      <c r="H80" s="24">
        <v>1</v>
      </c>
      <c r="I80" s="24">
        <v>0</v>
      </c>
      <c r="J80" s="25">
        <v>92.266187050359719</v>
      </c>
      <c r="K80" s="66">
        <f t="shared" si="7"/>
        <v>91.074384991295318</v>
      </c>
      <c r="L80" s="25">
        <f t="shared" si="8"/>
        <v>1.1918020590644005</v>
      </c>
      <c r="M80" s="25">
        <f t="shared" si="9"/>
        <v>1.4203921479901449</v>
      </c>
    </row>
    <row r="81" spans="1:13">
      <c r="A81" s="24">
        <v>11</v>
      </c>
      <c r="B81" s="24" t="s">
        <v>32</v>
      </c>
      <c r="C81" s="24" t="s">
        <v>29</v>
      </c>
      <c r="D81" s="24" t="s">
        <v>13</v>
      </c>
      <c r="E81" s="24" t="str">
        <f t="shared" si="6"/>
        <v>NHS Lothian</v>
      </c>
      <c r="F81" s="24">
        <v>11</v>
      </c>
      <c r="G81" s="24">
        <v>0</v>
      </c>
      <c r="H81" s="24">
        <v>0</v>
      </c>
      <c r="I81" s="24">
        <v>1</v>
      </c>
      <c r="J81" s="25">
        <v>94.026974951830439</v>
      </c>
      <c r="K81" s="66">
        <f t="shared" si="7"/>
        <v>91.29266644538086</v>
      </c>
      <c r="L81" s="25">
        <f t="shared" si="8"/>
        <v>2.7343085064495796</v>
      </c>
      <c r="M81" s="25">
        <f t="shared" si="9"/>
        <v>7.4764430084425308</v>
      </c>
    </row>
    <row r="82" spans="1:13">
      <c r="A82" s="24">
        <v>12</v>
      </c>
      <c r="B82" s="24" t="s">
        <v>32</v>
      </c>
      <c r="C82" s="24" t="s">
        <v>30</v>
      </c>
      <c r="D82" s="24" t="s">
        <v>13</v>
      </c>
      <c r="E82" s="24" t="str">
        <f t="shared" si="6"/>
        <v>NHS Lothian</v>
      </c>
      <c r="F82" s="24">
        <v>12</v>
      </c>
      <c r="G82" s="24">
        <v>0</v>
      </c>
      <c r="H82" s="24">
        <v>0</v>
      </c>
      <c r="I82" s="24">
        <v>0</v>
      </c>
      <c r="J82" s="25">
        <v>93.849206349206355</v>
      </c>
      <c r="K82" s="66">
        <f t="shared" si="7"/>
        <v>91.722604332289308</v>
      </c>
      <c r="L82" s="25">
        <f t="shared" si="8"/>
        <v>2.1266020169170474</v>
      </c>
      <c r="M82" s="25">
        <f t="shared" si="9"/>
        <v>4.5224361383556539</v>
      </c>
    </row>
    <row r="83" spans="1:13">
      <c r="A83" s="24">
        <v>13</v>
      </c>
      <c r="B83" s="24" t="s">
        <v>33</v>
      </c>
      <c r="C83" s="24" t="s">
        <v>26</v>
      </c>
      <c r="D83" s="24" t="s">
        <v>13</v>
      </c>
      <c r="E83" s="24" t="str">
        <f t="shared" si="6"/>
        <v>NHS Lothian</v>
      </c>
      <c r="F83" s="24">
        <v>13</v>
      </c>
      <c r="G83" s="24">
        <v>1</v>
      </c>
      <c r="H83" s="24">
        <v>0</v>
      </c>
      <c r="I83" s="24">
        <v>0</v>
      </c>
      <c r="J83" s="25">
        <v>92.427184466019412</v>
      </c>
      <c r="K83" s="66">
        <f t="shared" si="7"/>
        <v>90.26492123388573</v>
      </c>
      <c r="L83" s="25">
        <f t="shared" si="8"/>
        <v>2.1622632321336823</v>
      </c>
      <c r="M83" s="25">
        <f t="shared" si="9"/>
        <v>4.6753822850371982</v>
      </c>
    </row>
    <row r="84" spans="1:13">
      <c r="A84" s="24">
        <v>14</v>
      </c>
      <c r="B84" s="24" t="s">
        <v>33</v>
      </c>
      <c r="C84" s="24" t="s">
        <v>28</v>
      </c>
      <c r="D84" s="24" t="s">
        <v>13</v>
      </c>
      <c r="E84" s="24" t="str">
        <f t="shared" si="6"/>
        <v>NHS Lothian</v>
      </c>
      <c r="F84" s="24">
        <v>14</v>
      </c>
      <c r="G84" s="24">
        <v>0</v>
      </c>
      <c r="H84" s="24">
        <v>1</v>
      </c>
      <c r="I84" s="24">
        <v>0</v>
      </c>
      <c r="J84" s="25">
        <v>92.222222222222229</v>
      </c>
      <c r="K84" s="66">
        <f t="shared" si="7"/>
        <v>89.444983643689284</v>
      </c>
      <c r="L84" s="25">
        <f t="shared" si="8"/>
        <v>2.7772385785329448</v>
      </c>
      <c r="M84" s="25">
        <f t="shared" si="9"/>
        <v>7.7130541220916919</v>
      </c>
    </row>
    <row r="85" spans="1:13">
      <c r="A85" s="24">
        <v>15</v>
      </c>
      <c r="B85" s="24" t="s">
        <v>33</v>
      </c>
      <c r="C85" s="24" t="s">
        <v>29</v>
      </c>
      <c r="D85" s="24" t="s">
        <v>13</v>
      </c>
      <c r="E85" s="24" t="str">
        <f t="shared" si="6"/>
        <v>NHS Lothian</v>
      </c>
      <c r="F85" s="24">
        <v>15</v>
      </c>
      <c r="G85" s="24">
        <v>0</v>
      </c>
      <c r="H85" s="24">
        <v>0</v>
      </c>
      <c r="I85" s="24">
        <v>1</v>
      </c>
      <c r="J85" s="25">
        <v>92.723880597014926</v>
      </c>
      <c r="K85" s="66">
        <f t="shared" si="7"/>
        <v>89.663265097774826</v>
      </c>
      <c r="L85" s="25">
        <f t="shared" si="8"/>
        <v>3.0606154992401002</v>
      </c>
      <c r="M85" s="25">
        <f t="shared" si="9"/>
        <v>9.3673672341887286</v>
      </c>
    </row>
    <row r="86" spans="1:13">
      <c r="A86" s="24">
        <v>16</v>
      </c>
      <c r="B86" s="24" t="s">
        <v>33</v>
      </c>
      <c r="C86" s="24" t="s">
        <v>30</v>
      </c>
      <c r="D86" s="24" t="s">
        <v>13</v>
      </c>
      <c r="E86" s="24" t="str">
        <f t="shared" si="6"/>
        <v>NHS Lothian</v>
      </c>
      <c r="F86" s="24">
        <v>16</v>
      </c>
      <c r="G86" s="24">
        <v>0</v>
      </c>
      <c r="H86" s="24">
        <v>0</v>
      </c>
      <c r="I86" s="24">
        <v>0</v>
      </c>
      <c r="J86" s="25">
        <v>91.064638783269956</v>
      </c>
      <c r="K86" s="66">
        <f t="shared" si="7"/>
        <v>90.093202984683273</v>
      </c>
      <c r="L86" s="25">
        <f t="shared" si="8"/>
        <v>0.97143579858668261</v>
      </c>
      <c r="M86" s="25">
        <f t="shared" si="9"/>
        <v>0.94368751077574575</v>
      </c>
    </row>
    <row r="87" spans="1:13">
      <c r="A87" s="24">
        <v>17</v>
      </c>
      <c r="B87" s="24" t="s">
        <v>34</v>
      </c>
      <c r="C87" s="24" t="s">
        <v>26</v>
      </c>
      <c r="D87" s="24" t="s">
        <v>13</v>
      </c>
      <c r="E87" s="24" t="str">
        <f t="shared" si="6"/>
        <v>NHS Lothian</v>
      </c>
      <c r="F87" s="24">
        <v>17</v>
      </c>
      <c r="G87" s="24">
        <v>1</v>
      </c>
      <c r="H87" s="24">
        <v>0</v>
      </c>
      <c r="I87" s="24">
        <v>0</v>
      </c>
      <c r="J87" s="25">
        <v>90.427698574338095</v>
      </c>
      <c r="K87" s="66">
        <f t="shared" si="7"/>
        <v>88.635519886279695</v>
      </c>
      <c r="L87" s="25">
        <f t="shared" si="8"/>
        <v>1.7921786880583994</v>
      </c>
      <c r="M87" s="25">
        <f t="shared" si="9"/>
        <v>3.2119044499307257</v>
      </c>
    </row>
    <row r="88" spans="1:13">
      <c r="A88" s="24">
        <v>18</v>
      </c>
      <c r="B88" s="24" t="s">
        <v>34</v>
      </c>
      <c r="C88" s="24" t="s">
        <v>28</v>
      </c>
      <c r="D88" s="24" t="s">
        <v>13</v>
      </c>
      <c r="E88" s="24" t="str">
        <f t="shared" si="6"/>
        <v>NHS Lothian</v>
      </c>
      <c r="F88" s="24">
        <v>18</v>
      </c>
      <c r="G88" s="24">
        <v>0</v>
      </c>
      <c r="H88" s="24">
        <v>1</v>
      </c>
      <c r="I88" s="24">
        <v>0</v>
      </c>
      <c r="J88" s="25">
        <v>91.452991452991455</v>
      </c>
      <c r="K88" s="66">
        <f t="shared" si="7"/>
        <v>87.81558229608325</v>
      </c>
      <c r="L88" s="25">
        <f t="shared" si="8"/>
        <v>3.6374091569082054</v>
      </c>
      <c r="M88" s="25">
        <f t="shared" si="9"/>
        <v>13.230745374759662</v>
      </c>
    </row>
    <row r="89" spans="1:13">
      <c r="A89" s="24">
        <v>19</v>
      </c>
      <c r="B89" s="24" t="s">
        <v>34</v>
      </c>
      <c r="C89" s="24" t="s">
        <v>29</v>
      </c>
      <c r="D89" s="24" t="s">
        <v>13</v>
      </c>
      <c r="E89" s="24" t="str">
        <f t="shared" si="6"/>
        <v>NHS Lothian</v>
      </c>
      <c r="F89" s="24">
        <v>19</v>
      </c>
      <c r="G89" s="24">
        <v>0</v>
      </c>
      <c r="H89" s="24">
        <v>0</v>
      </c>
      <c r="I89" s="24">
        <v>1</v>
      </c>
      <c r="J89" s="25">
        <v>87.449392712550605</v>
      </c>
      <c r="K89" s="66">
        <f t="shared" si="7"/>
        <v>88.033863750168791</v>
      </c>
      <c r="L89" s="25">
        <f t="shared" si="8"/>
        <v>-0.58447103761818653</v>
      </c>
      <c r="M89" s="25">
        <f t="shared" si="9"/>
        <v>0.3416063938144796</v>
      </c>
    </row>
    <row r="90" spans="1:13">
      <c r="A90" s="24">
        <v>20</v>
      </c>
      <c r="B90" s="24" t="s">
        <v>34</v>
      </c>
      <c r="C90" s="24" t="s">
        <v>30</v>
      </c>
      <c r="D90" s="24" t="s">
        <v>13</v>
      </c>
      <c r="E90" s="24" t="str">
        <f t="shared" si="6"/>
        <v>NHS Lothian</v>
      </c>
      <c r="F90" s="24">
        <v>20</v>
      </c>
      <c r="G90" s="24">
        <v>0</v>
      </c>
      <c r="H90" s="24">
        <v>0</v>
      </c>
      <c r="I90" s="24">
        <v>0</v>
      </c>
      <c r="J90" s="25">
        <v>82.592592592592595</v>
      </c>
      <c r="K90" s="66">
        <f t="shared" si="7"/>
        <v>88.463801637077239</v>
      </c>
      <c r="L90" s="25">
        <f t="shared" si="8"/>
        <v>-5.8712090444846439</v>
      </c>
      <c r="M90" s="25">
        <f t="shared" si="9"/>
        <v>34.471095644038286</v>
      </c>
    </row>
    <row r="91" spans="1:13">
      <c r="A91" s="24">
        <v>21</v>
      </c>
      <c r="B91" s="24" t="s">
        <v>35</v>
      </c>
      <c r="C91" s="24" t="s">
        <v>26</v>
      </c>
      <c r="D91" s="24" t="s">
        <v>13</v>
      </c>
      <c r="E91" s="24" t="str">
        <f t="shared" si="6"/>
        <v>NHS Lothian</v>
      </c>
      <c r="F91" s="24">
        <v>21</v>
      </c>
      <c r="G91" s="24">
        <v>1</v>
      </c>
      <c r="H91" s="24">
        <v>0</v>
      </c>
      <c r="I91" s="24">
        <v>0</v>
      </c>
      <c r="J91" s="25">
        <v>87.620889748549331</v>
      </c>
      <c r="K91" s="66">
        <f t="shared" si="7"/>
        <v>87.006118538673661</v>
      </c>
      <c r="L91" s="25">
        <f t="shared" si="8"/>
        <v>0.61477120987566991</v>
      </c>
      <c r="M91" s="25">
        <f t="shared" si="9"/>
        <v>0.37794364049199497</v>
      </c>
    </row>
    <row r="92" spans="1:13">
      <c r="A92" s="24">
        <v>22</v>
      </c>
      <c r="B92" s="24" t="s">
        <v>35</v>
      </c>
      <c r="C92" s="24" t="s">
        <v>28</v>
      </c>
      <c r="D92" s="24" t="s">
        <v>13</v>
      </c>
      <c r="E92" s="24" t="str">
        <f t="shared" si="6"/>
        <v>NHS Lothian</v>
      </c>
      <c r="F92" s="24">
        <v>22</v>
      </c>
      <c r="G92" s="24">
        <v>0</v>
      </c>
      <c r="H92" s="24">
        <v>1</v>
      </c>
      <c r="I92" s="24">
        <v>0</v>
      </c>
      <c r="J92" s="25">
        <v>85.621970920840056</v>
      </c>
      <c r="K92" s="66">
        <f t="shared" si="7"/>
        <v>86.186180948477215</v>
      </c>
      <c r="L92" s="25">
        <f t="shared" si="8"/>
        <v>-0.56421002763715933</v>
      </c>
      <c r="M92" s="25">
        <f t="shared" si="9"/>
        <v>0.3183329552863241</v>
      </c>
    </row>
    <row r="93" spans="1:13">
      <c r="A93" s="24">
        <v>23</v>
      </c>
      <c r="B93" s="24" t="s">
        <v>35</v>
      </c>
      <c r="C93" s="24" t="s">
        <v>29</v>
      </c>
      <c r="D93" s="24" t="s">
        <v>13</v>
      </c>
      <c r="E93" s="24" t="str">
        <f t="shared" si="6"/>
        <v>NHS Lothian</v>
      </c>
      <c r="F93" s="24">
        <v>23</v>
      </c>
      <c r="G93" s="24">
        <v>0</v>
      </c>
      <c r="H93" s="24">
        <v>0</v>
      </c>
      <c r="I93" s="24">
        <v>1</v>
      </c>
      <c r="J93" s="25">
        <v>86.542056074766364</v>
      </c>
      <c r="K93" s="66">
        <f t="shared" si="7"/>
        <v>86.404462402562757</v>
      </c>
      <c r="L93" s="25">
        <f t="shared" si="8"/>
        <v>0.1375936722036073</v>
      </c>
      <c r="M93" s="25">
        <f t="shared" si="9"/>
        <v>1.8932018630473734E-2</v>
      </c>
    </row>
    <row r="94" spans="1:13">
      <c r="A94" s="24">
        <v>24</v>
      </c>
      <c r="B94" s="24" t="s">
        <v>35</v>
      </c>
      <c r="C94" s="24" t="s">
        <v>30</v>
      </c>
      <c r="D94" s="24" t="s">
        <v>13</v>
      </c>
      <c r="E94" s="24" t="str">
        <f t="shared" si="6"/>
        <v>NHS Lothian</v>
      </c>
      <c r="F94" s="24">
        <v>24</v>
      </c>
      <c r="G94" s="24">
        <v>0</v>
      </c>
      <c r="H94" s="24">
        <v>0</v>
      </c>
      <c r="I94" s="24">
        <v>0</v>
      </c>
      <c r="J94" s="25">
        <v>89.303904923599319</v>
      </c>
      <c r="K94" s="66">
        <f t="shared" si="7"/>
        <v>86.834400289471205</v>
      </c>
      <c r="L94" s="25">
        <f t="shared" si="8"/>
        <v>2.4695046341281142</v>
      </c>
      <c r="M94" s="25">
        <f t="shared" si="9"/>
        <v>6.0984531379802309</v>
      </c>
    </row>
    <row r="95" spans="1:13">
      <c r="A95" s="24">
        <v>25</v>
      </c>
      <c r="B95" s="24" t="s">
        <v>36</v>
      </c>
      <c r="C95" s="24" t="s">
        <v>26</v>
      </c>
      <c r="D95" s="24" t="s">
        <v>13</v>
      </c>
      <c r="E95" s="24" t="str">
        <f t="shared" si="6"/>
        <v>NHS Lothian</v>
      </c>
      <c r="F95" s="24">
        <v>25</v>
      </c>
      <c r="G95" s="24">
        <v>1</v>
      </c>
      <c r="H95" s="24">
        <v>0</v>
      </c>
      <c r="I95" s="24">
        <v>0</v>
      </c>
      <c r="J95" s="25">
        <v>85.027726432532347</v>
      </c>
      <c r="K95" s="66">
        <f t="shared" si="7"/>
        <v>85.376717191067627</v>
      </c>
      <c r="L95" s="25">
        <f t="shared" si="8"/>
        <v>-0.34899075853527961</v>
      </c>
      <c r="M95" s="25">
        <f t="shared" si="9"/>
        <v>0.12179454954302983</v>
      </c>
    </row>
    <row r="96" spans="1:13">
      <c r="A96" s="24">
        <v>26</v>
      </c>
      <c r="B96" s="24" t="s">
        <v>36</v>
      </c>
      <c r="C96" s="24" t="s">
        <v>28</v>
      </c>
      <c r="D96" s="24" t="s">
        <v>13</v>
      </c>
      <c r="E96" s="24" t="str">
        <f t="shared" si="6"/>
        <v>NHS Lothian</v>
      </c>
      <c r="F96" s="24">
        <v>26</v>
      </c>
      <c r="G96" s="24">
        <v>0</v>
      </c>
      <c r="H96" s="24">
        <v>1</v>
      </c>
      <c r="I96" s="24">
        <v>0</v>
      </c>
      <c r="J96" s="25">
        <v>80.769230769230774</v>
      </c>
      <c r="K96" s="66">
        <f t="shared" si="7"/>
        <v>84.556779600871181</v>
      </c>
      <c r="L96" s="25">
        <f t="shared" si="8"/>
        <v>-3.7875488316404073</v>
      </c>
      <c r="M96" s="25">
        <f t="shared" si="9"/>
        <v>14.345526152060614</v>
      </c>
    </row>
    <row r="97" spans="1:13">
      <c r="A97" s="24">
        <v>27</v>
      </c>
      <c r="B97" s="24" t="s">
        <v>36</v>
      </c>
      <c r="C97" s="24" t="s">
        <v>29</v>
      </c>
      <c r="D97" s="24" t="s">
        <v>13</v>
      </c>
      <c r="E97" s="24" t="str">
        <f t="shared" si="6"/>
        <v>NHS Lothian</v>
      </c>
      <c r="F97" s="24">
        <v>27</v>
      </c>
      <c r="G97" s="24">
        <v>0</v>
      </c>
      <c r="H97" s="24">
        <v>0</v>
      </c>
      <c r="I97" s="24">
        <v>1</v>
      </c>
      <c r="J97" s="25">
        <v>78.703703703703709</v>
      </c>
      <c r="K97" s="66">
        <f t="shared" si="7"/>
        <v>84.775061054956723</v>
      </c>
      <c r="L97" s="25">
        <f t="shared" si="8"/>
        <v>-6.0713573512530132</v>
      </c>
      <c r="M97" s="25">
        <f t="shared" si="9"/>
        <v>36.861380086614005</v>
      </c>
    </row>
    <row r="98" spans="1:13">
      <c r="A98" s="24">
        <v>28</v>
      </c>
      <c r="B98" s="24" t="s">
        <v>36</v>
      </c>
      <c r="C98" s="24" t="s">
        <v>30</v>
      </c>
      <c r="D98" s="24" t="s">
        <v>13</v>
      </c>
      <c r="E98" s="24" t="str">
        <f t="shared" si="6"/>
        <v>NHS Lothian</v>
      </c>
      <c r="F98" s="24">
        <v>28</v>
      </c>
      <c r="G98" s="24">
        <v>0</v>
      </c>
      <c r="H98" s="24">
        <v>0</v>
      </c>
      <c r="I98" s="24">
        <v>0</v>
      </c>
      <c r="J98" s="25">
        <v>80.060422960725077</v>
      </c>
      <c r="K98" s="66">
        <f t="shared" si="7"/>
        <v>85.204998941865171</v>
      </c>
      <c r="L98" s="25">
        <f t="shared" si="8"/>
        <v>-5.1445759811400933</v>
      </c>
      <c r="M98" s="25">
        <f t="shared" si="9"/>
        <v>26.466662025723554</v>
      </c>
    </row>
    <row r="99" spans="1:13">
      <c r="A99" s="24">
        <v>29</v>
      </c>
      <c r="B99" s="24" t="s">
        <v>37</v>
      </c>
      <c r="C99" s="24" t="s">
        <v>26</v>
      </c>
      <c r="D99" s="24" t="s">
        <v>13</v>
      </c>
      <c r="E99" s="24" t="str">
        <f t="shared" si="6"/>
        <v>NHS Lothian</v>
      </c>
      <c r="F99" s="24">
        <v>29</v>
      </c>
      <c r="G99" s="24">
        <v>1</v>
      </c>
      <c r="H99" s="24">
        <v>0</v>
      </c>
      <c r="I99" s="24">
        <v>0</v>
      </c>
      <c r="J99" s="25">
        <v>78.13559322033899</v>
      </c>
      <c r="K99" s="66">
        <f t="shared" si="7"/>
        <v>83.747315843461593</v>
      </c>
      <c r="L99" s="25">
        <f t="shared" si="8"/>
        <v>-5.6117226231226027</v>
      </c>
      <c r="M99" s="25">
        <f t="shared" si="9"/>
        <v>31.491430798866023</v>
      </c>
    </row>
    <row r="100" spans="1:13">
      <c r="A100" s="24">
        <v>30</v>
      </c>
      <c r="B100" s="24" t="s">
        <v>37</v>
      </c>
      <c r="C100" s="24" t="s">
        <v>28</v>
      </c>
      <c r="D100" s="24" t="s">
        <v>13</v>
      </c>
      <c r="E100" s="24" t="str">
        <f t="shared" si="6"/>
        <v>NHS Lothian</v>
      </c>
      <c r="F100" s="24">
        <v>30</v>
      </c>
      <c r="G100" s="24">
        <v>0</v>
      </c>
      <c r="H100" s="24">
        <v>1</v>
      </c>
      <c r="I100" s="24">
        <v>0</v>
      </c>
      <c r="J100" s="25">
        <v>73.668188736681884</v>
      </c>
      <c r="K100" s="66">
        <f t="shared" si="7"/>
        <v>82.927378253265147</v>
      </c>
      <c r="L100" s="25">
        <f t="shared" si="8"/>
        <v>-9.2591895165832625</v>
      </c>
      <c r="M100" s="25">
        <f t="shared" si="9"/>
        <v>85.732590504005387</v>
      </c>
    </row>
    <row r="101" spans="1:13">
      <c r="A101" s="24">
        <v>31</v>
      </c>
      <c r="B101" s="24" t="s">
        <v>37</v>
      </c>
      <c r="C101" s="24" t="s">
        <v>29</v>
      </c>
      <c r="D101" s="24" t="s">
        <v>13</v>
      </c>
      <c r="E101" s="24" t="str">
        <f t="shared" si="6"/>
        <v>NHS Lothian</v>
      </c>
      <c r="F101" s="24">
        <v>31</v>
      </c>
      <c r="G101" s="24">
        <v>0</v>
      </c>
      <c r="H101" s="24">
        <v>0</v>
      </c>
      <c r="I101" s="24">
        <v>1</v>
      </c>
      <c r="J101" s="25">
        <v>78.236130867709818</v>
      </c>
      <c r="K101" s="66">
        <f t="shared" si="7"/>
        <v>83.145659707350688</v>
      </c>
      <c r="L101" s="25">
        <f t="shared" si="8"/>
        <v>-4.9095288396408705</v>
      </c>
      <c r="M101" s="25">
        <f t="shared" si="9"/>
        <v>24.103473427265431</v>
      </c>
    </row>
    <row r="102" spans="1:13">
      <c r="A102" s="24">
        <v>32</v>
      </c>
      <c r="B102" s="24" t="s">
        <v>37</v>
      </c>
      <c r="C102" s="24" t="s">
        <v>30</v>
      </c>
      <c r="D102" s="24" t="s">
        <v>13</v>
      </c>
      <c r="E102" s="24" t="str">
        <f t="shared" si="6"/>
        <v>NHS Lothian</v>
      </c>
      <c r="F102" s="24">
        <v>32</v>
      </c>
      <c r="G102" s="24">
        <v>0</v>
      </c>
      <c r="H102" s="24">
        <v>0</v>
      </c>
      <c r="I102" s="24">
        <v>0</v>
      </c>
      <c r="J102" s="25">
        <v>80.277349768875197</v>
      </c>
      <c r="K102" s="66">
        <f t="shared" si="7"/>
        <v>83.575597594259136</v>
      </c>
      <c r="L102" s="25">
        <f t="shared" si="8"/>
        <v>-3.2982478253839389</v>
      </c>
      <c r="M102" s="25">
        <f t="shared" si="9"/>
        <v>10.878438717649882</v>
      </c>
    </row>
    <row r="103" spans="1:13">
      <c r="A103" s="24">
        <v>33</v>
      </c>
      <c r="B103" s="24" t="s">
        <v>38</v>
      </c>
      <c r="C103" s="24" t="s">
        <v>26</v>
      </c>
      <c r="D103" s="24" t="s">
        <v>13</v>
      </c>
      <c r="E103" s="24" t="str">
        <f t="shared" si="6"/>
        <v>NHS Lothian</v>
      </c>
      <c r="F103" s="24">
        <v>33</v>
      </c>
      <c r="G103" s="24">
        <v>1</v>
      </c>
      <c r="H103" s="24">
        <v>0</v>
      </c>
      <c r="I103" s="24">
        <v>0</v>
      </c>
      <c r="J103" s="25">
        <v>81.748466257668724</v>
      </c>
      <c r="K103" s="66">
        <f t="shared" si="7"/>
        <v>82.117914495855558</v>
      </c>
      <c r="L103" s="25">
        <f t="shared" si="8"/>
        <v>-0.36944823818683403</v>
      </c>
      <c r="M103" s="25">
        <f t="shared" si="9"/>
        <v>0.13649200069935566</v>
      </c>
    </row>
    <row r="104" spans="1:13">
      <c r="A104" s="24">
        <v>34</v>
      </c>
      <c r="B104" s="24" t="s">
        <v>38</v>
      </c>
      <c r="C104" s="24" t="s">
        <v>28</v>
      </c>
      <c r="D104" s="24" t="s">
        <v>13</v>
      </c>
      <c r="E104" s="24" t="str">
        <f t="shared" si="6"/>
        <v>NHS Lothian</v>
      </c>
      <c r="F104" s="24">
        <v>34</v>
      </c>
      <c r="G104" s="24">
        <v>0</v>
      </c>
      <c r="H104" s="24">
        <v>1</v>
      </c>
      <c r="I104" s="24">
        <v>0</v>
      </c>
      <c r="J104" s="25">
        <v>82.417582417582409</v>
      </c>
      <c r="K104" s="66">
        <f t="shared" si="7"/>
        <v>81.297976905659112</v>
      </c>
      <c r="L104" s="25">
        <f t="shared" si="8"/>
        <v>1.1196055119232966</v>
      </c>
      <c r="M104" s="25">
        <f t="shared" si="9"/>
        <v>1.2535165023290271</v>
      </c>
    </row>
    <row r="105" spans="1:13">
      <c r="A105" s="24">
        <v>35</v>
      </c>
      <c r="B105" s="24" t="s">
        <v>38</v>
      </c>
      <c r="C105" s="24" t="s">
        <v>29</v>
      </c>
      <c r="D105" s="24" t="s">
        <v>13</v>
      </c>
      <c r="E105" s="24" t="str">
        <f t="shared" si="6"/>
        <v>NHS Lothian</v>
      </c>
      <c r="F105" s="24">
        <v>35</v>
      </c>
      <c r="G105" s="24">
        <v>0</v>
      </c>
      <c r="H105" s="24">
        <v>0</v>
      </c>
      <c r="I105" s="24">
        <v>1</v>
      </c>
      <c r="J105" s="25">
        <v>83.712121212121218</v>
      </c>
      <c r="K105" s="66">
        <f t="shared" si="7"/>
        <v>81.516258359744654</v>
      </c>
      <c r="L105" s="25">
        <f t="shared" si="8"/>
        <v>2.195862852376564</v>
      </c>
      <c r="M105" s="25">
        <f t="shared" si="9"/>
        <v>4.8218136664473397</v>
      </c>
    </row>
    <row r="106" spans="1:13">
      <c r="A106" s="24">
        <v>36</v>
      </c>
      <c r="B106" s="24" t="s">
        <v>38</v>
      </c>
      <c r="C106" s="24" t="s">
        <v>30</v>
      </c>
      <c r="D106" s="24" t="s">
        <v>13</v>
      </c>
      <c r="E106" s="24" t="str">
        <f t="shared" si="6"/>
        <v>NHS Lothian</v>
      </c>
      <c r="F106" s="24">
        <v>36</v>
      </c>
      <c r="G106" s="24">
        <v>0</v>
      </c>
      <c r="H106" s="24">
        <v>0</v>
      </c>
      <c r="I106" s="24">
        <v>0</v>
      </c>
      <c r="J106" s="25">
        <v>86.486486486486484</v>
      </c>
      <c r="K106" s="66">
        <f t="shared" si="7"/>
        <v>81.946196246653102</v>
      </c>
      <c r="L106" s="25">
        <f t="shared" si="8"/>
        <v>4.5402902398333822</v>
      </c>
      <c r="M106" s="25">
        <f t="shared" si="9"/>
        <v>20.61423546192627</v>
      </c>
    </row>
    <row r="107" spans="1:13">
      <c r="A107" s="24">
        <v>37</v>
      </c>
      <c r="B107" s="24" t="s">
        <v>39</v>
      </c>
      <c r="C107" s="24" t="s">
        <v>26</v>
      </c>
      <c r="D107" s="24" t="s">
        <v>13</v>
      </c>
      <c r="E107" s="24" t="str">
        <f t="shared" si="6"/>
        <v>NHS Lothian</v>
      </c>
      <c r="F107" s="24">
        <v>37</v>
      </c>
      <c r="G107" s="24">
        <v>1</v>
      </c>
      <c r="H107" s="24">
        <v>0</v>
      </c>
      <c r="I107" s="24">
        <v>0</v>
      </c>
      <c r="J107" s="25">
        <v>82.736156351791536</v>
      </c>
      <c r="K107" s="66">
        <f t="shared" si="7"/>
        <v>80.488513148249524</v>
      </c>
      <c r="L107" s="25">
        <f t="shared" si="8"/>
        <v>2.2476432035420117</v>
      </c>
      <c r="M107" s="25">
        <f t="shared" si="9"/>
        <v>5.0518999704285976</v>
      </c>
    </row>
    <row r="108" spans="1:13">
      <c r="A108" s="24">
        <v>38</v>
      </c>
      <c r="B108" s="24" t="s">
        <v>39</v>
      </c>
      <c r="C108" s="24" t="s">
        <v>28</v>
      </c>
      <c r="D108" s="24" t="s">
        <v>13</v>
      </c>
      <c r="E108" s="24" t="str">
        <f t="shared" si="6"/>
        <v>NHS Lothian</v>
      </c>
      <c r="F108" s="24">
        <v>38</v>
      </c>
      <c r="G108" s="24">
        <v>0</v>
      </c>
      <c r="H108" s="24">
        <v>1</v>
      </c>
      <c r="I108" s="24">
        <v>0</v>
      </c>
      <c r="J108" s="25">
        <v>85.348506401137982</v>
      </c>
      <c r="K108" s="66">
        <f t="shared" si="7"/>
        <v>79.668575558053078</v>
      </c>
      <c r="L108" s="25">
        <f t="shared" si="8"/>
        <v>5.6799308430849038</v>
      </c>
      <c r="M108" s="25">
        <f t="shared" si="9"/>
        <v>32.261614382227187</v>
      </c>
    </row>
    <row r="109" spans="1:13">
      <c r="A109" s="24">
        <v>39</v>
      </c>
      <c r="B109" s="24" t="s">
        <v>39</v>
      </c>
      <c r="C109" s="24" t="s">
        <v>29</v>
      </c>
      <c r="D109" s="24" t="s">
        <v>13</v>
      </c>
      <c r="E109" s="24" t="str">
        <f t="shared" si="6"/>
        <v>NHS Lothian</v>
      </c>
      <c r="F109" s="24">
        <v>39</v>
      </c>
      <c r="G109" s="24">
        <v>0</v>
      </c>
      <c r="H109" s="24">
        <v>0</v>
      </c>
      <c r="I109" s="24">
        <v>1</v>
      </c>
      <c r="J109" s="25">
        <v>85.126162018592296</v>
      </c>
      <c r="K109" s="66">
        <f t="shared" si="7"/>
        <v>79.88685701213862</v>
      </c>
      <c r="L109" s="25">
        <f t="shared" si="8"/>
        <v>5.2393050064536766</v>
      </c>
      <c r="M109" s="25">
        <f t="shared" si="9"/>
        <v>27.45031695065056</v>
      </c>
    </row>
    <row r="110" spans="1:13">
      <c r="A110" s="24">
        <v>40</v>
      </c>
      <c r="B110" s="24" t="s">
        <v>39</v>
      </c>
      <c r="C110" s="24" t="s">
        <v>30</v>
      </c>
      <c r="D110" s="24" t="s">
        <v>13</v>
      </c>
      <c r="E110" s="24" t="str">
        <f t="shared" si="6"/>
        <v>NHS Lothian</v>
      </c>
      <c r="F110" s="24">
        <v>40</v>
      </c>
      <c r="G110" s="24">
        <v>0</v>
      </c>
      <c r="H110" s="24">
        <v>0</v>
      </c>
      <c r="I110" s="24">
        <v>0</v>
      </c>
      <c r="J110" s="25">
        <v>82.871536523929464</v>
      </c>
      <c r="K110" s="66">
        <f t="shared" si="7"/>
        <v>80.316794899047068</v>
      </c>
      <c r="L110" s="25">
        <f t="shared" si="8"/>
        <v>2.5547416248823964</v>
      </c>
      <c r="M110" s="25">
        <f t="shared" si="9"/>
        <v>6.5267047699067469</v>
      </c>
    </row>
    <row r="111" spans="1:13" ht="15" thickBot="1">
      <c r="A111" s="21"/>
      <c r="B111" s="21"/>
      <c r="C111" s="21"/>
      <c r="D111" s="21"/>
      <c r="E111" s="21"/>
      <c r="F111" s="21"/>
      <c r="G111" s="21"/>
      <c r="H111" s="21"/>
      <c r="I111" s="21"/>
      <c r="J111" s="73"/>
      <c r="K111" s="74"/>
      <c r="L111" s="73"/>
      <c r="M111" s="60"/>
    </row>
    <row r="112" spans="1:13">
      <c r="A112" s="21"/>
      <c r="B112" s="21"/>
      <c r="C112" s="21"/>
      <c r="D112" s="21"/>
      <c r="E112" s="21"/>
      <c r="F112" s="21"/>
      <c r="G112" s="21"/>
      <c r="H112" s="21"/>
      <c r="I112" s="68"/>
      <c r="J112" s="68" t="s">
        <v>49</v>
      </c>
      <c r="K112" s="74"/>
      <c r="L112" s="73"/>
      <c r="M112" s="60"/>
    </row>
    <row r="113" spans="1:13">
      <c r="A113" s="21"/>
      <c r="B113" s="21"/>
      <c r="C113" s="21"/>
      <c r="D113" s="21"/>
      <c r="E113" s="21"/>
      <c r="F113" s="21"/>
      <c r="G113" s="21"/>
      <c r="H113" s="21"/>
      <c r="I113" s="69" t="s">
        <v>50</v>
      </c>
      <c r="J113" s="69">
        <v>96.61080837510741</v>
      </c>
      <c r="K113" s="74"/>
      <c r="L113" s="73"/>
      <c r="M113" s="60"/>
    </row>
    <row r="114" spans="1:13">
      <c r="A114" s="21"/>
      <c r="B114" s="21"/>
      <c r="C114" s="21"/>
      <c r="D114" s="21"/>
      <c r="E114" s="21"/>
      <c r="F114" s="21"/>
      <c r="G114" s="21"/>
      <c r="H114" s="21"/>
      <c r="I114" s="69" t="s">
        <v>19</v>
      </c>
      <c r="J114" s="69">
        <v>-0.40735033690150863</v>
      </c>
      <c r="K114" s="74"/>
      <c r="L114" s="73"/>
      <c r="M114" s="60"/>
    </row>
    <row r="115" spans="1:13">
      <c r="A115" s="21"/>
      <c r="B115" s="21"/>
      <c r="C115" s="21"/>
      <c r="D115" s="21"/>
      <c r="E115" s="21"/>
      <c r="F115" s="21"/>
      <c r="G115" s="21"/>
      <c r="H115" s="21"/>
      <c r="I115" s="69" t="s">
        <v>54</v>
      </c>
      <c r="J115" s="69">
        <v>-1.0503327615020623</v>
      </c>
      <c r="K115" s="74"/>
      <c r="L115" s="73"/>
      <c r="M115" s="60"/>
    </row>
    <row r="116" spans="1:13">
      <c r="I116" s="69" t="s">
        <v>55</v>
      </c>
      <c r="J116" s="69">
        <v>-1.4629200147970052</v>
      </c>
    </row>
    <row r="117" spans="1:13" ht="15" thickBot="1">
      <c r="I117" s="70" t="s">
        <v>56</v>
      </c>
      <c r="J117" s="70">
        <v>-0.83728822380994605</v>
      </c>
    </row>
    <row r="120" spans="1:13" ht="18">
      <c r="A120" s="63" t="s">
        <v>90</v>
      </c>
      <c r="B120" s="71"/>
      <c r="C120" s="71"/>
      <c r="D120" s="71"/>
      <c r="E120" s="71"/>
      <c r="G120" s="47" t="s">
        <v>91</v>
      </c>
      <c r="H120" s="47">
        <v>0.8</v>
      </c>
    </row>
    <row r="121" spans="1:13" ht="18">
      <c r="A121" s="75"/>
    </row>
    <row r="122" spans="1:13" ht="28.8">
      <c r="A122" s="64" t="s">
        <v>19</v>
      </c>
      <c r="B122" s="64" t="s">
        <v>20</v>
      </c>
      <c r="C122" s="64" t="s">
        <v>21</v>
      </c>
      <c r="D122" s="64" t="s">
        <v>22</v>
      </c>
      <c r="E122" s="64" t="s">
        <v>23</v>
      </c>
      <c r="F122" s="65" t="s">
        <v>24</v>
      </c>
      <c r="G122" s="64" t="s">
        <v>46</v>
      </c>
      <c r="H122" s="64" t="s">
        <v>47</v>
      </c>
      <c r="I122" s="64" t="s">
        <v>87</v>
      </c>
      <c r="L122" s="76" t="s">
        <v>4</v>
      </c>
      <c r="M122" s="77">
        <f>AVERAGE(I124:I162)</f>
        <v>6.9117120317422636</v>
      </c>
    </row>
    <row r="123" spans="1:13">
      <c r="A123" s="24">
        <v>1</v>
      </c>
      <c r="B123" s="24" t="s">
        <v>25</v>
      </c>
      <c r="C123" s="24" t="s">
        <v>26</v>
      </c>
      <c r="D123" s="24" t="s">
        <v>13</v>
      </c>
      <c r="E123" s="24" t="s">
        <v>12</v>
      </c>
      <c r="F123" s="25">
        <v>94.642857142857139</v>
      </c>
      <c r="G123" s="66"/>
      <c r="H123" s="25"/>
      <c r="I123" s="34"/>
    </row>
    <row r="124" spans="1:13">
      <c r="A124" s="24">
        <v>2</v>
      </c>
      <c r="B124" s="24" t="s">
        <v>25</v>
      </c>
      <c r="C124" s="24" t="s">
        <v>28</v>
      </c>
      <c r="D124" s="24" t="s">
        <v>13</v>
      </c>
      <c r="E124" s="24" t="s">
        <v>12</v>
      </c>
      <c r="F124" s="25">
        <v>92.025518341307816</v>
      </c>
      <c r="G124" s="66">
        <f>F123</f>
        <v>94.642857142857139</v>
      </c>
      <c r="H124" s="25">
        <f t="shared" ref="H124:H162" si="10">F124-G124</f>
        <v>-2.6173388015493231</v>
      </c>
      <c r="I124" s="29">
        <f t="shared" ref="I124:I162" si="11">H124*H124</f>
        <v>6.8504624020956468</v>
      </c>
    </row>
    <row r="125" spans="1:13">
      <c r="A125" s="24">
        <v>3</v>
      </c>
      <c r="B125" s="24" t="s">
        <v>25</v>
      </c>
      <c r="C125" s="24" t="s">
        <v>29</v>
      </c>
      <c r="D125" s="24" t="s">
        <v>13</v>
      </c>
      <c r="E125" s="24" t="s">
        <v>12</v>
      </c>
      <c r="F125" s="25">
        <v>90.085470085470092</v>
      </c>
      <c r="G125" s="66">
        <f>$H$120*F124+(1-$H$120)*G124</f>
        <v>92.548986101617686</v>
      </c>
      <c r="H125" s="25">
        <f t="shared" si="10"/>
        <v>-2.4635160161475937</v>
      </c>
      <c r="I125" s="29">
        <f t="shared" si="11"/>
        <v>6.068911161815711</v>
      </c>
      <c r="L125" s="131" t="s">
        <v>92</v>
      </c>
      <c r="M125" s="131" t="s">
        <v>4</v>
      </c>
    </row>
    <row r="126" spans="1:13">
      <c r="A126" s="24">
        <v>4</v>
      </c>
      <c r="B126" s="24" t="s">
        <v>25</v>
      </c>
      <c r="C126" s="24" t="s">
        <v>30</v>
      </c>
      <c r="D126" s="24" t="s">
        <v>13</v>
      </c>
      <c r="E126" s="24" t="s">
        <v>12</v>
      </c>
      <c r="F126" s="25">
        <v>95.595432300163125</v>
      </c>
      <c r="G126" s="66">
        <f t="shared" ref="G126:G162" si="12">$H$120*F125+(1-$H$120)*G125</f>
        <v>90.578173288699617</v>
      </c>
      <c r="H126" s="25">
        <f t="shared" si="10"/>
        <v>5.0172590114635085</v>
      </c>
      <c r="I126" s="29">
        <f t="shared" si="11"/>
        <v>25.172887988111782</v>
      </c>
      <c r="L126" s="132"/>
      <c r="M126" s="132"/>
    </row>
    <row r="127" spans="1:13">
      <c r="A127" s="24">
        <v>5</v>
      </c>
      <c r="B127" s="24" t="s">
        <v>31</v>
      </c>
      <c r="C127" s="24" t="s">
        <v>26</v>
      </c>
      <c r="D127" s="24" t="s">
        <v>13</v>
      </c>
      <c r="E127" s="24" t="s">
        <v>12</v>
      </c>
      <c r="F127" s="25">
        <v>94.708029197080293</v>
      </c>
      <c r="G127" s="66">
        <f t="shared" si="12"/>
        <v>94.591980497870424</v>
      </c>
      <c r="H127" s="25">
        <f t="shared" si="10"/>
        <v>0.11604869920986971</v>
      </c>
      <c r="I127" s="29">
        <f t="shared" si="11"/>
        <v>1.3467300588302814E-2</v>
      </c>
      <c r="L127" s="24">
        <v>0.2</v>
      </c>
      <c r="M127" s="24">
        <v>12.29</v>
      </c>
    </row>
    <row r="128" spans="1:13">
      <c r="A128" s="24">
        <v>6</v>
      </c>
      <c r="B128" s="24" t="s">
        <v>31</v>
      </c>
      <c r="C128" s="24" t="s">
        <v>28</v>
      </c>
      <c r="D128" s="24" t="s">
        <v>13</v>
      </c>
      <c r="E128" s="24" t="s">
        <v>12</v>
      </c>
      <c r="F128" s="25">
        <v>94.21641791044776</v>
      </c>
      <c r="G128" s="66">
        <f t="shared" si="12"/>
        <v>94.684819457238319</v>
      </c>
      <c r="H128" s="25">
        <f t="shared" si="10"/>
        <v>-0.46840154679055956</v>
      </c>
      <c r="I128" s="29">
        <f t="shared" si="11"/>
        <v>0.21940000903578877</v>
      </c>
      <c r="L128" s="24">
        <v>0.3</v>
      </c>
      <c r="M128" s="24">
        <v>9.5500000000000007</v>
      </c>
    </row>
    <row r="129" spans="1:14">
      <c r="A129" s="24">
        <v>7</v>
      </c>
      <c r="B129" s="24" t="s">
        <v>31</v>
      </c>
      <c r="C129" s="24" t="s">
        <v>29</v>
      </c>
      <c r="D129" s="24" t="s">
        <v>13</v>
      </c>
      <c r="E129" s="24" t="s">
        <v>12</v>
      </c>
      <c r="F129" s="25">
        <v>95.585738539898131</v>
      </c>
      <c r="G129" s="66">
        <f t="shared" si="12"/>
        <v>94.310098219805866</v>
      </c>
      <c r="H129" s="25">
        <f t="shared" si="10"/>
        <v>1.2756403200922648</v>
      </c>
      <c r="I129" s="29">
        <f t="shared" si="11"/>
        <v>1.6272582262450959</v>
      </c>
      <c r="L129" s="24">
        <v>0.4</v>
      </c>
      <c r="M129" s="24">
        <v>8.24</v>
      </c>
    </row>
    <row r="130" spans="1:14">
      <c r="A130" s="24">
        <v>8</v>
      </c>
      <c r="B130" s="24" t="s">
        <v>31</v>
      </c>
      <c r="C130" s="24" t="s">
        <v>30</v>
      </c>
      <c r="D130" s="24" t="s">
        <v>13</v>
      </c>
      <c r="E130" s="24" t="s">
        <v>12</v>
      </c>
      <c r="F130" s="25">
        <v>94.38943894389439</v>
      </c>
      <c r="G130" s="66">
        <f t="shared" si="12"/>
        <v>95.330610475879666</v>
      </c>
      <c r="H130" s="25">
        <f t="shared" si="10"/>
        <v>-0.94117153198527603</v>
      </c>
      <c r="I130" s="29">
        <f t="shared" si="11"/>
        <v>0.88580385261951144</v>
      </c>
      <c r="L130" s="24">
        <v>0.5</v>
      </c>
      <c r="M130" s="24">
        <v>7.53</v>
      </c>
    </row>
    <row r="131" spans="1:14">
      <c r="A131" s="24">
        <v>9</v>
      </c>
      <c r="B131" s="24" t="s">
        <v>32</v>
      </c>
      <c r="C131" s="24" t="s">
        <v>26</v>
      </c>
      <c r="D131" s="24" t="s">
        <v>13</v>
      </c>
      <c r="E131" s="24" t="s">
        <v>12</v>
      </c>
      <c r="F131" s="25">
        <v>90.733590733590731</v>
      </c>
      <c r="G131" s="66">
        <f t="shared" si="12"/>
        <v>94.57767325029144</v>
      </c>
      <c r="H131" s="25">
        <f t="shared" si="10"/>
        <v>-3.8440825167007091</v>
      </c>
      <c r="I131" s="29">
        <f t="shared" si="11"/>
        <v>14.776970395204058</v>
      </c>
      <c r="L131" s="24">
        <v>0.6</v>
      </c>
      <c r="M131" s="24">
        <v>7.15</v>
      </c>
    </row>
    <row r="132" spans="1:14">
      <c r="A132" s="24">
        <v>10</v>
      </c>
      <c r="B132" s="24" t="s">
        <v>32</v>
      </c>
      <c r="C132" s="24" t="s">
        <v>28</v>
      </c>
      <c r="D132" s="24" t="s">
        <v>13</v>
      </c>
      <c r="E132" s="24" t="s">
        <v>12</v>
      </c>
      <c r="F132" s="25">
        <v>92.266187050359719</v>
      </c>
      <c r="G132" s="66">
        <f t="shared" si="12"/>
        <v>91.502407236930878</v>
      </c>
      <c r="H132" s="25">
        <f t="shared" si="10"/>
        <v>0.76377981342884027</v>
      </c>
      <c r="I132" s="29">
        <f t="shared" si="11"/>
        <v>0.58335960340139403</v>
      </c>
      <c r="L132" s="24">
        <v>0.8</v>
      </c>
      <c r="M132" s="24">
        <v>6.91</v>
      </c>
      <c r="N132" s="78" t="s">
        <v>93</v>
      </c>
    </row>
    <row r="133" spans="1:14">
      <c r="A133" s="24">
        <v>11</v>
      </c>
      <c r="B133" s="24" t="s">
        <v>32</v>
      </c>
      <c r="C133" s="24" t="s">
        <v>29</v>
      </c>
      <c r="D133" s="24" t="s">
        <v>13</v>
      </c>
      <c r="E133" s="24" t="s">
        <v>12</v>
      </c>
      <c r="F133" s="25">
        <v>94.026974951830439</v>
      </c>
      <c r="G133" s="66">
        <f t="shared" si="12"/>
        <v>92.113431087673959</v>
      </c>
      <c r="H133" s="25">
        <f t="shared" si="10"/>
        <v>1.9135438641564804</v>
      </c>
      <c r="I133" s="29">
        <f t="shared" si="11"/>
        <v>3.6616501200509144</v>
      </c>
      <c r="L133" s="24">
        <v>0.9</v>
      </c>
      <c r="M133" s="24">
        <v>6.97</v>
      </c>
    </row>
    <row r="134" spans="1:14">
      <c r="A134" s="24">
        <v>12</v>
      </c>
      <c r="B134" s="24" t="s">
        <v>32</v>
      </c>
      <c r="C134" s="24" t="s">
        <v>30</v>
      </c>
      <c r="D134" s="24" t="s">
        <v>13</v>
      </c>
      <c r="E134" s="24" t="s">
        <v>12</v>
      </c>
      <c r="F134" s="25">
        <v>93.849206349206355</v>
      </c>
      <c r="G134" s="66">
        <f t="shared" si="12"/>
        <v>93.644266178999146</v>
      </c>
      <c r="H134" s="25">
        <f t="shared" si="10"/>
        <v>0.20494017020720889</v>
      </c>
      <c r="I134" s="29">
        <f t="shared" si="11"/>
        <v>4.2000473364559754E-2</v>
      </c>
    </row>
    <row r="135" spans="1:14">
      <c r="A135" s="24">
        <v>13</v>
      </c>
      <c r="B135" s="24" t="s">
        <v>33</v>
      </c>
      <c r="C135" s="24" t="s">
        <v>26</v>
      </c>
      <c r="D135" s="24" t="s">
        <v>13</v>
      </c>
      <c r="E135" s="24" t="s">
        <v>12</v>
      </c>
      <c r="F135" s="25">
        <v>92.427184466019412</v>
      </c>
      <c r="G135" s="66">
        <f t="shared" si="12"/>
        <v>93.808218315164908</v>
      </c>
      <c r="H135" s="25">
        <f t="shared" si="10"/>
        <v>-1.3810338491454957</v>
      </c>
      <c r="I135" s="29">
        <f t="shared" si="11"/>
        <v>1.9072544924856236</v>
      </c>
    </row>
    <row r="136" spans="1:14">
      <c r="A136" s="24">
        <v>14</v>
      </c>
      <c r="B136" s="24" t="s">
        <v>33</v>
      </c>
      <c r="C136" s="24" t="s">
        <v>28</v>
      </c>
      <c r="D136" s="24" t="s">
        <v>13</v>
      </c>
      <c r="E136" s="24" t="s">
        <v>12</v>
      </c>
      <c r="F136" s="25">
        <v>92.222222222222229</v>
      </c>
      <c r="G136" s="66">
        <f t="shared" si="12"/>
        <v>92.7033912358485</v>
      </c>
      <c r="H136" s="25">
        <f t="shared" si="10"/>
        <v>-0.48116901362627118</v>
      </c>
      <c r="I136" s="29">
        <f t="shared" si="11"/>
        <v>0.23152361967407875</v>
      </c>
    </row>
    <row r="137" spans="1:14">
      <c r="A137" s="24">
        <v>15</v>
      </c>
      <c r="B137" s="24" t="s">
        <v>33</v>
      </c>
      <c r="C137" s="24" t="s">
        <v>29</v>
      </c>
      <c r="D137" s="24" t="s">
        <v>13</v>
      </c>
      <c r="E137" s="24" t="s">
        <v>12</v>
      </c>
      <c r="F137" s="25">
        <v>92.723880597014926</v>
      </c>
      <c r="G137" s="66">
        <f t="shared" si="12"/>
        <v>92.31845602494748</v>
      </c>
      <c r="H137" s="25">
        <f t="shared" si="10"/>
        <v>0.40542457206744587</v>
      </c>
      <c r="I137" s="29">
        <f t="shared" si="11"/>
        <v>0.16436908363607161</v>
      </c>
    </row>
    <row r="138" spans="1:14">
      <c r="A138" s="24">
        <v>16</v>
      </c>
      <c r="B138" s="24" t="s">
        <v>33</v>
      </c>
      <c r="C138" s="24" t="s">
        <v>30</v>
      </c>
      <c r="D138" s="24" t="s">
        <v>13</v>
      </c>
      <c r="E138" s="24" t="s">
        <v>12</v>
      </c>
      <c r="F138" s="25">
        <v>91.064638783269956</v>
      </c>
      <c r="G138" s="66">
        <f t="shared" si="12"/>
        <v>92.642795682601431</v>
      </c>
      <c r="H138" s="25">
        <f t="shared" si="10"/>
        <v>-1.578156899331475</v>
      </c>
      <c r="I138" s="29">
        <f t="shared" si="11"/>
        <v>2.4905791989075352</v>
      </c>
    </row>
    <row r="139" spans="1:14">
      <c r="A139" s="24">
        <v>17</v>
      </c>
      <c r="B139" s="24" t="s">
        <v>34</v>
      </c>
      <c r="C139" s="24" t="s">
        <v>26</v>
      </c>
      <c r="D139" s="24" t="s">
        <v>13</v>
      </c>
      <c r="E139" s="24" t="s">
        <v>12</v>
      </c>
      <c r="F139" s="25">
        <v>90.427698574338095</v>
      </c>
      <c r="G139" s="66">
        <f t="shared" si="12"/>
        <v>91.380270163136259</v>
      </c>
      <c r="H139" s="25">
        <f t="shared" si="10"/>
        <v>-0.95257158879816473</v>
      </c>
      <c r="I139" s="29">
        <f t="shared" si="11"/>
        <v>0.90739263178545981</v>
      </c>
    </row>
    <row r="140" spans="1:14">
      <c r="A140" s="24">
        <v>18</v>
      </c>
      <c r="B140" s="24" t="s">
        <v>34</v>
      </c>
      <c r="C140" s="24" t="s">
        <v>28</v>
      </c>
      <c r="D140" s="24" t="s">
        <v>13</v>
      </c>
      <c r="E140" s="24" t="s">
        <v>12</v>
      </c>
      <c r="F140" s="25">
        <v>91.452991452991455</v>
      </c>
      <c r="G140" s="66">
        <f t="shared" si="12"/>
        <v>90.618212892097716</v>
      </c>
      <c r="H140" s="25">
        <f t="shared" si="10"/>
        <v>0.83477856089373859</v>
      </c>
      <c r="I140" s="29">
        <f t="shared" si="11"/>
        <v>0.6968552457278212</v>
      </c>
    </row>
    <row r="141" spans="1:14">
      <c r="A141" s="24">
        <v>19</v>
      </c>
      <c r="B141" s="24" t="s">
        <v>34</v>
      </c>
      <c r="C141" s="24" t="s">
        <v>29</v>
      </c>
      <c r="D141" s="24" t="s">
        <v>13</v>
      </c>
      <c r="E141" s="24" t="s">
        <v>12</v>
      </c>
      <c r="F141" s="25">
        <v>87.449392712550605</v>
      </c>
      <c r="G141" s="66">
        <f t="shared" si="12"/>
        <v>91.286035740812707</v>
      </c>
      <c r="H141" s="25">
        <f t="shared" si="10"/>
        <v>-3.8366430282621025</v>
      </c>
      <c r="I141" s="29">
        <f t="shared" si="11"/>
        <v>14.719829726312195</v>
      </c>
    </row>
    <row r="142" spans="1:14">
      <c r="A142" s="24">
        <v>20</v>
      </c>
      <c r="B142" s="24" t="s">
        <v>34</v>
      </c>
      <c r="C142" s="24" t="s">
        <v>30</v>
      </c>
      <c r="D142" s="24" t="s">
        <v>13</v>
      </c>
      <c r="E142" s="24" t="s">
        <v>12</v>
      </c>
      <c r="F142" s="25">
        <v>82.592592592592595</v>
      </c>
      <c r="G142" s="66">
        <f t="shared" si="12"/>
        <v>88.216721318203028</v>
      </c>
      <c r="H142" s="25">
        <f t="shared" si="10"/>
        <v>-5.6241287256104329</v>
      </c>
      <c r="I142" s="29">
        <f t="shared" si="11"/>
        <v>31.630823922236431</v>
      </c>
    </row>
    <row r="143" spans="1:14">
      <c r="A143" s="24">
        <v>21</v>
      </c>
      <c r="B143" s="24" t="s">
        <v>35</v>
      </c>
      <c r="C143" s="24" t="s">
        <v>26</v>
      </c>
      <c r="D143" s="24" t="s">
        <v>13</v>
      </c>
      <c r="E143" s="24" t="s">
        <v>12</v>
      </c>
      <c r="F143" s="25">
        <v>87.620889748549331</v>
      </c>
      <c r="G143" s="66">
        <f t="shared" si="12"/>
        <v>83.717418337714676</v>
      </c>
      <c r="H143" s="25">
        <f t="shared" si="10"/>
        <v>3.9034714108346549</v>
      </c>
      <c r="I143" s="29">
        <f t="shared" si="11"/>
        <v>15.237089055203491</v>
      </c>
    </row>
    <row r="144" spans="1:14">
      <c r="A144" s="24">
        <v>22</v>
      </c>
      <c r="B144" s="24" t="s">
        <v>35</v>
      </c>
      <c r="C144" s="24" t="s">
        <v>28</v>
      </c>
      <c r="D144" s="24" t="s">
        <v>13</v>
      </c>
      <c r="E144" s="24" t="s">
        <v>12</v>
      </c>
      <c r="F144" s="25">
        <v>85.621970920840056</v>
      </c>
      <c r="G144" s="66">
        <f t="shared" si="12"/>
        <v>86.840195466382397</v>
      </c>
      <c r="H144" s="25">
        <f t="shared" si="10"/>
        <v>-1.2182245455423413</v>
      </c>
      <c r="I144" s="29">
        <f t="shared" si="11"/>
        <v>1.484071043361844</v>
      </c>
    </row>
    <row r="145" spans="1:9">
      <c r="A145" s="24">
        <v>23</v>
      </c>
      <c r="B145" s="24" t="s">
        <v>35</v>
      </c>
      <c r="C145" s="24" t="s">
        <v>29</v>
      </c>
      <c r="D145" s="24" t="s">
        <v>13</v>
      </c>
      <c r="E145" s="24" t="s">
        <v>12</v>
      </c>
      <c r="F145" s="25">
        <v>86.542056074766364</v>
      </c>
      <c r="G145" s="66">
        <f t="shared" si="12"/>
        <v>85.865615829948524</v>
      </c>
      <c r="H145" s="25">
        <f t="shared" si="10"/>
        <v>0.67644024481784015</v>
      </c>
      <c r="I145" s="29">
        <f t="shared" si="11"/>
        <v>0.45757140480921954</v>
      </c>
    </row>
    <row r="146" spans="1:9">
      <c r="A146" s="24">
        <v>24</v>
      </c>
      <c r="B146" s="24" t="s">
        <v>35</v>
      </c>
      <c r="C146" s="24" t="s">
        <v>30</v>
      </c>
      <c r="D146" s="24" t="s">
        <v>13</v>
      </c>
      <c r="E146" s="24" t="s">
        <v>12</v>
      </c>
      <c r="F146" s="25">
        <v>89.303904923599319</v>
      </c>
      <c r="G146" s="66">
        <f t="shared" si="12"/>
        <v>86.406768025802791</v>
      </c>
      <c r="H146" s="25">
        <f t="shared" si="10"/>
        <v>2.8971368977965284</v>
      </c>
      <c r="I146" s="29">
        <f t="shared" si="11"/>
        <v>8.3934022045740928</v>
      </c>
    </row>
    <row r="147" spans="1:9">
      <c r="A147" s="24">
        <v>25</v>
      </c>
      <c r="B147" s="24" t="s">
        <v>36</v>
      </c>
      <c r="C147" s="24" t="s">
        <v>26</v>
      </c>
      <c r="D147" s="24" t="s">
        <v>13</v>
      </c>
      <c r="E147" s="24" t="s">
        <v>12</v>
      </c>
      <c r="F147" s="25">
        <v>85.027726432532347</v>
      </c>
      <c r="G147" s="66">
        <f t="shared" si="12"/>
        <v>88.724477544040013</v>
      </c>
      <c r="H147" s="25">
        <f t="shared" si="10"/>
        <v>-3.6967511115076661</v>
      </c>
      <c r="I147" s="29">
        <f t="shared" si="11"/>
        <v>13.665968780433165</v>
      </c>
    </row>
    <row r="148" spans="1:9">
      <c r="A148" s="24">
        <v>26</v>
      </c>
      <c r="B148" s="24" t="s">
        <v>36</v>
      </c>
      <c r="C148" s="24" t="s">
        <v>28</v>
      </c>
      <c r="D148" s="24" t="s">
        <v>13</v>
      </c>
      <c r="E148" s="24" t="s">
        <v>12</v>
      </c>
      <c r="F148" s="25">
        <v>80.769230769230774</v>
      </c>
      <c r="G148" s="66">
        <f t="shared" si="12"/>
        <v>85.767076654833886</v>
      </c>
      <c r="H148" s="25">
        <f t="shared" si="10"/>
        <v>-4.9978458856031125</v>
      </c>
      <c r="I148" s="29">
        <f t="shared" si="11"/>
        <v>24.978463496239961</v>
      </c>
    </row>
    <row r="149" spans="1:9">
      <c r="A149" s="24">
        <v>27</v>
      </c>
      <c r="B149" s="24" t="s">
        <v>36</v>
      </c>
      <c r="C149" s="24" t="s">
        <v>29</v>
      </c>
      <c r="D149" s="24" t="s">
        <v>13</v>
      </c>
      <c r="E149" s="24" t="s">
        <v>12</v>
      </c>
      <c r="F149" s="25">
        <v>78.703703703703709</v>
      </c>
      <c r="G149" s="66">
        <f t="shared" si="12"/>
        <v>81.768799946351407</v>
      </c>
      <c r="H149" s="25">
        <f t="shared" si="10"/>
        <v>-3.065096242647698</v>
      </c>
      <c r="I149" s="29">
        <f t="shared" si="11"/>
        <v>9.394814976693036</v>
      </c>
    </row>
    <row r="150" spans="1:9">
      <c r="A150" s="24">
        <v>28</v>
      </c>
      <c r="B150" s="24" t="s">
        <v>36</v>
      </c>
      <c r="C150" s="24" t="s">
        <v>30</v>
      </c>
      <c r="D150" s="24" t="s">
        <v>13</v>
      </c>
      <c r="E150" s="24" t="s">
        <v>12</v>
      </c>
      <c r="F150" s="25">
        <v>80.060422960725077</v>
      </c>
      <c r="G150" s="66">
        <f t="shared" si="12"/>
        <v>79.316722952233249</v>
      </c>
      <c r="H150" s="25">
        <f t="shared" si="10"/>
        <v>0.74370000849182816</v>
      </c>
      <c r="I150" s="29">
        <f t="shared" si="11"/>
        <v>0.55308970263074531</v>
      </c>
    </row>
    <row r="151" spans="1:9">
      <c r="A151" s="24">
        <v>29</v>
      </c>
      <c r="B151" s="24" t="s">
        <v>37</v>
      </c>
      <c r="C151" s="24" t="s">
        <v>26</v>
      </c>
      <c r="D151" s="24" t="s">
        <v>13</v>
      </c>
      <c r="E151" s="24" t="s">
        <v>12</v>
      </c>
      <c r="F151" s="25">
        <v>78.13559322033899</v>
      </c>
      <c r="G151" s="66">
        <f t="shared" si="12"/>
        <v>79.911682959026706</v>
      </c>
      <c r="H151" s="25">
        <f t="shared" si="10"/>
        <v>-1.7760897386877161</v>
      </c>
      <c r="I151" s="29">
        <f t="shared" si="11"/>
        <v>3.1544947598717998</v>
      </c>
    </row>
    <row r="152" spans="1:9">
      <c r="A152" s="24">
        <v>30</v>
      </c>
      <c r="B152" s="24" t="s">
        <v>37</v>
      </c>
      <c r="C152" s="24" t="s">
        <v>28</v>
      </c>
      <c r="D152" s="24" t="s">
        <v>13</v>
      </c>
      <c r="E152" s="24" t="s">
        <v>12</v>
      </c>
      <c r="F152" s="25">
        <v>73.668188736681884</v>
      </c>
      <c r="G152" s="66">
        <f t="shared" si="12"/>
        <v>78.490811168076533</v>
      </c>
      <c r="H152" s="25">
        <f t="shared" si="10"/>
        <v>-4.8226224313946489</v>
      </c>
      <c r="I152" s="29">
        <f t="shared" si="11"/>
        <v>23.257687115790834</v>
      </c>
    </row>
    <row r="153" spans="1:9">
      <c r="A153" s="24">
        <v>31</v>
      </c>
      <c r="B153" s="24" t="s">
        <v>37</v>
      </c>
      <c r="C153" s="24" t="s">
        <v>29</v>
      </c>
      <c r="D153" s="24" t="s">
        <v>13</v>
      </c>
      <c r="E153" s="24" t="s">
        <v>12</v>
      </c>
      <c r="F153" s="25">
        <v>78.236130867709818</v>
      </c>
      <c r="G153" s="66">
        <f t="shared" si="12"/>
        <v>74.632713222960817</v>
      </c>
      <c r="H153" s="25">
        <f t="shared" si="10"/>
        <v>3.6034176447490012</v>
      </c>
      <c r="I153" s="29">
        <f t="shared" si="11"/>
        <v>12.984618722488438</v>
      </c>
    </row>
    <row r="154" spans="1:9">
      <c r="A154" s="24">
        <v>32</v>
      </c>
      <c r="B154" s="24" t="s">
        <v>37</v>
      </c>
      <c r="C154" s="24" t="s">
        <v>30</v>
      </c>
      <c r="D154" s="24" t="s">
        <v>13</v>
      </c>
      <c r="E154" s="24" t="s">
        <v>12</v>
      </c>
      <c r="F154" s="25">
        <v>80.277349768875197</v>
      </c>
      <c r="G154" s="66">
        <f t="shared" si="12"/>
        <v>77.515447338760026</v>
      </c>
      <c r="H154" s="25">
        <f t="shared" si="10"/>
        <v>2.7619024301151711</v>
      </c>
      <c r="I154" s="29">
        <f t="shared" si="11"/>
        <v>7.6281050334760874</v>
      </c>
    </row>
    <row r="155" spans="1:9">
      <c r="A155" s="24">
        <v>33</v>
      </c>
      <c r="B155" s="24" t="s">
        <v>38</v>
      </c>
      <c r="C155" s="24" t="s">
        <v>26</v>
      </c>
      <c r="D155" s="24" t="s">
        <v>13</v>
      </c>
      <c r="E155" s="24" t="s">
        <v>12</v>
      </c>
      <c r="F155" s="25">
        <v>81.748466257668724</v>
      </c>
      <c r="G155" s="66">
        <f t="shared" si="12"/>
        <v>79.724969282852172</v>
      </c>
      <c r="H155" s="25">
        <f t="shared" si="10"/>
        <v>2.0234969748165526</v>
      </c>
      <c r="I155" s="29">
        <f t="shared" si="11"/>
        <v>4.0945400070917399</v>
      </c>
    </row>
    <row r="156" spans="1:9">
      <c r="A156" s="24">
        <v>34</v>
      </c>
      <c r="B156" s="24" t="s">
        <v>38</v>
      </c>
      <c r="C156" s="24" t="s">
        <v>28</v>
      </c>
      <c r="D156" s="24" t="s">
        <v>13</v>
      </c>
      <c r="E156" s="24" t="s">
        <v>12</v>
      </c>
      <c r="F156" s="25">
        <v>82.417582417582409</v>
      </c>
      <c r="G156" s="66">
        <f t="shared" si="12"/>
        <v>81.343766862705422</v>
      </c>
      <c r="H156" s="25">
        <f t="shared" si="10"/>
        <v>1.0738155548769868</v>
      </c>
      <c r="I156" s="29">
        <f t="shared" si="11"/>
        <v>1.1530798458957709</v>
      </c>
    </row>
    <row r="157" spans="1:9">
      <c r="A157" s="24">
        <f t="shared" ref="A157:A162" si="13">(B157-2012)*4+C157</f>
        <v>35</v>
      </c>
      <c r="B157" s="24" t="s">
        <v>38</v>
      </c>
      <c r="C157" s="24" t="s">
        <v>29</v>
      </c>
      <c r="D157" s="24" t="s">
        <v>13</v>
      </c>
      <c r="E157" s="24" t="s">
        <v>12</v>
      </c>
      <c r="F157" s="25">
        <v>83.712121212121218</v>
      </c>
      <c r="G157" s="66">
        <f t="shared" si="12"/>
        <v>82.202819306607012</v>
      </c>
      <c r="H157" s="25">
        <f t="shared" si="10"/>
        <v>1.5093019055142065</v>
      </c>
      <c r="I157" s="29">
        <f t="shared" si="11"/>
        <v>2.2779922419888146</v>
      </c>
    </row>
    <row r="158" spans="1:9">
      <c r="A158" s="24">
        <f t="shared" si="13"/>
        <v>36</v>
      </c>
      <c r="B158" s="24" t="s">
        <v>38</v>
      </c>
      <c r="C158" s="24" t="s">
        <v>30</v>
      </c>
      <c r="D158" s="24" t="s">
        <v>13</v>
      </c>
      <c r="E158" s="24" t="s">
        <v>12</v>
      </c>
      <c r="F158" s="25">
        <v>86.486486486486484</v>
      </c>
      <c r="G158" s="66">
        <f t="shared" si="12"/>
        <v>83.410260831018377</v>
      </c>
      <c r="H158" s="25">
        <f t="shared" si="10"/>
        <v>3.0762256554681073</v>
      </c>
      <c r="I158" s="29">
        <f t="shared" si="11"/>
        <v>9.4631642833601859</v>
      </c>
    </row>
    <row r="159" spans="1:9">
      <c r="A159" s="24">
        <f t="shared" si="13"/>
        <v>37</v>
      </c>
      <c r="B159" s="24" t="s">
        <v>39</v>
      </c>
      <c r="C159" s="24" t="s">
        <v>26</v>
      </c>
      <c r="D159" s="24" t="s">
        <v>13</v>
      </c>
      <c r="E159" s="24" t="s">
        <v>12</v>
      </c>
      <c r="F159" s="25">
        <v>82.736156351791536</v>
      </c>
      <c r="G159" s="66">
        <f t="shared" si="12"/>
        <v>85.871241355392868</v>
      </c>
      <c r="H159" s="25">
        <f t="shared" si="10"/>
        <v>-3.1350850036013327</v>
      </c>
      <c r="I159" s="29">
        <f t="shared" si="11"/>
        <v>9.8287579798059674</v>
      </c>
    </row>
    <row r="160" spans="1:9">
      <c r="A160" s="24">
        <f t="shared" si="13"/>
        <v>38</v>
      </c>
      <c r="B160" s="24" t="s">
        <v>39</v>
      </c>
      <c r="C160" s="24" t="s">
        <v>28</v>
      </c>
      <c r="D160" s="24" t="s">
        <v>13</v>
      </c>
      <c r="E160" s="24" t="s">
        <v>12</v>
      </c>
      <c r="F160" s="25">
        <v>85.348506401137982</v>
      </c>
      <c r="G160" s="66">
        <f t="shared" si="12"/>
        <v>83.363173352511794</v>
      </c>
      <c r="H160" s="25">
        <f t="shared" si="10"/>
        <v>1.9853330486261882</v>
      </c>
      <c r="I160" s="29">
        <f t="shared" si="11"/>
        <v>3.9415473139673547</v>
      </c>
    </row>
    <row r="161" spans="1:12">
      <c r="A161" s="24">
        <f t="shared" si="13"/>
        <v>39</v>
      </c>
      <c r="B161" s="24" t="s">
        <v>39</v>
      </c>
      <c r="C161" s="24" t="s">
        <v>29</v>
      </c>
      <c r="D161" s="24" t="s">
        <v>13</v>
      </c>
      <c r="E161" s="24" t="s">
        <v>12</v>
      </c>
      <c r="F161" s="25">
        <v>85.126162018592296</v>
      </c>
      <c r="G161" s="66">
        <f t="shared" si="12"/>
        <v>84.951439791412753</v>
      </c>
      <c r="H161" s="25">
        <f t="shared" si="10"/>
        <v>0.17472222717954367</v>
      </c>
      <c r="I161" s="29">
        <f t="shared" si="11"/>
        <v>3.0527856670580066E-2</v>
      </c>
    </row>
    <row r="162" spans="1:12" ht="18">
      <c r="A162" s="24">
        <f t="shared" si="13"/>
        <v>40</v>
      </c>
      <c r="B162" s="24" t="s">
        <v>39</v>
      </c>
      <c r="C162" s="24" t="s">
        <v>30</v>
      </c>
      <c r="D162" s="24" t="s">
        <v>13</v>
      </c>
      <c r="E162" s="24" t="s">
        <v>12</v>
      </c>
      <c r="F162" s="25">
        <v>82.871536523929464</v>
      </c>
      <c r="G162" s="66">
        <f t="shared" si="12"/>
        <v>85.091217573156385</v>
      </c>
      <c r="H162" s="25">
        <f t="shared" si="10"/>
        <v>-2.2196810492269208</v>
      </c>
      <c r="I162" s="29">
        <f t="shared" si="11"/>
        <v>4.9269839602971235</v>
      </c>
      <c r="J162" s="75" t="s">
        <v>94</v>
      </c>
    </row>
    <row r="165" spans="1:12" ht="18">
      <c r="F165" s="61" t="s">
        <v>95</v>
      </c>
      <c r="G165" s="62"/>
      <c r="H165" s="62"/>
      <c r="I165" s="62"/>
      <c r="J165" s="62"/>
    </row>
    <row r="167" spans="1:12" ht="18">
      <c r="A167" s="63" t="s">
        <v>62</v>
      </c>
      <c r="B167" s="71"/>
    </row>
    <row r="169" spans="1:12" ht="34.200000000000003" customHeight="1">
      <c r="A169" s="79" t="s">
        <v>19</v>
      </c>
      <c r="B169" s="79" t="s">
        <v>20</v>
      </c>
      <c r="C169" s="79" t="s">
        <v>21</v>
      </c>
      <c r="D169" s="79" t="s">
        <v>42</v>
      </c>
      <c r="E169" s="79" t="s">
        <v>96</v>
      </c>
      <c r="F169" s="79" t="s">
        <v>44</v>
      </c>
      <c r="G169" s="64" t="s">
        <v>46</v>
      </c>
      <c r="H169" s="64" t="s">
        <v>47</v>
      </c>
      <c r="I169" s="64" t="s">
        <v>87</v>
      </c>
      <c r="K169" s="80" t="s">
        <v>4</v>
      </c>
      <c r="L169" s="81">
        <f>AVERAGE(I170:I185)</f>
        <v>66.556425990920985</v>
      </c>
    </row>
    <row r="170" spans="1:12">
      <c r="A170" s="1">
        <v>1</v>
      </c>
      <c r="B170" s="1">
        <v>2018</v>
      </c>
      <c r="C170" s="1">
        <v>1</v>
      </c>
      <c r="D170" s="1" t="s">
        <v>13</v>
      </c>
      <c r="E170" s="1" t="s">
        <v>12</v>
      </c>
      <c r="F170" s="34">
        <v>96.525293817066895</v>
      </c>
      <c r="G170" s="66">
        <f>$G$189+$G$190*A170</f>
        <v>94.047646393432586</v>
      </c>
      <c r="H170" s="25">
        <f t="shared" ref="H170:H185" si="14">F170-G170</f>
        <v>2.4776474236343091</v>
      </c>
      <c r="I170" s="25">
        <f>H170*H170</f>
        <v>6.1387367558417294</v>
      </c>
    </row>
    <row r="171" spans="1:12">
      <c r="A171" s="1">
        <v>2</v>
      </c>
      <c r="B171" s="1">
        <v>2018</v>
      </c>
      <c r="C171" s="1">
        <v>2</v>
      </c>
      <c r="D171" s="1" t="s">
        <v>13</v>
      </c>
      <c r="E171" s="1" t="s">
        <v>12</v>
      </c>
      <c r="F171" s="34">
        <v>94.567307692307693</v>
      </c>
      <c r="G171" s="66">
        <f t="shared" ref="G171:G185" si="15">$G$189+$G$190*A171</f>
        <v>93.588790126252945</v>
      </c>
      <c r="H171" s="25">
        <f t="shared" si="14"/>
        <v>0.97851756605474804</v>
      </c>
      <c r="I171" s="25">
        <f t="shared" ref="I171:I185" si="16">H171*H171</f>
        <v>0.95749662707770822</v>
      </c>
    </row>
    <row r="172" spans="1:12">
      <c r="A172" s="1">
        <v>3</v>
      </c>
      <c r="B172" s="1">
        <v>2018</v>
      </c>
      <c r="C172" s="1">
        <v>3</v>
      </c>
      <c r="D172" s="1" t="s">
        <v>13</v>
      </c>
      <c r="E172" s="1" t="s">
        <v>12</v>
      </c>
      <c r="F172" s="34">
        <v>94.694244604316495</v>
      </c>
      <c r="G172" s="66">
        <f t="shared" si="15"/>
        <v>93.12993385907329</v>
      </c>
      <c r="H172" s="25">
        <f t="shared" si="14"/>
        <v>1.5643107452432048</v>
      </c>
      <c r="I172" s="25">
        <f t="shared" si="16"/>
        <v>2.4470681076833509</v>
      </c>
    </row>
    <row r="173" spans="1:12">
      <c r="A173" s="1">
        <v>4</v>
      </c>
      <c r="B173" s="1">
        <v>2018</v>
      </c>
      <c r="C173" s="1">
        <v>4</v>
      </c>
      <c r="D173" s="1" t="s">
        <v>13</v>
      </c>
      <c r="E173" s="1" t="s">
        <v>12</v>
      </c>
      <c r="F173" s="34">
        <v>96.402877697841703</v>
      </c>
      <c r="G173" s="66">
        <f t="shared" si="15"/>
        <v>92.671077591893649</v>
      </c>
      <c r="H173" s="25">
        <f t="shared" si="14"/>
        <v>3.7318001059480537</v>
      </c>
      <c r="I173" s="25">
        <f t="shared" si="16"/>
        <v>13.926332030753905</v>
      </c>
    </row>
    <row r="174" spans="1:12">
      <c r="A174" s="1">
        <v>5</v>
      </c>
      <c r="B174" s="1">
        <v>2019</v>
      </c>
      <c r="C174" s="1">
        <v>1</v>
      </c>
      <c r="D174" s="1" t="s">
        <v>13</v>
      </c>
      <c r="E174" s="1" t="s">
        <v>12</v>
      </c>
      <c r="F174" s="34">
        <v>94.280686317641795</v>
      </c>
      <c r="G174" s="66">
        <f t="shared" si="15"/>
        <v>92.212221324713994</v>
      </c>
      <c r="H174" s="25">
        <f t="shared" si="14"/>
        <v>2.0684649929278009</v>
      </c>
      <c r="I174" s="25">
        <f t="shared" si="16"/>
        <v>4.2785474269678074</v>
      </c>
    </row>
    <row r="175" spans="1:12">
      <c r="A175" s="1">
        <v>6</v>
      </c>
      <c r="B175" s="1">
        <v>2019</v>
      </c>
      <c r="C175" s="1">
        <v>2</v>
      </c>
      <c r="D175" s="1" t="s">
        <v>13</v>
      </c>
      <c r="E175" s="1" t="s">
        <v>12</v>
      </c>
      <c r="F175" s="34">
        <v>90.951374207188096</v>
      </c>
      <c r="G175" s="66">
        <f t="shared" si="15"/>
        <v>91.753365057534339</v>
      </c>
      <c r="H175" s="25">
        <f t="shared" si="14"/>
        <v>-0.80199085034624318</v>
      </c>
      <c r="I175" s="25">
        <f t="shared" si="16"/>
        <v>0.64318932403909024</v>
      </c>
    </row>
    <row r="176" spans="1:12">
      <c r="A176" s="1">
        <v>7</v>
      </c>
      <c r="B176" s="1">
        <v>2019</v>
      </c>
      <c r="C176" s="1">
        <v>3</v>
      </c>
      <c r="D176" s="1" t="s">
        <v>13</v>
      </c>
      <c r="E176" s="1" t="s">
        <v>12</v>
      </c>
      <c r="F176" s="34">
        <v>95.575553055867999</v>
      </c>
      <c r="G176" s="66">
        <f t="shared" si="15"/>
        <v>91.294508790354698</v>
      </c>
      <c r="H176" s="25">
        <f t="shared" si="14"/>
        <v>4.2810442655133016</v>
      </c>
      <c r="I176" s="25">
        <f t="shared" si="16"/>
        <v>18.327340003284323</v>
      </c>
    </row>
    <row r="177" spans="1:9">
      <c r="A177" s="1">
        <v>8</v>
      </c>
      <c r="B177" s="1">
        <v>2019</v>
      </c>
      <c r="C177" s="1">
        <v>4</v>
      </c>
      <c r="D177" s="1" t="s">
        <v>13</v>
      </c>
      <c r="E177" s="1" t="s">
        <v>12</v>
      </c>
      <c r="F177" s="34">
        <v>95.745467998520098</v>
      </c>
      <c r="G177" s="66">
        <f t="shared" si="15"/>
        <v>90.835652523175042</v>
      </c>
      <c r="H177" s="25">
        <f t="shared" si="14"/>
        <v>4.9098154753450558</v>
      </c>
      <c r="I177" s="25">
        <f t="shared" si="16"/>
        <v>24.106288001937795</v>
      </c>
    </row>
    <row r="178" spans="1:9">
      <c r="A178" s="1">
        <v>9</v>
      </c>
      <c r="B178" s="1">
        <v>2020</v>
      </c>
      <c r="C178" s="1">
        <v>1</v>
      </c>
      <c r="D178" s="1" t="s">
        <v>13</v>
      </c>
      <c r="E178" s="1" t="s">
        <v>12</v>
      </c>
      <c r="F178" s="34">
        <v>92.172849571952696</v>
      </c>
      <c r="G178" s="66">
        <f t="shared" si="15"/>
        <v>90.376796255995387</v>
      </c>
      <c r="H178" s="25">
        <f t="shared" si="14"/>
        <v>1.7960533159573089</v>
      </c>
      <c r="I178" s="25">
        <f t="shared" si="16"/>
        <v>3.2258075137612447</v>
      </c>
    </row>
    <row r="179" spans="1:9">
      <c r="A179" s="1">
        <v>10</v>
      </c>
      <c r="B179" s="1">
        <v>2020</v>
      </c>
      <c r="C179" s="1">
        <v>2</v>
      </c>
      <c r="D179" s="1" t="s">
        <v>13</v>
      </c>
      <c r="E179" s="1" t="s">
        <v>12</v>
      </c>
      <c r="F179" s="34">
        <v>68.564356435643504</v>
      </c>
      <c r="G179" s="66">
        <f t="shared" si="15"/>
        <v>89.917939988815746</v>
      </c>
      <c r="H179" s="25">
        <f t="shared" si="14"/>
        <v>-21.353583553172243</v>
      </c>
      <c r="I179" s="25">
        <f t="shared" si="16"/>
        <v>455.97553056230811</v>
      </c>
    </row>
    <row r="180" spans="1:9">
      <c r="A180" s="1">
        <v>11</v>
      </c>
      <c r="B180" s="1">
        <v>2020</v>
      </c>
      <c r="C180" s="1">
        <v>3</v>
      </c>
      <c r="D180" s="1" t="s">
        <v>13</v>
      </c>
      <c r="E180" s="1" t="s">
        <v>12</v>
      </c>
      <c r="F180" s="34">
        <v>74.439024390243901</v>
      </c>
      <c r="G180" s="66">
        <f t="shared" si="15"/>
        <v>89.459083721636091</v>
      </c>
      <c r="H180" s="25">
        <f t="shared" si="14"/>
        <v>-15.02005933139219</v>
      </c>
      <c r="I180" s="25">
        <f t="shared" si="16"/>
        <v>225.60218231854159</v>
      </c>
    </row>
    <row r="181" spans="1:9">
      <c r="A181" s="1">
        <v>12</v>
      </c>
      <c r="B181" s="1">
        <v>2020</v>
      </c>
      <c r="C181" s="1">
        <v>4</v>
      </c>
      <c r="D181" s="1" t="s">
        <v>13</v>
      </c>
      <c r="E181" s="1" t="s">
        <v>12</v>
      </c>
      <c r="F181" s="34">
        <v>79.946112394149296</v>
      </c>
      <c r="G181" s="66">
        <f t="shared" si="15"/>
        <v>89.00022745445645</v>
      </c>
      <c r="H181" s="25">
        <f t="shared" si="14"/>
        <v>-9.0541150603071543</v>
      </c>
      <c r="I181" s="25">
        <f t="shared" si="16"/>
        <v>81.976999525280817</v>
      </c>
    </row>
    <row r="182" spans="1:9">
      <c r="A182" s="1">
        <v>13</v>
      </c>
      <c r="B182" s="1">
        <v>2021</v>
      </c>
      <c r="C182" s="1">
        <v>1</v>
      </c>
      <c r="D182" s="1" t="s">
        <v>13</v>
      </c>
      <c r="E182" s="1" t="s">
        <v>12</v>
      </c>
      <c r="F182" s="34">
        <v>87.324478178368096</v>
      </c>
      <c r="G182" s="66">
        <f t="shared" si="15"/>
        <v>88.541371187276795</v>
      </c>
      <c r="H182" s="25">
        <f t="shared" si="14"/>
        <v>-1.2168930089086984</v>
      </c>
      <c r="I182" s="25">
        <f t="shared" si="16"/>
        <v>1.4808285951308657</v>
      </c>
    </row>
    <row r="183" spans="1:9">
      <c r="A183" s="1">
        <v>14</v>
      </c>
      <c r="B183" s="1">
        <v>2021</v>
      </c>
      <c r="C183" s="1">
        <v>2</v>
      </c>
      <c r="D183" s="1" t="s">
        <v>13</v>
      </c>
      <c r="E183" s="1" t="s">
        <v>12</v>
      </c>
      <c r="F183" s="34">
        <v>94.900849858356906</v>
      </c>
      <c r="G183" s="66">
        <f t="shared" si="15"/>
        <v>88.08251492009714</v>
      </c>
      <c r="H183" s="25">
        <f t="shared" si="14"/>
        <v>6.8183349382597669</v>
      </c>
      <c r="I183" s="25">
        <f t="shared" si="16"/>
        <v>46.489691330293816</v>
      </c>
    </row>
    <row r="184" spans="1:9">
      <c r="A184" s="1">
        <v>15</v>
      </c>
      <c r="B184" s="1">
        <v>2021</v>
      </c>
      <c r="C184" s="1">
        <v>3</v>
      </c>
      <c r="D184" s="1" t="s">
        <v>13</v>
      </c>
      <c r="E184" s="1" t="s">
        <v>12</v>
      </c>
      <c r="F184" s="34">
        <v>95.980825958701999</v>
      </c>
      <c r="G184" s="66">
        <f t="shared" si="15"/>
        <v>87.623658652917499</v>
      </c>
      <c r="H184" s="25">
        <f t="shared" si="14"/>
        <v>8.3571673057845004</v>
      </c>
      <c r="I184" s="25">
        <f t="shared" si="16"/>
        <v>69.842245376873365</v>
      </c>
    </row>
    <row r="185" spans="1:9">
      <c r="A185" s="1">
        <v>16</v>
      </c>
      <c r="B185" s="1">
        <v>2021</v>
      </c>
      <c r="C185" s="1">
        <v>4</v>
      </c>
      <c r="D185" s="1" t="s">
        <v>13</v>
      </c>
      <c r="E185" s="1" t="s">
        <v>12</v>
      </c>
      <c r="F185" s="34">
        <v>97.628288055196194</v>
      </c>
      <c r="G185" s="66">
        <f t="shared" si="15"/>
        <v>87.164802385737843</v>
      </c>
      <c r="H185" s="25">
        <f t="shared" si="14"/>
        <v>10.46348566945835</v>
      </c>
      <c r="I185" s="25">
        <f t="shared" si="16"/>
        <v>109.48453235496027</v>
      </c>
    </row>
    <row r="187" spans="1:9" ht="15" thickBot="1"/>
    <row r="188" spans="1:9">
      <c r="F188" s="37"/>
      <c r="G188" s="37" t="s">
        <v>49</v>
      </c>
    </row>
    <row r="189" spans="1:9">
      <c r="F189" t="s">
        <v>50</v>
      </c>
      <c r="G189">
        <v>94.506502660612242</v>
      </c>
    </row>
    <row r="190" spans="1:9" ht="15" thickBot="1">
      <c r="F190" s="38" t="s">
        <v>19</v>
      </c>
      <c r="G190" s="38">
        <v>-0.45885626717964978</v>
      </c>
    </row>
    <row r="209" spans="1:16" ht="18">
      <c r="A209" s="63" t="s">
        <v>89</v>
      </c>
      <c r="B209" s="71"/>
      <c r="C209" s="71"/>
      <c r="D209" s="71"/>
    </row>
    <row r="211" spans="1:16">
      <c r="A211" s="79" t="s">
        <v>19</v>
      </c>
      <c r="B211" s="79" t="s">
        <v>20</v>
      </c>
      <c r="C211" s="79" t="s">
        <v>21</v>
      </c>
      <c r="D211" s="79" t="s">
        <v>42</v>
      </c>
      <c r="E211" s="79" t="s">
        <v>96</v>
      </c>
      <c r="F211" s="79" t="s">
        <v>19</v>
      </c>
      <c r="G211" s="79" t="s">
        <v>54</v>
      </c>
      <c r="H211" s="79" t="s">
        <v>55</v>
      </c>
      <c r="I211" s="79" t="s">
        <v>56</v>
      </c>
      <c r="J211" s="79" t="s">
        <v>44</v>
      </c>
      <c r="K211" s="64" t="s">
        <v>46</v>
      </c>
      <c r="L211" s="64" t="s">
        <v>47</v>
      </c>
      <c r="M211" s="64" t="s">
        <v>87</v>
      </c>
    </row>
    <row r="212" spans="1:16">
      <c r="A212" s="1">
        <v>1</v>
      </c>
      <c r="B212" s="1">
        <v>2018</v>
      </c>
      <c r="C212" s="1">
        <v>1</v>
      </c>
      <c r="D212" s="1" t="s">
        <v>13</v>
      </c>
      <c r="E212" s="1" t="s">
        <v>12</v>
      </c>
      <c r="F212" s="1">
        <v>1</v>
      </c>
      <c r="G212" s="24">
        <v>1</v>
      </c>
      <c r="H212" s="24">
        <v>0</v>
      </c>
      <c r="I212" s="24">
        <v>0</v>
      </c>
      <c r="J212" s="34">
        <v>96.525293817066895</v>
      </c>
      <c r="K212" s="66">
        <f>$K$230+$K$231*F212+$K$232*G212+$K$233*H212+$K$234*I212</f>
        <v>95.594448873880779</v>
      </c>
      <c r="L212" s="25">
        <f>J212-K212</f>
        <v>0.93084494318611632</v>
      </c>
      <c r="M212" s="25">
        <f>L212*L212</f>
        <v>0.86647230825516408</v>
      </c>
    </row>
    <row r="213" spans="1:16">
      <c r="A213" s="1">
        <v>2</v>
      </c>
      <c r="B213" s="1">
        <v>2018</v>
      </c>
      <c r="C213" s="1">
        <v>2</v>
      </c>
      <c r="D213" s="1" t="s">
        <v>13</v>
      </c>
      <c r="E213" s="1" t="s">
        <v>12</v>
      </c>
      <c r="F213" s="1">
        <v>2</v>
      </c>
      <c r="G213" s="24">
        <v>0</v>
      </c>
      <c r="H213" s="24">
        <v>1</v>
      </c>
      <c r="I213" s="24">
        <v>0</v>
      </c>
      <c r="J213" s="34">
        <v>94.567307692307693</v>
      </c>
      <c r="K213" s="66">
        <f t="shared" ref="K213:K227" si="17">$K$230+$K$231*F213+$K$232*G213+$K$233*H213+$K$234*I213</f>
        <v>90.264593950997465</v>
      </c>
      <c r="L213" s="25">
        <f t="shared" ref="L213:L227" si="18">J213-K213</f>
        <v>4.3027137413102281</v>
      </c>
      <c r="M213" s="25">
        <f t="shared" ref="M213:M227" si="19">L213*L213</f>
        <v>18.513345539659859</v>
      </c>
      <c r="O213" s="47" t="s">
        <v>4</v>
      </c>
      <c r="P213" s="67">
        <f>AVERAGE(M212:M227)</f>
        <v>61.296456790524019</v>
      </c>
    </row>
    <row r="214" spans="1:16">
      <c r="A214" s="1">
        <v>3</v>
      </c>
      <c r="B214" s="1">
        <v>2018</v>
      </c>
      <c r="C214" s="1">
        <v>3</v>
      </c>
      <c r="D214" s="1" t="s">
        <v>13</v>
      </c>
      <c r="E214" s="1" t="s">
        <v>12</v>
      </c>
      <c r="F214" s="1">
        <v>3</v>
      </c>
      <c r="G214" s="24">
        <v>0</v>
      </c>
      <c r="H214" s="24">
        <v>0</v>
      </c>
      <c r="I214" s="24">
        <v>1</v>
      </c>
      <c r="J214" s="34">
        <v>94.694244604316495</v>
      </c>
      <c r="K214" s="66">
        <f>$K$230+$K$231*F214+$K$232*G214+$K$233*H214+$K$234*I214</f>
        <v>93.191033904906007</v>
      </c>
      <c r="L214" s="25">
        <f t="shared" si="18"/>
        <v>1.5032106994104879</v>
      </c>
      <c r="M214" s="25">
        <f t="shared" si="19"/>
        <v>2.2596424068221683</v>
      </c>
    </row>
    <row r="215" spans="1:16">
      <c r="A215" s="1">
        <v>4</v>
      </c>
      <c r="B215" s="1">
        <v>2018</v>
      </c>
      <c r="C215" s="1">
        <v>4</v>
      </c>
      <c r="D215" s="1" t="s">
        <v>13</v>
      </c>
      <c r="E215" s="1" t="s">
        <v>12</v>
      </c>
      <c r="F215" s="1">
        <v>4</v>
      </c>
      <c r="G215" s="24">
        <v>0</v>
      </c>
      <c r="H215" s="24">
        <v>0</v>
      </c>
      <c r="I215" s="24">
        <v>0</v>
      </c>
      <c r="J215" s="34">
        <v>96.402877697841703</v>
      </c>
      <c r="K215" s="66">
        <f t="shared" si="17"/>
        <v>95.449308439050242</v>
      </c>
      <c r="L215" s="25">
        <f t="shared" si="18"/>
        <v>0.95356925879146104</v>
      </c>
      <c r="M215" s="25">
        <f t="shared" si="19"/>
        <v>0.90929433131209636</v>
      </c>
    </row>
    <row r="216" spans="1:16">
      <c r="A216" s="1">
        <v>5</v>
      </c>
      <c r="B216" s="1">
        <v>2019</v>
      </c>
      <c r="C216" s="1">
        <v>1</v>
      </c>
      <c r="D216" s="1" t="s">
        <v>13</v>
      </c>
      <c r="E216" s="1" t="s">
        <v>12</v>
      </c>
      <c r="F216" s="1">
        <v>5</v>
      </c>
      <c r="G216" s="24">
        <v>1</v>
      </c>
      <c r="H216" s="24">
        <v>0</v>
      </c>
      <c r="I216" s="24">
        <v>0</v>
      </c>
      <c r="J216" s="34">
        <v>94.280686317641795</v>
      </c>
      <c r="K216" s="66">
        <f t="shared" si="17"/>
        <v>93.58203427213185</v>
      </c>
      <c r="L216" s="25">
        <f t="shared" si="18"/>
        <v>0.6986520455099452</v>
      </c>
      <c r="M216" s="25">
        <f t="shared" si="19"/>
        <v>0.48811468069523051</v>
      </c>
    </row>
    <row r="217" spans="1:16">
      <c r="A217" s="1">
        <v>6</v>
      </c>
      <c r="B217" s="1">
        <v>2019</v>
      </c>
      <c r="C217" s="1">
        <v>2</v>
      </c>
      <c r="D217" s="1" t="s">
        <v>13</v>
      </c>
      <c r="E217" s="1" t="s">
        <v>12</v>
      </c>
      <c r="F217" s="1">
        <v>6</v>
      </c>
      <c r="G217" s="24">
        <v>0</v>
      </c>
      <c r="H217" s="24">
        <v>1</v>
      </c>
      <c r="I217" s="24">
        <v>0</v>
      </c>
      <c r="J217" s="34">
        <v>90.951374207188096</v>
      </c>
      <c r="K217" s="66">
        <f t="shared" si="17"/>
        <v>88.252179349248536</v>
      </c>
      <c r="L217" s="25">
        <f t="shared" si="18"/>
        <v>2.6991948579395597</v>
      </c>
      <c r="M217" s="25">
        <f t="shared" si="19"/>
        <v>7.2856528811273602</v>
      </c>
    </row>
    <row r="218" spans="1:16">
      <c r="A218" s="1">
        <v>7</v>
      </c>
      <c r="B218" s="1">
        <v>2019</v>
      </c>
      <c r="C218" s="1">
        <v>3</v>
      </c>
      <c r="D218" s="1" t="s">
        <v>13</v>
      </c>
      <c r="E218" s="1" t="s">
        <v>12</v>
      </c>
      <c r="F218" s="1">
        <v>7</v>
      </c>
      <c r="G218" s="24">
        <v>0</v>
      </c>
      <c r="H218" s="24">
        <v>0</v>
      </c>
      <c r="I218" s="24">
        <v>1</v>
      </c>
      <c r="J218" s="34">
        <v>95.575553055867999</v>
      </c>
      <c r="K218" s="66">
        <f t="shared" si="17"/>
        <v>91.178619303157078</v>
      </c>
      <c r="L218" s="25">
        <f t="shared" si="18"/>
        <v>4.3969337527109218</v>
      </c>
      <c r="M218" s="25">
        <f t="shared" si="19"/>
        <v>19.333026425728551</v>
      </c>
    </row>
    <row r="219" spans="1:16">
      <c r="A219" s="1">
        <v>8</v>
      </c>
      <c r="B219" s="1">
        <v>2019</v>
      </c>
      <c r="C219" s="1">
        <v>4</v>
      </c>
      <c r="D219" s="1" t="s">
        <v>13</v>
      </c>
      <c r="E219" s="1" t="s">
        <v>12</v>
      </c>
      <c r="F219" s="1">
        <v>8</v>
      </c>
      <c r="G219" s="24">
        <v>0</v>
      </c>
      <c r="H219" s="24">
        <v>0</v>
      </c>
      <c r="I219" s="24">
        <v>0</v>
      </c>
      <c r="J219" s="34">
        <v>95.745467998520098</v>
      </c>
      <c r="K219" s="66">
        <f t="shared" si="17"/>
        <v>93.436893837301298</v>
      </c>
      <c r="L219" s="25">
        <f t="shared" si="18"/>
        <v>2.3085741612188002</v>
      </c>
      <c r="M219" s="25">
        <f t="shared" si="19"/>
        <v>5.3295146578470867</v>
      </c>
    </row>
    <row r="220" spans="1:16">
      <c r="A220" s="1">
        <v>9</v>
      </c>
      <c r="B220" s="1">
        <v>2020</v>
      </c>
      <c r="C220" s="1">
        <v>1</v>
      </c>
      <c r="D220" s="1" t="s">
        <v>13</v>
      </c>
      <c r="E220" s="1" t="s">
        <v>12</v>
      </c>
      <c r="F220" s="1">
        <v>9</v>
      </c>
      <c r="G220" s="24">
        <v>1</v>
      </c>
      <c r="H220" s="24">
        <v>0</v>
      </c>
      <c r="I220" s="24">
        <v>0</v>
      </c>
      <c r="J220" s="34">
        <v>92.172849571952696</v>
      </c>
      <c r="K220" s="66">
        <f t="shared" si="17"/>
        <v>91.56961967038292</v>
      </c>
      <c r="L220" s="25">
        <f t="shared" si="18"/>
        <v>0.60322990156977596</v>
      </c>
      <c r="M220" s="25">
        <f t="shared" si="19"/>
        <v>0.36388631414788158</v>
      </c>
    </row>
    <row r="221" spans="1:16">
      <c r="A221" s="1">
        <v>10</v>
      </c>
      <c r="B221" s="1">
        <v>2020</v>
      </c>
      <c r="C221" s="1">
        <v>2</v>
      </c>
      <c r="D221" s="1" t="s">
        <v>13</v>
      </c>
      <c r="E221" s="1" t="s">
        <v>12</v>
      </c>
      <c r="F221" s="1">
        <v>10</v>
      </c>
      <c r="G221" s="24">
        <v>0</v>
      </c>
      <c r="H221" s="24">
        <v>1</v>
      </c>
      <c r="I221" s="24">
        <v>0</v>
      </c>
      <c r="J221" s="34">
        <v>68.564356435643504</v>
      </c>
      <c r="K221" s="66">
        <f t="shared" si="17"/>
        <v>86.239764747499592</v>
      </c>
      <c r="L221" s="25">
        <f t="shared" si="18"/>
        <v>-17.675408311856089</v>
      </c>
      <c r="M221" s="25">
        <f t="shared" si="19"/>
        <v>312.42005899083131</v>
      </c>
    </row>
    <row r="222" spans="1:16">
      <c r="A222" s="1">
        <v>11</v>
      </c>
      <c r="B222" s="1">
        <v>2020</v>
      </c>
      <c r="C222" s="1">
        <v>3</v>
      </c>
      <c r="D222" s="1" t="s">
        <v>13</v>
      </c>
      <c r="E222" s="1" t="s">
        <v>12</v>
      </c>
      <c r="F222" s="1">
        <v>11</v>
      </c>
      <c r="G222" s="24">
        <v>0</v>
      </c>
      <c r="H222" s="24">
        <v>0</v>
      </c>
      <c r="I222" s="24">
        <v>1</v>
      </c>
      <c r="J222" s="34">
        <v>74.439024390243901</v>
      </c>
      <c r="K222" s="66">
        <f t="shared" si="17"/>
        <v>89.166204701408148</v>
      </c>
      <c r="L222" s="25">
        <f t="shared" si="18"/>
        <v>-14.727180311164247</v>
      </c>
      <c r="M222" s="25">
        <f t="shared" si="19"/>
        <v>216.88983991754384</v>
      </c>
    </row>
    <row r="223" spans="1:16">
      <c r="A223" s="1">
        <v>12</v>
      </c>
      <c r="B223" s="1">
        <v>2020</v>
      </c>
      <c r="C223" s="1">
        <v>4</v>
      </c>
      <c r="D223" s="1" t="s">
        <v>13</v>
      </c>
      <c r="E223" s="1" t="s">
        <v>12</v>
      </c>
      <c r="F223" s="1">
        <v>12</v>
      </c>
      <c r="G223" s="24">
        <v>0</v>
      </c>
      <c r="H223" s="24">
        <v>0</v>
      </c>
      <c r="I223" s="24">
        <v>0</v>
      </c>
      <c r="J223" s="34">
        <v>79.946112394149296</v>
      </c>
      <c r="K223" s="66">
        <f>$K$230+$K$231*F223+$K$232*G223+$K$233*H223+$K$234*I223</f>
        <v>91.424479235552369</v>
      </c>
      <c r="L223" s="25">
        <f t="shared" si="18"/>
        <v>-11.478366841403073</v>
      </c>
      <c r="M223" s="25">
        <f t="shared" si="19"/>
        <v>131.75290534582155</v>
      </c>
    </row>
    <row r="224" spans="1:16">
      <c r="A224" s="1">
        <v>13</v>
      </c>
      <c r="B224" s="1">
        <v>2021</v>
      </c>
      <c r="C224" s="1">
        <v>1</v>
      </c>
      <c r="D224" s="1" t="s">
        <v>13</v>
      </c>
      <c r="E224" s="1" t="s">
        <v>12</v>
      </c>
      <c r="F224" s="1">
        <v>13</v>
      </c>
      <c r="G224" s="24">
        <v>1</v>
      </c>
      <c r="H224" s="24">
        <v>0</v>
      </c>
      <c r="I224" s="24">
        <v>0</v>
      </c>
      <c r="J224" s="34">
        <v>87.324478178368096</v>
      </c>
      <c r="K224" s="66">
        <f t="shared" si="17"/>
        <v>89.557205068633976</v>
      </c>
      <c r="L224" s="25">
        <f t="shared" si="18"/>
        <v>-2.2327268902658801</v>
      </c>
      <c r="M224" s="25">
        <f t="shared" si="19"/>
        <v>4.9850693665163472</v>
      </c>
    </row>
    <row r="225" spans="1:13">
      <c r="A225" s="1">
        <v>14</v>
      </c>
      <c r="B225" s="1">
        <v>2021</v>
      </c>
      <c r="C225" s="1">
        <v>2</v>
      </c>
      <c r="D225" s="1" t="s">
        <v>13</v>
      </c>
      <c r="E225" s="1" t="s">
        <v>12</v>
      </c>
      <c r="F225" s="1">
        <v>14</v>
      </c>
      <c r="G225" s="24">
        <v>0</v>
      </c>
      <c r="H225" s="24">
        <v>1</v>
      </c>
      <c r="I225" s="24">
        <v>0</v>
      </c>
      <c r="J225" s="34">
        <v>94.900849858356906</v>
      </c>
      <c r="K225" s="66">
        <f t="shared" si="17"/>
        <v>84.227350145750663</v>
      </c>
      <c r="L225" s="25">
        <f t="shared" si="18"/>
        <v>10.673499712606244</v>
      </c>
      <c r="M225" s="25">
        <f t="shared" si="19"/>
        <v>113.92359611500557</v>
      </c>
    </row>
    <row r="226" spans="1:13">
      <c r="A226" s="1">
        <v>15</v>
      </c>
      <c r="B226" s="1">
        <v>2021</v>
      </c>
      <c r="C226" s="1">
        <v>3</v>
      </c>
      <c r="D226" s="1" t="s">
        <v>13</v>
      </c>
      <c r="E226" s="1" t="s">
        <v>12</v>
      </c>
      <c r="F226" s="1">
        <v>15</v>
      </c>
      <c r="G226" s="24">
        <v>0</v>
      </c>
      <c r="H226" s="24">
        <v>0</v>
      </c>
      <c r="I226" s="24">
        <v>1</v>
      </c>
      <c r="J226" s="34">
        <v>95.980825958701999</v>
      </c>
      <c r="K226" s="66">
        <f t="shared" si="17"/>
        <v>87.153790099659204</v>
      </c>
      <c r="L226" s="25">
        <f t="shared" si="18"/>
        <v>8.8270358590427946</v>
      </c>
      <c r="M226" s="25">
        <f t="shared" si="19"/>
        <v>77.916562056827374</v>
      </c>
    </row>
    <row r="227" spans="1:13">
      <c r="A227" s="1">
        <v>16</v>
      </c>
      <c r="B227" s="1">
        <v>2021</v>
      </c>
      <c r="C227" s="1">
        <v>4</v>
      </c>
      <c r="D227" s="1" t="s">
        <v>13</v>
      </c>
      <c r="E227" s="1" t="s">
        <v>12</v>
      </c>
      <c r="F227" s="1">
        <v>16</v>
      </c>
      <c r="G227" s="24">
        <v>0</v>
      </c>
      <c r="H227" s="24">
        <v>0</v>
      </c>
      <c r="I227" s="24">
        <v>0</v>
      </c>
      <c r="J227" s="34">
        <v>97.628288055196194</v>
      </c>
      <c r="K227" s="66">
        <f t="shared" si="17"/>
        <v>89.412064633803439</v>
      </c>
      <c r="L227" s="25">
        <f t="shared" si="18"/>
        <v>8.2162234213927547</v>
      </c>
      <c r="M227" s="25">
        <f t="shared" si="19"/>
        <v>67.506327310242867</v>
      </c>
    </row>
    <row r="228" spans="1:13" ht="15" thickBot="1"/>
    <row r="229" spans="1:13">
      <c r="J229" s="37"/>
      <c r="K229" s="37" t="s">
        <v>49</v>
      </c>
    </row>
    <row r="230" spans="1:13">
      <c r="J230" t="s">
        <v>50</v>
      </c>
      <c r="K230">
        <v>97.461723040799171</v>
      </c>
    </row>
    <row r="231" spans="1:13">
      <c r="J231" t="s">
        <v>19</v>
      </c>
      <c r="K231">
        <v>-0.50310365043723348</v>
      </c>
    </row>
    <row r="232" spans="1:13">
      <c r="J232" t="s">
        <v>54</v>
      </c>
      <c r="K232">
        <v>-1.3641705164811513</v>
      </c>
    </row>
    <row r="233" spans="1:13">
      <c r="J233" t="s">
        <v>55</v>
      </c>
      <c r="K233">
        <v>-6.1909217889272377</v>
      </c>
    </row>
    <row r="234" spans="1:13" ht="15" thickBot="1">
      <c r="J234" s="38" t="s">
        <v>56</v>
      </c>
      <c r="K234" s="38">
        <v>-2.7613781845814565</v>
      </c>
    </row>
    <row r="235" spans="1:13" ht="18">
      <c r="A235" s="63" t="s">
        <v>90</v>
      </c>
      <c r="B235" s="71"/>
      <c r="C235" s="71"/>
      <c r="D235" s="71"/>
      <c r="E235" s="71"/>
      <c r="G235" s="47" t="s">
        <v>97</v>
      </c>
      <c r="H235" s="47">
        <v>0.9</v>
      </c>
    </row>
    <row r="237" spans="1:13">
      <c r="A237" s="79" t="s">
        <v>19</v>
      </c>
      <c r="B237" s="79" t="s">
        <v>20</v>
      </c>
      <c r="C237" s="79" t="s">
        <v>21</v>
      </c>
      <c r="D237" s="79" t="s">
        <v>42</v>
      </c>
      <c r="E237" s="79" t="s">
        <v>96</v>
      </c>
      <c r="F237" s="79" t="s">
        <v>44</v>
      </c>
      <c r="G237" s="64" t="s">
        <v>46</v>
      </c>
      <c r="H237" s="64" t="s">
        <v>47</v>
      </c>
      <c r="I237" s="64" t="s">
        <v>87</v>
      </c>
    </row>
    <row r="238" spans="1:13">
      <c r="A238" s="1">
        <v>1</v>
      </c>
      <c r="B238" s="1">
        <v>2018</v>
      </c>
      <c r="C238" s="1">
        <v>1</v>
      </c>
      <c r="D238" s="1" t="s">
        <v>13</v>
      </c>
      <c r="E238" s="1" t="s">
        <v>12</v>
      </c>
      <c r="F238" s="34">
        <v>96.525293817066895</v>
      </c>
      <c r="G238" s="66"/>
      <c r="H238" s="25"/>
      <c r="I238" s="34"/>
    </row>
    <row r="239" spans="1:13">
      <c r="A239" s="1">
        <v>2</v>
      </c>
      <c r="B239" s="1">
        <v>2018</v>
      </c>
      <c r="C239" s="1">
        <v>2</v>
      </c>
      <c r="D239" s="1" t="s">
        <v>13</v>
      </c>
      <c r="E239" s="1" t="s">
        <v>12</v>
      </c>
      <c r="F239" s="34">
        <v>94.567307692307693</v>
      </c>
      <c r="G239" s="66">
        <f>F238</f>
        <v>96.525293817066895</v>
      </c>
      <c r="H239" s="25">
        <f t="shared" ref="H239:H253" si="20">F239-G239</f>
        <v>-1.9579861247592021</v>
      </c>
      <c r="I239" s="25">
        <f t="shared" ref="I239:I253" si="21">H239*H239</f>
        <v>3.8337096647495579</v>
      </c>
      <c r="K239" s="47" t="s">
        <v>4</v>
      </c>
      <c r="L239" s="67">
        <f>AVERAGE(I239:I253)</f>
        <v>54.329956559712407</v>
      </c>
    </row>
    <row r="240" spans="1:13">
      <c r="A240" s="1">
        <v>3</v>
      </c>
      <c r="B240" s="1">
        <v>2018</v>
      </c>
      <c r="C240" s="1">
        <v>3</v>
      </c>
      <c r="D240" s="1" t="s">
        <v>13</v>
      </c>
      <c r="E240" s="1" t="s">
        <v>12</v>
      </c>
      <c r="F240" s="34">
        <v>94.694244604316495</v>
      </c>
      <c r="G240" s="66">
        <f t="shared" ref="G240:G253" si="22">$H$235*F239+(1-$H$235)*G239</f>
        <v>94.763106304783605</v>
      </c>
      <c r="H240" s="25">
        <f t="shared" si="20"/>
        <v>-6.8861700467110154E-2</v>
      </c>
      <c r="I240" s="25">
        <f t="shared" si="21"/>
        <v>4.7419337912219988E-3</v>
      </c>
    </row>
    <row r="241" spans="1:14">
      <c r="A241" s="1">
        <v>4</v>
      </c>
      <c r="B241" s="1">
        <v>2018</v>
      </c>
      <c r="C241" s="1">
        <v>4</v>
      </c>
      <c r="D241" s="1" t="s">
        <v>13</v>
      </c>
      <c r="E241" s="1" t="s">
        <v>12</v>
      </c>
      <c r="F241" s="34">
        <v>96.402877697841703</v>
      </c>
      <c r="G241" s="66">
        <f t="shared" si="22"/>
        <v>94.701130774363207</v>
      </c>
      <c r="H241" s="25">
        <f t="shared" si="20"/>
        <v>1.7017469234784954</v>
      </c>
      <c r="I241" s="25">
        <f t="shared" si="21"/>
        <v>2.8959425915685242</v>
      </c>
      <c r="L241" s="131" t="s">
        <v>92</v>
      </c>
      <c r="M241" s="131" t="s">
        <v>4</v>
      </c>
    </row>
    <row r="242" spans="1:14">
      <c r="A242" s="1">
        <v>5</v>
      </c>
      <c r="B242" s="1">
        <v>2019</v>
      </c>
      <c r="C242" s="1">
        <v>1</v>
      </c>
      <c r="D242" s="1" t="s">
        <v>13</v>
      </c>
      <c r="E242" s="1" t="s">
        <v>12</v>
      </c>
      <c r="F242" s="34">
        <v>94.280686317641795</v>
      </c>
      <c r="G242" s="66">
        <f t="shared" si="22"/>
        <v>96.23270300549386</v>
      </c>
      <c r="H242" s="25">
        <f t="shared" si="20"/>
        <v>-1.9520166878520655</v>
      </c>
      <c r="I242" s="25">
        <f t="shared" si="21"/>
        <v>3.8103691496529479</v>
      </c>
      <c r="L242" s="132"/>
      <c r="M242" s="132"/>
    </row>
    <row r="243" spans="1:14">
      <c r="A243" s="1">
        <v>6</v>
      </c>
      <c r="B243" s="1">
        <v>2019</v>
      </c>
      <c r="C243" s="1">
        <v>2</v>
      </c>
      <c r="D243" s="1" t="s">
        <v>13</v>
      </c>
      <c r="E243" s="1" t="s">
        <v>12</v>
      </c>
      <c r="F243" s="34">
        <v>90.951374207188096</v>
      </c>
      <c r="G243" s="66">
        <f t="shared" si="22"/>
        <v>94.475887986426997</v>
      </c>
      <c r="H243" s="25">
        <f t="shared" si="20"/>
        <v>-3.5245137792389016</v>
      </c>
      <c r="I243" s="25">
        <f t="shared" si="21"/>
        <v>12.422197380044885</v>
      </c>
      <c r="L243" s="24">
        <v>0.2</v>
      </c>
      <c r="M243" s="24">
        <v>80.86</v>
      </c>
    </row>
    <row r="244" spans="1:14">
      <c r="A244" s="1">
        <v>7</v>
      </c>
      <c r="B244" s="1">
        <v>2019</v>
      </c>
      <c r="C244" s="1">
        <v>3</v>
      </c>
      <c r="D244" s="1" t="s">
        <v>13</v>
      </c>
      <c r="E244" s="1" t="s">
        <v>12</v>
      </c>
      <c r="F244" s="34">
        <v>95.575553055867999</v>
      </c>
      <c r="G244" s="66">
        <f t="shared" si="22"/>
        <v>91.30382558511198</v>
      </c>
      <c r="H244" s="25">
        <f t="shared" si="20"/>
        <v>4.2717274707560193</v>
      </c>
      <c r="I244" s="25">
        <f t="shared" si="21"/>
        <v>18.247655584411618</v>
      </c>
      <c r="L244" s="24">
        <v>0.3</v>
      </c>
      <c r="M244" s="24">
        <v>76.17</v>
      </c>
    </row>
    <row r="245" spans="1:14">
      <c r="A245" s="1">
        <v>8</v>
      </c>
      <c r="B245" s="1">
        <v>2019</v>
      </c>
      <c r="C245" s="1">
        <v>4</v>
      </c>
      <c r="D245" s="1" t="s">
        <v>13</v>
      </c>
      <c r="E245" s="1" t="s">
        <v>12</v>
      </c>
      <c r="F245" s="34">
        <v>95.745467998520098</v>
      </c>
      <c r="G245" s="66">
        <f t="shared" si="22"/>
        <v>95.148380308792397</v>
      </c>
      <c r="H245" s="25">
        <f t="shared" si="20"/>
        <v>0.59708768972770088</v>
      </c>
      <c r="I245" s="25">
        <f t="shared" si="21"/>
        <v>0.35651370922436321</v>
      </c>
      <c r="L245" s="24">
        <v>0.4</v>
      </c>
      <c r="M245" s="24">
        <v>71.489999999999995</v>
      </c>
    </row>
    <row r="246" spans="1:14">
      <c r="A246" s="1">
        <v>9</v>
      </c>
      <c r="B246" s="1">
        <v>2020</v>
      </c>
      <c r="C246" s="1">
        <v>1</v>
      </c>
      <c r="D246" s="1" t="s">
        <v>13</v>
      </c>
      <c r="E246" s="1" t="s">
        <v>12</v>
      </c>
      <c r="F246" s="34">
        <v>92.172849571952696</v>
      </c>
      <c r="G246" s="66">
        <f t="shared" si="22"/>
        <v>95.68575922954733</v>
      </c>
      <c r="H246" s="25">
        <f t="shared" si="20"/>
        <v>-3.5129096575946335</v>
      </c>
      <c r="I246" s="25">
        <f t="shared" si="21"/>
        <v>12.340534262421645</v>
      </c>
      <c r="L246" s="24">
        <v>0.5</v>
      </c>
      <c r="M246" s="24">
        <v>66.91</v>
      </c>
    </row>
    <row r="247" spans="1:14">
      <c r="A247" s="1">
        <v>10</v>
      </c>
      <c r="B247" s="1">
        <v>2020</v>
      </c>
      <c r="C247" s="1">
        <v>2</v>
      </c>
      <c r="D247" s="1" t="s">
        <v>13</v>
      </c>
      <c r="E247" s="1" t="s">
        <v>12</v>
      </c>
      <c r="F247" s="34">
        <v>68.564356435643504</v>
      </c>
      <c r="G247" s="66">
        <f t="shared" si="22"/>
        <v>92.524140537712171</v>
      </c>
      <c r="H247" s="25">
        <f t="shared" si="20"/>
        <v>-23.959784102068667</v>
      </c>
      <c r="I247" s="25">
        <f t="shared" si="21"/>
        <v>574.07125421774242</v>
      </c>
      <c r="L247" s="24">
        <v>0.6</v>
      </c>
      <c r="M247" s="24">
        <v>62.78</v>
      </c>
    </row>
    <row r="248" spans="1:14">
      <c r="A248" s="1">
        <v>11</v>
      </c>
      <c r="B248" s="1">
        <v>2020</v>
      </c>
      <c r="C248" s="1">
        <v>3</v>
      </c>
      <c r="D248" s="1" t="s">
        <v>13</v>
      </c>
      <c r="E248" s="1" t="s">
        <v>12</v>
      </c>
      <c r="F248" s="34">
        <v>74.439024390243901</v>
      </c>
      <c r="G248" s="66">
        <f t="shared" si="22"/>
        <v>70.960334845850369</v>
      </c>
      <c r="H248" s="25">
        <f t="shared" si="20"/>
        <v>3.4786895443935322</v>
      </c>
      <c r="I248" s="25">
        <f t="shared" si="21"/>
        <v>12.10128094627288</v>
      </c>
      <c r="L248" s="24">
        <v>0.8</v>
      </c>
      <c r="M248" s="24">
        <v>56.44</v>
      </c>
    </row>
    <row r="249" spans="1:14">
      <c r="A249" s="1">
        <v>12</v>
      </c>
      <c r="B249" s="1">
        <v>2020</v>
      </c>
      <c r="C249" s="1">
        <v>4</v>
      </c>
      <c r="D249" s="1" t="s">
        <v>13</v>
      </c>
      <c r="E249" s="1" t="s">
        <v>12</v>
      </c>
      <c r="F249" s="34">
        <v>79.946112394149296</v>
      </c>
      <c r="G249" s="66">
        <f t="shared" si="22"/>
        <v>74.091155435804552</v>
      </c>
      <c r="H249" s="25">
        <f t="shared" si="20"/>
        <v>5.8549569583447436</v>
      </c>
      <c r="I249" s="25">
        <f t="shared" si="21"/>
        <v>34.280520984069533</v>
      </c>
      <c r="L249" s="24">
        <v>0.9</v>
      </c>
      <c r="M249" s="24">
        <v>54.33</v>
      </c>
      <c r="N249" s="78" t="s">
        <v>93</v>
      </c>
    </row>
    <row r="250" spans="1:14">
      <c r="A250" s="1">
        <v>13</v>
      </c>
      <c r="B250" s="1">
        <v>2021</v>
      </c>
      <c r="C250" s="1">
        <v>1</v>
      </c>
      <c r="D250" s="1" t="s">
        <v>13</v>
      </c>
      <c r="E250" s="1" t="s">
        <v>12</v>
      </c>
      <c r="F250" s="34">
        <v>87.324478178368096</v>
      </c>
      <c r="G250" s="66">
        <f t="shared" si="22"/>
        <v>79.360616698314828</v>
      </c>
      <c r="H250" s="25">
        <f t="shared" si="20"/>
        <v>7.9638614800532679</v>
      </c>
      <c r="I250" s="25">
        <f t="shared" si="21"/>
        <v>63.423089673476227</v>
      </c>
    </row>
    <row r="251" spans="1:14">
      <c r="A251" s="1">
        <v>14</v>
      </c>
      <c r="B251" s="1">
        <v>2021</v>
      </c>
      <c r="C251" s="1">
        <v>2</v>
      </c>
      <c r="D251" s="1" t="s">
        <v>13</v>
      </c>
      <c r="E251" s="1" t="s">
        <v>12</v>
      </c>
      <c r="F251" s="34">
        <v>94.900849858356906</v>
      </c>
      <c r="G251" s="66">
        <f t="shared" si="22"/>
        <v>86.528092030362757</v>
      </c>
      <c r="H251" s="25">
        <f t="shared" si="20"/>
        <v>8.3727578279941497</v>
      </c>
      <c r="I251" s="25">
        <f t="shared" si="21"/>
        <v>70.103073646237306</v>
      </c>
    </row>
    <row r="252" spans="1:14">
      <c r="A252" s="1">
        <v>15</v>
      </c>
      <c r="B252" s="1">
        <v>2021</v>
      </c>
      <c r="C252" s="1">
        <v>3</v>
      </c>
      <c r="D252" s="1" t="s">
        <v>13</v>
      </c>
      <c r="E252" s="1" t="s">
        <v>12</v>
      </c>
      <c r="F252" s="34">
        <v>95.980825958701999</v>
      </c>
      <c r="G252" s="66">
        <f t="shared" si="22"/>
        <v>94.063574075557483</v>
      </c>
      <c r="H252" s="25">
        <f t="shared" si="20"/>
        <v>1.917251883144516</v>
      </c>
      <c r="I252" s="25">
        <f t="shared" si="21"/>
        <v>3.675854783421193</v>
      </c>
    </row>
    <row r="253" spans="1:14">
      <c r="A253" s="1">
        <v>16</v>
      </c>
      <c r="B253" s="1">
        <v>2021</v>
      </c>
      <c r="C253" s="1">
        <v>4</v>
      </c>
      <c r="D253" s="1" t="s">
        <v>13</v>
      </c>
      <c r="E253" s="1" t="s">
        <v>12</v>
      </c>
      <c r="F253" s="34">
        <v>97.628288055196194</v>
      </c>
      <c r="G253" s="66">
        <f t="shared" si="22"/>
        <v>95.789100770387549</v>
      </c>
      <c r="H253" s="25">
        <f t="shared" si="20"/>
        <v>1.839187284808645</v>
      </c>
      <c r="I253" s="25">
        <f t="shared" si="21"/>
        <v>3.3826098686017958</v>
      </c>
    </row>
  </sheetData>
  <mergeCells count="4">
    <mergeCell ref="L125:L126"/>
    <mergeCell ref="M125:M126"/>
    <mergeCell ref="L241:L242"/>
    <mergeCell ref="M241:M2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 2020</vt:lpstr>
      <vt:lpstr>Cancer- Input Base Data </vt:lpstr>
      <vt:lpstr>Beds-Input Base Data</vt:lpstr>
      <vt:lpstr>S08000020</vt:lpstr>
      <vt:lpstr>Cancer Reg Trend 20</vt:lpstr>
      <vt:lpstr>Cancer Reg Trend 20 seasonal</vt:lpstr>
      <vt:lpstr>Beds Reg Trend 20</vt:lpstr>
      <vt:lpstr>Beds Reg Trend 20 seasonal</vt:lpstr>
      <vt:lpstr>S08000024</vt:lpstr>
      <vt:lpstr>Cancer Reg Trend 24 </vt:lpstr>
      <vt:lpstr>Cancer Reg Trend 24 seasonal</vt:lpstr>
      <vt:lpstr>Beds Reg Trend 24</vt:lpstr>
      <vt:lpstr>Beds Reg Trend 24 seasonal</vt:lpstr>
      <vt:lpstr>S08000030</vt:lpstr>
      <vt:lpstr>Cancer Reg Trend 30</vt:lpstr>
      <vt:lpstr>Cancer Reg Trend 30 Seasonal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Aathira</dc:creator>
  <cp:lastModifiedBy>Jackson George</cp:lastModifiedBy>
  <dcterms:created xsi:type="dcterms:W3CDTF">2023-04-20T19:42:46Z</dcterms:created>
  <dcterms:modified xsi:type="dcterms:W3CDTF">2023-05-18T00:09:55Z</dcterms:modified>
</cp:coreProperties>
</file>