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Sem 2\BI Application\Group Assignment\Group work final\"/>
    </mc:Choice>
  </mc:AlternateContent>
  <xr:revisionPtr revIDLastSave="0" documentId="13_ncr:1_{86F2A6CC-FCDB-4531-9EF0-3A0F3D11DCE9}" xr6:coauthVersionLast="47" xr6:coauthVersionMax="47" xr10:uidLastSave="{00000000-0000-0000-0000-000000000000}"/>
  <bookViews>
    <workbookView xWindow="-108" yWindow="-108" windowWidth="23256" windowHeight="12456" firstSheet="2" activeTab="3" xr2:uid="{FD9FD252-92AE-4A8C-8192-99277DBF1F5C}"/>
  </bookViews>
  <sheets>
    <sheet name="Summary 2020x" sheetId="2" r:id="rId1"/>
    <sheet name="Cancer- Input Base Data 20x" sheetId="4" r:id="rId2"/>
    <sheet name="Beds-Input Base Data 20x" sheetId="5" r:id="rId3"/>
    <sheet name="S08000020" sheetId="6" r:id="rId4"/>
    <sheet name="Cancer Reg Trend 20x" sheetId="7" r:id="rId5"/>
    <sheet name="Cancer Reg Trend 20x seasonal" sheetId="8" r:id="rId6"/>
    <sheet name="Beds Reg Trend 20x" sheetId="9" r:id="rId7"/>
    <sheet name="Beds Reg Trend 20x seasonal" sheetId="10" r:id="rId8"/>
    <sheet name="S08000024" sheetId="22" r:id="rId9"/>
    <sheet name="Bed Reg Trend 24 20x" sheetId="26" r:id="rId10"/>
    <sheet name="Bed RegTrend 24 20x seasonality" sheetId="15" r:id="rId11"/>
    <sheet name="Cancer RegTrend 24 20x S " sheetId="29" r:id="rId12"/>
    <sheet name="Cancer Reg Trend 24 20x" sheetId="25" r:id="rId13"/>
    <sheet name="S08000030" sheetId="30" r:id="rId14"/>
    <sheet name="Cancer RT without20 x" sheetId="31" r:id="rId15"/>
    <sheet name="Cancer RT Seasonal without20 x" sheetId="32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2" hidden="1">'Beds-Input Base Data 20x'!$A$1:$F$40</definedName>
    <definedName name="_xlnm._FilterDatabase" localSheetId="1" hidden="1">'Cancer- Input Base Data 20x'!$A$1:$F$112</definedName>
    <definedName name="HB">[1]HBName!$A$1:$E$19</definedName>
    <definedName name="HBName" localSheetId="1">[2]HBName!$A$1:$E$19</definedName>
    <definedName name="HBName">[3]hb14_hb19!$A$1:$E$19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2" l="1"/>
  <c r="F103" i="30"/>
  <c r="G6" i="30" l="1"/>
  <c r="H6" i="30"/>
  <c r="I6" i="30"/>
  <c r="G7" i="30"/>
  <c r="H7" i="30"/>
  <c r="I7" i="30"/>
  <c r="G8" i="30"/>
  <c r="H8" i="30"/>
  <c r="I8" i="30"/>
  <c r="G9" i="30"/>
  <c r="H9" i="30"/>
  <c r="I9" i="30"/>
  <c r="G10" i="30"/>
  <c r="H10" i="30"/>
  <c r="I10" i="30"/>
  <c r="G11" i="30"/>
  <c r="H11" i="30"/>
  <c r="I11" i="30"/>
  <c r="G12" i="30"/>
  <c r="H12" i="30"/>
  <c r="I12" i="30"/>
  <c r="G13" i="30"/>
  <c r="H13" i="30"/>
  <c r="I13" i="30" s="1"/>
  <c r="G14" i="30"/>
  <c r="H14" i="30" s="1"/>
  <c r="I14" i="30" s="1"/>
  <c r="G15" i="30"/>
  <c r="H15" i="30"/>
  <c r="I15" i="30"/>
  <c r="G16" i="30"/>
  <c r="H16" i="30"/>
  <c r="I16" i="30"/>
  <c r="G17" i="30"/>
  <c r="H17" i="30"/>
  <c r="I17" i="30" s="1"/>
  <c r="G18" i="30"/>
  <c r="H18" i="30"/>
  <c r="I18" i="30" s="1"/>
  <c r="G19" i="30"/>
  <c r="H19" i="30"/>
  <c r="I19" i="30" s="1"/>
  <c r="G114" i="30" l="1"/>
  <c r="G115" i="30" s="1"/>
  <c r="H115" i="30" s="1"/>
  <c r="I115" i="30" s="1"/>
  <c r="H113" i="30"/>
  <c r="I113" i="30" s="1"/>
  <c r="K99" i="30"/>
  <c r="L99" i="30" s="1"/>
  <c r="M99" i="30" s="1"/>
  <c r="K98" i="30"/>
  <c r="L98" i="30" s="1"/>
  <c r="M98" i="30" s="1"/>
  <c r="K97" i="30"/>
  <c r="L97" i="30" s="1"/>
  <c r="M97" i="30" s="1"/>
  <c r="K96" i="30"/>
  <c r="L96" i="30" s="1"/>
  <c r="M96" i="30" s="1"/>
  <c r="K95" i="30"/>
  <c r="L95" i="30" s="1"/>
  <c r="M95" i="30" s="1"/>
  <c r="K94" i="30"/>
  <c r="L94" i="30" s="1"/>
  <c r="M94" i="30" s="1"/>
  <c r="K93" i="30"/>
  <c r="L93" i="30" s="1"/>
  <c r="M93" i="30" s="1"/>
  <c r="K92" i="30"/>
  <c r="L92" i="30" s="1"/>
  <c r="M92" i="30" s="1"/>
  <c r="K91" i="30"/>
  <c r="L91" i="30" s="1"/>
  <c r="M91" i="30" s="1"/>
  <c r="K90" i="30"/>
  <c r="L90" i="30" s="1"/>
  <c r="M90" i="30" s="1"/>
  <c r="K89" i="30"/>
  <c r="L89" i="30" s="1"/>
  <c r="M89" i="30" s="1"/>
  <c r="K88" i="30"/>
  <c r="L88" i="30" s="1"/>
  <c r="M88" i="30" s="1"/>
  <c r="K87" i="30"/>
  <c r="L87" i="30" s="1"/>
  <c r="M87" i="30" s="1"/>
  <c r="K86" i="30"/>
  <c r="L86" i="30" s="1"/>
  <c r="M86" i="30" s="1"/>
  <c r="K85" i="30"/>
  <c r="L85" i="30" s="1"/>
  <c r="M85" i="30" s="1"/>
  <c r="K84" i="30"/>
  <c r="L84" i="30" s="1"/>
  <c r="M84" i="30" s="1"/>
  <c r="K83" i="30"/>
  <c r="L83" i="30" s="1"/>
  <c r="M83" i="30" s="1"/>
  <c r="K82" i="30"/>
  <c r="L82" i="30" s="1"/>
  <c r="M82" i="30" s="1"/>
  <c r="K81" i="30"/>
  <c r="L81" i="30" s="1"/>
  <c r="M81" i="30" s="1"/>
  <c r="K80" i="30"/>
  <c r="L80" i="30" s="1"/>
  <c r="M80" i="30" s="1"/>
  <c r="K79" i="30"/>
  <c r="L79" i="30" s="1"/>
  <c r="M79" i="30" s="1"/>
  <c r="K78" i="30"/>
  <c r="L78" i="30" s="1"/>
  <c r="M78" i="30" s="1"/>
  <c r="K77" i="30"/>
  <c r="L77" i="30" s="1"/>
  <c r="M77" i="30" s="1"/>
  <c r="K76" i="30"/>
  <c r="L76" i="30" s="1"/>
  <c r="M76" i="30" s="1"/>
  <c r="K75" i="30"/>
  <c r="L75" i="30" s="1"/>
  <c r="M75" i="30" s="1"/>
  <c r="K74" i="30"/>
  <c r="L74" i="30" s="1"/>
  <c r="M74" i="30" s="1"/>
  <c r="K73" i="30"/>
  <c r="L73" i="30" s="1"/>
  <c r="M73" i="30" s="1"/>
  <c r="K72" i="30"/>
  <c r="L72" i="30" s="1"/>
  <c r="M72" i="30" s="1"/>
  <c r="K71" i="30"/>
  <c r="L71" i="30" s="1"/>
  <c r="M71" i="30" s="1"/>
  <c r="K70" i="30"/>
  <c r="L70" i="30" s="1"/>
  <c r="M70" i="30" s="1"/>
  <c r="K69" i="30"/>
  <c r="L69" i="30" s="1"/>
  <c r="M69" i="30" s="1"/>
  <c r="K68" i="30"/>
  <c r="L68" i="30" s="1"/>
  <c r="M68" i="30" s="1"/>
  <c r="K67" i="30"/>
  <c r="L67" i="30" s="1"/>
  <c r="M67" i="30" s="1"/>
  <c r="K66" i="30"/>
  <c r="L66" i="30" s="1"/>
  <c r="M66" i="30" s="1"/>
  <c r="K65" i="30"/>
  <c r="L65" i="30" s="1"/>
  <c r="M65" i="30" s="1"/>
  <c r="K64" i="30"/>
  <c r="L64" i="30" s="1"/>
  <c r="M64" i="30" s="1"/>
  <c r="G41" i="30"/>
  <c r="H41" i="30" s="1"/>
  <c r="I41" i="30" s="1"/>
  <c r="G40" i="30"/>
  <c r="H40" i="30" s="1"/>
  <c r="I40" i="30" s="1"/>
  <c r="G39" i="30"/>
  <c r="H39" i="30" s="1"/>
  <c r="I39" i="30" s="1"/>
  <c r="G38" i="30"/>
  <c r="H38" i="30" s="1"/>
  <c r="I38" i="30" s="1"/>
  <c r="G37" i="30"/>
  <c r="H37" i="30" s="1"/>
  <c r="I37" i="30" s="1"/>
  <c r="G36" i="30"/>
  <c r="H36" i="30" s="1"/>
  <c r="I36" i="30" s="1"/>
  <c r="G35" i="30"/>
  <c r="H35" i="30" s="1"/>
  <c r="I35" i="30" s="1"/>
  <c r="G34" i="30"/>
  <c r="H34" i="30" s="1"/>
  <c r="I34" i="30" s="1"/>
  <c r="G33" i="30"/>
  <c r="H33" i="30" s="1"/>
  <c r="I33" i="30" s="1"/>
  <c r="G32" i="30"/>
  <c r="H32" i="30" s="1"/>
  <c r="I32" i="30" s="1"/>
  <c r="G31" i="30"/>
  <c r="H31" i="30" s="1"/>
  <c r="I31" i="30" s="1"/>
  <c r="G30" i="30"/>
  <c r="H30" i="30" s="1"/>
  <c r="I30" i="30" s="1"/>
  <c r="G29" i="30"/>
  <c r="H29" i="30" s="1"/>
  <c r="I29" i="30" s="1"/>
  <c r="G28" i="30"/>
  <c r="H28" i="30" s="1"/>
  <c r="I28" i="30" s="1"/>
  <c r="G27" i="30"/>
  <c r="H27" i="30" s="1"/>
  <c r="I27" i="30" s="1"/>
  <c r="G26" i="30"/>
  <c r="H26" i="30" s="1"/>
  <c r="I26" i="30" s="1"/>
  <c r="G25" i="30"/>
  <c r="H25" i="30" s="1"/>
  <c r="I25" i="30" s="1"/>
  <c r="G24" i="30"/>
  <c r="H24" i="30" s="1"/>
  <c r="I24" i="30" s="1"/>
  <c r="G23" i="30"/>
  <c r="H23" i="30" s="1"/>
  <c r="I23" i="30" s="1"/>
  <c r="G22" i="30"/>
  <c r="H22" i="30" s="1"/>
  <c r="I22" i="30" s="1"/>
  <c r="G21" i="30"/>
  <c r="H21" i="30" s="1"/>
  <c r="I21" i="30" s="1"/>
  <c r="G20" i="30"/>
  <c r="H20" i="30" s="1"/>
  <c r="I20" i="30" s="1"/>
  <c r="L11" i="30" l="1"/>
  <c r="H114" i="30"/>
  <c r="I114" i="30" s="1"/>
  <c r="G116" i="30"/>
  <c r="H116" i="30" l="1"/>
  <c r="I116" i="30" s="1"/>
  <c r="G117" i="30"/>
  <c r="G118" i="30" l="1"/>
  <c r="H117" i="30"/>
  <c r="I117" i="30" s="1"/>
  <c r="G119" i="30" l="1"/>
  <c r="H118" i="30"/>
  <c r="I118" i="30" s="1"/>
  <c r="H119" i="30" l="1"/>
  <c r="I119" i="30" s="1"/>
  <c r="G120" i="30"/>
  <c r="G121" i="30" l="1"/>
  <c r="H120" i="30"/>
  <c r="I120" i="30" s="1"/>
  <c r="G122" i="30" l="1"/>
  <c r="H121" i="30"/>
  <c r="I121" i="30" s="1"/>
  <c r="G123" i="30" l="1"/>
  <c r="H122" i="30"/>
  <c r="I122" i="30" s="1"/>
  <c r="H123" i="30" l="1"/>
  <c r="I123" i="30" s="1"/>
  <c r="G124" i="30"/>
  <c r="G125" i="30" l="1"/>
  <c r="H124" i="30"/>
  <c r="I124" i="30" s="1"/>
  <c r="G126" i="30" l="1"/>
  <c r="H125" i="30"/>
  <c r="I125" i="30" s="1"/>
  <c r="G127" i="30" l="1"/>
  <c r="H126" i="30"/>
  <c r="I126" i="30" s="1"/>
  <c r="H127" i="30" l="1"/>
  <c r="I127" i="30" s="1"/>
  <c r="G128" i="30"/>
  <c r="H128" i="30" l="1"/>
  <c r="I128" i="30" s="1"/>
  <c r="G129" i="30"/>
  <c r="G130" i="30" l="1"/>
  <c r="H129" i="30"/>
  <c r="I129" i="30" s="1"/>
  <c r="G131" i="30" l="1"/>
  <c r="H130" i="30"/>
  <c r="I130" i="30" s="1"/>
  <c r="H131" i="30" l="1"/>
  <c r="I131" i="30" s="1"/>
  <c r="G132" i="30"/>
  <c r="G133" i="30" l="1"/>
  <c r="H132" i="30"/>
  <c r="I132" i="30" s="1"/>
  <c r="G134" i="30" l="1"/>
  <c r="H133" i="30"/>
  <c r="I133" i="30" s="1"/>
  <c r="G135" i="30" l="1"/>
  <c r="H134" i="30"/>
  <c r="I134" i="30" s="1"/>
  <c r="H135" i="30" l="1"/>
  <c r="I135" i="30" s="1"/>
  <c r="G136" i="30"/>
  <c r="G137" i="30" l="1"/>
  <c r="H136" i="30"/>
  <c r="I136" i="30" s="1"/>
  <c r="G138" i="30" l="1"/>
  <c r="H137" i="30"/>
  <c r="I137" i="30" s="1"/>
  <c r="G139" i="30" l="1"/>
  <c r="H138" i="30"/>
  <c r="I138" i="30" s="1"/>
  <c r="H139" i="30" l="1"/>
  <c r="I139" i="30" s="1"/>
  <c r="G140" i="30"/>
  <c r="H140" i="30" l="1"/>
  <c r="I140" i="30" s="1"/>
  <c r="G141" i="30"/>
  <c r="G142" i="30" l="1"/>
  <c r="H141" i="30"/>
  <c r="I141" i="30" s="1"/>
  <c r="G143" i="30" l="1"/>
  <c r="H142" i="30"/>
  <c r="I142" i="30" s="1"/>
  <c r="G144" i="30" l="1"/>
  <c r="H143" i="30"/>
  <c r="I143" i="30" s="1"/>
  <c r="G145" i="30" l="1"/>
  <c r="H144" i="30"/>
  <c r="I144" i="30" s="1"/>
  <c r="G146" i="30" l="1"/>
  <c r="H145" i="30"/>
  <c r="I145" i="30" s="1"/>
  <c r="G147" i="30" l="1"/>
  <c r="H147" i="30" s="1"/>
  <c r="I147" i="30" s="1"/>
  <c r="H146" i="30"/>
  <c r="I146" i="30" s="1"/>
  <c r="I149" i="30" l="1"/>
  <c r="G186" i="22" l="1"/>
  <c r="G187" i="22" s="1"/>
  <c r="H186" i="22"/>
  <c r="I186" i="22" s="1"/>
  <c r="G188" i="22" l="1"/>
  <c r="H187" i="22"/>
  <c r="I187" i="22" s="1"/>
  <c r="G189" i="22"/>
  <c r="H188" i="22"/>
  <c r="I188" i="22" s="1"/>
  <c r="K138" i="22"/>
  <c r="L138" i="22" s="1"/>
  <c r="M138" i="22" s="1"/>
  <c r="K139" i="22"/>
  <c r="L139" i="22" s="1"/>
  <c r="M139" i="22" s="1"/>
  <c r="K140" i="22"/>
  <c r="L140" i="22" s="1"/>
  <c r="M140" i="22" s="1"/>
  <c r="K141" i="22"/>
  <c r="L141" i="22" s="1"/>
  <c r="M141" i="22" s="1"/>
  <c r="K142" i="22"/>
  <c r="L142" i="22" s="1"/>
  <c r="M142" i="22" s="1"/>
  <c r="K143" i="22"/>
  <c r="L143" i="22" s="1"/>
  <c r="M143" i="22" s="1"/>
  <c r="K144" i="22"/>
  <c r="L144" i="22" s="1"/>
  <c r="M144" i="22" s="1"/>
  <c r="K145" i="22"/>
  <c r="L145" i="22" s="1"/>
  <c r="M145" i="22" s="1"/>
  <c r="K146" i="22"/>
  <c r="L146" i="22" s="1"/>
  <c r="M146" i="22" s="1"/>
  <c r="K147" i="22"/>
  <c r="L147" i="22" s="1"/>
  <c r="M147" i="22" s="1"/>
  <c r="K148" i="22"/>
  <c r="L148" i="22" s="1"/>
  <c r="M148" i="22" s="1"/>
  <c r="K149" i="22"/>
  <c r="L149" i="22" s="1"/>
  <c r="M149" i="22" s="1"/>
  <c r="K150" i="22"/>
  <c r="K151" i="22"/>
  <c r="L151" i="22" s="1"/>
  <c r="M151" i="22" s="1"/>
  <c r="K152" i="22"/>
  <c r="K153" i="22"/>
  <c r="L153" i="22" s="1"/>
  <c r="M153" i="22" s="1"/>
  <c r="K154" i="22"/>
  <c r="L154" i="22" s="1"/>
  <c r="M154" i="22" s="1"/>
  <c r="K155" i="22"/>
  <c r="L155" i="22" s="1"/>
  <c r="M155" i="22" s="1"/>
  <c r="K156" i="22"/>
  <c r="L156" i="22" s="1"/>
  <c r="M156" i="22" s="1"/>
  <c r="K157" i="22"/>
  <c r="L157" i="22" s="1"/>
  <c r="M157" i="22" s="1"/>
  <c r="K158" i="22"/>
  <c r="K159" i="22"/>
  <c r="L159" i="22" s="1"/>
  <c r="M159" i="22" s="1"/>
  <c r="K160" i="22"/>
  <c r="K161" i="22"/>
  <c r="L161" i="22" s="1"/>
  <c r="M161" i="22" s="1"/>
  <c r="K162" i="22"/>
  <c r="L162" i="22" s="1"/>
  <c r="M162" i="22" s="1"/>
  <c r="K163" i="22"/>
  <c r="L163" i="22" s="1"/>
  <c r="M163" i="22" s="1"/>
  <c r="K164" i="22"/>
  <c r="L164" i="22" s="1"/>
  <c r="M164" i="22" s="1"/>
  <c r="K165" i="22"/>
  <c r="L165" i="22" s="1"/>
  <c r="M165" i="22" s="1"/>
  <c r="K166" i="22"/>
  <c r="K167" i="22"/>
  <c r="L167" i="22" s="1"/>
  <c r="M167" i="22" s="1"/>
  <c r="K168" i="22"/>
  <c r="K169" i="22"/>
  <c r="L169" i="22" s="1"/>
  <c r="M169" i="22" s="1"/>
  <c r="K170" i="22"/>
  <c r="L170" i="22" s="1"/>
  <c r="M170" i="22" s="1"/>
  <c r="K171" i="22"/>
  <c r="L171" i="22" s="1"/>
  <c r="M171" i="22" s="1"/>
  <c r="K172" i="22"/>
  <c r="L172" i="22" s="1"/>
  <c r="M172" i="22" s="1"/>
  <c r="L150" i="22"/>
  <c r="M150" i="22" s="1"/>
  <c r="L152" i="22"/>
  <c r="M152" i="22" s="1"/>
  <c r="L158" i="22"/>
  <c r="M158" i="22" s="1"/>
  <c r="L160" i="22"/>
  <c r="M160" i="22" s="1"/>
  <c r="L166" i="22"/>
  <c r="M166" i="22" s="1"/>
  <c r="L168" i="22"/>
  <c r="M168" i="22" s="1"/>
  <c r="K137" i="22"/>
  <c r="L137" i="22" s="1"/>
  <c r="M137" i="22" s="1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G92" i="22"/>
  <c r="H92" i="22" s="1"/>
  <c r="I92" i="22" s="1"/>
  <c r="G93" i="22"/>
  <c r="H93" i="22" s="1"/>
  <c r="I93" i="22" s="1"/>
  <c r="G94" i="22"/>
  <c r="H94" i="22" s="1"/>
  <c r="I94" i="22" s="1"/>
  <c r="G95" i="22"/>
  <c r="H95" i="22" s="1"/>
  <c r="I95" i="22" s="1"/>
  <c r="G96" i="22"/>
  <c r="H96" i="22" s="1"/>
  <c r="I96" i="22" s="1"/>
  <c r="G97" i="22"/>
  <c r="H97" i="22" s="1"/>
  <c r="I97" i="22" s="1"/>
  <c r="G98" i="22"/>
  <c r="H98" i="22" s="1"/>
  <c r="I98" i="22" s="1"/>
  <c r="G99" i="22"/>
  <c r="H99" i="22" s="1"/>
  <c r="I99" i="22" s="1"/>
  <c r="G100" i="22"/>
  <c r="H100" i="22" s="1"/>
  <c r="I100" i="22" s="1"/>
  <c r="G101" i="22"/>
  <c r="H101" i="22" s="1"/>
  <c r="I101" i="22" s="1"/>
  <c r="G102" i="22"/>
  <c r="H102" i="22" s="1"/>
  <c r="I102" i="22" s="1"/>
  <c r="G103" i="22"/>
  <c r="H103" i="22" s="1"/>
  <c r="I103" i="22" s="1"/>
  <c r="G104" i="22"/>
  <c r="H104" i="22" s="1"/>
  <c r="I104" i="22" s="1"/>
  <c r="G105" i="22"/>
  <c r="H105" i="22" s="1"/>
  <c r="I105" i="22" s="1"/>
  <c r="G106" i="22"/>
  <c r="H106" i="22" s="1"/>
  <c r="I106" i="22" s="1"/>
  <c r="G107" i="22"/>
  <c r="H107" i="22" s="1"/>
  <c r="I107" i="22" s="1"/>
  <c r="G108" i="22"/>
  <c r="H108" i="22" s="1"/>
  <c r="I108" i="22" s="1"/>
  <c r="G109" i="22"/>
  <c r="H109" i="22" s="1"/>
  <c r="I109" i="22" s="1"/>
  <c r="G110" i="22"/>
  <c r="H110" i="22" s="1"/>
  <c r="I110" i="22" s="1"/>
  <c r="G111" i="22"/>
  <c r="H111" i="22" s="1"/>
  <c r="I111" i="22" s="1"/>
  <c r="G112" i="22"/>
  <c r="H112" i="22" s="1"/>
  <c r="I112" i="22" s="1"/>
  <c r="G113" i="22"/>
  <c r="H113" i="22" s="1"/>
  <c r="I113" i="22" s="1"/>
  <c r="G114" i="22"/>
  <c r="H114" i="22" s="1"/>
  <c r="I114" i="22" s="1"/>
  <c r="G115" i="22"/>
  <c r="H115" i="22" s="1"/>
  <c r="I115" i="22" s="1"/>
  <c r="G116" i="22"/>
  <c r="H116" i="22" s="1"/>
  <c r="I116" i="22" s="1"/>
  <c r="G117" i="22"/>
  <c r="H117" i="22" s="1"/>
  <c r="I117" i="22" s="1"/>
  <c r="G118" i="22"/>
  <c r="H118" i="22" s="1"/>
  <c r="I118" i="22" s="1"/>
  <c r="G119" i="22"/>
  <c r="H119" i="22" s="1"/>
  <c r="I119" i="22" s="1"/>
  <c r="G120" i="22"/>
  <c r="H120" i="22" s="1"/>
  <c r="I120" i="22" s="1"/>
  <c r="G121" i="22"/>
  <c r="H121" i="22" s="1"/>
  <c r="I121" i="22" s="1"/>
  <c r="G122" i="22"/>
  <c r="H122" i="22" s="1"/>
  <c r="I122" i="22" s="1"/>
  <c r="G123" i="22"/>
  <c r="H123" i="22" s="1"/>
  <c r="I123" i="22" s="1"/>
  <c r="G124" i="22"/>
  <c r="H124" i="22" s="1"/>
  <c r="I124" i="22" s="1"/>
  <c r="G125" i="22"/>
  <c r="H125" i="22" s="1"/>
  <c r="I125" i="22" s="1"/>
  <c r="G126" i="22"/>
  <c r="H126" i="22" s="1"/>
  <c r="I126" i="22" s="1"/>
  <c r="G91" i="22"/>
  <c r="H91" i="22" s="1"/>
  <c r="I91" i="22" s="1"/>
  <c r="H189" i="22" l="1"/>
  <c r="I189" i="22" s="1"/>
  <c r="G190" i="22"/>
  <c r="E176" i="22"/>
  <c r="L95" i="22"/>
  <c r="H190" i="22" l="1"/>
  <c r="I190" i="22" s="1"/>
  <c r="G191" i="22"/>
  <c r="H191" i="22" l="1"/>
  <c r="I191" i="22" s="1"/>
  <c r="G192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H192" i="22" l="1"/>
  <c r="I192" i="22" s="1"/>
  <c r="G193" i="22"/>
  <c r="G6" i="22"/>
  <c r="H6" i="22" s="1"/>
  <c r="I6" i="22" s="1"/>
  <c r="G7" i="22"/>
  <c r="H7" i="22" s="1"/>
  <c r="I7" i="22" s="1"/>
  <c r="G8" i="22"/>
  <c r="H8" i="22" s="1"/>
  <c r="I8" i="22" s="1"/>
  <c r="G9" i="22"/>
  <c r="H9" i="22" s="1"/>
  <c r="I9" i="22" s="1"/>
  <c r="G10" i="22"/>
  <c r="H10" i="22" s="1"/>
  <c r="I10" i="22" s="1"/>
  <c r="G11" i="22"/>
  <c r="H11" i="22" s="1"/>
  <c r="I11" i="22" s="1"/>
  <c r="G12" i="22"/>
  <c r="H12" i="22" s="1"/>
  <c r="I12" i="22" s="1"/>
  <c r="G13" i="22"/>
  <c r="H13" i="22" s="1"/>
  <c r="I13" i="22" s="1"/>
  <c r="G14" i="22"/>
  <c r="H14" i="22" s="1"/>
  <c r="I14" i="22" s="1"/>
  <c r="G15" i="22"/>
  <c r="H15" i="22" s="1"/>
  <c r="I15" i="22" s="1"/>
  <c r="G16" i="22"/>
  <c r="H16" i="22" s="1"/>
  <c r="I16" i="22" s="1"/>
  <c r="G17" i="22"/>
  <c r="H17" i="22" s="1"/>
  <c r="I17" i="22" s="1"/>
  <c r="K44" i="22"/>
  <c r="L44" i="22" s="1"/>
  <c r="M44" i="22" s="1"/>
  <c r="K45" i="22"/>
  <c r="L45" i="22" s="1"/>
  <c r="M45" i="22" s="1"/>
  <c r="K46" i="22"/>
  <c r="L46" i="22" s="1"/>
  <c r="M46" i="22" s="1"/>
  <c r="K47" i="22"/>
  <c r="L47" i="22" s="1"/>
  <c r="M47" i="22" s="1"/>
  <c r="K48" i="22"/>
  <c r="L48" i="22" s="1"/>
  <c r="M48" i="22" s="1"/>
  <c r="K49" i="22"/>
  <c r="L49" i="22" s="1"/>
  <c r="M49" i="22" s="1"/>
  <c r="K50" i="22"/>
  <c r="L50" i="22" s="1"/>
  <c r="M50" i="22" s="1"/>
  <c r="K51" i="22"/>
  <c r="L51" i="22" s="1"/>
  <c r="M51" i="22" s="1"/>
  <c r="K52" i="22"/>
  <c r="L52" i="22" s="1"/>
  <c r="M52" i="22" s="1"/>
  <c r="K53" i="22"/>
  <c r="L53" i="22" s="1"/>
  <c r="M53" i="22" s="1"/>
  <c r="K54" i="22"/>
  <c r="L54" i="22" s="1"/>
  <c r="M54" i="22" s="1"/>
  <c r="K55" i="22"/>
  <c r="L55" i="22" s="1"/>
  <c r="M55" i="22" s="1"/>
  <c r="L70" i="22"/>
  <c r="M70" i="22" s="1"/>
  <c r="K71" i="22"/>
  <c r="K72" i="22" s="1"/>
  <c r="H193" i="22" l="1"/>
  <c r="I193" i="22" s="1"/>
  <c r="G194" i="22"/>
  <c r="L71" i="22"/>
  <c r="M71" i="22" s="1"/>
  <c r="P47" i="22"/>
  <c r="K73" i="22"/>
  <c r="L72" i="22"/>
  <c r="M72" i="22" s="1"/>
  <c r="A30" i="5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102" i="4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55" i="4"/>
  <c r="A56" i="4"/>
  <c r="A57" i="4" s="1"/>
  <c r="A58" i="4" s="1"/>
  <c r="A59" i="4" s="1"/>
  <c r="A60" i="4" s="1"/>
  <c r="A61" i="4" s="1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32" i="4"/>
  <c r="A33" i="4" s="1"/>
  <c r="A34" i="4" s="1"/>
  <c r="A35" i="4" s="1"/>
  <c r="A36" i="4" s="1"/>
  <c r="A37" i="4" s="1"/>
  <c r="A38" i="4" s="1"/>
  <c r="A39" i="4" s="1"/>
  <c r="A40" i="4" s="1"/>
  <c r="A31" i="4"/>
  <c r="G195" i="22" l="1"/>
  <c r="H194" i="22"/>
  <c r="I194" i="22" s="1"/>
  <c r="L73" i="22"/>
  <c r="M73" i="22" s="1"/>
  <c r="K74" i="22"/>
  <c r="H195" i="22" l="1"/>
  <c r="I195" i="22" s="1"/>
  <c r="G196" i="22"/>
  <c r="L74" i="22"/>
  <c r="M74" i="22" s="1"/>
  <c r="K75" i="22"/>
  <c r="G197" i="22" l="1"/>
  <c r="H196" i="22"/>
  <c r="I196" i="22" s="1"/>
  <c r="K76" i="22"/>
  <c r="L75" i="22"/>
  <c r="M75" i="22" s="1"/>
  <c r="H197" i="22" l="1"/>
  <c r="I197" i="22" s="1"/>
  <c r="G198" i="22"/>
  <c r="L76" i="22"/>
  <c r="M76" i="22" s="1"/>
  <c r="K77" i="22"/>
  <c r="H198" i="22" l="1"/>
  <c r="I198" i="22" s="1"/>
  <c r="G199" i="22"/>
  <c r="K78" i="22"/>
  <c r="L77" i="22"/>
  <c r="M77" i="22" s="1"/>
  <c r="H199" i="22" l="1"/>
  <c r="I199" i="22" s="1"/>
  <c r="G200" i="22"/>
  <c r="L78" i="22"/>
  <c r="M78" i="22" s="1"/>
  <c r="K79" i="22"/>
  <c r="H200" i="22" l="1"/>
  <c r="I200" i="22" s="1"/>
  <c r="G201" i="22"/>
  <c r="L79" i="22"/>
  <c r="M79" i="22" s="1"/>
  <c r="K80" i="22"/>
  <c r="L80" i="22" s="1"/>
  <c r="M80" i="22" s="1"/>
  <c r="B83" i="22" s="1"/>
  <c r="H201" i="22" l="1"/>
  <c r="I201" i="22" s="1"/>
  <c r="G202" i="22"/>
  <c r="G203" i="22" l="1"/>
  <c r="H202" i="22"/>
  <c r="I202" i="22" s="1"/>
  <c r="G204" i="22" l="1"/>
  <c r="H203" i="22"/>
  <c r="I203" i="22" s="1"/>
  <c r="G205" i="22" l="1"/>
  <c r="H204" i="22"/>
  <c r="I204" i="22" s="1"/>
  <c r="H205" i="22" l="1"/>
  <c r="I205" i="22" s="1"/>
  <c r="G206" i="22"/>
  <c r="H206" i="22" l="1"/>
  <c r="I206" i="22" s="1"/>
  <c r="G207" i="22"/>
  <c r="H207" i="22" l="1"/>
  <c r="I207" i="22" s="1"/>
  <c r="G208" i="22"/>
  <c r="H208" i="22" l="1"/>
  <c r="I208" i="22" s="1"/>
  <c r="G209" i="22"/>
  <c r="H209" i="22" l="1"/>
  <c r="I209" i="22" s="1"/>
  <c r="G210" i="22"/>
  <c r="G211" i="22" l="1"/>
  <c r="H210" i="22"/>
  <c r="I210" i="22" s="1"/>
  <c r="G212" i="22" l="1"/>
  <c r="H211" i="22"/>
  <c r="I211" i="22" s="1"/>
  <c r="G213" i="22" l="1"/>
  <c r="H212" i="22"/>
  <c r="I212" i="22" s="1"/>
  <c r="H213" i="22" l="1"/>
  <c r="I213" i="22" s="1"/>
  <c r="G214" i="22"/>
  <c r="H214" i="22" l="1"/>
  <c r="I214" i="22" s="1"/>
  <c r="G215" i="22"/>
  <c r="H215" i="22" l="1"/>
  <c r="I215" i="22" s="1"/>
  <c r="G216" i="22"/>
  <c r="H216" i="22" l="1"/>
  <c r="I216" i="22" s="1"/>
  <c r="G217" i="22"/>
  <c r="H217" i="22" l="1"/>
  <c r="I217" i="22" s="1"/>
  <c r="G218" i="22"/>
  <c r="G219" i="22" l="1"/>
  <c r="H218" i="22"/>
  <c r="I218" i="22" s="1"/>
  <c r="G220" i="22" l="1"/>
  <c r="H220" i="22" s="1"/>
  <c r="I220" i="22" s="1"/>
  <c r="H219" i="22"/>
  <c r="I219" i="22" s="1"/>
  <c r="M184" i="22" l="1"/>
  <c r="G263" i="6" l="1"/>
  <c r="H263" i="6" s="1"/>
  <c r="I263" i="6" s="1"/>
  <c r="K246" i="6"/>
  <c r="L246" i="6" s="1"/>
  <c r="M246" i="6" s="1"/>
  <c r="K245" i="6"/>
  <c r="L245" i="6" s="1"/>
  <c r="M245" i="6" s="1"/>
  <c r="K244" i="6"/>
  <c r="L244" i="6" s="1"/>
  <c r="M244" i="6" s="1"/>
  <c r="K243" i="6"/>
  <c r="L243" i="6" s="1"/>
  <c r="M243" i="6" s="1"/>
  <c r="K242" i="6"/>
  <c r="L242" i="6" s="1"/>
  <c r="M242" i="6" s="1"/>
  <c r="K241" i="6"/>
  <c r="L241" i="6" s="1"/>
  <c r="M241" i="6" s="1"/>
  <c r="K240" i="6"/>
  <c r="L240" i="6" s="1"/>
  <c r="M240" i="6" s="1"/>
  <c r="K239" i="6"/>
  <c r="L239" i="6" s="1"/>
  <c r="M239" i="6" s="1"/>
  <c r="K238" i="6"/>
  <c r="L238" i="6" s="1"/>
  <c r="M238" i="6" s="1"/>
  <c r="K237" i="6"/>
  <c r="L237" i="6" s="1"/>
  <c r="M237" i="6" s="1"/>
  <c r="K236" i="6"/>
  <c r="L236" i="6" s="1"/>
  <c r="M236" i="6" s="1"/>
  <c r="K235" i="6"/>
  <c r="L235" i="6" s="1"/>
  <c r="M235" i="6" s="1"/>
  <c r="G224" i="6"/>
  <c r="H224" i="6" s="1"/>
  <c r="I224" i="6" s="1"/>
  <c r="G223" i="6"/>
  <c r="H223" i="6" s="1"/>
  <c r="I223" i="6" s="1"/>
  <c r="G222" i="6"/>
  <c r="H222" i="6" s="1"/>
  <c r="I222" i="6" s="1"/>
  <c r="G221" i="6"/>
  <c r="H221" i="6" s="1"/>
  <c r="I221" i="6" s="1"/>
  <c r="G220" i="6"/>
  <c r="H220" i="6" s="1"/>
  <c r="I220" i="6" s="1"/>
  <c r="G219" i="6"/>
  <c r="H219" i="6" s="1"/>
  <c r="I219" i="6" s="1"/>
  <c r="G218" i="6"/>
  <c r="H218" i="6" s="1"/>
  <c r="I218" i="6" s="1"/>
  <c r="G217" i="6"/>
  <c r="H217" i="6" s="1"/>
  <c r="I217" i="6" s="1"/>
  <c r="G216" i="6"/>
  <c r="H216" i="6" s="1"/>
  <c r="I216" i="6" s="1"/>
  <c r="G215" i="6"/>
  <c r="H215" i="6" s="1"/>
  <c r="I215" i="6" s="1"/>
  <c r="G214" i="6"/>
  <c r="H214" i="6" s="1"/>
  <c r="I214" i="6" s="1"/>
  <c r="G213" i="6"/>
  <c r="H213" i="6" s="1"/>
  <c r="I213" i="6" s="1"/>
  <c r="G144" i="6"/>
  <c r="H144" i="6" s="1"/>
  <c r="I144" i="6" s="1"/>
  <c r="K128" i="6"/>
  <c r="L128" i="6" s="1"/>
  <c r="M128" i="6" s="1"/>
  <c r="K127" i="6"/>
  <c r="L127" i="6" s="1"/>
  <c r="M127" i="6" s="1"/>
  <c r="K126" i="6"/>
  <c r="L126" i="6" s="1"/>
  <c r="M126" i="6" s="1"/>
  <c r="K125" i="6"/>
  <c r="L125" i="6" s="1"/>
  <c r="M125" i="6" s="1"/>
  <c r="K124" i="6"/>
  <c r="L124" i="6" s="1"/>
  <c r="M124" i="6" s="1"/>
  <c r="K123" i="6"/>
  <c r="L123" i="6" s="1"/>
  <c r="M123" i="6" s="1"/>
  <c r="K122" i="6"/>
  <c r="L122" i="6" s="1"/>
  <c r="M122" i="6" s="1"/>
  <c r="K121" i="6"/>
  <c r="L121" i="6" s="1"/>
  <c r="M121" i="6" s="1"/>
  <c r="K120" i="6"/>
  <c r="L120" i="6" s="1"/>
  <c r="M120" i="6" s="1"/>
  <c r="K119" i="6"/>
  <c r="L119" i="6" s="1"/>
  <c r="M119" i="6" s="1"/>
  <c r="K118" i="6"/>
  <c r="L118" i="6" s="1"/>
  <c r="M118" i="6" s="1"/>
  <c r="K117" i="6"/>
  <c r="L117" i="6" s="1"/>
  <c r="M117" i="6" s="1"/>
  <c r="K116" i="6"/>
  <c r="L116" i="6" s="1"/>
  <c r="M116" i="6" s="1"/>
  <c r="K115" i="6"/>
  <c r="L115" i="6" s="1"/>
  <c r="M115" i="6" s="1"/>
  <c r="K114" i="6"/>
  <c r="L114" i="6" s="1"/>
  <c r="M114" i="6" s="1"/>
  <c r="K113" i="6"/>
  <c r="L113" i="6" s="1"/>
  <c r="M113" i="6" s="1"/>
  <c r="K112" i="6"/>
  <c r="L112" i="6" s="1"/>
  <c r="M112" i="6" s="1"/>
  <c r="K111" i="6"/>
  <c r="L111" i="6" s="1"/>
  <c r="M111" i="6" s="1"/>
  <c r="K110" i="6"/>
  <c r="L110" i="6" s="1"/>
  <c r="M110" i="6" s="1"/>
  <c r="K109" i="6"/>
  <c r="L109" i="6" s="1"/>
  <c r="M109" i="6" s="1"/>
  <c r="K108" i="6"/>
  <c r="L108" i="6" s="1"/>
  <c r="M108" i="6" s="1"/>
  <c r="K107" i="6"/>
  <c r="L107" i="6" s="1"/>
  <c r="M107" i="6" s="1"/>
  <c r="K106" i="6"/>
  <c r="L106" i="6" s="1"/>
  <c r="M106" i="6" s="1"/>
  <c r="K105" i="6"/>
  <c r="L105" i="6" s="1"/>
  <c r="M105" i="6" s="1"/>
  <c r="K104" i="6"/>
  <c r="L104" i="6" s="1"/>
  <c r="M104" i="6" s="1"/>
  <c r="K103" i="6"/>
  <c r="L103" i="6" s="1"/>
  <c r="M103" i="6" s="1"/>
  <c r="K102" i="6"/>
  <c r="L102" i="6" s="1"/>
  <c r="M102" i="6" s="1"/>
  <c r="K101" i="6"/>
  <c r="L101" i="6" s="1"/>
  <c r="M101" i="6" s="1"/>
  <c r="K100" i="6"/>
  <c r="L100" i="6" s="1"/>
  <c r="M100" i="6" s="1"/>
  <c r="K99" i="6"/>
  <c r="L99" i="6" s="1"/>
  <c r="M99" i="6" s="1"/>
  <c r="K98" i="6"/>
  <c r="L98" i="6" s="1"/>
  <c r="M98" i="6" s="1"/>
  <c r="K97" i="6"/>
  <c r="L97" i="6" s="1"/>
  <c r="M97" i="6" s="1"/>
  <c r="K96" i="6"/>
  <c r="L96" i="6" s="1"/>
  <c r="M96" i="6" s="1"/>
  <c r="K95" i="6"/>
  <c r="L95" i="6" s="1"/>
  <c r="M95" i="6" s="1"/>
  <c r="K94" i="6"/>
  <c r="L94" i="6" s="1"/>
  <c r="M94" i="6" s="1"/>
  <c r="K93" i="6"/>
  <c r="L93" i="6" s="1"/>
  <c r="M93" i="6" s="1"/>
  <c r="G80" i="6"/>
  <c r="H80" i="6" s="1"/>
  <c r="I80" i="6" s="1"/>
  <c r="G79" i="6"/>
  <c r="H79" i="6" s="1"/>
  <c r="I79" i="6" s="1"/>
  <c r="G78" i="6"/>
  <c r="H78" i="6" s="1"/>
  <c r="I78" i="6" s="1"/>
  <c r="G77" i="6"/>
  <c r="H77" i="6" s="1"/>
  <c r="I77" i="6" s="1"/>
  <c r="G76" i="6"/>
  <c r="H76" i="6" s="1"/>
  <c r="I76" i="6" s="1"/>
  <c r="G75" i="6"/>
  <c r="H75" i="6" s="1"/>
  <c r="I75" i="6" s="1"/>
  <c r="G74" i="6"/>
  <c r="H74" i="6" s="1"/>
  <c r="I74" i="6" s="1"/>
  <c r="G73" i="6"/>
  <c r="H73" i="6" s="1"/>
  <c r="I73" i="6" s="1"/>
  <c r="G72" i="6"/>
  <c r="H72" i="6" s="1"/>
  <c r="I72" i="6" s="1"/>
  <c r="G71" i="6"/>
  <c r="H71" i="6" s="1"/>
  <c r="I71" i="6" s="1"/>
  <c r="G70" i="6"/>
  <c r="H70" i="6" s="1"/>
  <c r="I70" i="6" s="1"/>
  <c r="G69" i="6"/>
  <c r="H69" i="6" s="1"/>
  <c r="I69" i="6" s="1"/>
  <c r="G68" i="6"/>
  <c r="H68" i="6" s="1"/>
  <c r="I68" i="6" s="1"/>
  <c r="G67" i="6"/>
  <c r="H67" i="6" s="1"/>
  <c r="I67" i="6" s="1"/>
  <c r="G66" i="6"/>
  <c r="H66" i="6" s="1"/>
  <c r="I66" i="6" s="1"/>
  <c r="G65" i="6"/>
  <c r="H65" i="6" s="1"/>
  <c r="I65" i="6" s="1"/>
  <c r="G64" i="6"/>
  <c r="H64" i="6" s="1"/>
  <c r="I64" i="6" s="1"/>
  <c r="G63" i="6"/>
  <c r="H63" i="6" s="1"/>
  <c r="I63" i="6" s="1"/>
  <c r="G62" i="6"/>
  <c r="H62" i="6" s="1"/>
  <c r="I62" i="6" s="1"/>
  <c r="G61" i="6"/>
  <c r="H61" i="6" s="1"/>
  <c r="I61" i="6" s="1"/>
  <c r="G60" i="6"/>
  <c r="H60" i="6" s="1"/>
  <c r="I60" i="6" s="1"/>
  <c r="G59" i="6"/>
  <c r="H59" i="6" s="1"/>
  <c r="I59" i="6" s="1"/>
  <c r="G58" i="6"/>
  <c r="H58" i="6" s="1"/>
  <c r="I58" i="6" s="1"/>
  <c r="G57" i="6"/>
  <c r="H57" i="6" s="1"/>
  <c r="I57" i="6" s="1"/>
  <c r="G56" i="6"/>
  <c r="H56" i="6" s="1"/>
  <c r="I56" i="6" s="1"/>
  <c r="G55" i="6"/>
  <c r="H55" i="6" s="1"/>
  <c r="I55" i="6" s="1"/>
  <c r="G54" i="6"/>
  <c r="H54" i="6" s="1"/>
  <c r="I54" i="6" s="1"/>
  <c r="G53" i="6"/>
  <c r="H53" i="6" s="1"/>
  <c r="I53" i="6" s="1"/>
  <c r="G52" i="6"/>
  <c r="H52" i="6" s="1"/>
  <c r="I52" i="6" s="1"/>
  <c r="G51" i="6"/>
  <c r="H51" i="6" s="1"/>
  <c r="I51" i="6" s="1"/>
  <c r="G50" i="6"/>
  <c r="H50" i="6" s="1"/>
  <c r="I50" i="6" s="1"/>
  <c r="G49" i="6"/>
  <c r="H49" i="6" s="1"/>
  <c r="I49" i="6" s="1"/>
  <c r="G48" i="6"/>
  <c r="H48" i="6" s="1"/>
  <c r="I48" i="6" s="1"/>
  <c r="G47" i="6"/>
  <c r="H47" i="6" s="1"/>
  <c r="I47" i="6" s="1"/>
  <c r="G46" i="6"/>
  <c r="H46" i="6" s="1"/>
  <c r="I46" i="6" s="1"/>
  <c r="G45" i="6"/>
  <c r="H45" i="6" s="1"/>
  <c r="I45" i="6" s="1"/>
  <c r="A29" i="4"/>
  <c r="A30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6" i="4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10" i="5"/>
  <c r="A11" i="5" s="1"/>
  <c r="A12" i="5" s="1"/>
  <c r="A13" i="5" s="1"/>
  <c r="A14" i="5" s="1"/>
  <c r="A8" i="5"/>
  <c r="A9" i="5" s="1"/>
  <c r="A7" i="5"/>
  <c r="A6" i="5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G145" i="6" l="1"/>
  <c r="G146" i="6" s="1"/>
  <c r="J133" i="6"/>
  <c r="H227" i="6"/>
  <c r="H85" i="6"/>
  <c r="J252" i="6"/>
  <c r="G264" i="6"/>
  <c r="H145" i="6" l="1"/>
  <c r="I145" i="6" s="1"/>
  <c r="H264" i="6"/>
  <c r="I264" i="6" s="1"/>
  <c r="G265" i="6"/>
  <c r="G147" i="6"/>
  <c r="H146" i="6"/>
  <c r="I146" i="6" s="1"/>
  <c r="H147" i="6" l="1"/>
  <c r="I147" i="6" s="1"/>
  <c r="G148" i="6"/>
  <c r="G266" i="6"/>
  <c r="H265" i="6"/>
  <c r="I265" i="6" s="1"/>
  <c r="G267" i="6" l="1"/>
  <c r="H266" i="6"/>
  <c r="I266" i="6" s="1"/>
  <c r="H148" i="6"/>
  <c r="I148" i="6" s="1"/>
  <c r="G149" i="6"/>
  <c r="G150" i="6" l="1"/>
  <c r="H149" i="6"/>
  <c r="I149" i="6" s="1"/>
  <c r="H267" i="6"/>
  <c r="I267" i="6" s="1"/>
  <c r="G268" i="6"/>
  <c r="H268" i="6" l="1"/>
  <c r="I268" i="6" s="1"/>
  <c r="G269" i="6"/>
  <c r="G151" i="6"/>
  <c r="H150" i="6"/>
  <c r="I150" i="6" s="1"/>
  <c r="H151" i="6" l="1"/>
  <c r="I151" i="6" s="1"/>
  <c r="G152" i="6"/>
  <c r="G270" i="6"/>
  <c r="H269" i="6"/>
  <c r="I269" i="6" s="1"/>
  <c r="G271" i="6" l="1"/>
  <c r="H270" i="6"/>
  <c r="I270" i="6" s="1"/>
  <c r="H152" i="6"/>
  <c r="I152" i="6" s="1"/>
  <c r="G153" i="6"/>
  <c r="G154" i="6" l="1"/>
  <c r="H153" i="6"/>
  <c r="I153" i="6" s="1"/>
  <c r="H271" i="6"/>
  <c r="I271" i="6" s="1"/>
  <c r="G272" i="6"/>
  <c r="H272" i="6" l="1"/>
  <c r="I272" i="6" s="1"/>
  <c r="G273" i="6"/>
  <c r="G155" i="6"/>
  <c r="H154" i="6"/>
  <c r="I154" i="6" s="1"/>
  <c r="H155" i="6" l="1"/>
  <c r="I155" i="6" s="1"/>
  <c r="G156" i="6"/>
  <c r="G274" i="6"/>
  <c r="H273" i="6"/>
  <c r="I273" i="6" s="1"/>
  <c r="G276" i="6" s="1"/>
  <c r="H156" i="6" l="1"/>
  <c r="I156" i="6" s="1"/>
  <c r="G157" i="6"/>
  <c r="G158" i="6" l="1"/>
  <c r="H157" i="6"/>
  <c r="I157" i="6" s="1"/>
  <c r="G159" i="6" l="1"/>
  <c r="H158" i="6"/>
  <c r="I158" i="6" s="1"/>
  <c r="H159" i="6" l="1"/>
  <c r="I159" i="6" s="1"/>
  <c r="G160" i="6"/>
  <c r="H160" i="6" l="1"/>
  <c r="I160" i="6" s="1"/>
  <c r="G161" i="6"/>
  <c r="G162" i="6" l="1"/>
  <c r="H161" i="6"/>
  <c r="I161" i="6" s="1"/>
  <c r="G163" i="6" l="1"/>
  <c r="H162" i="6"/>
  <c r="I162" i="6" s="1"/>
  <c r="H163" i="6" l="1"/>
  <c r="I163" i="6" s="1"/>
  <c r="G164" i="6"/>
  <c r="H164" i="6" l="1"/>
  <c r="I164" i="6" s="1"/>
  <c r="G165" i="6"/>
  <c r="G166" i="6" l="1"/>
  <c r="H165" i="6"/>
  <c r="I165" i="6" s="1"/>
  <c r="G167" i="6" l="1"/>
  <c r="H166" i="6"/>
  <c r="I166" i="6" s="1"/>
  <c r="H167" i="6" l="1"/>
  <c r="I167" i="6" s="1"/>
  <c r="G168" i="6"/>
  <c r="H168" i="6" l="1"/>
  <c r="I168" i="6" s="1"/>
  <c r="G169" i="6"/>
  <c r="G170" i="6" l="1"/>
  <c r="H169" i="6"/>
  <c r="I169" i="6" s="1"/>
  <c r="G171" i="6" l="1"/>
  <c r="H170" i="6"/>
  <c r="I170" i="6" s="1"/>
  <c r="H171" i="6" l="1"/>
  <c r="I171" i="6" s="1"/>
  <c r="G172" i="6"/>
  <c r="H172" i="6" l="1"/>
  <c r="I172" i="6" s="1"/>
  <c r="G173" i="6"/>
  <c r="G174" i="6" l="1"/>
  <c r="H173" i="6"/>
  <c r="I173" i="6" s="1"/>
  <c r="G175" i="6" l="1"/>
  <c r="H174" i="6"/>
  <c r="I174" i="6" s="1"/>
  <c r="H175" i="6" l="1"/>
  <c r="I175" i="6" s="1"/>
  <c r="G176" i="6"/>
  <c r="H176" i="6" l="1"/>
  <c r="I176" i="6" s="1"/>
  <c r="G177" i="6"/>
  <c r="G178" i="6" l="1"/>
  <c r="H177" i="6"/>
  <c r="I177" i="6" s="1"/>
  <c r="H178" i="6" l="1"/>
  <c r="I178" i="6" s="1"/>
  <c r="F180" i="6" s="1"/>
</calcChain>
</file>

<file path=xl/sharedStrings.xml><?xml version="1.0" encoding="utf-8"?>
<sst xmlns="http://schemas.openxmlformats.org/spreadsheetml/2006/main" count="2381" uniqueCount="118">
  <si>
    <t>Health Board</t>
  </si>
  <si>
    <t>HB Code</t>
  </si>
  <si>
    <t>Forecast analysis 1</t>
  </si>
  <si>
    <t>MSE</t>
  </si>
  <si>
    <t>Forecast analysis 2</t>
  </si>
  <si>
    <t>Forecast analysis 3</t>
  </si>
  <si>
    <t>Grampian</t>
  </si>
  <si>
    <t xml:space="preserve">Linear trend </t>
  </si>
  <si>
    <t>Linear trend with seasonality</t>
  </si>
  <si>
    <t>Exponential Smoothing</t>
  </si>
  <si>
    <t>NHS Lothian</t>
  </si>
  <si>
    <t>S08000024</t>
  </si>
  <si>
    <t>Tayside</t>
  </si>
  <si>
    <t>S0800030</t>
  </si>
  <si>
    <t>N/A</t>
  </si>
  <si>
    <t>S08000020</t>
  </si>
  <si>
    <t>Period</t>
  </si>
  <si>
    <t>Year</t>
  </si>
  <si>
    <t>Quarter</t>
  </si>
  <si>
    <t>HBT</t>
  </si>
  <si>
    <t>HBT Name</t>
  </si>
  <si>
    <t>Percentage of Referrals Treated</t>
  </si>
  <si>
    <t>2012</t>
  </si>
  <si>
    <t>1</t>
  </si>
  <si>
    <t>NHS Grampian</t>
  </si>
  <si>
    <t>2</t>
  </si>
  <si>
    <t>3</t>
  </si>
  <si>
    <t>4</t>
  </si>
  <si>
    <t>2013</t>
  </si>
  <si>
    <t>2014</t>
  </si>
  <si>
    <t>2015</t>
  </si>
  <si>
    <t>2016</t>
  </si>
  <si>
    <t>2017</t>
  </si>
  <si>
    <t>2018</t>
  </si>
  <si>
    <t>2019</t>
  </si>
  <si>
    <t>2021</t>
  </si>
  <si>
    <t>S08000030</t>
  </si>
  <si>
    <t>NHS Tayside</t>
  </si>
  <si>
    <t>HB</t>
  </si>
  <si>
    <t>HB Name</t>
  </si>
  <si>
    <t>PercentageOccupancy</t>
  </si>
  <si>
    <t>Forecast</t>
  </si>
  <si>
    <t>Squared Forecast Error</t>
  </si>
  <si>
    <t>Coefficients</t>
  </si>
  <si>
    <t>Intercept</t>
  </si>
  <si>
    <t>Qtr1</t>
  </si>
  <si>
    <t>Qtr2</t>
  </si>
  <si>
    <t>Qtr3</t>
  </si>
  <si>
    <t>Smoothing Constant</t>
  </si>
  <si>
    <t>Constant</t>
  </si>
  <si>
    <t>1. Linear Trend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</si>
  <si>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</si>
  <si>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</si>
  <si>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</si>
  <si>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</si>
  <si>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</si>
  <si>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</si>
  <si>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</si>
  <si>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</si>
  <si>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</si>
  <si>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</si>
  <si>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</si>
  <si>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</si>
  <si>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</si>
  <si>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</si>
  <si>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</si>
  <si>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</si>
  <si>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t Stat</t>
  </si>
  <si>
    <t>P-value</t>
  </si>
  <si>
    <t>Lower 95%</t>
  </si>
  <si>
    <t>Upper 95%</t>
  </si>
  <si>
    <t>Lower 95.0%</t>
  </si>
  <si>
    <t>Upper 95.0%</t>
  </si>
  <si>
    <t>&lt;&lt; Best MSE</t>
  </si>
  <si>
    <t>HBName</t>
  </si>
  <si>
    <t>Smoothing constant</t>
  </si>
  <si>
    <t>2. Linear Trend with Seasonality</t>
  </si>
  <si>
    <t>3. Exponential Smoothing</t>
  </si>
  <si>
    <t>Cancer Referrals Without 2020 data</t>
  </si>
  <si>
    <t>Linear Trend with Seasonality</t>
  </si>
  <si>
    <t xml:space="preserve">1. Linear Trend </t>
  </si>
  <si>
    <t>Forecast error</t>
  </si>
  <si>
    <t>Sq Forecast error</t>
  </si>
  <si>
    <t xml:space="preserve">MSE </t>
  </si>
  <si>
    <t>Quarter1</t>
  </si>
  <si>
    <t>Quarter2</t>
  </si>
  <si>
    <t>Quarter3</t>
  </si>
  <si>
    <t>3. Expontential Smoothing</t>
  </si>
  <si>
    <t xml:space="preserve">Smoothing constant  </t>
  </si>
  <si>
    <t xml:space="preserve">Smoothing constant </t>
  </si>
  <si>
    <t>Linear Trend</t>
  </si>
  <si>
    <t>Forcast</t>
  </si>
  <si>
    <t>Forcast Error</t>
  </si>
  <si>
    <t>qtr2</t>
  </si>
  <si>
    <t>qtr3</t>
  </si>
  <si>
    <t>% of Referrals Treated</t>
  </si>
  <si>
    <t>Forcast error</t>
  </si>
  <si>
    <t>Bed Occupancy Without 2020 data</t>
  </si>
  <si>
    <t>Squared Forcast Error</t>
  </si>
  <si>
    <t>Cancer Waiting Times with a 62 day waiting standard without 2020</t>
  </si>
  <si>
    <t>Bed Occupancy for the Medical Oncology department without 2020</t>
  </si>
  <si>
    <t>Lothian</t>
  </si>
  <si>
    <t>Forecast Error</t>
  </si>
  <si>
    <t>Sq Forecast Error</t>
  </si>
  <si>
    <t>Forecast Using Exponencial Smoothing</t>
  </si>
  <si>
    <t>Forecast using seasonality</t>
  </si>
  <si>
    <t>2.Linear Trend with Seasonality</t>
  </si>
  <si>
    <t>3. Forecast Using Exponential Smoothing</t>
  </si>
  <si>
    <t>Constsant</t>
  </si>
  <si>
    <t xml:space="preserve">smoothing constant </t>
  </si>
  <si>
    <t xml:space="preserve">          </t>
  </si>
  <si>
    <r>
      <t xml:space="preserve">Analysis of Bed Occupancy in the Grampian Health Board: </t>
    </r>
    <r>
      <rPr>
        <b/>
        <sz val="22"/>
        <color rgb="FF00B050"/>
        <rFont val="Calibri"/>
        <family val="2"/>
        <scheme val="minor"/>
      </rPr>
      <t>EXCLUDING</t>
    </r>
    <r>
      <rPr>
        <b/>
        <sz val="22"/>
        <color theme="4"/>
        <rFont val="Calibri"/>
        <family val="2"/>
        <scheme val="minor"/>
      </rPr>
      <t xml:space="preserve"> the year </t>
    </r>
    <r>
      <rPr>
        <b/>
        <sz val="22"/>
        <color rgb="FF00B050"/>
        <rFont val="Calibri"/>
        <family val="2"/>
        <scheme val="minor"/>
      </rPr>
      <t xml:space="preserve">2020 </t>
    </r>
  </si>
  <si>
    <r>
      <t xml:space="preserve">Analysis of Bed Occupancy in the Lothian Health Board: </t>
    </r>
    <r>
      <rPr>
        <b/>
        <sz val="18"/>
        <color rgb="FF00B050"/>
        <rFont val="Calibri"/>
        <family val="2"/>
        <scheme val="minor"/>
      </rPr>
      <t>EXCLUDING</t>
    </r>
    <r>
      <rPr>
        <b/>
        <sz val="18"/>
        <color theme="4"/>
        <rFont val="Calibri"/>
        <family val="2"/>
        <scheme val="minor"/>
      </rPr>
      <t xml:space="preserve"> the year </t>
    </r>
    <r>
      <rPr>
        <b/>
        <sz val="18"/>
        <color rgb="FF00B050"/>
        <rFont val="Calibri"/>
        <family val="2"/>
        <scheme val="minor"/>
      </rPr>
      <t xml:space="preserve">2020 </t>
    </r>
  </si>
  <si>
    <r>
      <t xml:space="preserve">Analysis of Cancer Waiting Times in the Lothian Health Board: </t>
    </r>
    <r>
      <rPr>
        <b/>
        <sz val="18"/>
        <color rgb="FF00B050"/>
        <rFont val="Calibri"/>
        <family val="2"/>
        <scheme val="minor"/>
      </rPr>
      <t>EXCLUDING</t>
    </r>
    <r>
      <rPr>
        <b/>
        <sz val="18"/>
        <color theme="4"/>
        <rFont val="Calibri"/>
        <family val="2"/>
        <scheme val="minor"/>
      </rPr>
      <t xml:space="preserve"> the year </t>
    </r>
    <r>
      <rPr>
        <b/>
        <sz val="18"/>
        <color rgb="FF00B050"/>
        <rFont val="Calibri"/>
        <family val="2"/>
        <scheme val="minor"/>
      </rPr>
      <t xml:space="preserve">2020 </t>
    </r>
  </si>
  <si>
    <r>
      <rPr>
        <b/>
        <sz val="11"/>
        <color theme="1"/>
        <rFont val="Calibri"/>
        <family val="2"/>
        <scheme val="minor"/>
      </rPr>
      <t>Strict Stationarity</t>
    </r>
    <r>
      <rPr>
        <sz val="11"/>
        <color theme="1"/>
        <rFont val="Calibri"/>
        <family val="2"/>
        <scheme val="minor"/>
      </rPr>
      <t xml:space="preserve"> identified in the time series, which is quite rare in time series data.</t>
    </r>
  </si>
  <si>
    <r>
      <rPr>
        <b/>
        <sz val="13"/>
        <color rgb="FF002060"/>
        <rFont val="Calibri (Body)"/>
      </rPr>
      <t>Forecasting Analysis of Cancer Referrals in the Tayside Health Board:</t>
    </r>
    <r>
      <rPr>
        <b/>
        <sz val="13"/>
        <color rgb="FF00B050"/>
        <rFont val="Calibri (Body)"/>
      </rPr>
      <t xml:space="preserve"> EXCLUDING</t>
    </r>
    <r>
      <rPr>
        <b/>
        <sz val="13"/>
        <color theme="1"/>
        <rFont val="Calibri"/>
        <family val="2"/>
        <scheme val="minor"/>
      </rPr>
      <t xml:space="preserve"> the year </t>
    </r>
    <r>
      <rPr>
        <b/>
        <sz val="13"/>
        <color rgb="FF00B050"/>
        <rFont val="Calibri (Body)"/>
      </rPr>
      <t>2020</t>
    </r>
    <r>
      <rPr>
        <b/>
        <sz val="13"/>
        <color theme="1"/>
        <rFont val="Calibri"/>
        <family val="2"/>
        <scheme val="minor"/>
      </rPr>
      <t xml:space="preserve"> </t>
    </r>
  </si>
  <si>
    <r>
      <t xml:space="preserve">Analysis of Bed Occupancy in the Lothian Health Board: </t>
    </r>
    <r>
      <rPr>
        <b/>
        <sz val="13"/>
        <color rgb="FF00B050"/>
        <rFont val="Calibri"/>
        <family val="2"/>
        <scheme val="minor"/>
      </rPr>
      <t>EXCLUDING</t>
    </r>
    <r>
      <rPr>
        <b/>
        <sz val="13"/>
        <color theme="4"/>
        <rFont val="Calibri"/>
        <family val="2"/>
        <scheme val="minor"/>
      </rPr>
      <t xml:space="preserve"> the year </t>
    </r>
    <r>
      <rPr>
        <b/>
        <sz val="13"/>
        <color rgb="FF00B050"/>
        <rFont val="Calibri"/>
        <family val="2"/>
        <scheme val="minor"/>
      </rPr>
      <t xml:space="preserve">2020 </t>
    </r>
  </si>
  <si>
    <t>Strictly 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</si>
</sst>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2060"/>
      <name val="Calibri (Body)"/>
    </font>
    <font>
      <b/>
      <sz val="13"/>
      <color rgb="FF00B050"/>
      <name val="Calibri (Body)"/>
    </font>
    <font>
      <b/>
      <sz val="13"/>
      <color theme="4"/>
      <name val="Calibri"/>
      <family val="2"/>
      <scheme val="minor"/>
    </font>
    <font>
      <b/>
      <sz val="13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115">
    <xf numFmtId="0" fontId="0" fillId="0" borderId="0" xfId="0"/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0" fillId="0" borderId="10" xfId="0" applyBorder="1"/>
    <xf numFmtId="0" fontId="5" fillId="0" borderId="9" xfId="0" applyFont="1" applyBorder="1" applyAlignment="1">
      <alignment horizontal="centerContinuous"/>
    </xf>
    <xf numFmtId="0" fontId="0" fillId="6" borderId="0" xfId="0" applyFill="1"/>
    <xf numFmtId="0" fontId="7" fillId="0" borderId="0" xfId="0" applyFon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" fontId="0" fillId="0" borderId="10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14" fillId="9" borderId="0" xfId="0" applyFont="1" applyFill="1" applyAlignment="1">
      <alignment horizontal="center" wrapText="1"/>
    </xf>
    <xf numFmtId="0" fontId="0" fillId="10" borderId="0" xfId="0" applyFill="1"/>
    <xf numFmtId="0" fontId="0" fillId="5" borderId="0" xfId="0" applyFill="1"/>
    <xf numFmtId="2" fontId="0" fillId="12" borderId="0" xfId="0" applyNumberFormat="1" applyFill="1"/>
    <xf numFmtId="0" fontId="0" fillId="13" borderId="0" xfId="0" applyFill="1"/>
    <xf numFmtId="0" fontId="2" fillId="6" borderId="0" xfId="0" applyFont="1" applyFill="1"/>
    <xf numFmtId="0" fontId="0" fillId="7" borderId="0" xfId="0" applyFill="1"/>
    <xf numFmtId="0" fontId="0" fillId="9" borderId="0" xfId="0" applyFill="1"/>
    <xf numFmtId="2" fontId="0" fillId="14" borderId="0" xfId="0" applyNumberFormat="1" applyFill="1"/>
    <xf numFmtId="0" fontId="6" fillId="0" borderId="0" xfId="1"/>
    <xf numFmtId="2" fontId="6" fillId="0" borderId="0" xfId="1" applyNumberFormat="1"/>
    <xf numFmtId="0" fontId="5" fillId="0" borderId="9" xfId="1" applyFont="1" applyBorder="1" applyAlignment="1">
      <alignment horizontal="center"/>
    </xf>
    <xf numFmtId="0" fontId="6" fillId="0" borderId="10" xfId="1" applyBorder="1"/>
    <xf numFmtId="0" fontId="1" fillId="5" borderId="6" xfId="1" applyFont="1" applyFill="1" applyBorder="1"/>
    <xf numFmtId="0" fontId="8" fillId="0" borderId="9" xfId="1" applyFont="1" applyBorder="1" applyAlignment="1">
      <alignment horizontal="center"/>
    </xf>
    <xf numFmtId="2" fontId="6" fillId="0" borderId="10" xfId="1" applyNumberFormat="1" applyBorder="1"/>
    <xf numFmtId="0" fontId="10" fillId="0" borderId="0" xfId="1" applyFont="1" applyAlignment="1">
      <alignment vertical="center"/>
    </xf>
    <xf numFmtId="0" fontId="11" fillId="0" borderId="0" xfId="1" applyFont="1"/>
    <xf numFmtId="0" fontId="12" fillId="0" borderId="0" xfId="1" applyFont="1" applyAlignment="1">
      <alignment vertical="center"/>
    </xf>
    <xf numFmtId="0" fontId="1" fillId="5" borderId="16" xfId="1" applyFont="1" applyFill="1" applyBorder="1"/>
    <xf numFmtId="165" fontId="6" fillId="0" borderId="0" xfId="1" applyNumberFormat="1"/>
    <xf numFmtId="0" fontId="8" fillId="0" borderId="9" xfId="1" applyFont="1" applyBorder="1" applyAlignment="1">
      <alignment horizontal="centerContinuous"/>
    </xf>
    <xf numFmtId="0" fontId="0" fillId="0" borderId="1" xfId="0" applyBorder="1"/>
    <xf numFmtId="2" fontId="0" fillId="0" borderId="1" xfId="0" applyNumberFormat="1" applyBorder="1"/>
    <xf numFmtId="0" fontId="11" fillId="0" borderId="0" xfId="1" applyFont="1" applyAlignment="1">
      <alignment horizontal="left"/>
    </xf>
    <xf numFmtId="2" fontId="0" fillId="11" borderId="0" xfId="0" applyNumberFormat="1" applyFill="1"/>
    <xf numFmtId="0" fontId="6" fillId="2" borderId="0" xfId="1" applyFill="1"/>
    <xf numFmtId="2" fontId="6" fillId="2" borderId="0" xfId="1" applyNumberFormat="1" applyFill="1"/>
    <xf numFmtId="0" fontId="4" fillId="15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0" fillId="15" borderId="0" xfId="0" applyFill="1"/>
    <xf numFmtId="0" fontId="6" fillId="4" borderId="0" xfId="1" applyFill="1"/>
    <xf numFmtId="2" fontId="6" fillId="4" borderId="0" xfId="1" applyNumberFormat="1" applyFill="1"/>
    <xf numFmtId="0" fontId="0" fillId="4" borderId="0" xfId="0" applyFill="1"/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/>
    <xf numFmtId="2" fontId="0" fillId="0" borderId="19" xfId="0" applyNumberFormat="1" applyBorder="1"/>
    <xf numFmtId="0" fontId="0" fillId="0" borderId="19" xfId="0" applyBorder="1"/>
    <xf numFmtId="0" fontId="0" fillId="0" borderId="18" xfId="0" applyBorder="1"/>
    <xf numFmtId="1" fontId="0" fillId="0" borderId="0" xfId="0" applyNumberFormat="1"/>
    <xf numFmtId="1" fontId="0" fillId="6" borderId="0" xfId="0" applyNumberFormat="1" applyFill="1"/>
    <xf numFmtId="0" fontId="15" fillId="0" borderId="0" xfId="1" applyFont="1" applyAlignment="1">
      <alignment vertical="center"/>
    </xf>
    <xf numFmtId="0" fontId="2" fillId="16" borderId="1" xfId="0" applyFont="1" applyFill="1" applyBorder="1"/>
    <xf numFmtId="2" fontId="0" fillId="4" borderId="0" xfId="0" applyNumberFormat="1" applyFill="1"/>
    <xf numFmtId="0" fontId="20" fillId="0" borderId="0" xfId="1" applyFont="1" applyAlignment="1">
      <alignment vertical="center"/>
    </xf>
    <xf numFmtId="0" fontId="2" fillId="4" borderId="1" xfId="1" applyFont="1" applyFill="1" applyBorder="1"/>
    <xf numFmtId="0" fontId="2" fillId="4" borderId="6" xfId="1" applyFont="1" applyFill="1" applyBorder="1"/>
    <xf numFmtId="164" fontId="2" fillId="4" borderId="6" xfId="1" applyNumberFormat="1" applyFont="1" applyFill="1" applyBorder="1"/>
    <xf numFmtId="0" fontId="2" fillId="16" borderId="6" xfId="1" applyFont="1" applyFill="1" applyBorder="1"/>
    <xf numFmtId="0" fontId="3" fillId="4" borderId="0" xfId="1" applyFont="1" applyFill="1"/>
    <xf numFmtId="0" fontId="3" fillId="15" borderId="0" xfId="0" applyFont="1" applyFill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left"/>
    </xf>
    <xf numFmtId="0" fontId="11" fillId="0" borderId="0" xfId="1" applyFont="1" applyAlignment="1">
      <alignment horizontal="left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4" borderId="11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0" fontId="17" fillId="0" borderId="0" xfId="0" applyFont="1" applyAlignment="1">
      <alignment horizontal="left"/>
    </xf>
    <xf numFmtId="0" fontId="3" fillId="15" borderId="0" xfId="0" applyFont="1" applyFill="1" applyAlignment="1">
      <alignment horizontal="left"/>
    </xf>
    <xf numFmtId="2" fontId="9" fillId="4" borderId="1" xfId="1" applyNumberFormat="1" applyFont="1" applyFill="1" applyBorder="1"/>
  </cellXfs>
  <cellStyles count="3">
    <cellStyle name="Normal" xfId="0" builtinId="0"/>
    <cellStyle name="Normal 2" xfId="1" xr:uid="{1F110BE1-C6AE-4263-9BC9-9A1B12CF11F1}"/>
    <cellStyle name="Normal 2 2" xfId="2" xr:uid="{22F41707-0625-43BC-9EF3-01C5A30BA0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  % Occupancy of Beds in NHS Grampian without 2020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1240852488479966"/>
          <c:y val="1.5414253511673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Bed PercentageOccupancy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'[4]S08000020 x'!$A$199:$A$210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'[4]S08000020 x'!$F$199:$F$210</c:f>
              <c:numCache>
                <c:formatCode>General</c:formatCode>
                <c:ptCount val="12"/>
                <c:pt idx="0">
                  <c:v>85.82</c:v>
                </c:pt>
                <c:pt idx="1">
                  <c:v>80.060195635816399</c:v>
                </c:pt>
                <c:pt idx="2">
                  <c:v>77.3458445040214</c:v>
                </c:pt>
                <c:pt idx="3">
                  <c:v>79.390797148412105</c:v>
                </c:pt>
                <c:pt idx="4">
                  <c:v>85.146053449347406</c:v>
                </c:pt>
                <c:pt idx="5">
                  <c:v>85.730274202574094</c:v>
                </c:pt>
                <c:pt idx="6">
                  <c:v>86.689419795221795</c:v>
                </c:pt>
                <c:pt idx="7">
                  <c:v>86.026490066225094</c:v>
                </c:pt>
                <c:pt idx="8">
                  <c:v>46.789503070910101</c:v>
                </c:pt>
                <c:pt idx="9">
                  <c:v>63.522727272727202</c:v>
                </c:pt>
                <c:pt idx="10">
                  <c:v>67.867647058823493</c:v>
                </c:pt>
                <c:pt idx="11">
                  <c:v>88.916876574307295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4-49C2-9E32-0510DAEBD977}"/>
            </c:ext>
          </c:extLst>
        </c:ser>
        <c:ser>
          <c:idx val="1"/>
          <c:order val="1"/>
          <c:tx>
            <c:v>Linear Trend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'[4]S08000020 x'!$G$218:$G$229</c:f>
              <c:numCache>
                <c:formatCode>General</c:formatCode>
                <c:ptCount val="12"/>
                <c:pt idx="0">
                  <c:v>84.156930547663819</c:v>
                </c:pt>
                <c:pt idx="1">
                  <c:v>82.996667853821705</c:v>
                </c:pt>
                <c:pt idx="2">
                  <c:v>81.836405159979591</c:v>
                </c:pt>
                <c:pt idx="3">
                  <c:v>80.676142466137478</c:v>
                </c:pt>
                <c:pt idx="4">
                  <c:v>79.515879772295364</c:v>
                </c:pt>
                <c:pt idx="5">
                  <c:v>78.35561707845325</c:v>
                </c:pt>
                <c:pt idx="6">
                  <c:v>77.195354384611136</c:v>
                </c:pt>
                <c:pt idx="7">
                  <c:v>76.035091690769022</c:v>
                </c:pt>
                <c:pt idx="8">
                  <c:v>74.874828996926908</c:v>
                </c:pt>
                <c:pt idx="9">
                  <c:v>73.714566303084794</c:v>
                </c:pt>
                <c:pt idx="10">
                  <c:v>72.55430360924268</c:v>
                </c:pt>
                <c:pt idx="11">
                  <c:v>71.394040915400566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4-49C2-9E32-0510DAEBD977}"/>
            </c:ext>
          </c:extLst>
        </c:ser>
        <c:ser>
          <c:idx val="2"/>
          <c:order val="2"/>
          <c:tx>
            <c:v>Linear Trend with Seasonality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'[4]S08000020 x'!$K$240:$K$255</c:f>
              <c:numCache>
                <c:formatCode>General</c:formatCode>
                <c:ptCount val="16"/>
                <c:pt idx="0">
                  <c:v>79.525195920687736</c:v>
                </c:pt>
                <c:pt idx="1">
                  <c:v>83.377742784307799</c:v>
                </c:pt>
                <c:pt idx="2">
                  <c:v>84.240980866624128</c:v>
                </c:pt>
                <c:pt idx="3">
                  <c:v>91.718065010250058</c:v>
                </c:pt>
                <c:pt idx="4">
                  <c:v>72.585185506752509</c:v>
                </c:pt>
                <c:pt idx="5">
                  <c:v>76.437732370372572</c:v>
                </c:pt>
                <c:pt idx="6">
                  <c:v>77.300970452688901</c:v>
                </c:pt>
                <c:pt idx="7">
                  <c:v>84.778054596314831</c:v>
                </c:pt>
                <c:pt idx="8">
                  <c:v>65.645175092817283</c:v>
                </c:pt>
                <c:pt idx="9">
                  <c:v>69.497721956437346</c:v>
                </c:pt>
                <c:pt idx="10">
                  <c:v>70.360960038753674</c:v>
                </c:pt>
                <c:pt idx="11">
                  <c:v>77.838044182379605</c:v>
                </c:pt>
                <c:pt idx="12">
                  <c:v>58.705164678882056</c:v>
                </c:pt>
                <c:pt idx="13">
                  <c:v>62.557711542502112</c:v>
                </c:pt>
                <c:pt idx="14">
                  <c:v>63.420949624818448</c:v>
                </c:pt>
                <c:pt idx="15">
                  <c:v>70.898033768444378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4-49C2-9E32-0510DAEBD977}"/>
            </c:ext>
          </c:extLst>
        </c:ser>
        <c:ser>
          <c:idx val="3"/>
          <c:order val="3"/>
          <c:tx>
            <c:v>Exponential Smoothing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'[4]S08000020 x'!$G$271:$G$283</c:f>
              <c:numCache>
                <c:formatCode>General</c:formatCode>
                <c:ptCount val="13"/>
                <c:pt idx="1">
                  <c:v>85.82</c:v>
                </c:pt>
                <c:pt idx="2">
                  <c:v>85.244019563581645</c:v>
                </c:pt>
                <c:pt idx="3">
                  <c:v>84.454202057625622</c:v>
                </c:pt>
                <c:pt idx="4">
                  <c:v>83.947861566704276</c:v>
                </c:pt>
                <c:pt idx="5">
                  <c:v>84.067680754968592</c:v>
                </c:pt>
                <c:pt idx="6">
                  <c:v>84.233940099729139</c:v>
                </c:pt>
                <c:pt idx="7">
                  <c:v>84.479488069278403</c:v>
                </c:pt>
                <c:pt idx="8">
                  <c:v>84.634188268973077</c:v>
                </c:pt>
                <c:pt idx="9">
                  <c:v>80.849719749166781</c:v>
                </c:pt>
                <c:pt idx="10">
                  <c:v>79.117020501522831</c:v>
                </c:pt>
                <c:pt idx="11">
                  <c:v>77.992083157252893</c:v>
                </c:pt>
                <c:pt idx="12">
                  <c:v>79.084562498958348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14-49C2-9E32-0510DAEB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999032"/>
        <c:axId val="541280808"/>
      </c:scatterChart>
      <c:valAx>
        <c:axId val="85699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Period from Q1 2012 to Q4 2021 excluding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80808"/>
        <c:crosses val="autoZero"/>
        <c:crossBetween val="midCat"/>
      </c:valAx>
      <c:valAx>
        <c:axId val="5412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Bed</a:t>
                </a:r>
                <a:r>
                  <a:rPr lang="en-IN" baseline="0"/>
                  <a:t> Occupancy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9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Referrals treated (%) by Quarter for cancer without the year 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S08000020!$A$45:$A$80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S08000020!$F$45:$F$80</c:f>
              <c:numCache>
                <c:formatCode>0.00</c:formatCode>
                <c:ptCount val="36"/>
                <c:pt idx="0">
                  <c:v>90.102389078498291</c:v>
                </c:pt>
                <c:pt idx="1">
                  <c:v>95.136778115501514</c:v>
                </c:pt>
                <c:pt idx="2">
                  <c:v>88.679245283018872</c:v>
                </c:pt>
                <c:pt idx="3">
                  <c:v>95.59748427672956</c:v>
                </c:pt>
                <c:pt idx="4">
                  <c:v>90.202702702702695</c:v>
                </c:pt>
                <c:pt idx="5">
                  <c:v>88.698630136986296</c:v>
                </c:pt>
                <c:pt idx="6">
                  <c:v>89.368770764119603</c:v>
                </c:pt>
                <c:pt idx="7">
                  <c:v>92.145015105740185</c:v>
                </c:pt>
                <c:pt idx="8">
                  <c:v>85.483870967741936</c:v>
                </c:pt>
                <c:pt idx="9">
                  <c:v>90.282131661442008</c:v>
                </c:pt>
                <c:pt idx="10">
                  <c:v>86.82634730538922</c:v>
                </c:pt>
                <c:pt idx="11">
                  <c:v>89.130434782608688</c:v>
                </c:pt>
                <c:pt idx="12">
                  <c:v>85.534591194968556</c:v>
                </c:pt>
                <c:pt idx="13">
                  <c:v>84.482758620689651</c:v>
                </c:pt>
                <c:pt idx="14">
                  <c:v>85</c:v>
                </c:pt>
                <c:pt idx="15">
                  <c:v>86.549707602339183</c:v>
                </c:pt>
                <c:pt idx="16">
                  <c:v>86.834733893557427</c:v>
                </c:pt>
                <c:pt idx="17">
                  <c:v>85.13513513513513</c:v>
                </c:pt>
                <c:pt idx="18">
                  <c:v>81.723237597911222</c:v>
                </c:pt>
                <c:pt idx="19">
                  <c:v>84.382871536523936</c:v>
                </c:pt>
                <c:pt idx="20">
                  <c:v>85.359801488833739</c:v>
                </c:pt>
                <c:pt idx="21">
                  <c:v>81.84143222506394</c:v>
                </c:pt>
                <c:pt idx="22">
                  <c:v>82.608695652173907</c:v>
                </c:pt>
                <c:pt idx="23">
                  <c:v>79.606879606879616</c:v>
                </c:pt>
                <c:pt idx="24">
                  <c:v>75.797872340425528</c:v>
                </c:pt>
                <c:pt idx="25">
                  <c:v>79.820627802690581</c:v>
                </c:pt>
                <c:pt idx="26">
                  <c:v>76.712328767123282</c:v>
                </c:pt>
                <c:pt idx="27">
                  <c:v>79.136690647482013</c:v>
                </c:pt>
                <c:pt idx="28">
                  <c:v>76.737967914438499</c:v>
                </c:pt>
                <c:pt idx="29">
                  <c:v>86.634844868735087</c:v>
                </c:pt>
                <c:pt idx="30">
                  <c:v>79.126213592233015</c:v>
                </c:pt>
                <c:pt idx="31">
                  <c:v>79.255319148936167</c:v>
                </c:pt>
                <c:pt idx="32">
                  <c:v>75.454545454545453</c:v>
                </c:pt>
                <c:pt idx="33">
                  <c:v>80.361757105943155</c:v>
                </c:pt>
                <c:pt idx="34">
                  <c:v>75.335120643431637</c:v>
                </c:pt>
                <c:pt idx="35">
                  <c:v>72.616136919315394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B-4C35-A4D5-96BAAA7A9975}"/>
            </c:ext>
          </c:extLst>
        </c:ser>
        <c:ser>
          <c:idx val="1"/>
          <c:order val="1"/>
          <c:tx>
            <c:v>Forecast (Linear Trend, seasonality)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S08000020!$A$93:$A$128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S08000020!$K$93:$K$128</c:f>
              <c:numCache>
                <c:formatCode>0.00</c:formatCode>
                <c:ptCount val="36"/>
                <c:pt idx="0">
                  <c:v>91.361549084661917</c:v>
                </c:pt>
                <c:pt idx="1">
                  <c:v>93.68217359982583</c:v>
                </c:pt>
                <c:pt idx="2">
                  <c:v>90.680602925738441</c:v>
                </c:pt>
                <c:pt idx="3">
                  <c:v>92.129556261422209</c:v>
                </c:pt>
                <c:pt idx="4">
                  <c:v>89.396397231155106</c:v>
                </c:pt>
                <c:pt idx="5">
                  <c:v>91.71702174631902</c:v>
                </c:pt>
                <c:pt idx="6">
                  <c:v>88.715451072231616</c:v>
                </c:pt>
                <c:pt idx="7">
                  <c:v>90.164404407915384</c:v>
                </c:pt>
                <c:pt idx="8">
                  <c:v>87.431245377648295</c:v>
                </c:pt>
                <c:pt idx="9">
                  <c:v>89.751869892812209</c:v>
                </c:pt>
                <c:pt idx="10">
                  <c:v>86.750299218724805</c:v>
                </c:pt>
                <c:pt idx="11">
                  <c:v>88.199252554408574</c:v>
                </c:pt>
                <c:pt idx="12">
                  <c:v>85.466093524141471</c:v>
                </c:pt>
                <c:pt idx="13">
                  <c:v>87.786718039305399</c:v>
                </c:pt>
                <c:pt idx="14">
                  <c:v>84.785147365217995</c:v>
                </c:pt>
                <c:pt idx="15">
                  <c:v>86.234100700901763</c:v>
                </c:pt>
                <c:pt idx="16">
                  <c:v>83.50094167063466</c:v>
                </c:pt>
                <c:pt idx="17">
                  <c:v>85.821566185798574</c:v>
                </c:pt>
                <c:pt idx="18">
                  <c:v>82.81999551171117</c:v>
                </c:pt>
                <c:pt idx="19">
                  <c:v>84.268948847394952</c:v>
                </c:pt>
                <c:pt idx="20">
                  <c:v>81.535789817127849</c:v>
                </c:pt>
                <c:pt idx="21">
                  <c:v>83.856414332291763</c:v>
                </c:pt>
                <c:pt idx="22">
                  <c:v>80.854843658204359</c:v>
                </c:pt>
                <c:pt idx="23">
                  <c:v>82.303796993888128</c:v>
                </c:pt>
                <c:pt idx="24">
                  <c:v>79.570637963621024</c:v>
                </c:pt>
                <c:pt idx="25">
                  <c:v>81.891262478784952</c:v>
                </c:pt>
                <c:pt idx="26">
                  <c:v>78.889691804697549</c:v>
                </c:pt>
                <c:pt idx="27">
                  <c:v>80.338645140381317</c:v>
                </c:pt>
                <c:pt idx="28">
                  <c:v>77.605486110114214</c:v>
                </c:pt>
                <c:pt idx="29">
                  <c:v>79.926110625278127</c:v>
                </c:pt>
                <c:pt idx="30">
                  <c:v>76.924539951190738</c:v>
                </c:pt>
                <c:pt idx="31">
                  <c:v>78.373493286874506</c:v>
                </c:pt>
                <c:pt idx="32">
                  <c:v>75.640334256607403</c:v>
                </c:pt>
                <c:pt idx="33">
                  <c:v>77.960958771771317</c:v>
                </c:pt>
                <c:pt idx="34">
                  <c:v>74.959388097683913</c:v>
                </c:pt>
                <c:pt idx="35">
                  <c:v>76.408341433367696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B-4C35-A4D5-96BAAA7A9975}"/>
            </c:ext>
          </c:extLst>
        </c:ser>
        <c:ser>
          <c:idx val="2"/>
          <c:order val="2"/>
          <c:tx>
            <c:v>Forecast (Linear Trend)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S08000020!$A$45:$A$80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S08000020!$F$45:$F$80</c:f>
              <c:numCache>
                <c:formatCode>0.00</c:formatCode>
                <c:ptCount val="36"/>
                <c:pt idx="0">
                  <c:v>90.102389078498291</c:v>
                </c:pt>
                <c:pt idx="1">
                  <c:v>95.136778115501514</c:v>
                </c:pt>
                <c:pt idx="2">
                  <c:v>88.679245283018872</c:v>
                </c:pt>
                <c:pt idx="3">
                  <c:v>95.59748427672956</c:v>
                </c:pt>
                <c:pt idx="4">
                  <c:v>90.202702702702695</c:v>
                </c:pt>
                <c:pt idx="5">
                  <c:v>88.698630136986296</c:v>
                </c:pt>
                <c:pt idx="6">
                  <c:v>89.368770764119603</c:v>
                </c:pt>
                <c:pt idx="7">
                  <c:v>92.145015105740185</c:v>
                </c:pt>
                <c:pt idx="8">
                  <c:v>85.483870967741936</c:v>
                </c:pt>
                <c:pt idx="9">
                  <c:v>90.282131661442008</c:v>
                </c:pt>
                <c:pt idx="10">
                  <c:v>86.82634730538922</c:v>
                </c:pt>
                <c:pt idx="11">
                  <c:v>89.130434782608688</c:v>
                </c:pt>
                <c:pt idx="12">
                  <c:v>85.534591194968556</c:v>
                </c:pt>
                <c:pt idx="13">
                  <c:v>84.482758620689651</c:v>
                </c:pt>
                <c:pt idx="14">
                  <c:v>85</c:v>
                </c:pt>
                <c:pt idx="15">
                  <c:v>86.549707602339183</c:v>
                </c:pt>
                <c:pt idx="16">
                  <c:v>86.834733893557427</c:v>
                </c:pt>
                <c:pt idx="17">
                  <c:v>85.13513513513513</c:v>
                </c:pt>
                <c:pt idx="18">
                  <c:v>81.723237597911222</c:v>
                </c:pt>
                <c:pt idx="19">
                  <c:v>84.382871536523936</c:v>
                </c:pt>
                <c:pt idx="20">
                  <c:v>85.359801488833739</c:v>
                </c:pt>
                <c:pt idx="21">
                  <c:v>81.84143222506394</c:v>
                </c:pt>
                <c:pt idx="22">
                  <c:v>82.608695652173907</c:v>
                </c:pt>
                <c:pt idx="23">
                  <c:v>79.606879606879616</c:v>
                </c:pt>
                <c:pt idx="24">
                  <c:v>75.797872340425528</c:v>
                </c:pt>
                <c:pt idx="25">
                  <c:v>79.820627802690581</c:v>
                </c:pt>
                <c:pt idx="26">
                  <c:v>76.712328767123282</c:v>
                </c:pt>
                <c:pt idx="27">
                  <c:v>79.136690647482013</c:v>
                </c:pt>
                <c:pt idx="28">
                  <c:v>76.737967914438499</c:v>
                </c:pt>
                <c:pt idx="29">
                  <c:v>86.634844868735087</c:v>
                </c:pt>
                <c:pt idx="30">
                  <c:v>79.126213592233015</c:v>
                </c:pt>
                <c:pt idx="31">
                  <c:v>79.255319148936167</c:v>
                </c:pt>
                <c:pt idx="32">
                  <c:v>75.454545454545453</c:v>
                </c:pt>
                <c:pt idx="33">
                  <c:v>80.361757105943155</c:v>
                </c:pt>
                <c:pt idx="34">
                  <c:v>75.335120643431637</c:v>
                </c:pt>
                <c:pt idx="35">
                  <c:v>72.616136919315394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AB-4C35-A4D5-96BAAA7A9975}"/>
            </c:ext>
          </c:extLst>
        </c:ser>
        <c:ser>
          <c:idx val="3"/>
          <c:order val="3"/>
          <c:tx>
            <c:v>Exponential Smoothing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S08000020!$A$143:$A$178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S08000020!$G$143:$G$178</c:f>
              <c:numCache>
                <c:formatCode>0.00</c:formatCode>
                <c:ptCount val="36"/>
                <c:pt idx="1">
                  <c:v>90.102389078498291</c:v>
                </c:pt>
                <c:pt idx="2">
                  <c:v>92.116144693299574</c:v>
                </c:pt>
                <c:pt idx="3">
                  <c:v>90.741384929187291</c:v>
                </c:pt>
                <c:pt idx="4">
                  <c:v>92.683824668204196</c:v>
                </c:pt>
                <c:pt idx="5">
                  <c:v>91.691375882003598</c:v>
                </c:pt>
                <c:pt idx="6">
                  <c:v>90.494277583996677</c:v>
                </c:pt>
                <c:pt idx="7">
                  <c:v>90.044074856045853</c:v>
                </c:pt>
                <c:pt idx="8">
                  <c:v>90.884450955923583</c:v>
                </c:pt>
                <c:pt idx="9">
                  <c:v>88.724218960650916</c:v>
                </c:pt>
                <c:pt idx="10">
                  <c:v>89.347384040967356</c:v>
                </c:pt>
                <c:pt idx="11">
                  <c:v>88.338969346736093</c:v>
                </c:pt>
                <c:pt idx="12">
                  <c:v>88.655555521085134</c:v>
                </c:pt>
                <c:pt idx="13">
                  <c:v>87.407169790638505</c:v>
                </c:pt>
                <c:pt idx="14">
                  <c:v>86.237405322658958</c:v>
                </c:pt>
                <c:pt idx="15">
                  <c:v>85.742443193595363</c:v>
                </c:pt>
                <c:pt idx="16">
                  <c:v>86.065348957092894</c:v>
                </c:pt>
                <c:pt idx="17">
                  <c:v>86.373102931678716</c:v>
                </c:pt>
                <c:pt idx="18">
                  <c:v>85.877915813061293</c:v>
                </c:pt>
                <c:pt idx="19">
                  <c:v>84.216044527001259</c:v>
                </c:pt>
                <c:pt idx="20">
                  <c:v>84.282775330810324</c:v>
                </c:pt>
                <c:pt idx="21">
                  <c:v>84.713585794019679</c:v>
                </c:pt>
                <c:pt idx="22">
                  <c:v>83.564724366437389</c:v>
                </c:pt>
                <c:pt idx="23">
                  <c:v>83.182312880731985</c:v>
                </c:pt>
                <c:pt idx="24">
                  <c:v>81.752139571191037</c:v>
                </c:pt>
                <c:pt idx="25">
                  <c:v>79.370432678884839</c:v>
                </c:pt>
                <c:pt idx="26">
                  <c:v>79.550510728407133</c:v>
                </c:pt>
                <c:pt idx="27">
                  <c:v>78.415237943893587</c:v>
                </c:pt>
                <c:pt idx="28">
                  <c:v>78.703819025328954</c:v>
                </c:pt>
                <c:pt idx="29">
                  <c:v>77.917478580972769</c:v>
                </c:pt>
                <c:pt idx="30">
                  <c:v>81.404425096077688</c:v>
                </c:pt>
                <c:pt idx="31">
                  <c:v>80.493140494539816</c:v>
                </c:pt>
                <c:pt idx="32">
                  <c:v>79.998011956298356</c:v>
                </c:pt>
                <c:pt idx="33">
                  <c:v>78.180625355597201</c:v>
                </c:pt>
                <c:pt idx="34">
                  <c:v>79.053078055735583</c:v>
                </c:pt>
                <c:pt idx="35">
                  <c:v>77.565895090813996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AB-4C35-A4D5-96BAAA7A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56239"/>
        <c:axId val="773769551"/>
      </c:scatterChart>
      <c:valAx>
        <c:axId val="7737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69551"/>
        <c:crosses val="autoZero"/>
        <c:crossBetween val="midCat"/>
      </c:valAx>
      <c:valAx>
        <c:axId val="7737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5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occupancy of beds in Accident and Emergency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6426507596404"/>
          <c:y val="0.17564598483676311"/>
          <c:w val="0.75623775153105877"/>
          <c:h val="0.52142145675382945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S08000024!$A$6:$A$17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S08000024!$F$6:$F$17</c:f>
              <c:numCache>
                <c:formatCode>0.00</c:formatCode>
                <c:ptCount val="12"/>
                <c:pt idx="0">
                  <c:v>96.525293817066895</c:v>
                </c:pt>
                <c:pt idx="1">
                  <c:v>94.567307692307693</c:v>
                </c:pt>
                <c:pt idx="2">
                  <c:v>94.694244604316495</c:v>
                </c:pt>
                <c:pt idx="3">
                  <c:v>96.402877697841703</c:v>
                </c:pt>
                <c:pt idx="4">
                  <c:v>94.280686317641795</c:v>
                </c:pt>
                <c:pt idx="5">
                  <c:v>90.951374207188096</c:v>
                </c:pt>
                <c:pt idx="6">
                  <c:v>95.575553055867999</c:v>
                </c:pt>
                <c:pt idx="7">
                  <c:v>95.745467998520098</c:v>
                </c:pt>
                <c:pt idx="8">
                  <c:v>87.324478178368096</c:v>
                </c:pt>
                <c:pt idx="9">
                  <c:v>94.900849858356906</c:v>
                </c:pt>
                <c:pt idx="10">
                  <c:v>95.980825958701999</c:v>
                </c:pt>
                <c:pt idx="11">
                  <c:v>97.628288055196194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9-4DBB-B151-D42411F9C7B6}"/>
            </c:ext>
          </c:extLst>
        </c:ser>
        <c:ser>
          <c:idx val="1"/>
          <c:order val="1"/>
          <c:tx>
            <c:v>Forcast(Linear Trend)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S08000024!$G$6:$G$17</c:f>
              <c:numCache>
                <c:formatCode>0.00</c:formatCode>
                <c:ptCount val="12"/>
                <c:pt idx="0">
                  <c:v>94.741808490193961</c:v>
                </c:pt>
                <c:pt idx="1">
                  <c:v>94.706589483512843</c:v>
                </c:pt>
                <c:pt idx="2">
                  <c:v>94.671370476831726</c:v>
                </c:pt>
                <c:pt idx="3">
                  <c:v>94.636151470150608</c:v>
                </c:pt>
                <c:pt idx="4">
                  <c:v>94.600932463469491</c:v>
                </c:pt>
                <c:pt idx="5">
                  <c:v>94.565713456788373</c:v>
                </c:pt>
                <c:pt idx="6">
                  <c:v>94.53049445010727</c:v>
                </c:pt>
                <c:pt idx="7">
                  <c:v>94.495275443426152</c:v>
                </c:pt>
                <c:pt idx="8">
                  <c:v>94.460056436745035</c:v>
                </c:pt>
                <c:pt idx="9">
                  <c:v>94.424837430063917</c:v>
                </c:pt>
                <c:pt idx="10">
                  <c:v>94.3896184233828</c:v>
                </c:pt>
                <c:pt idx="11">
                  <c:v>94.354399416701682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9-4DBB-B151-D42411F9C7B6}"/>
            </c:ext>
          </c:extLst>
        </c:ser>
        <c:ser>
          <c:idx val="2"/>
          <c:order val="2"/>
          <c:tx>
            <c:v>Forcast(Linear Trend with Seasonality)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S08000024!$K$44:$K$55</c:f>
              <c:numCache>
                <c:formatCode>General</c:formatCode>
                <c:ptCount val="12"/>
                <c:pt idx="0">
                  <c:v>93.504562991139281</c:v>
                </c:pt>
                <c:pt idx="1">
                  <c:v>94.267587472731265</c:v>
                </c:pt>
                <c:pt idx="2">
                  <c:v>96.211284759742526</c:v>
                </c:pt>
                <c:pt idx="3">
                  <c:v>97.386621470633017</c:v>
                </c:pt>
                <c:pt idx="4">
                  <c:v>92.710152771025591</c:v>
                </c:pt>
                <c:pt idx="5">
                  <c:v>93.47317725261756</c:v>
                </c:pt>
                <c:pt idx="6">
                  <c:v>95.416874539628822</c:v>
                </c:pt>
                <c:pt idx="7">
                  <c:v>96.592211250519327</c:v>
                </c:pt>
                <c:pt idx="8">
                  <c:v>91.915742550911887</c:v>
                </c:pt>
                <c:pt idx="9">
                  <c:v>92.678767032503856</c:v>
                </c:pt>
                <c:pt idx="10">
                  <c:v>94.622464319515132</c:v>
                </c:pt>
                <c:pt idx="11">
                  <c:v>95.797801030405623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9-4DBB-B151-D42411F9C7B6}"/>
            </c:ext>
          </c:extLst>
        </c:ser>
        <c:ser>
          <c:idx val="3"/>
          <c:order val="3"/>
          <c:tx>
            <c:v>Forcast (Exponencial)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S08000024!$K$69:$K$80</c:f>
              <c:numCache>
                <c:formatCode>0.00</c:formatCode>
                <c:ptCount val="12"/>
                <c:pt idx="1">
                  <c:v>96.525293817066895</c:v>
                </c:pt>
                <c:pt idx="2">
                  <c:v>96.192436175857821</c:v>
                </c:pt>
                <c:pt idx="3">
                  <c:v>95.937743608695797</c:v>
                </c:pt>
                <c:pt idx="4">
                  <c:v>96.016816403850598</c:v>
                </c:pt>
                <c:pt idx="5">
                  <c:v>95.721674289195107</c:v>
                </c:pt>
                <c:pt idx="6">
                  <c:v>94.910723275253915</c:v>
                </c:pt>
                <c:pt idx="7">
                  <c:v>95.023744337958306</c:v>
                </c:pt>
                <c:pt idx="8">
                  <c:v>95.146437360253813</c:v>
                </c:pt>
                <c:pt idx="9">
                  <c:v>93.816704299333239</c:v>
                </c:pt>
                <c:pt idx="10">
                  <c:v>94.001009044367251</c:v>
                </c:pt>
                <c:pt idx="11">
                  <c:v>94.337577919804161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9-4DBB-B151-D42411F9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970063"/>
        <c:axId val="1441995023"/>
      </c:scatterChart>
      <c:valAx>
        <c:axId val="14419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 from Q1 2018 to Q4 2021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4806940720176027"/>
              <c:y val="0.7589246356085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95023"/>
        <c:crosses val="autoZero"/>
        <c:crossBetween val="midCat"/>
      </c:valAx>
      <c:valAx>
        <c:axId val="14419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Bed Occupancy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7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Referrals treated (%) by Quarter for cancer without the year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S08000024!$A$91:$A$126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S08000024!$F$185:$F$220</c:f>
              <c:numCache>
                <c:formatCode>0.00</c:formatCode>
                <c:ptCount val="36"/>
                <c:pt idx="0">
                  <c:v>94.642857142857139</c:v>
                </c:pt>
                <c:pt idx="1">
                  <c:v>92.025518341307816</c:v>
                </c:pt>
                <c:pt idx="2">
                  <c:v>90.085470085470092</c:v>
                </c:pt>
                <c:pt idx="3">
                  <c:v>95.595432300163125</c:v>
                </c:pt>
                <c:pt idx="4">
                  <c:v>94.708029197080293</c:v>
                </c:pt>
                <c:pt idx="5">
                  <c:v>94.21641791044776</c:v>
                </c:pt>
                <c:pt idx="6">
                  <c:v>95.585738539898131</c:v>
                </c:pt>
                <c:pt idx="7">
                  <c:v>94.38943894389439</c:v>
                </c:pt>
                <c:pt idx="8">
                  <c:v>90.733590733590731</c:v>
                </c:pt>
                <c:pt idx="9">
                  <c:v>92.266187050359719</c:v>
                </c:pt>
                <c:pt idx="10">
                  <c:v>94.026974951830439</c:v>
                </c:pt>
                <c:pt idx="11">
                  <c:v>93.849206349206355</c:v>
                </c:pt>
                <c:pt idx="12">
                  <c:v>92.427184466019412</c:v>
                </c:pt>
                <c:pt idx="13">
                  <c:v>92.222222222222229</c:v>
                </c:pt>
                <c:pt idx="14">
                  <c:v>92.723880597014926</c:v>
                </c:pt>
                <c:pt idx="15">
                  <c:v>91.064638783269956</c:v>
                </c:pt>
                <c:pt idx="16">
                  <c:v>90.427698574338095</c:v>
                </c:pt>
                <c:pt idx="17">
                  <c:v>91.452991452991455</c:v>
                </c:pt>
                <c:pt idx="18">
                  <c:v>87.449392712550605</c:v>
                </c:pt>
                <c:pt idx="19">
                  <c:v>82.592592592592595</c:v>
                </c:pt>
                <c:pt idx="20">
                  <c:v>87.620889748549331</c:v>
                </c:pt>
                <c:pt idx="21">
                  <c:v>85.621970920840056</c:v>
                </c:pt>
                <c:pt idx="22">
                  <c:v>86.542056074766364</c:v>
                </c:pt>
                <c:pt idx="23">
                  <c:v>89.303904923599319</c:v>
                </c:pt>
                <c:pt idx="24">
                  <c:v>85.027726432532347</c:v>
                </c:pt>
                <c:pt idx="25">
                  <c:v>80.769230769230774</c:v>
                </c:pt>
                <c:pt idx="26">
                  <c:v>78.703703703703709</c:v>
                </c:pt>
                <c:pt idx="27">
                  <c:v>80.060422960725077</c:v>
                </c:pt>
                <c:pt idx="28">
                  <c:v>78.13559322033899</c:v>
                </c:pt>
                <c:pt idx="29">
                  <c:v>73.668188736681884</c:v>
                </c:pt>
                <c:pt idx="30">
                  <c:v>78.236130867709818</c:v>
                </c:pt>
                <c:pt idx="31">
                  <c:v>80.277349768875197</c:v>
                </c:pt>
                <c:pt idx="32">
                  <c:v>82.736156351791536</c:v>
                </c:pt>
                <c:pt idx="33">
                  <c:v>85.348506401137982</c:v>
                </c:pt>
                <c:pt idx="34">
                  <c:v>85.126162018592296</c:v>
                </c:pt>
                <c:pt idx="35">
                  <c:v>82.871536523929464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B-4FD8-B312-AB8D1EE0A628}"/>
            </c:ext>
          </c:extLst>
        </c:ser>
        <c:ser>
          <c:idx val="1"/>
          <c:order val="1"/>
          <c:tx>
            <c:v>Forecast (Linear Trend)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S08000024!$A$137:$A$172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S08000024!$K$137:$K$172</c:f>
              <c:numCache>
                <c:formatCode>0.00</c:formatCode>
                <c:ptCount val="36"/>
                <c:pt idx="0">
                  <c:v>96.208751881825776</c:v>
                </c:pt>
                <c:pt idx="1">
                  <c:v>95.223363874950422</c:v>
                </c:pt>
                <c:pt idx="2">
                  <c:v>95.322061180096725</c:v>
                </c:pt>
                <c:pt idx="3">
                  <c:v>95.491507135065518</c:v>
                </c:pt>
                <c:pt idx="4">
                  <c:v>94.280445185455392</c:v>
                </c:pt>
                <c:pt idx="5">
                  <c:v>93.295057178580038</c:v>
                </c:pt>
                <c:pt idx="6">
                  <c:v>93.393754483726326</c:v>
                </c:pt>
                <c:pt idx="7">
                  <c:v>93.563200438695119</c:v>
                </c:pt>
                <c:pt idx="8">
                  <c:v>92.352138489084993</c:v>
                </c:pt>
                <c:pt idx="9">
                  <c:v>91.366750482209639</c:v>
                </c:pt>
                <c:pt idx="10">
                  <c:v>91.465447787355942</c:v>
                </c:pt>
                <c:pt idx="11">
                  <c:v>91.634893742324735</c:v>
                </c:pt>
                <c:pt idx="12">
                  <c:v>90.423831792714608</c:v>
                </c:pt>
                <c:pt idx="13">
                  <c:v>89.438443785839254</c:v>
                </c:pt>
                <c:pt idx="14">
                  <c:v>89.537141090985557</c:v>
                </c:pt>
                <c:pt idx="15">
                  <c:v>89.706587045954336</c:v>
                </c:pt>
                <c:pt idx="16">
                  <c:v>88.49552509634421</c:v>
                </c:pt>
                <c:pt idx="17">
                  <c:v>87.510137089468856</c:v>
                </c:pt>
                <c:pt idx="18">
                  <c:v>87.608834394615158</c:v>
                </c:pt>
                <c:pt idx="19">
                  <c:v>87.778280349583952</c:v>
                </c:pt>
                <c:pt idx="20">
                  <c:v>86.567218399973825</c:v>
                </c:pt>
                <c:pt idx="21">
                  <c:v>85.581830393098471</c:v>
                </c:pt>
                <c:pt idx="22">
                  <c:v>85.680527698244774</c:v>
                </c:pt>
                <c:pt idx="23">
                  <c:v>85.849973653213567</c:v>
                </c:pt>
                <c:pt idx="24">
                  <c:v>84.638911703603441</c:v>
                </c:pt>
                <c:pt idx="25">
                  <c:v>83.653523696728087</c:v>
                </c:pt>
                <c:pt idx="26">
                  <c:v>83.752221001874375</c:v>
                </c:pt>
                <c:pt idx="27">
                  <c:v>83.921666956843168</c:v>
                </c:pt>
                <c:pt idx="28">
                  <c:v>82.710605007233042</c:v>
                </c:pt>
                <c:pt idx="29">
                  <c:v>81.725217000357688</c:v>
                </c:pt>
                <c:pt idx="30">
                  <c:v>81.82391430550399</c:v>
                </c:pt>
                <c:pt idx="31">
                  <c:v>81.993360260472784</c:v>
                </c:pt>
                <c:pt idx="32">
                  <c:v>80.782298310862657</c:v>
                </c:pt>
                <c:pt idx="33">
                  <c:v>79.796910303987303</c:v>
                </c:pt>
                <c:pt idx="34">
                  <c:v>79.895607609133606</c:v>
                </c:pt>
                <c:pt idx="35">
                  <c:v>80.065053564102385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B-4FD8-B312-AB8D1EE0A628}"/>
            </c:ext>
          </c:extLst>
        </c:ser>
        <c:ser>
          <c:idx val="2"/>
          <c:order val="2"/>
          <c:tx>
            <c:v>Forecast (Linear Trend with seasonality)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S08000024!$A$137:$A$172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S08000024!$K$137:$K$172</c:f>
              <c:numCache>
                <c:formatCode>0.00</c:formatCode>
                <c:ptCount val="36"/>
                <c:pt idx="0">
                  <c:v>96.208751881825776</c:v>
                </c:pt>
                <c:pt idx="1">
                  <c:v>95.223363874950422</c:v>
                </c:pt>
                <c:pt idx="2">
                  <c:v>95.322061180096725</c:v>
                </c:pt>
                <c:pt idx="3">
                  <c:v>95.491507135065518</c:v>
                </c:pt>
                <c:pt idx="4">
                  <c:v>94.280445185455392</c:v>
                </c:pt>
                <c:pt idx="5">
                  <c:v>93.295057178580038</c:v>
                </c:pt>
                <c:pt idx="6">
                  <c:v>93.393754483726326</c:v>
                </c:pt>
                <c:pt idx="7">
                  <c:v>93.563200438695119</c:v>
                </c:pt>
                <c:pt idx="8">
                  <c:v>92.352138489084993</c:v>
                </c:pt>
                <c:pt idx="9">
                  <c:v>91.366750482209639</c:v>
                </c:pt>
                <c:pt idx="10">
                  <c:v>91.465447787355942</c:v>
                </c:pt>
                <c:pt idx="11">
                  <c:v>91.634893742324735</c:v>
                </c:pt>
                <c:pt idx="12">
                  <c:v>90.423831792714608</c:v>
                </c:pt>
                <c:pt idx="13">
                  <c:v>89.438443785839254</c:v>
                </c:pt>
                <c:pt idx="14">
                  <c:v>89.537141090985557</c:v>
                </c:pt>
                <c:pt idx="15">
                  <c:v>89.706587045954336</c:v>
                </c:pt>
                <c:pt idx="16">
                  <c:v>88.49552509634421</c:v>
                </c:pt>
                <c:pt idx="17">
                  <c:v>87.510137089468856</c:v>
                </c:pt>
                <c:pt idx="18">
                  <c:v>87.608834394615158</c:v>
                </c:pt>
                <c:pt idx="19">
                  <c:v>87.778280349583952</c:v>
                </c:pt>
                <c:pt idx="20">
                  <c:v>86.567218399973825</c:v>
                </c:pt>
                <c:pt idx="21">
                  <c:v>85.581830393098471</c:v>
                </c:pt>
                <c:pt idx="22">
                  <c:v>85.680527698244774</c:v>
                </c:pt>
                <c:pt idx="23">
                  <c:v>85.849973653213567</c:v>
                </c:pt>
                <c:pt idx="24">
                  <c:v>84.638911703603441</c:v>
                </c:pt>
                <c:pt idx="25">
                  <c:v>83.653523696728087</c:v>
                </c:pt>
                <c:pt idx="26">
                  <c:v>83.752221001874375</c:v>
                </c:pt>
                <c:pt idx="27">
                  <c:v>83.921666956843168</c:v>
                </c:pt>
                <c:pt idx="28">
                  <c:v>82.710605007233042</c:v>
                </c:pt>
                <c:pt idx="29">
                  <c:v>81.725217000357688</c:v>
                </c:pt>
                <c:pt idx="30">
                  <c:v>81.82391430550399</c:v>
                </c:pt>
                <c:pt idx="31">
                  <c:v>81.993360260472784</c:v>
                </c:pt>
                <c:pt idx="32">
                  <c:v>80.782298310862657</c:v>
                </c:pt>
                <c:pt idx="33">
                  <c:v>79.796910303987303</c:v>
                </c:pt>
                <c:pt idx="34">
                  <c:v>79.895607609133606</c:v>
                </c:pt>
                <c:pt idx="35">
                  <c:v>80.065053564102385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1B-4FD8-B312-AB8D1EE0A628}"/>
            </c:ext>
          </c:extLst>
        </c:ser>
        <c:ser>
          <c:idx val="3"/>
          <c:order val="3"/>
          <c:tx>
            <c:v>Exponential Smoothing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S08000024!$A$185:$A$220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S08000024!$G$185:$G$220</c:f>
              <c:numCache>
                <c:formatCode>0.00</c:formatCode>
                <c:ptCount val="36"/>
                <c:pt idx="0" formatCode="General">
                  <c:v>#N/A</c:v>
                </c:pt>
                <c:pt idx="1">
                  <c:v>94.642857142857139</c:v>
                </c:pt>
                <c:pt idx="2" formatCode="General">
                  <c:v>92.287252221462751</c:v>
                </c:pt>
                <c:pt idx="3" formatCode="General">
                  <c:v>90.305648299069361</c:v>
                </c:pt>
                <c:pt idx="4" formatCode="General">
                  <c:v>95.066453900053745</c:v>
                </c:pt>
                <c:pt idx="5" formatCode="General">
                  <c:v>94.743871667377647</c:v>
                </c:pt>
                <c:pt idx="6" formatCode="General">
                  <c:v>94.269163286140753</c:v>
                </c:pt>
                <c:pt idx="7" formatCode="General">
                  <c:v>95.454081014522387</c:v>
                </c:pt>
                <c:pt idx="8" formatCode="General">
                  <c:v>94.49590315095719</c:v>
                </c:pt>
                <c:pt idx="9" formatCode="General">
                  <c:v>91.109821975327378</c:v>
                </c:pt>
                <c:pt idx="10" formatCode="General">
                  <c:v>92.150550542856479</c:v>
                </c:pt>
                <c:pt idx="11" formatCode="General">
                  <c:v>93.839332510933033</c:v>
                </c:pt>
                <c:pt idx="12" formatCode="General">
                  <c:v>93.848218965379033</c:v>
                </c:pt>
                <c:pt idx="13" formatCode="General">
                  <c:v>92.569287915955371</c:v>
                </c:pt>
                <c:pt idx="14" formatCode="General">
                  <c:v>92.256928791595556</c:v>
                </c:pt>
                <c:pt idx="15" formatCode="General">
                  <c:v>92.677185416472994</c:v>
                </c:pt>
                <c:pt idx="16" formatCode="General">
                  <c:v>91.225893446590263</c:v>
                </c:pt>
                <c:pt idx="17" formatCode="General">
                  <c:v>90.507518061563303</c:v>
                </c:pt>
                <c:pt idx="18" formatCode="General">
                  <c:v>91.358444113848634</c:v>
                </c:pt>
                <c:pt idx="19" formatCode="General">
                  <c:v>87.840297852680408</c:v>
                </c:pt>
                <c:pt idx="20" formatCode="General">
                  <c:v>83.117363118601389</c:v>
                </c:pt>
                <c:pt idx="21" formatCode="General">
                  <c:v>87.170537085554543</c:v>
                </c:pt>
                <c:pt idx="22" formatCode="General">
                  <c:v>85.776827537311505</c:v>
                </c:pt>
                <c:pt idx="23" formatCode="General">
                  <c:v>86.465533221020877</c:v>
                </c:pt>
                <c:pt idx="24" formatCode="General">
                  <c:v>89.020067753341479</c:v>
                </c:pt>
                <c:pt idx="25" formatCode="General">
                  <c:v>85.426960564613253</c:v>
                </c:pt>
                <c:pt idx="26" formatCode="General">
                  <c:v>81.235003748769017</c:v>
                </c:pt>
                <c:pt idx="27" formatCode="General">
                  <c:v>78.95683370821024</c:v>
                </c:pt>
                <c:pt idx="28" formatCode="General">
                  <c:v>79.950064035473588</c:v>
                </c:pt>
                <c:pt idx="29" formatCode="General">
                  <c:v>78.317040301852458</c:v>
                </c:pt>
                <c:pt idx="30" formatCode="General">
                  <c:v>74.133073893198954</c:v>
                </c:pt>
                <c:pt idx="31" formatCode="General">
                  <c:v>77.825825170258739</c:v>
                </c:pt>
                <c:pt idx="32" formatCode="General">
                  <c:v>80.032197309013554</c:v>
                </c:pt>
                <c:pt idx="33" formatCode="General">
                  <c:v>82.46576044751373</c:v>
                </c:pt>
                <c:pt idx="34" formatCode="General">
                  <c:v>85.060231805775558</c:v>
                </c:pt>
                <c:pt idx="35" formatCode="General">
                  <c:v>85.119568997310623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1B-4FD8-B312-AB8D1EE0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04927"/>
        <c:axId val="630499103"/>
      </c:scatterChart>
      <c:valAx>
        <c:axId val="6305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Period from Q1 2012 to Q4 2021 excluding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99103"/>
        <c:crosses val="autoZero"/>
        <c:crossBetween val="midCat"/>
      </c:valAx>
      <c:valAx>
        <c:axId val="6304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Referrals Treated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Referrals Treated (%) by quarter for Cancer in Scotland</a:t>
            </a:r>
            <a:endParaRPr lang="en-IN"/>
          </a:p>
        </c:rich>
      </c:tx>
      <c:layout>
        <c:manualLayout>
          <c:xMode val="edge"/>
          <c:yMode val="edge"/>
          <c:x val="0.16907943878596232"/>
          <c:y val="3.9130434782608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8937007874015"/>
          <c:y val="0.17171296296296296"/>
          <c:w val="0.77270975503062123"/>
          <c:h val="0.57136816498707876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[5]S08000030!$A$6:$A$41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[5]S08000030!$F$6:$F$41</c:f>
              <c:numCache>
                <c:formatCode>General</c:formatCode>
                <c:ptCount val="36"/>
                <c:pt idx="0">
                  <c:v>95.927601809954751</c:v>
                </c:pt>
                <c:pt idx="1">
                  <c:v>96.832579185520359</c:v>
                </c:pt>
                <c:pt idx="2">
                  <c:v>95.238095238095227</c:v>
                </c:pt>
                <c:pt idx="3">
                  <c:v>95.544554455445535</c:v>
                </c:pt>
                <c:pt idx="4">
                  <c:v>93.212669683257914</c:v>
                </c:pt>
                <c:pt idx="5">
                  <c:v>94.468085106382986</c:v>
                </c:pt>
                <c:pt idx="6">
                  <c:v>96</c:v>
                </c:pt>
                <c:pt idx="7">
                  <c:v>90.366972477064223</c:v>
                </c:pt>
                <c:pt idx="8">
                  <c:v>91.079812206572768</c:v>
                </c:pt>
                <c:pt idx="9">
                  <c:v>94.805194805194802</c:v>
                </c:pt>
                <c:pt idx="10">
                  <c:v>97.787610619469021</c:v>
                </c:pt>
                <c:pt idx="11">
                  <c:v>96.943231441048042</c:v>
                </c:pt>
                <c:pt idx="12">
                  <c:v>91.709844559585491</c:v>
                </c:pt>
                <c:pt idx="13">
                  <c:v>92.672413793103445</c:v>
                </c:pt>
                <c:pt idx="14">
                  <c:v>86.142322097378283</c:v>
                </c:pt>
                <c:pt idx="15">
                  <c:v>88.659793814432987</c:v>
                </c:pt>
                <c:pt idx="16">
                  <c:v>92.410714285714292</c:v>
                </c:pt>
                <c:pt idx="17">
                  <c:v>89.610389610389603</c:v>
                </c:pt>
                <c:pt idx="18">
                  <c:v>82.969432314410483</c:v>
                </c:pt>
                <c:pt idx="19">
                  <c:v>87.169811320754718</c:v>
                </c:pt>
                <c:pt idx="20">
                  <c:v>89.88326848249028</c:v>
                </c:pt>
                <c:pt idx="21">
                  <c:v>90.34749034749035</c:v>
                </c:pt>
                <c:pt idx="22">
                  <c:v>89.642857142857153</c:v>
                </c:pt>
                <c:pt idx="23">
                  <c:v>89.400921658986178</c:v>
                </c:pt>
                <c:pt idx="24">
                  <c:v>86.419753086419746</c:v>
                </c:pt>
                <c:pt idx="25">
                  <c:v>87.931034482758619</c:v>
                </c:pt>
                <c:pt idx="26">
                  <c:v>83.467741935483872</c:v>
                </c:pt>
                <c:pt idx="27">
                  <c:v>82.926829268292678</c:v>
                </c:pt>
                <c:pt idx="28">
                  <c:v>88.60759493670885</c:v>
                </c:pt>
                <c:pt idx="29">
                  <c:v>89.523809523809533</c:v>
                </c:pt>
                <c:pt idx="30">
                  <c:v>95.238095238095227</c:v>
                </c:pt>
                <c:pt idx="31">
                  <c:v>94.930875576036868</c:v>
                </c:pt>
                <c:pt idx="32">
                  <c:v>93.782383419689126</c:v>
                </c:pt>
                <c:pt idx="33">
                  <c:v>90.909090909090907</c:v>
                </c:pt>
                <c:pt idx="34">
                  <c:v>92.857142857142861</c:v>
                </c:pt>
                <c:pt idx="35">
                  <c:v>88.185654008438817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7-489F-8675-3C43F936EB7B}"/>
            </c:ext>
          </c:extLst>
        </c:ser>
        <c:ser>
          <c:idx val="1"/>
          <c:order val="1"/>
          <c:tx>
            <c:v>Forcast(Linear Trend)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[5]S08000030!$G$6:$G$41</c:f>
              <c:numCache>
                <c:formatCode>General</c:formatCode>
                <c:ptCount val="36"/>
                <c:pt idx="0">
                  <c:v>94.318225133850021</c:v>
                </c:pt>
                <c:pt idx="1">
                  <c:v>94.140684763816637</c:v>
                </c:pt>
                <c:pt idx="2">
                  <c:v>93.963144393783239</c:v>
                </c:pt>
                <c:pt idx="3">
                  <c:v>93.785604023749855</c:v>
                </c:pt>
                <c:pt idx="4">
                  <c:v>93.608063653716471</c:v>
                </c:pt>
                <c:pt idx="5">
                  <c:v>93.430523283683087</c:v>
                </c:pt>
                <c:pt idx="6">
                  <c:v>93.252982913649689</c:v>
                </c:pt>
                <c:pt idx="7">
                  <c:v>93.075442543616305</c:v>
                </c:pt>
                <c:pt idx="8">
                  <c:v>92.897902173582921</c:v>
                </c:pt>
                <c:pt idx="9">
                  <c:v>92.720361803549537</c:v>
                </c:pt>
                <c:pt idx="10">
                  <c:v>92.542821433516153</c:v>
                </c:pt>
                <c:pt idx="11">
                  <c:v>92.365281063482755</c:v>
                </c:pt>
                <c:pt idx="12">
                  <c:v>92.187740693449371</c:v>
                </c:pt>
                <c:pt idx="13">
                  <c:v>92.010200323415987</c:v>
                </c:pt>
                <c:pt idx="14">
                  <c:v>91.832659953382603</c:v>
                </c:pt>
                <c:pt idx="15">
                  <c:v>91.655119583349205</c:v>
                </c:pt>
                <c:pt idx="16">
                  <c:v>91.477579213315821</c:v>
                </c:pt>
                <c:pt idx="17">
                  <c:v>91.300038843282437</c:v>
                </c:pt>
                <c:pt idx="18">
                  <c:v>91.122498473249053</c:v>
                </c:pt>
                <c:pt idx="19">
                  <c:v>90.944958103215669</c:v>
                </c:pt>
                <c:pt idx="20">
                  <c:v>90.76741773318227</c:v>
                </c:pt>
                <c:pt idx="21">
                  <c:v>90.589877363148887</c:v>
                </c:pt>
                <c:pt idx="22">
                  <c:v>90.412336993115503</c:v>
                </c:pt>
                <c:pt idx="23">
                  <c:v>90.234796623082119</c:v>
                </c:pt>
                <c:pt idx="24">
                  <c:v>90.05725625304872</c:v>
                </c:pt>
                <c:pt idx="25">
                  <c:v>89.879715883015336</c:v>
                </c:pt>
                <c:pt idx="26">
                  <c:v>89.702175512981952</c:v>
                </c:pt>
                <c:pt idx="27">
                  <c:v>89.524635142948569</c:v>
                </c:pt>
                <c:pt idx="28">
                  <c:v>89.347094772915185</c:v>
                </c:pt>
                <c:pt idx="29">
                  <c:v>89.169554402881786</c:v>
                </c:pt>
                <c:pt idx="30">
                  <c:v>88.992014032848402</c:v>
                </c:pt>
                <c:pt idx="31">
                  <c:v>88.814473662815018</c:v>
                </c:pt>
                <c:pt idx="32">
                  <c:v>88.636933292781634</c:v>
                </c:pt>
                <c:pt idx="33">
                  <c:v>88.459392922748236</c:v>
                </c:pt>
                <c:pt idx="34">
                  <c:v>88.281852552714852</c:v>
                </c:pt>
                <c:pt idx="35">
                  <c:v>88.104312182681468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7-489F-8675-3C43F936EB7B}"/>
            </c:ext>
          </c:extLst>
        </c:ser>
        <c:ser>
          <c:idx val="2"/>
          <c:order val="2"/>
          <c:tx>
            <c:v>Forcast(Linear Trend with Seasonality)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[5]S08000030!$K$64:$K$99</c:f>
              <c:numCache>
                <c:formatCode>General</c:formatCode>
                <c:ptCount val="36"/>
                <c:pt idx="0">
                  <c:v>94.250301016478986</c:v>
                </c:pt>
                <c:pt idx="1">
                  <c:v>94.702128271295365</c:v>
                </c:pt>
                <c:pt idx="2">
                  <c:v>93.840262680094412</c:v>
                </c:pt>
                <c:pt idx="3">
                  <c:v>93.260856744268622</c:v>
                </c:pt>
                <c:pt idx="4">
                  <c:v>93.549771386536833</c:v>
                </c:pt>
                <c:pt idx="5">
                  <c:v>94.001598641353212</c:v>
                </c:pt>
                <c:pt idx="6">
                  <c:v>93.139733050152259</c:v>
                </c:pt>
                <c:pt idx="7">
                  <c:v>92.560327114326469</c:v>
                </c:pt>
                <c:pt idx="8">
                  <c:v>92.849241756594679</c:v>
                </c:pt>
                <c:pt idx="9">
                  <c:v>93.301069011411059</c:v>
                </c:pt>
                <c:pt idx="10">
                  <c:v>92.43920342021012</c:v>
                </c:pt>
                <c:pt idx="11">
                  <c:v>91.859797484384316</c:v>
                </c:pt>
                <c:pt idx="12">
                  <c:v>92.148712126652526</c:v>
                </c:pt>
                <c:pt idx="13">
                  <c:v>92.600539381468906</c:v>
                </c:pt>
                <c:pt idx="14">
                  <c:v>91.738673790267967</c:v>
                </c:pt>
                <c:pt idx="15">
                  <c:v>91.159267854442177</c:v>
                </c:pt>
                <c:pt idx="16">
                  <c:v>91.448182496710373</c:v>
                </c:pt>
                <c:pt idx="17">
                  <c:v>91.900009751526753</c:v>
                </c:pt>
                <c:pt idx="18">
                  <c:v>91.038144160325814</c:v>
                </c:pt>
                <c:pt idx="19">
                  <c:v>90.458738224500024</c:v>
                </c:pt>
                <c:pt idx="20">
                  <c:v>90.747652866768235</c:v>
                </c:pt>
                <c:pt idx="21">
                  <c:v>91.1994801215846</c:v>
                </c:pt>
                <c:pt idx="22">
                  <c:v>90.337614530383661</c:v>
                </c:pt>
                <c:pt idx="23">
                  <c:v>89.758208594557871</c:v>
                </c:pt>
                <c:pt idx="24">
                  <c:v>90.047123236826081</c:v>
                </c:pt>
                <c:pt idx="25">
                  <c:v>90.498950491642447</c:v>
                </c:pt>
                <c:pt idx="26">
                  <c:v>89.637084900441508</c:v>
                </c:pt>
                <c:pt idx="27">
                  <c:v>89.057678964615718</c:v>
                </c:pt>
                <c:pt idx="28">
                  <c:v>89.346593606883928</c:v>
                </c:pt>
                <c:pt idx="29">
                  <c:v>89.798420861700308</c:v>
                </c:pt>
                <c:pt idx="30">
                  <c:v>88.936555270499355</c:v>
                </c:pt>
                <c:pt idx="31">
                  <c:v>88.357149334673565</c:v>
                </c:pt>
                <c:pt idx="32">
                  <c:v>88.646063976941775</c:v>
                </c:pt>
                <c:pt idx="33">
                  <c:v>89.097891231758155</c:v>
                </c:pt>
                <c:pt idx="34">
                  <c:v>88.236025640557202</c:v>
                </c:pt>
                <c:pt idx="35">
                  <c:v>87.656619704731412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7-489F-8675-3C43F936EB7B}"/>
            </c:ext>
          </c:extLst>
        </c:ser>
        <c:ser>
          <c:idx val="3"/>
          <c:order val="3"/>
          <c:tx>
            <c:v>Forcast(Exponencial Smoothing)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[5]S08000030!$G$112:$G$147</c:f>
              <c:numCache>
                <c:formatCode>General</c:formatCode>
                <c:ptCount val="36"/>
                <c:pt idx="1">
                  <c:v>95.927601809954751</c:v>
                </c:pt>
                <c:pt idx="2">
                  <c:v>96.651583710407238</c:v>
                </c:pt>
                <c:pt idx="3">
                  <c:v>95.52079293255764</c:v>
                </c:pt>
                <c:pt idx="4">
                  <c:v>95.539802150867956</c:v>
                </c:pt>
                <c:pt idx="5">
                  <c:v>93.678096176779931</c:v>
                </c:pt>
                <c:pt idx="6">
                  <c:v>94.310087320462372</c:v>
                </c:pt>
                <c:pt idx="7">
                  <c:v>95.662017464092486</c:v>
                </c:pt>
                <c:pt idx="8">
                  <c:v>91.425981474469879</c:v>
                </c:pt>
                <c:pt idx="9">
                  <c:v>91.149046060152187</c:v>
                </c:pt>
                <c:pt idx="10">
                  <c:v>94.073965056186282</c:v>
                </c:pt>
                <c:pt idx="11">
                  <c:v>97.044881506812473</c:v>
                </c:pt>
                <c:pt idx="12">
                  <c:v>96.963561454200928</c:v>
                </c:pt>
                <c:pt idx="13">
                  <c:v>92.760587938508579</c:v>
                </c:pt>
                <c:pt idx="14">
                  <c:v>92.690048622184477</c:v>
                </c:pt>
                <c:pt idx="15">
                  <c:v>87.451867402339516</c:v>
                </c:pt>
                <c:pt idx="16">
                  <c:v>88.41820853201429</c:v>
                </c:pt>
                <c:pt idx="17">
                  <c:v>91.612213134974283</c:v>
                </c:pt>
                <c:pt idx="18">
                  <c:v>90.010754315306542</c:v>
                </c:pt>
                <c:pt idx="19">
                  <c:v>84.377696714589689</c:v>
                </c:pt>
                <c:pt idx="20">
                  <c:v>86.611388399521715</c:v>
                </c:pt>
                <c:pt idx="21">
                  <c:v>89.228892465896564</c:v>
                </c:pt>
                <c:pt idx="22">
                  <c:v>90.123770771171593</c:v>
                </c:pt>
                <c:pt idx="23">
                  <c:v>89.739039868520038</c:v>
                </c:pt>
                <c:pt idx="24">
                  <c:v>89.468545300892941</c:v>
                </c:pt>
                <c:pt idx="25">
                  <c:v>87.029511529314377</c:v>
                </c:pt>
                <c:pt idx="26">
                  <c:v>87.750729892069771</c:v>
                </c:pt>
                <c:pt idx="27">
                  <c:v>84.324339526801054</c:v>
                </c:pt>
                <c:pt idx="28">
                  <c:v>83.206331319994348</c:v>
                </c:pt>
                <c:pt idx="29">
                  <c:v>87.527342213365955</c:v>
                </c:pt>
                <c:pt idx="30">
                  <c:v>89.124516061720826</c:v>
                </c:pt>
                <c:pt idx="31">
                  <c:v>94.015379402820344</c:v>
                </c:pt>
                <c:pt idx="32">
                  <c:v>94.747776341393561</c:v>
                </c:pt>
                <c:pt idx="33">
                  <c:v>93.975462004030021</c:v>
                </c:pt>
                <c:pt idx="34">
                  <c:v>91.522365128078732</c:v>
                </c:pt>
                <c:pt idx="35">
                  <c:v>92.590187311330027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7-489F-8675-3C43F936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00895"/>
        <c:axId val="1607999935"/>
      </c:scatterChart>
      <c:valAx>
        <c:axId val="160800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from Q1 2012 to Q4 2021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3660472298500388"/>
              <c:y val="0.82206678593930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99935"/>
        <c:crosses val="autoZero"/>
        <c:crossBetween val="midCat"/>
      </c:valAx>
      <c:valAx>
        <c:axId val="16079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Referrals Treated (%)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13824362381142E-2"/>
          <c:y val="0.87483852708398613"/>
          <c:w val="0.9015272260624333"/>
          <c:h val="9.9487531966078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occupancy of beds in Medical Oncology department</a:t>
            </a:r>
            <a:endParaRPr lang="en-IN"/>
          </a:p>
        </c:rich>
      </c:tx>
      <c:layout>
        <c:manualLayout>
          <c:xMode val="edge"/>
          <c:yMode val="edge"/>
          <c:x val="9.9050535987748864E-2"/>
          <c:y val="1.4742014742014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8937007874015"/>
          <c:y val="0.20194719777674849"/>
          <c:w val="0.74455708661417319"/>
          <c:h val="0.49836431904345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[6]S08000030!$F$3</c:f>
              <c:strCache>
                <c:ptCount val="1"/>
                <c:pt idx="0">
                  <c:v>PercentageOccupancy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[6]S08000030!$A$4:$A$15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[6]S08000030!$F$4:$F$15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E-4B6B-BF1F-ED2ACF5B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38639"/>
        <c:axId val="1495439599"/>
      </c:scatterChart>
      <c:valAx>
        <c:axId val="14954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Quarter from Q1 2018 to Q4 2021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39599"/>
        <c:crosses val="autoZero"/>
        <c:crossBetween val="midCat"/>
      </c:valAx>
      <c:valAx>
        <c:axId val="14954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Bed Occupancy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3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192</xdr:row>
      <xdr:rowOff>9524</xdr:rowOff>
    </xdr:from>
    <xdr:to>
      <xdr:col>17</xdr:col>
      <xdr:colOff>152400</xdr:colOff>
      <xdr:row>209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4A9EB-3A34-4BB3-89A3-D8EE5E366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</xdr:colOff>
      <xdr:row>47</xdr:row>
      <xdr:rowOff>40342</xdr:rowOff>
    </xdr:from>
    <xdr:to>
      <xdr:col>16</xdr:col>
      <xdr:colOff>542364</xdr:colOff>
      <xdr:row>62</xdr:row>
      <xdr:rowOff>94130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389CF-1541-4924-A7FB-DDB78D76F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776112</xdr:colOff>
      <xdr:row>17</xdr:row>
      <xdr:rowOff>194027</xdr:rowOff>
    </xdr:from>
    <xdr:to>
      <xdr:col>12</xdr:col>
      <xdr:colOff>288636</xdr:colOff>
      <xdr:row>36</xdr:row>
      <xdr:rowOff>115455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B1DEB-CBAF-4D23-B4A2-461F9D7F6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1480473</xdr:colOff>
      <xdr:row>99</xdr:row>
      <xdr:rowOff>74237</xdr:rowOff>
    </xdr:from>
    <xdr:to>
      <xdr:col>16</xdr:col>
      <xdr:colOff>303068</xdr:colOff>
      <xdr:row>113</xdr:row>
      <xdr:rowOff>86591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F3F57-CF2E-4A06-B9E8-6C79240F2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42</xdr:row>
      <xdr:rowOff>19050</xdr:rowOff>
    </xdr:from>
    <xdr:to>
      <xdr:col>11</xdr:col>
      <xdr:colOff>298450</xdr:colOff>
      <xdr:row>58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F7B47-BBBF-4667-A15D-6F0692C29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153</xdr:row>
      <xdr:rowOff>19050</xdr:rowOff>
    </xdr:from>
    <xdr:to>
      <xdr:col>14</xdr:col>
      <xdr:colOff>215900</xdr:colOff>
      <xdr:row>166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5ECE4-36AB-43D1-9272-6E790B393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beds_by_nhs_board_of_treatment_and_specialty_final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ny\Downloads\Cancer%20Waiting%20Times%20with%20a%2062%20day%20waiting%20standard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beds_by_nhs_board_of_treatment_and_specialty%20-%20PREP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ny\Downloads\vnd.openxmlformats-officedocument.spreadsheetml.sheet&amp;rendition=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Time%20Series%20Analysis%20Excluding%20year%20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NHS%20beds%20analysis%20data%20without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ds_by_nhs_board_of_treatment_"/>
      <sheetName val="HBName"/>
      <sheetName val="Rows Deleted"/>
      <sheetName val="Sorted"/>
      <sheetName val="Final"/>
      <sheetName val="Without 2020"/>
      <sheetName val="S08000024"/>
      <sheetName val="S08000030"/>
    </sheetNames>
    <sheetDataSet>
      <sheetData sheetId="0" refreshError="1"/>
      <sheetData sheetId="1">
        <row r="1">
          <cell r="A1" t="str">
            <v>HB</v>
          </cell>
          <cell r="B1" t="str">
            <v>HBName</v>
          </cell>
          <cell r="C1" t="str">
            <v>HBDateEnacted</v>
          </cell>
          <cell r="D1" t="str">
            <v>HBDateArchived</v>
          </cell>
          <cell r="E1" t="str">
            <v>Country</v>
          </cell>
        </row>
        <row r="2">
          <cell r="A2" t="str">
            <v>S08000015</v>
          </cell>
          <cell r="B2" t="str">
            <v>NHS Ayrshire and Arran</v>
          </cell>
          <cell r="C2">
            <v>20140401</v>
          </cell>
          <cell r="E2" t="str">
            <v>S92000003</v>
          </cell>
        </row>
        <row r="3">
          <cell r="A3" t="str">
            <v>S08000016</v>
          </cell>
          <cell r="B3" t="str">
            <v>NHS Borders</v>
          </cell>
          <cell r="C3">
            <v>20140401</v>
          </cell>
          <cell r="E3" t="str">
            <v>S92000003</v>
          </cell>
        </row>
        <row r="4">
          <cell r="A4" t="str">
            <v>S08000017</v>
          </cell>
          <cell r="B4" t="str">
            <v>NHS Dumfries and Galloway</v>
          </cell>
          <cell r="C4">
            <v>20140401</v>
          </cell>
          <cell r="E4" t="str">
            <v>S92000003</v>
          </cell>
        </row>
        <row r="5">
          <cell r="A5" t="str">
            <v>S08000018</v>
          </cell>
          <cell r="B5" t="str">
            <v>NHS Fife</v>
          </cell>
          <cell r="C5">
            <v>20140401</v>
          </cell>
          <cell r="D5">
            <v>20180201</v>
          </cell>
          <cell r="E5" t="str">
            <v>S92000003</v>
          </cell>
        </row>
        <row r="6">
          <cell r="A6" t="str">
            <v>S08000019</v>
          </cell>
          <cell r="B6" t="str">
            <v>NHS Forth Valley</v>
          </cell>
          <cell r="C6">
            <v>20140401</v>
          </cell>
          <cell r="E6" t="str">
            <v>S92000003</v>
          </cell>
        </row>
        <row r="7">
          <cell r="A7" t="str">
            <v>S08000020</v>
          </cell>
          <cell r="B7" t="str">
            <v>NHS Grampian</v>
          </cell>
          <cell r="C7">
            <v>20140401</v>
          </cell>
          <cell r="E7" t="str">
            <v>S92000003</v>
          </cell>
        </row>
        <row r="8">
          <cell r="A8" t="str">
            <v>S08000021</v>
          </cell>
          <cell r="B8" t="str">
            <v>NHS Greater Glasgow and Clyde</v>
          </cell>
          <cell r="C8">
            <v>20140401</v>
          </cell>
          <cell r="D8">
            <v>20190331</v>
          </cell>
          <cell r="E8" t="str">
            <v>S92000003</v>
          </cell>
        </row>
        <row r="9">
          <cell r="A9" t="str">
            <v>S08000022</v>
          </cell>
          <cell r="B9" t="str">
            <v>NHS Highland</v>
          </cell>
          <cell r="C9">
            <v>20140401</v>
          </cell>
          <cell r="E9" t="str">
            <v>S92000003</v>
          </cell>
        </row>
        <row r="10">
          <cell r="A10" t="str">
            <v>S08000023</v>
          </cell>
          <cell r="B10" t="str">
            <v>NHS Lanarkshire</v>
          </cell>
          <cell r="C10">
            <v>20140401</v>
          </cell>
          <cell r="D10">
            <v>20190331</v>
          </cell>
          <cell r="E10" t="str">
            <v>S92000003</v>
          </cell>
        </row>
        <row r="11">
          <cell r="A11" t="str">
            <v>S08000024</v>
          </cell>
          <cell r="B11" t="str">
            <v>NHS Lothian</v>
          </cell>
          <cell r="C11">
            <v>20140401</v>
          </cell>
          <cell r="E11" t="str">
            <v>S92000003</v>
          </cell>
        </row>
        <row r="12">
          <cell r="A12" t="str">
            <v>S08000025</v>
          </cell>
          <cell r="B12" t="str">
            <v>NHS Orkney</v>
          </cell>
          <cell r="C12">
            <v>20140401</v>
          </cell>
          <cell r="E12" t="str">
            <v>S92000003</v>
          </cell>
        </row>
        <row r="13">
          <cell r="A13" t="str">
            <v>S08000026</v>
          </cell>
          <cell r="B13" t="str">
            <v>NHS Shetland</v>
          </cell>
          <cell r="C13">
            <v>20140401</v>
          </cell>
          <cell r="E13" t="str">
            <v>S92000003</v>
          </cell>
        </row>
        <row r="14">
          <cell r="A14" t="str">
            <v>S08000027</v>
          </cell>
          <cell r="B14" t="str">
            <v>NHS Tayside</v>
          </cell>
          <cell r="C14">
            <v>20140401</v>
          </cell>
          <cell r="D14">
            <v>20180201</v>
          </cell>
          <cell r="E14" t="str">
            <v>S92000003</v>
          </cell>
        </row>
        <row r="15">
          <cell r="A15" t="str">
            <v>S08000028</v>
          </cell>
          <cell r="B15" t="str">
            <v>NHS Western Isles</v>
          </cell>
          <cell r="C15">
            <v>20140401</v>
          </cell>
          <cell r="E15" t="str">
            <v>S92000003</v>
          </cell>
        </row>
        <row r="16">
          <cell r="A16" t="str">
            <v>S08000029</v>
          </cell>
          <cell r="B16" t="str">
            <v>NHS Fife</v>
          </cell>
          <cell r="C16">
            <v>20180202</v>
          </cell>
          <cell r="E16" t="str">
            <v>S92000003</v>
          </cell>
        </row>
        <row r="17">
          <cell r="A17" t="str">
            <v>S08000030</v>
          </cell>
          <cell r="B17" t="str">
            <v>NHS Tayside</v>
          </cell>
          <cell r="C17">
            <v>20180202</v>
          </cell>
          <cell r="E17" t="str">
            <v>S92000003</v>
          </cell>
        </row>
        <row r="18">
          <cell r="A18" t="str">
            <v>S08000031</v>
          </cell>
          <cell r="B18" t="str">
            <v>NHS Greater Glasgow and Clyde</v>
          </cell>
          <cell r="C18">
            <v>20190401</v>
          </cell>
          <cell r="E18" t="str">
            <v>S92000003</v>
          </cell>
        </row>
        <row r="19">
          <cell r="A19" t="str">
            <v>S08000032</v>
          </cell>
          <cell r="B19" t="str">
            <v>NHS Lanarkshire</v>
          </cell>
          <cell r="C19">
            <v>20190401</v>
          </cell>
          <cell r="E19" t="str">
            <v>S92000003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 -&gt;"/>
      <sheetName val="Cancer Waiting Times with a 62 "/>
      <sheetName val="HBName"/>
      <sheetName val="SHBName"/>
      <sheetName val="Cleaned Data -&gt;"/>
      <sheetName val="Rows Deleted 1"/>
      <sheetName val="Sorted Data"/>
      <sheetName val="Rows Deleted 2"/>
      <sheetName val="HB Name"/>
      <sheetName val="Final"/>
    </sheetNames>
    <sheetDataSet>
      <sheetData sheetId="0"/>
      <sheetData sheetId="1"/>
      <sheetData sheetId="2">
        <row r="1">
          <cell r="A1" t="str">
            <v>HB</v>
          </cell>
          <cell r="B1" t="str">
            <v>HBName</v>
          </cell>
          <cell r="C1" t="str">
            <v>HBDateEnacted</v>
          </cell>
          <cell r="D1" t="str">
            <v>HBDateArchived</v>
          </cell>
          <cell r="E1" t="str">
            <v>Country</v>
          </cell>
        </row>
        <row r="2">
          <cell r="A2" t="str">
            <v>S08000015</v>
          </cell>
          <cell r="B2" t="str">
            <v>NHS Ayrshire and Arran</v>
          </cell>
          <cell r="C2">
            <v>20140401</v>
          </cell>
          <cell r="E2" t="str">
            <v>S92000003</v>
          </cell>
        </row>
        <row r="3">
          <cell r="A3" t="str">
            <v>S08000016</v>
          </cell>
          <cell r="B3" t="str">
            <v>NHS Borders</v>
          </cell>
          <cell r="C3">
            <v>20140401</v>
          </cell>
          <cell r="E3" t="str">
            <v>S92000003</v>
          </cell>
        </row>
        <row r="4">
          <cell r="A4" t="str">
            <v>S08000017</v>
          </cell>
          <cell r="B4" t="str">
            <v>NHS Dumfries and Galloway</v>
          </cell>
          <cell r="C4">
            <v>20140401</v>
          </cell>
          <cell r="E4" t="str">
            <v>S92000003</v>
          </cell>
        </row>
        <row r="5">
          <cell r="A5" t="str">
            <v>S08000018</v>
          </cell>
          <cell r="B5" t="str">
            <v>NHS Fife</v>
          </cell>
          <cell r="C5">
            <v>20140401</v>
          </cell>
          <cell r="D5">
            <v>20180201</v>
          </cell>
          <cell r="E5" t="str">
            <v>S92000003</v>
          </cell>
        </row>
        <row r="6">
          <cell r="A6" t="str">
            <v>S08000019</v>
          </cell>
          <cell r="B6" t="str">
            <v>NHS Forth Valley</v>
          </cell>
          <cell r="C6">
            <v>20140401</v>
          </cell>
          <cell r="E6" t="str">
            <v>S92000003</v>
          </cell>
        </row>
        <row r="7">
          <cell r="A7" t="str">
            <v>S08000020</v>
          </cell>
          <cell r="B7" t="str">
            <v>NHS Grampian</v>
          </cell>
          <cell r="C7">
            <v>20140401</v>
          </cell>
          <cell r="E7" t="str">
            <v>S92000003</v>
          </cell>
        </row>
        <row r="8">
          <cell r="A8" t="str">
            <v>S08000021</v>
          </cell>
          <cell r="B8" t="str">
            <v>NHS Greater Glasgow and Clyde</v>
          </cell>
          <cell r="C8">
            <v>20140401</v>
          </cell>
          <cell r="D8">
            <v>20190331</v>
          </cell>
          <cell r="E8" t="str">
            <v>S92000003</v>
          </cell>
        </row>
        <row r="9">
          <cell r="A9" t="str">
            <v>S08000022</v>
          </cell>
          <cell r="B9" t="str">
            <v>NHS Highland</v>
          </cell>
          <cell r="C9">
            <v>20140401</v>
          </cell>
          <cell r="E9" t="str">
            <v>S92000003</v>
          </cell>
        </row>
        <row r="10">
          <cell r="A10" t="str">
            <v>S08000023</v>
          </cell>
          <cell r="B10" t="str">
            <v>NHS Lanarkshire</v>
          </cell>
          <cell r="C10">
            <v>20140401</v>
          </cell>
          <cell r="D10">
            <v>20190331</v>
          </cell>
          <cell r="E10" t="str">
            <v>S92000003</v>
          </cell>
        </row>
        <row r="11">
          <cell r="A11" t="str">
            <v>S08000024</v>
          </cell>
          <cell r="B11" t="str">
            <v>NHS Lothian</v>
          </cell>
          <cell r="C11">
            <v>20140401</v>
          </cell>
          <cell r="E11" t="str">
            <v>S92000003</v>
          </cell>
        </row>
        <row r="12">
          <cell r="A12" t="str">
            <v>S08000025</v>
          </cell>
          <cell r="B12" t="str">
            <v>NHS Orkney</v>
          </cell>
          <cell r="C12">
            <v>20140401</v>
          </cell>
          <cell r="E12" t="str">
            <v>S92000003</v>
          </cell>
        </row>
        <row r="13">
          <cell r="A13" t="str">
            <v>S08000026</v>
          </cell>
          <cell r="B13" t="str">
            <v>NHS Shetland</v>
          </cell>
          <cell r="C13">
            <v>20140401</v>
          </cell>
          <cell r="E13" t="str">
            <v>S92000003</v>
          </cell>
        </row>
        <row r="14">
          <cell r="A14" t="str">
            <v>S08000027</v>
          </cell>
          <cell r="B14" t="str">
            <v>NHS Tayside</v>
          </cell>
          <cell r="C14">
            <v>20140401</v>
          </cell>
          <cell r="D14">
            <v>20180201</v>
          </cell>
          <cell r="E14" t="str">
            <v>S92000003</v>
          </cell>
        </row>
        <row r="15">
          <cell r="A15" t="str">
            <v>S08000028</v>
          </cell>
          <cell r="B15" t="str">
            <v>NHS Western Isles</v>
          </cell>
          <cell r="C15">
            <v>20140401</v>
          </cell>
          <cell r="E15" t="str">
            <v>S92000003</v>
          </cell>
        </row>
        <row r="16">
          <cell r="A16" t="str">
            <v>S08000029</v>
          </cell>
          <cell r="B16" t="str">
            <v>NHS Fife</v>
          </cell>
          <cell r="C16">
            <v>20180202</v>
          </cell>
          <cell r="E16" t="str">
            <v>S92000003</v>
          </cell>
        </row>
        <row r="17">
          <cell r="A17" t="str">
            <v>S08000030</v>
          </cell>
          <cell r="B17" t="str">
            <v>NHS Tayside</v>
          </cell>
          <cell r="C17">
            <v>20180202</v>
          </cell>
          <cell r="E17" t="str">
            <v>S92000003</v>
          </cell>
        </row>
        <row r="18">
          <cell r="A18" t="str">
            <v>S08000031</v>
          </cell>
          <cell r="B18" t="str">
            <v>NHS Greater Glasgow and Clyde</v>
          </cell>
          <cell r="C18">
            <v>20190401</v>
          </cell>
          <cell r="E18" t="str">
            <v>S92000003</v>
          </cell>
        </row>
        <row r="19">
          <cell r="A19" t="str">
            <v>S08000032</v>
          </cell>
          <cell r="B19" t="str">
            <v>NHS Lanarkshire</v>
          </cell>
          <cell r="C19">
            <v>20190401</v>
          </cell>
          <cell r="E19" t="str">
            <v>S92000003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-&gt;"/>
      <sheetName val="beds_by_nhs_board_of_treatment_"/>
      <sheetName val="hb14_hb19"/>
      <sheetName val="CLEANED DATA-&gt;"/>
      <sheetName val="Sorted data"/>
      <sheetName val="Rows deleted"/>
      <sheetName val="Split"/>
      <sheetName val="HB Name"/>
      <sheetName val="Final"/>
    </sheetNames>
    <sheetDataSet>
      <sheetData sheetId="0"/>
      <sheetData sheetId="1"/>
      <sheetData sheetId="2">
        <row r="1">
          <cell r="A1" t="str">
            <v>HB</v>
          </cell>
          <cell r="B1" t="str">
            <v>HBName</v>
          </cell>
          <cell r="C1" t="str">
            <v>HBDateEnacted</v>
          </cell>
          <cell r="D1" t="str">
            <v>HBDateArchived</v>
          </cell>
          <cell r="E1" t="str">
            <v>Country</v>
          </cell>
        </row>
        <row r="2">
          <cell r="A2" t="str">
            <v>S08000015</v>
          </cell>
          <cell r="B2" t="str">
            <v>NHS Ayrshire and Arran</v>
          </cell>
          <cell r="C2">
            <v>20140401</v>
          </cell>
          <cell r="E2" t="str">
            <v>S92000003</v>
          </cell>
        </row>
        <row r="3">
          <cell r="A3" t="str">
            <v>S08000016</v>
          </cell>
          <cell r="B3" t="str">
            <v>NHS Borders</v>
          </cell>
          <cell r="C3">
            <v>20140401</v>
          </cell>
          <cell r="E3" t="str">
            <v>S92000003</v>
          </cell>
        </row>
        <row r="4">
          <cell r="A4" t="str">
            <v>S08000017</v>
          </cell>
          <cell r="B4" t="str">
            <v>NHS Dumfries and Galloway</v>
          </cell>
          <cell r="C4">
            <v>20140401</v>
          </cell>
          <cell r="E4" t="str">
            <v>S92000003</v>
          </cell>
        </row>
        <row r="5">
          <cell r="A5" t="str">
            <v>S08000018</v>
          </cell>
          <cell r="B5" t="str">
            <v>NHS Fife</v>
          </cell>
          <cell r="C5">
            <v>20140401</v>
          </cell>
          <cell r="D5">
            <v>20180201</v>
          </cell>
          <cell r="E5" t="str">
            <v>S92000003</v>
          </cell>
        </row>
        <row r="6">
          <cell r="A6" t="str">
            <v>S08000019</v>
          </cell>
          <cell r="B6" t="str">
            <v>NHS Forth Valley</v>
          </cell>
          <cell r="C6">
            <v>20140401</v>
          </cell>
          <cell r="E6" t="str">
            <v>S92000003</v>
          </cell>
        </row>
        <row r="7">
          <cell r="A7" t="str">
            <v>S08000020</v>
          </cell>
          <cell r="B7" t="str">
            <v>NHS Grampian</v>
          </cell>
          <cell r="C7">
            <v>20140401</v>
          </cell>
          <cell r="E7" t="str">
            <v>S92000003</v>
          </cell>
        </row>
        <row r="8">
          <cell r="A8" t="str">
            <v>S08000021</v>
          </cell>
          <cell r="B8" t="str">
            <v>NHS Greater Glasgow and Clyde</v>
          </cell>
          <cell r="C8">
            <v>20140401</v>
          </cell>
          <cell r="D8">
            <v>20190331</v>
          </cell>
          <cell r="E8" t="str">
            <v>S92000003</v>
          </cell>
        </row>
        <row r="9">
          <cell r="A9" t="str">
            <v>S08000022</v>
          </cell>
          <cell r="B9" t="str">
            <v>NHS Highland</v>
          </cell>
          <cell r="C9">
            <v>20140401</v>
          </cell>
          <cell r="E9" t="str">
            <v>S92000003</v>
          </cell>
        </row>
        <row r="10">
          <cell r="A10" t="str">
            <v>S08000023</v>
          </cell>
          <cell r="B10" t="str">
            <v>NHS Lanarkshire</v>
          </cell>
          <cell r="C10">
            <v>20140401</v>
          </cell>
          <cell r="D10">
            <v>20190331</v>
          </cell>
          <cell r="E10" t="str">
            <v>S92000003</v>
          </cell>
        </row>
        <row r="11">
          <cell r="A11" t="str">
            <v>S08000024</v>
          </cell>
          <cell r="B11" t="str">
            <v>NHS Lothian</v>
          </cell>
          <cell r="C11">
            <v>20140401</v>
          </cell>
          <cell r="E11" t="str">
            <v>S92000003</v>
          </cell>
        </row>
        <row r="12">
          <cell r="A12" t="str">
            <v>S08000025</v>
          </cell>
          <cell r="B12" t="str">
            <v>NHS Orkney</v>
          </cell>
          <cell r="C12">
            <v>20140401</v>
          </cell>
          <cell r="E12" t="str">
            <v>S92000003</v>
          </cell>
        </row>
        <row r="13">
          <cell r="A13" t="str">
            <v>S08000026</v>
          </cell>
          <cell r="B13" t="str">
            <v>NHS Shetland</v>
          </cell>
          <cell r="C13">
            <v>20140401</v>
          </cell>
          <cell r="E13" t="str">
            <v>S92000003</v>
          </cell>
        </row>
        <row r="14">
          <cell r="A14" t="str">
            <v>S08000027</v>
          </cell>
          <cell r="B14" t="str">
            <v>NHS Tayside</v>
          </cell>
          <cell r="C14">
            <v>20140401</v>
          </cell>
          <cell r="D14">
            <v>20180201</v>
          </cell>
          <cell r="E14" t="str">
            <v>S92000003</v>
          </cell>
        </row>
        <row r="15">
          <cell r="A15" t="str">
            <v>S08000028</v>
          </cell>
          <cell r="B15" t="str">
            <v>NHS Western Isles</v>
          </cell>
          <cell r="C15">
            <v>20140401</v>
          </cell>
          <cell r="E15" t="str">
            <v>S92000003</v>
          </cell>
        </row>
        <row r="16">
          <cell r="A16" t="str">
            <v>S08000029</v>
          </cell>
          <cell r="B16" t="str">
            <v>NHS Fife</v>
          </cell>
          <cell r="C16">
            <v>20180202</v>
          </cell>
          <cell r="E16" t="str">
            <v>S92000003</v>
          </cell>
        </row>
        <row r="17">
          <cell r="A17" t="str">
            <v>S08000030</v>
          </cell>
          <cell r="B17" t="str">
            <v>NHS Tayside</v>
          </cell>
          <cell r="C17">
            <v>20180202</v>
          </cell>
          <cell r="E17" t="str">
            <v>S92000003</v>
          </cell>
        </row>
        <row r="18">
          <cell r="A18" t="str">
            <v>S08000031</v>
          </cell>
          <cell r="B18" t="str">
            <v>NHS Greater Glasgow and Clyde</v>
          </cell>
          <cell r="C18">
            <v>20190401</v>
          </cell>
          <cell r="E18" t="str">
            <v>S92000003</v>
          </cell>
        </row>
        <row r="19">
          <cell r="A19" t="str">
            <v>S08000032</v>
          </cell>
          <cell r="B19" t="str">
            <v>NHS Lanarkshire</v>
          </cell>
          <cell r="C19">
            <v>20190401</v>
          </cell>
          <cell r="E19" t="str">
            <v>S92000003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ds_by_nhs_hb"/>
      <sheetName val="cancer_waiting_dataset"/>
      <sheetName val="Summary Chart"/>
      <sheetName val="S08000020 x"/>
      <sheetName val="RegTrend  20x_nhsbed Linear"/>
      <sheetName val="RegTrend 20x_nhs seasonality"/>
      <sheetName val="RegTrend 20x_cancer Linear"/>
      <sheetName val="RegTrend 20x_cancer Seasonality"/>
    </sheetNames>
    <sheetDataSet>
      <sheetData sheetId="0"/>
      <sheetData sheetId="1"/>
      <sheetData sheetId="2"/>
      <sheetData sheetId="3">
        <row r="199">
          <cell r="A199">
            <v>1</v>
          </cell>
          <cell r="F199">
            <v>85.82</v>
          </cell>
        </row>
        <row r="200">
          <cell r="A200">
            <v>2</v>
          </cell>
          <cell r="F200">
            <v>80.060195635816399</v>
          </cell>
        </row>
        <row r="201">
          <cell r="A201">
            <v>3</v>
          </cell>
          <cell r="F201">
            <v>77.3458445040214</v>
          </cell>
        </row>
        <row r="202">
          <cell r="A202">
            <v>4</v>
          </cell>
          <cell r="F202">
            <v>79.390797148412105</v>
          </cell>
        </row>
        <row r="203">
          <cell r="A203">
            <v>5</v>
          </cell>
          <cell r="F203">
            <v>85.146053449347406</v>
          </cell>
        </row>
        <row r="204">
          <cell r="A204">
            <v>6</v>
          </cell>
          <cell r="F204">
            <v>85.730274202574094</v>
          </cell>
        </row>
        <row r="205">
          <cell r="A205">
            <v>7</v>
          </cell>
          <cell r="F205">
            <v>86.689419795221795</v>
          </cell>
        </row>
        <row r="206">
          <cell r="A206">
            <v>8</v>
          </cell>
          <cell r="F206">
            <v>86.026490066225094</v>
          </cell>
        </row>
        <row r="207">
          <cell r="A207">
            <v>9</v>
          </cell>
          <cell r="F207">
            <v>46.789503070910101</v>
          </cell>
        </row>
        <row r="208">
          <cell r="A208">
            <v>10</v>
          </cell>
          <cell r="F208">
            <v>63.522727272727202</v>
          </cell>
        </row>
        <row r="209">
          <cell r="A209">
            <v>11</v>
          </cell>
          <cell r="F209">
            <v>67.867647058823493</v>
          </cell>
        </row>
        <row r="210">
          <cell r="A210">
            <v>12</v>
          </cell>
          <cell r="F210">
            <v>88.916876574307295</v>
          </cell>
        </row>
        <row r="218">
          <cell r="G218">
            <v>84.156930547663819</v>
          </cell>
        </row>
        <row r="219">
          <cell r="G219">
            <v>82.996667853821705</v>
          </cell>
        </row>
        <row r="220">
          <cell r="G220">
            <v>81.836405159979591</v>
          </cell>
        </row>
        <row r="221">
          <cell r="G221">
            <v>80.676142466137478</v>
          </cell>
        </row>
        <row r="222">
          <cell r="G222">
            <v>79.515879772295364</v>
          </cell>
        </row>
        <row r="223">
          <cell r="G223">
            <v>78.35561707845325</v>
          </cell>
        </row>
        <row r="224">
          <cell r="G224">
            <v>77.195354384611136</v>
          </cell>
        </row>
        <row r="225">
          <cell r="G225">
            <v>76.035091690769022</v>
          </cell>
        </row>
        <row r="226">
          <cell r="G226">
            <v>74.874828996926908</v>
          </cell>
        </row>
        <row r="227">
          <cell r="G227">
            <v>73.714566303084794</v>
          </cell>
        </row>
        <row r="228">
          <cell r="G228">
            <v>72.55430360924268</v>
          </cell>
        </row>
        <row r="229">
          <cell r="G229">
            <v>71.394040915400566</v>
          </cell>
        </row>
        <row r="240">
          <cell r="K240">
            <v>79.525195920687736</v>
          </cell>
        </row>
        <row r="241">
          <cell r="K241">
            <v>83.377742784307799</v>
          </cell>
        </row>
        <row r="242">
          <cell r="K242">
            <v>84.240980866624128</v>
          </cell>
        </row>
        <row r="243">
          <cell r="K243">
            <v>91.718065010250058</v>
          </cell>
        </row>
        <row r="244">
          <cell r="K244">
            <v>72.585185506752509</v>
          </cell>
        </row>
        <row r="245">
          <cell r="K245">
            <v>76.437732370372572</v>
          </cell>
        </row>
        <row r="246">
          <cell r="K246">
            <v>77.300970452688901</v>
          </cell>
        </row>
        <row r="247">
          <cell r="K247">
            <v>84.778054596314831</v>
          </cell>
        </row>
        <row r="248">
          <cell r="K248">
            <v>65.645175092817283</v>
          </cell>
        </row>
        <row r="249">
          <cell r="K249">
            <v>69.497721956437346</v>
          </cell>
        </row>
        <row r="250">
          <cell r="K250">
            <v>70.360960038753674</v>
          </cell>
        </row>
        <row r="251">
          <cell r="K251">
            <v>77.838044182379605</v>
          </cell>
        </row>
        <row r="252">
          <cell r="K252">
            <v>58.705164678882056</v>
          </cell>
        </row>
        <row r="253">
          <cell r="K253">
            <v>62.557711542502112</v>
          </cell>
        </row>
        <row r="254">
          <cell r="K254">
            <v>63.420949624818448</v>
          </cell>
        </row>
        <row r="255">
          <cell r="K255">
            <v>70.898033768444378</v>
          </cell>
        </row>
        <row r="271">
          <cell r="G271"/>
        </row>
        <row r="272">
          <cell r="G272">
            <v>85.82</v>
          </cell>
        </row>
        <row r="273">
          <cell r="G273">
            <v>85.244019563581645</v>
          </cell>
        </row>
        <row r="274">
          <cell r="G274">
            <v>84.454202057625622</v>
          </cell>
        </row>
        <row r="275">
          <cell r="G275">
            <v>83.947861566704276</v>
          </cell>
        </row>
        <row r="276">
          <cell r="G276">
            <v>84.067680754968592</v>
          </cell>
        </row>
        <row r="277">
          <cell r="G277">
            <v>84.233940099729139</v>
          </cell>
        </row>
        <row r="278">
          <cell r="G278">
            <v>84.479488069278403</v>
          </cell>
        </row>
        <row r="279">
          <cell r="G279">
            <v>84.634188268973077</v>
          </cell>
        </row>
        <row r="280">
          <cell r="G280">
            <v>80.849719749166781</v>
          </cell>
        </row>
        <row r="281">
          <cell r="G281">
            <v>79.117020501522831</v>
          </cell>
        </row>
        <row r="282">
          <cell r="G282">
            <v>77.992083157252893</v>
          </cell>
        </row>
        <row r="283">
          <cell r="G283">
            <v>79.084562498958348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08000024"/>
      <sheetName val="Cancer RTrend without20 x"/>
      <sheetName val="Cancer RTrend with20 Seasonal x"/>
      <sheetName val="S08000030"/>
      <sheetName val="Cancer RT without20 x"/>
      <sheetName val="Cancer RT Seasonal without20 x"/>
    </sheetNames>
    <sheetDataSet>
      <sheetData sheetId="0"/>
      <sheetData sheetId="1"/>
      <sheetData sheetId="2"/>
      <sheetData sheetId="3"/>
      <sheetData sheetId="4">
        <row r="6">
          <cell r="A6">
            <v>1</v>
          </cell>
          <cell r="F6">
            <v>95.927601809954751</v>
          </cell>
          <cell r="G6">
            <v>94.318225133850021</v>
          </cell>
        </row>
        <row r="7">
          <cell r="A7">
            <v>2</v>
          </cell>
          <cell r="F7">
            <v>96.832579185520359</v>
          </cell>
          <cell r="G7">
            <v>94.140684763816637</v>
          </cell>
        </row>
        <row r="8">
          <cell r="A8">
            <v>3</v>
          </cell>
          <cell r="F8">
            <v>95.238095238095227</v>
          </cell>
          <cell r="G8">
            <v>93.963144393783239</v>
          </cell>
        </row>
        <row r="9">
          <cell r="A9">
            <v>4</v>
          </cell>
          <cell r="F9">
            <v>95.544554455445535</v>
          </cell>
          <cell r="G9">
            <v>93.785604023749855</v>
          </cell>
        </row>
        <row r="10">
          <cell r="A10">
            <v>5</v>
          </cell>
          <cell r="F10">
            <v>93.212669683257914</v>
          </cell>
          <cell r="G10">
            <v>93.608063653716471</v>
          </cell>
        </row>
        <row r="11">
          <cell r="A11">
            <v>6</v>
          </cell>
          <cell r="F11">
            <v>94.468085106382986</v>
          </cell>
          <cell r="G11">
            <v>93.430523283683087</v>
          </cell>
        </row>
        <row r="12">
          <cell r="A12">
            <v>7</v>
          </cell>
          <cell r="F12">
            <v>96</v>
          </cell>
          <cell r="G12">
            <v>93.252982913649689</v>
          </cell>
        </row>
        <row r="13">
          <cell r="A13">
            <v>8</v>
          </cell>
          <cell r="F13">
            <v>90.366972477064223</v>
          </cell>
          <cell r="G13">
            <v>93.075442543616305</v>
          </cell>
        </row>
        <row r="14">
          <cell r="A14">
            <v>9</v>
          </cell>
          <cell r="F14">
            <v>91.079812206572768</v>
          </cell>
          <cell r="G14">
            <v>92.897902173582921</v>
          </cell>
        </row>
        <row r="15">
          <cell r="A15">
            <v>10</v>
          </cell>
          <cell r="F15">
            <v>94.805194805194802</v>
          </cell>
          <cell r="G15">
            <v>92.720361803549537</v>
          </cell>
        </row>
        <row r="16">
          <cell r="A16">
            <v>11</v>
          </cell>
          <cell r="F16">
            <v>97.787610619469021</v>
          </cell>
          <cell r="G16">
            <v>92.542821433516153</v>
          </cell>
        </row>
        <row r="17">
          <cell r="A17">
            <v>12</v>
          </cell>
          <cell r="F17">
            <v>96.943231441048042</v>
          </cell>
          <cell r="G17">
            <v>92.365281063482755</v>
          </cell>
        </row>
        <row r="18">
          <cell r="A18">
            <v>13</v>
          </cell>
          <cell r="F18">
            <v>91.709844559585491</v>
          </cell>
          <cell r="G18">
            <v>92.187740693449371</v>
          </cell>
        </row>
        <row r="19">
          <cell r="A19">
            <v>14</v>
          </cell>
          <cell r="F19">
            <v>92.672413793103445</v>
          </cell>
          <cell r="G19">
            <v>92.010200323415987</v>
          </cell>
        </row>
        <row r="20">
          <cell r="A20">
            <v>15</v>
          </cell>
          <cell r="F20">
            <v>86.142322097378283</v>
          </cell>
          <cell r="G20">
            <v>91.832659953382603</v>
          </cell>
        </row>
        <row r="21">
          <cell r="A21">
            <v>16</v>
          </cell>
          <cell r="F21">
            <v>88.659793814432987</v>
          </cell>
          <cell r="G21">
            <v>91.655119583349205</v>
          </cell>
        </row>
        <row r="22">
          <cell r="A22">
            <v>17</v>
          </cell>
          <cell r="F22">
            <v>92.410714285714292</v>
          </cell>
          <cell r="G22">
            <v>91.477579213315821</v>
          </cell>
        </row>
        <row r="23">
          <cell r="A23">
            <v>18</v>
          </cell>
          <cell r="F23">
            <v>89.610389610389603</v>
          </cell>
          <cell r="G23">
            <v>91.300038843282437</v>
          </cell>
        </row>
        <row r="24">
          <cell r="A24">
            <v>19</v>
          </cell>
          <cell r="F24">
            <v>82.969432314410483</v>
          </cell>
          <cell r="G24">
            <v>91.122498473249053</v>
          </cell>
        </row>
        <row r="25">
          <cell r="A25">
            <v>20</v>
          </cell>
          <cell r="F25">
            <v>87.169811320754718</v>
          </cell>
          <cell r="G25">
            <v>90.944958103215669</v>
          </cell>
        </row>
        <row r="26">
          <cell r="A26">
            <v>21</v>
          </cell>
          <cell r="F26">
            <v>89.88326848249028</v>
          </cell>
          <cell r="G26">
            <v>90.76741773318227</v>
          </cell>
        </row>
        <row r="27">
          <cell r="A27">
            <v>22</v>
          </cell>
          <cell r="F27">
            <v>90.34749034749035</v>
          </cell>
          <cell r="G27">
            <v>90.589877363148887</v>
          </cell>
        </row>
        <row r="28">
          <cell r="A28">
            <v>23</v>
          </cell>
          <cell r="F28">
            <v>89.642857142857153</v>
          </cell>
          <cell r="G28">
            <v>90.412336993115503</v>
          </cell>
        </row>
        <row r="29">
          <cell r="A29">
            <v>24</v>
          </cell>
          <cell r="F29">
            <v>89.400921658986178</v>
          </cell>
          <cell r="G29">
            <v>90.234796623082119</v>
          </cell>
        </row>
        <row r="30">
          <cell r="A30">
            <v>25</v>
          </cell>
          <cell r="F30">
            <v>86.419753086419746</v>
          </cell>
          <cell r="G30">
            <v>90.05725625304872</v>
          </cell>
        </row>
        <row r="31">
          <cell r="A31">
            <v>26</v>
          </cell>
          <cell r="F31">
            <v>87.931034482758619</v>
          </cell>
          <cell r="G31">
            <v>89.879715883015336</v>
          </cell>
        </row>
        <row r="32">
          <cell r="A32">
            <v>27</v>
          </cell>
          <cell r="F32">
            <v>83.467741935483872</v>
          </cell>
          <cell r="G32">
            <v>89.702175512981952</v>
          </cell>
        </row>
        <row r="33">
          <cell r="A33">
            <v>28</v>
          </cell>
          <cell r="F33">
            <v>82.926829268292678</v>
          </cell>
          <cell r="G33">
            <v>89.524635142948569</v>
          </cell>
        </row>
        <row r="34">
          <cell r="A34">
            <v>29</v>
          </cell>
          <cell r="F34">
            <v>88.60759493670885</v>
          </cell>
          <cell r="G34">
            <v>89.347094772915185</v>
          </cell>
        </row>
        <row r="35">
          <cell r="A35">
            <v>30</v>
          </cell>
          <cell r="F35">
            <v>89.523809523809533</v>
          </cell>
          <cell r="G35">
            <v>89.169554402881786</v>
          </cell>
        </row>
        <row r="36">
          <cell r="A36">
            <v>31</v>
          </cell>
          <cell r="F36">
            <v>95.238095238095227</v>
          </cell>
          <cell r="G36">
            <v>88.992014032848402</v>
          </cell>
        </row>
        <row r="37">
          <cell r="A37">
            <v>32</v>
          </cell>
          <cell r="F37">
            <v>94.930875576036868</v>
          </cell>
          <cell r="G37">
            <v>88.814473662815018</v>
          </cell>
        </row>
        <row r="38">
          <cell r="A38">
            <v>33</v>
          </cell>
          <cell r="F38">
            <v>93.782383419689126</v>
          </cell>
          <cell r="G38">
            <v>88.636933292781634</v>
          </cell>
        </row>
        <row r="39">
          <cell r="A39">
            <v>34</v>
          </cell>
          <cell r="F39">
            <v>90.909090909090907</v>
          </cell>
          <cell r="G39">
            <v>88.459392922748236</v>
          </cell>
        </row>
        <row r="40">
          <cell r="A40">
            <v>35</v>
          </cell>
          <cell r="F40">
            <v>92.857142857142861</v>
          </cell>
          <cell r="G40">
            <v>88.281852552714852</v>
          </cell>
        </row>
        <row r="41">
          <cell r="A41">
            <v>36</v>
          </cell>
          <cell r="F41">
            <v>88.185654008438817</v>
          </cell>
          <cell r="G41">
            <v>88.104312182681468</v>
          </cell>
        </row>
        <row r="64">
          <cell r="K64">
            <v>94.250301016478986</v>
          </cell>
        </row>
        <row r="65">
          <cell r="K65">
            <v>94.702128271295365</v>
          </cell>
        </row>
        <row r="66">
          <cell r="K66">
            <v>93.840262680094412</v>
          </cell>
        </row>
        <row r="67">
          <cell r="K67">
            <v>93.260856744268622</v>
          </cell>
        </row>
        <row r="68">
          <cell r="K68">
            <v>93.549771386536833</v>
          </cell>
        </row>
        <row r="69">
          <cell r="K69">
            <v>94.001598641353212</v>
          </cell>
        </row>
        <row r="70">
          <cell r="K70">
            <v>93.139733050152259</v>
          </cell>
        </row>
        <row r="71">
          <cell r="K71">
            <v>92.560327114326469</v>
          </cell>
        </row>
        <row r="72">
          <cell r="K72">
            <v>92.849241756594679</v>
          </cell>
        </row>
        <row r="73">
          <cell r="K73">
            <v>93.301069011411059</v>
          </cell>
        </row>
        <row r="74">
          <cell r="K74">
            <v>92.43920342021012</v>
          </cell>
        </row>
        <row r="75">
          <cell r="K75">
            <v>91.859797484384316</v>
          </cell>
        </row>
        <row r="76">
          <cell r="K76">
            <v>92.148712126652526</v>
          </cell>
        </row>
        <row r="77">
          <cell r="K77">
            <v>92.600539381468906</v>
          </cell>
        </row>
        <row r="78">
          <cell r="K78">
            <v>91.738673790267967</v>
          </cell>
        </row>
        <row r="79">
          <cell r="K79">
            <v>91.159267854442177</v>
          </cell>
        </row>
        <row r="80">
          <cell r="K80">
            <v>91.448182496710373</v>
          </cell>
        </row>
        <row r="81">
          <cell r="K81">
            <v>91.900009751526753</v>
          </cell>
        </row>
        <row r="82">
          <cell r="K82">
            <v>91.038144160325814</v>
          </cell>
        </row>
        <row r="83">
          <cell r="K83">
            <v>90.458738224500024</v>
          </cell>
        </row>
        <row r="84">
          <cell r="K84">
            <v>90.747652866768235</v>
          </cell>
        </row>
        <row r="85">
          <cell r="K85">
            <v>91.1994801215846</v>
          </cell>
        </row>
        <row r="86">
          <cell r="K86">
            <v>90.337614530383661</v>
          </cell>
        </row>
        <row r="87">
          <cell r="K87">
            <v>89.758208594557871</v>
          </cell>
        </row>
        <row r="88">
          <cell r="K88">
            <v>90.047123236826081</v>
          </cell>
        </row>
        <row r="89">
          <cell r="K89">
            <v>90.498950491642447</v>
          </cell>
        </row>
        <row r="90">
          <cell r="K90">
            <v>89.637084900441508</v>
          </cell>
        </row>
        <row r="91">
          <cell r="K91">
            <v>89.057678964615718</v>
          </cell>
        </row>
        <row r="92">
          <cell r="K92">
            <v>89.346593606883928</v>
          </cell>
        </row>
        <row r="93">
          <cell r="K93">
            <v>89.798420861700308</v>
          </cell>
        </row>
        <row r="94">
          <cell r="K94">
            <v>88.936555270499355</v>
          </cell>
        </row>
        <row r="95">
          <cell r="K95">
            <v>88.357149334673565</v>
          </cell>
        </row>
        <row r="96">
          <cell r="K96">
            <v>88.646063976941775</v>
          </cell>
        </row>
        <row r="97">
          <cell r="K97">
            <v>89.097891231758155</v>
          </cell>
        </row>
        <row r="98">
          <cell r="K98">
            <v>88.236025640557202</v>
          </cell>
        </row>
        <row r="99">
          <cell r="K99">
            <v>87.656619704731412</v>
          </cell>
        </row>
        <row r="113">
          <cell r="G113">
            <v>95.927601809954751</v>
          </cell>
        </row>
        <row r="114">
          <cell r="G114">
            <v>96.651583710407238</v>
          </cell>
        </row>
        <row r="115">
          <cell r="G115">
            <v>95.52079293255764</v>
          </cell>
        </row>
        <row r="116">
          <cell r="G116">
            <v>95.539802150867956</v>
          </cell>
        </row>
        <row r="117">
          <cell r="G117">
            <v>93.678096176779931</v>
          </cell>
        </row>
        <row r="118">
          <cell r="G118">
            <v>94.310087320462372</v>
          </cell>
        </row>
        <row r="119">
          <cell r="G119">
            <v>95.662017464092486</v>
          </cell>
        </row>
        <row r="120">
          <cell r="G120">
            <v>91.425981474469879</v>
          </cell>
        </row>
        <row r="121">
          <cell r="G121">
            <v>91.149046060152187</v>
          </cell>
        </row>
        <row r="122">
          <cell r="G122">
            <v>94.073965056186282</v>
          </cell>
        </row>
        <row r="123">
          <cell r="G123">
            <v>97.044881506812473</v>
          </cell>
        </row>
        <row r="124">
          <cell r="G124">
            <v>96.963561454200928</v>
          </cell>
        </row>
        <row r="125">
          <cell r="G125">
            <v>92.760587938508579</v>
          </cell>
        </row>
        <row r="126">
          <cell r="G126">
            <v>92.690048622184477</v>
          </cell>
        </row>
        <row r="127">
          <cell r="G127">
            <v>87.451867402339516</v>
          </cell>
        </row>
        <row r="128">
          <cell r="G128">
            <v>88.41820853201429</v>
          </cell>
        </row>
        <row r="129">
          <cell r="G129">
            <v>91.612213134974283</v>
          </cell>
        </row>
        <row r="130">
          <cell r="G130">
            <v>90.010754315306542</v>
          </cell>
        </row>
        <row r="131">
          <cell r="G131">
            <v>84.377696714589689</v>
          </cell>
        </row>
        <row r="132">
          <cell r="G132">
            <v>86.611388399521715</v>
          </cell>
        </row>
        <row r="133">
          <cell r="G133">
            <v>89.228892465896564</v>
          </cell>
        </row>
        <row r="134">
          <cell r="G134">
            <v>90.123770771171593</v>
          </cell>
        </row>
        <row r="135">
          <cell r="G135">
            <v>89.739039868520038</v>
          </cell>
        </row>
        <row r="136">
          <cell r="G136">
            <v>89.468545300892941</v>
          </cell>
        </row>
        <row r="137">
          <cell r="G137">
            <v>87.029511529314377</v>
          </cell>
        </row>
        <row r="138">
          <cell r="G138">
            <v>87.750729892069771</v>
          </cell>
        </row>
        <row r="139">
          <cell r="G139">
            <v>84.324339526801054</v>
          </cell>
        </row>
        <row r="140">
          <cell r="G140">
            <v>83.206331319994348</v>
          </cell>
        </row>
        <row r="141">
          <cell r="G141">
            <v>87.527342213365955</v>
          </cell>
        </row>
        <row r="142">
          <cell r="G142">
            <v>89.124516061720826</v>
          </cell>
        </row>
        <row r="143">
          <cell r="G143">
            <v>94.015379402820344</v>
          </cell>
        </row>
        <row r="144">
          <cell r="G144">
            <v>94.747776341393561</v>
          </cell>
        </row>
        <row r="145">
          <cell r="G145">
            <v>93.975462004030021</v>
          </cell>
        </row>
        <row r="146">
          <cell r="G146">
            <v>91.522365128078732</v>
          </cell>
        </row>
        <row r="147">
          <cell r="G147">
            <v>92.590187311330027</v>
          </cell>
        </row>
      </sheetData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08000024 x"/>
      <sheetName val="Regtrend Without20 x"/>
      <sheetName val="RegTrend without20 seasonal x"/>
      <sheetName val="S0800003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F3" t="str">
            <v>PercentageOccupancy</v>
          </cell>
        </row>
        <row r="4">
          <cell r="A4">
            <v>1</v>
          </cell>
          <cell r="F4">
            <v>100</v>
          </cell>
        </row>
        <row r="5">
          <cell r="A5">
            <v>2</v>
          </cell>
          <cell r="F5">
            <v>100</v>
          </cell>
        </row>
        <row r="6">
          <cell r="A6">
            <v>3</v>
          </cell>
          <cell r="F6">
            <v>100</v>
          </cell>
        </row>
        <row r="7">
          <cell r="A7">
            <v>4</v>
          </cell>
          <cell r="F7">
            <v>100</v>
          </cell>
        </row>
        <row r="8">
          <cell r="A8">
            <v>5</v>
          </cell>
          <cell r="F8">
            <v>100</v>
          </cell>
        </row>
        <row r="9">
          <cell r="A9">
            <v>6</v>
          </cell>
          <cell r="F9">
            <v>100</v>
          </cell>
        </row>
        <row r="10">
          <cell r="A10">
            <v>7</v>
          </cell>
          <cell r="F10">
            <v>100</v>
          </cell>
        </row>
        <row r="11">
          <cell r="A11">
            <v>8</v>
          </cell>
          <cell r="F11">
            <v>100</v>
          </cell>
        </row>
        <row r="12">
          <cell r="A12">
            <v>9</v>
          </cell>
          <cell r="F12">
            <v>100</v>
          </cell>
        </row>
        <row r="13">
          <cell r="A13">
            <v>10</v>
          </cell>
          <cell r="F13">
            <v>100</v>
          </cell>
        </row>
        <row r="14">
          <cell r="A14">
            <v>11</v>
          </cell>
          <cell r="F14">
            <v>100</v>
          </cell>
        </row>
        <row r="15">
          <cell r="A15">
            <v>12</v>
          </cell>
          <cell r="F15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63DC-CE1B-4F5A-97AF-2B1E2C09F763}">
  <sheetPr>
    <tabColor theme="9" tint="-0.499984740745262"/>
  </sheetPr>
  <dimension ref="G6:N18"/>
  <sheetViews>
    <sheetView topLeftCell="I4" workbookViewId="0">
      <selection activeCell="Q16" sqref="Q16"/>
    </sheetView>
  </sheetViews>
  <sheetFormatPr defaultRowHeight="14.4"/>
  <cols>
    <col min="7" max="7" width="21.109375" customWidth="1"/>
    <col min="8" max="8" width="14.6640625" customWidth="1"/>
    <col min="9" max="9" width="18.5546875" bestFit="1" customWidth="1"/>
    <col min="10" max="10" width="13.88671875" customWidth="1"/>
    <col min="11" max="11" width="24.5546875" bestFit="1" customWidth="1"/>
    <col min="12" max="12" width="12.44140625" customWidth="1"/>
    <col min="13" max="13" width="19.88671875" bestFit="1" customWidth="1"/>
    <col min="14" max="14" width="10.33203125" customWidth="1"/>
  </cols>
  <sheetData>
    <row r="6" spans="7:14" ht="15" thickBot="1"/>
    <row r="7" spans="7:14" ht="16.2" thickBot="1">
      <c r="G7" s="96" t="s">
        <v>78</v>
      </c>
      <c r="H7" s="97"/>
      <c r="I7" s="97"/>
      <c r="J7" s="97"/>
      <c r="K7" s="97"/>
      <c r="L7" s="97"/>
      <c r="M7" s="97"/>
      <c r="N7" s="98"/>
    </row>
    <row r="8" spans="7:14" ht="30.6" customHeight="1" thickBot="1">
      <c r="G8" s="8" t="s">
        <v>0</v>
      </c>
      <c r="H8" s="8" t="s">
        <v>1</v>
      </c>
      <c r="I8" s="8" t="s">
        <v>2</v>
      </c>
      <c r="J8" s="8" t="s">
        <v>3</v>
      </c>
      <c r="K8" s="8" t="s">
        <v>4</v>
      </c>
      <c r="L8" s="8" t="s">
        <v>3</v>
      </c>
      <c r="M8" s="8" t="s">
        <v>5</v>
      </c>
      <c r="N8" s="9" t="s">
        <v>3</v>
      </c>
    </row>
    <row r="9" spans="7:14">
      <c r="G9" s="6" t="s">
        <v>6</v>
      </c>
      <c r="H9" s="6" t="s">
        <v>15</v>
      </c>
      <c r="I9" s="6" t="s">
        <v>7</v>
      </c>
      <c r="J9" s="12">
        <v>6.69</v>
      </c>
      <c r="K9" s="7" t="s">
        <v>8</v>
      </c>
      <c r="L9" s="29">
        <v>5.23</v>
      </c>
      <c r="M9" s="6" t="s">
        <v>9</v>
      </c>
      <c r="N9" s="88">
        <v>10.79</v>
      </c>
    </row>
    <row r="10" spans="7:14" ht="15" thickBot="1">
      <c r="G10" s="1" t="s">
        <v>10</v>
      </c>
      <c r="H10" s="1" t="s">
        <v>11</v>
      </c>
      <c r="I10" s="1" t="s">
        <v>7</v>
      </c>
      <c r="J10" s="12">
        <v>10.35</v>
      </c>
      <c r="K10" s="1" t="s">
        <v>8</v>
      </c>
      <c r="L10" s="12">
        <v>10.16</v>
      </c>
      <c r="M10" s="2" t="s">
        <v>9</v>
      </c>
      <c r="N10" s="89">
        <v>7.32</v>
      </c>
    </row>
    <row r="11" spans="7:14" ht="15" thickBot="1">
      <c r="G11" s="3" t="s">
        <v>12</v>
      </c>
      <c r="H11" s="3" t="s">
        <v>13</v>
      </c>
      <c r="I11" s="3" t="s">
        <v>7</v>
      </c>
      <c r="J11" s="90">
        <v>12.37</v>
      </c>
      <c r="K11" s="3" t="s">
        <v>8</v>
      </c>
      <c r="L11" s="90">
        <v>12.22</v>
      </c>
      <c r="M11" s="4" t="s">
        <v>9</v>
      </c>
      <c r="N11" s="91">
        <v>10.34</v>
      </c>
    </row>
    <row r="12" spans="7:14">
      <c r="G12" s="5"/>
      <c r="H12" s="5"/>
      <c r="I12" s="5"/>
      <c r="J12" s="5"/>
      <c r="K12" s="5"/>
      <c r="L12" s="5"/>
      <c r="M12" s="5"/>
      <c r="N12" s="5"/>
    </row>
    <row r="13" spans="7:14" ht="15" thickBot="1">
      <c r="G13" s="5"/>
      <c r="H13" s="5"/>
      <c r="I13" s="5"/>
      <c r="J13" s="5"/>
      <c r="K13" s="5"/>
      <c r="L13" s="5"/>
      <c r="M13" s="5"/>
      <c r="N13" s="5"/>
    </row>
    <row r="14" spans="7:14" ht="16.2" thickBot="1">
      <c r="G14" s="99" t="s">
        <v>97</v>
      </c>
      <c r="H14" s="100"/>
      <c r="I14" s="100"/>
      <c r="J14" s="100"/>
      <c r="K14" s="100"/>
      <c r="L14" s="100"/>
      <c r="M14" s="100"/>
      <c r="N14" s="101"/>
    </row>
    <row r="15" spans="7:14" ht="36" customHeight="1" thickBot="1">
      <c r="G15" s="8" t="s">
        <v>0</v>
      </c>
      <c r="H15" s="8" t="s">
        <v>1</v>
      </c>
      <c r="I15" s="8" t="s">
        <v>2</v>
      </c>
      <c r="J15" s="8" t="s">
        <v>3</v>
      </c>
      <c r="K15" s="8" t="s">
        <v>4</v>
      </c>
      <c r="L15" s="8" t="s">
        <v>3</v>
      </c>
      <c r="M15" s="8" t="s">
        <v>5</v>
      </c>
      <c r="N15" s="9" t="s">
        <v>3</v>
      </c>
    </row>
    <row r="16" spans="7:14">
      <c r="G16" s="6" t="s">
        <v>6</v>
      </c>
      <c r="H16" s="6" t="s">
        <v>15</v>
      </c>
      <c r="I16" s="6" t="s">
        <v>7</v>
      </c>
      <c r="J16" s="12">
        <v>127.58</v>
      </c>
      <c r="K16" s="7" t="s">
        <v>8</v>
      </c>
      <c r="L16" s="29">
        <v>92.02</v>
      </c>
      <c r="M16" s="6" t="s">
        <v>9</v>
      </c>
      <c r="N16" s="88">
        <v>184.57</v>
      </c>
    </row>
    <row r="17" spans="7:14">
      <c r="G17" s="92" t="s">
        <v>101</v>
      </c>
      <c r="H17" s="12" t="s">
        <v>11</v>
      </c>
      <c r="I17" s="12" t="s">
        <v>7</v>
      </c>
      <c r="J17" s="12">
        <v>7.21</v>
      </c>
      <c r="K17" s="29" t="s">
        <v>8</v>
      </c>
      <c r="L17" s="29">
        <v>4.4400000000000004</v>
      </c>
      <c r="M17" s="12" t="s">
        <v>9</v>
      </c>
      <c r="N17" s="88">
        <v>10.01</v>
      </c>
    </row>
    <row r="18" spans="7:14" ht="15" thickBot="1">
      <c r="G18" s="93" t="s">
        <v>12</v>
      </c>
      <c r="H18" s="90" t="s">
        <v>13</v>
      </c>
      <c r="I18" s="94" t="s">
        <v>117</v>
      </c>
      <c r="J18" s="90"/>
      <c r="K18" s="90" t="s">
        <v>14</v>
      </c>
      <c r="L18" s="90"/>
      <c r="M18" s="90" t="s">
        <v>14</v>
      </c>
      <c r="N18" s="95"/>
    </row>
  </sheetData>
  <mergeCells count="2">
    <mergeCell ref="G7:N7"/>
    <mergeCell ref="G14:N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01EA-5EAD-490C-8203-F905071D0D03}">
  <sheetPr>
    <tabColor rgb="FF00B050"/>
  </sheetPr>
  <dimension ref="A1:I18"/>
  <sheetViews>
    <sheetView workbookViewId="0">
      <selection activeCell="I24" sqref="I24"/>
    </sheetView>
  </sheetViews>
  <sheetFormatPr defaultRowHeight="14.4"/>
  <sheetData>
    <row r="1" spans="1:9">
      <c r="A1" t="s">
        <v>51</v>
      </c>
    </row>
    <row r="2" spans="1:9" ht="15" thickBot="1"/>
    <row r="3" spans="1:9">
      <c r="A3" s="20" t="s">
        <v>52</v>
      </c>
      <c r="B3" s="20"/>
    </row>
    <row r="4" spans="1:9">
      <c r="A4" t="s">
        <v>53</v>
      </c>
      <c r="B4">
        <v>1</v>
      </c>
    </row>
    <row r="5" spans="1:9">
      <c r="A5" t="s">
        <v>54</v>
      </c>
      <c r="B5">
        <v>1</v>
      </c>
    </row>
    <row r="6" spans="1:9">
      <c r="A6" t="s">
        <v>55</v>
      </c>
      <c r="B6">
        <v>1</v>
      </c>
    </row>
    <row r="7" spans="1:9">
      <c r="A7" t="s">
        <v>56</v>
      </c>
      <c r="B7">
        <v>3.85375982737523E-15</v>
      </c>
    </row>
    <row r="8" spans="1:9" ht="15" thickBot="1">
      <c r="A8" s="19" t="s">
        <v>57</v>
      </c>
      <c r="B8" s="19">
        <v>12</v>
      </c>
    </row>
    <row r="10" spans="1:9" ht="15" thickBot="1">
      <c r="A10" t="s">
        <v>58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t="s">
        <v>64</v>
      </c>
      <c r="B12">
        <v>1</v>
      </c>
      <c r="C12">
        <v>0.17737411571944017</v>
      </c>
      <c r="D12">
        <v>0.17737411571944017</v>
      </c>
      <c r="E12">
        <v>1.1943206816525527E+28</v>
      </c>
      <c r="F12">
        <v>1.0127350005377408E-136</v>
      </c>
    </row>
    <row r="13" spans="1:9">
      <c r="A13" t="s">
        <v>65</v>
      </c>
      <c r="B13">
        <v>10</v>
      </c>
      <c r="C13">
        <v>1.4851464807091164E-28</v>
      </c>
      <c r="D13">
        <v>1.4851464807091164E-29</v>
      </c>
    </row>
    <row r="14" spans="1:9" ht="15" thickBot="1">
      <c r="A14" s="19" t="s">
        <v>66</v>
      </c>
      <c r="B14" s="19">
        <v>11</v>
      </c>
      <c r="C14" s="19">
        <v>0.17737411571944017</v>
      </c>
      <c r="D14" s="19"/>
      <c r="E14" s="19"/>
      <c r="F14" s="19"/>
    </row>
    <row r="15" spans="1:9" ht="15" thickBot="1"/>
    <row r="16" spans="1:9">
      <c r="A16" s="18"/>
      <c r="B16" s="18" t="s">
        <v>43</v>
      </c>
      <c r="C16" s="18" t="s">
        <v>56</v>
      </c>
      <c r="D16" s="18" t="s">
        <v>67</v>
      </c>
      <c r="E16" s="18" t="s">
        <v>68</v>
      </c>
      <c r="F16" s="18" t="s">
        <v>69</v>
      </c>
      <c r="G16" s="18" t="s">
        <v>70</v>
      </c>
      <c r="H16" s="18" t="s">
        <v>71</v>
      </c>
      <c r="I16" s="18" t="s">
        <v>72</v>
      </c>
    </row>
    <row r="17" spans="1:9">
      <c r="A17" t="s">
        <v>44</v>
      </c>
      <c r="B17">
        <v>94.777027496875078</v>
      </c>
      <c r="C17">
        <v>2.3718252151393651E-15</v>
      </c>
      <c r="D17">
        <v>3.9959532807018464E+16</v>
      </c>
      <c r="E17">
        <v>2.3708089851584786E-162</v>
      </c>
      <c r="F17">
        <v>94.777027496875078</v>
      </c>
      <c r="G17">
        <v>94.777027496875078</v>
      </c>
      <c r="H17">
        <v>94.777027496875078</v>
      </c>
      <c r="I17">
        <v>94.777027496875078</v>
      </c>
    </row>
    <row r="18" spans="1:9" ht="15" thickBot="1">
      <c r="A18" s="19" t="s">
        <v>16</v>
      </c>
      <c r="B18" s="19">
        <v>-3.5219006681115751E-2</v>
      </c>
      <c r="C18" s="19">
        <v>3.222675864128842E-16</v>
      </c>
      <c r="D18" s="19">
        <v>-109284979830375.22</v>
      </c>
      <c r="E18" s="19">
        <v>1.0127350005377408E-136</v>
      </c>
      <c r="F18" s="19">
        <v>-3.5219006681116466E-2</v>
      </c>
      <c r="G18" s="19">
        <v>-3.5219006681115037E-2</v>
      </c>
      <c r="H18" s="19">
        <v>-3.5219006681116466E-2</v>
      </c>
      <c r="I18" s="19">
        <v>-3.5219006681115037E-2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75C-2CEB-4F35-B798-3D2C9E82F4A9}">
  <sheetPr>
    <tabColor rgb="FF00B050"/>
  </sheetPr>
  <dimension ref="A1:I21"/>
  <sheetViews>
    <sheetView topLeftCell="A16" workbookViewId="0">
      <selection sqref="A1:I21"/>
    </sheetView>
  </sheetViews>
  <sheetFormatPr defaultRowHeight="14.4"/>
  <sheetData>
    <row r="1" spans="1:9" ht="15.6">
      <c r="A1" s="40" t="s">
        <v>51</v>
      </c>
      <c r="B1" s="40"/>
      <c r="C1" s="40"/>
      <c r="D1" s="40"/>
      <c r="E1" s="40"/>
      <c r="F1" s="40"/>
      <c r="G1" s="40"/>
      <c r="H1" s="40"/>
      <c r="I1" s="40"/>
    </row>
    <row r="2" spans="1:9" ht="16.2" thickBot="1">
      <c r="A2" s="40"/>
      <c r="B2" s="40"/>
      <c r="C2" s="40"/>
      <c r="D2" s="40"/>
      <c r="E2" s="40"/>
      <c r="F2" s="40"/>
      <c r="G2" s="40"/>
      <c r="H2" s="40"/>
      <c r="I2" s="40"/>
    </row>
    <row r="3" spans="1:9" ht="15.6">
      <c r="A3" s="52" t="s">
        <v>52</v>
      </c>
      <c r="B3" s="52"/>
      <c r="C3" s="40"/>
      <c r="D3" s="40"/>
      <c r="E3" s="40"/>
      <c r="F3" s="40"/>
      <c r="G3" s="40"/>
      <c r="H3" s="40"/>
      <c r="I3" s="40"/>
    </row>
    <row r="4" spans="1:9" ht="15.6">
      <c r="A4" s="40" t="s">
        <v>53</v>
      </c>
      <c r="B4" s="40">
        <v>0.62107671308305845</v>
      </c>
      <c r="C4" s="40"/>
      <c r="D4" s="40"/>
      <c r="E4" s="40"/>
      <c r="F4" s="40"/>
      <c r="G4" s="40"/>
      <c r="H4" s="40"/>
      <c r="I4" s="40"/>
    </row>
    <row r="5" spans="1:9" ht="15.6">
      <c r="A5" s="40" t="s">
        <v>54</v>
      </c>
      <c r="B5" s="40">
        <v>0.38573628353405576</v>
      </c>
      <c r="C5" s="40"/>
      <c r="D5" s="40"/>
      <c r="E5" s="40"/>
      <c r="F5" s="40"/>
      <c r="G5" s="40"/>
      <c r="H5" s="40"/>
      <c r="I5" s="40"/>
    </row>
    <row r="6" spans="1:9" ht="15.6">
      <c r="A6" s="40" t="s">
        <v>55</v>
      </c>
      <c r="B6" s="40">
        <v>3.4728445553516174E-2</v>
      </c>
      <c r="C6" s="40"/>
      <c r="D6" s="40"/>
      <c r="E6" s="40"/>
      <c r="F6" s="40"/>
      <c r="G6" s="40"/>
      <c r="H6" s="40"/>
      <c r="I6" s="40"/>
    </row>
    <row r="7" spans="1:9" ht="15.6">
      <c r="A7" s="40" t="s">
        <v>56</v>
      </c>
      <c r="B7" s="40">
        <v>2.7584990359148303</v>
      </c>
      <c r="C7" s="40"/>
      <c r="D7" s="40"/>
      <c r="E7" s="40"/>
      <c r="F7" s="40"/>
      <c r="G7" s="40"/>
      <c r="H7" s="40"/>
      <c r="I7" s="40"/>
    </row>
    <row r="8" spans="1:9" ht="16.2" thickBot="1">
      <c r="A8" s="43" t="s">
        <v>57</v>
      </c>
      <c r="B8" s="43">
        <v>12</v>
      </c>
      <c r="C8" s="40"/>
      <c r="D8" s="40"/>
      <c r="E8" s="40"/>
      <c r="F8" s="40"/>
      <c r="G8" s="40"/>
      <c r="H8" s="40"/>
      <c r="I8" s="40"/>
    </row>
    <row r="10" spans="1:9" ht="16.2" thickBot="1">
      <c r="A10" s="40" t="s">
        <v>58</v>
      </c>
      <c r="B10" s="40"/>
      <c r="C10" s="40"/>
      <c r="D10" s="40"/>
      <c r="E10" s="40"/>
      <c r="F10" s="40"/>
      <c r="G10" s="40"/>
      <c r="H10" s="40"/>
      <c r="I10" s="40"/>
    </row>
    <row r="11" spans="1:9" ht="15.6">
      <c r="A11" s="45"/>
      <c r="B11" s="45" t="s">
        <v>59</v>
      </c>
      <c r="C11" s="45" t="s">
        <v>60</v>
      </c>
      <c r="D11" s="45" t="s">
        <v>61</v>
      </c>
      <c r="E11" s="45" t="s">
        <v>62</v>
      </c>
      <c r="F11" s="45" t="s">
        <v>63</v>
      </c>
      <c r="G11" s="40"/>
      <c r="H11" s="40"/>
      <c r="I11" s="40"/>
    </row>
    <row r="12" spans="1:9" ht="15.6">
      <c r="A12" s="40" t="s">
        <v>64</v>
      </c>
      <c r="B12" s="40">
        <v>4</v>
      </c>
      <c r="C12" s="40">
        <v>33.448707586006869</v>
      </c>
      <c r="D12" s="40">
        <v>8.3621768965017171</v>
      </c>
      <c r="E12" s="40">
        <v>1.0989392309679467</v>
      </c>
      <c r="F12" s="40">
        <v>0.42689799128799921</v>
      </c>
      <c r="G12" s="40"/>
      <c r="H12" s="40"/>
      <c r="I12" s="40"/>
    </row>
    <row r="13" spans="1:9" ht="15.6">
      <c r="A13" s="40" t="s">
        <v>65</v>
      </c>
      <c r="B13" s="40">
        <v>7</v>
      </c>
      <c r="C13" s="40">
        <v>53.26521851800134</v>
      </c>
      <c r="D13" s="40">
        <v>7.6093169311430486</v>
      </c>
      <c r="E13" s="40"/>
      <c r="F13" s="40"/>
      <c r="G13" s="40"/>
      <c r="H13" s="40"/>
      <c r="I13" s="40"/>
    </row>
    <row r="14" spans="1:9" ht="16.2" thickBot="1">
      <c r="A14" s="43" t="s">
        <v>66</v>
      </c>
      <c r="B14" s="43">
        <v>11</v>
      </c>
      <c r="C14" s="43">
        <v>86.713926104008209</v>
      </c>
      <c r="D14" s="43"/>
      <c r="E14" s="43"/>
      <c r="F14" s="43"/>
      <c r="G14" s="40"/>
      <c r="H14" s="40"/>
      <c r="I14" s="40"/>
    </row>
    <row r="15" spans="1:9" ht="16.2" thickBot="1">
      <c r="A15" s="40"/>
      <c r="B15" s="40"/>
      <c r="C15" s="40"/>
      <c r="D15" s="40"/>
      <c r="E15" s="40"/>
      <c r="F15" s="40"/>
      <c r="G15" s="40"/>
      <c r="H15" s="40"/>
      <c r="I15" s="40"/>
    </row>
    <row r="16" spans="1:9" ht="15.6">
      <c r="A16" s="45"/>
      <c r="B16" s="45" t="s">
        <v>43</v>
      </c>
      <c r="C16" s="45" t="s">
        <v>56</v>
      </c>
      <c r="D16" s="45" t="s">
        <v>67</v>
      </c>
      <c r="E16" s="45" t="s">
        <v>68</v>
      </c>
      <c r="F16" s="45" t="s">
        <v>69</v>
      </c>
      <c r="G16" s="45" t="s">
        <v>70</v>
      </c>
      <c r="H16" s="45" t="s">
        <v>71</v>
      </c>
      <c r="I16" s="45" t="s">
        <v>72</v>
      </c>
    </row>
    <row r="17" spans="1:9" ht="15.6">
      <c r="A17" s="40" t="s">
        <v>44</v>
      </c>
      <c r="B17" s="40">
        <v>98.181031690746721</v>
      </c>
      <c r="C17" s="40">
        <v>2.5181535780446769</v>
      </c>
      <c r="D17" s="40">
        <v>38.989294595361173</v>
      </c>
      <c r="E17" s="40">
        <v>1.9008588830131087E-9</v>
      </c>
      <c r="F17" s="40">
        <v>92.226544670867128</v>
      </c>
      <c r="G17" s="40">
        <v>104.13551871062631</v>
      </c>
      <c r="H17" s="40">
        <v>92.226544670867128</v>
      </c>
      <c r="I17" s="40">
        <v>104.13551871062631</v>
      </c>
    </row>
    <row r="18" spans="1:9" ht="15.6">
      <c r="A18" s="40" t="s">
        <v>16</v>
      </c>
      <c r="B18" s="40">
        <v>-0.19860255502842469</v>
      </c>
      <c r="C18" s="40">
        <v>0.24381917177399129</v>
      </c>
      <c r="D18" s="40">
        <v>-0.8145485590137258</v>
      </c>
      <c r="E18" s="40">
        <v>0.44215643829112372</v>
      </c>
      <c r="F18" s="40">
        <v>-0.77514328160847157</v>
      </c>
      <c r="G18" s="40">
        <v>0.37793817155162213</v>
      </c>
      <c r="H18" s="40">
        <v>-0.77514328160847157</v>
      </c>
      <c r="I18" s="40">
        <v>0.37793817155162213</v>
      </c>
    </row>
    <row r="19" spans="1:9" ht="15.6">
      <c r="A19" s="40" t="s">
        <v>45</v>
      </c>
      <c r="B19" s="40">
        <v>-4.4778661445790089</v>
      </c>
      <c r="C19" s="40">
        <v>2.3681022044701447</v>
      </c>
      <c r="D19" s="40">
        <v>-1.8909091576057702</v>
      </c>
      <c r="E19" s="40">
        <v>0.10054090952647107</v>
      </c>
      <c r="F19" s="40">
        <v>-10.07753804751945</v>
      </c>
      <c r="G19" s="40">
        <v>1.1218057583614316</v>
      </c>
      <c r="H19" s="40">
        <v>-10.07753804751945</v>
      </c>
      <c r="I19" s="40">
        <v>1.1218057583614316</v>
      </c>
    </row>
    <row r="20" spans="1:9" ht="15.6">
      <c r="A20" s="40" t="s">
        <v>93</v>
      </c>
      <c r="B20" s="40">
        <v>-3.5162391079586151</v>
      </c>
      <c r="C20" s="40">
        <v>2.3044889038989935</v>
      </c>
      <c r="D20" s="40">
        <v>-1.5258216700498954</v>
      </c>
      <c r="E20" s="40">
        <v>0.17088615819725342</v>
      </c>
      <c r="F20" s="40">
        <v>-8.9654894576446509</v>
      </c>
      <c r="G20" s="40">
        <v>1.9330112417274199</v>
      </c>
      <c r="H20" s="40">
        <v>-8.9654894576446509</v>
      </c>
      <c r="I20" s="40">
        <v>1.9330112417274199</v>
      </c>
    </row>
    <row r="21" spans="1:9" ht="16.2" thickBot="1">
      <c r="A21" s="43" t="s">
        <v>94</v>
      </c>
      <c r="B21" s="43">
        <v>-1.3739392659189256</v>
      </c>
      <c r="C21" s="43">
        <v>2.2654636926289329</v>
      </c>
      <c r="D21" s="43">
        <v>-0.60647154504804823</v>
      </c>
      <c r="E21" s="43">
        <v>0.56334484215134284</v>
      </c>
      <c r="F21" s="43">
        <v>-6.7309096546122422</v>
      </c>
      <c r="G21" s="43">
        <v>3.9830311227743915</v>
      </c>
      <c r="H21" s="43">
        <v>-6.7309096546122422</v>
      </c>
      <c r="I21" s="43">
        <v>3.9830311227743915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94A5-369D-40C0-9527-DAB84243FA31}">
  <sheetPr>
    <tabColor rgb="FF00B050"/>
  </sheetPr>
  <dimension ref="A1:I21"/>
  <sheetViews>
    <sheetView workbookViewId="0">
      <selection activeCell="A16" sqref="A16:B21"/>
    </sheetView>
  </sheetViews>
  <sheetFormatPr defaultRowHeight="14.4"/>
  <sheetData>
    <row r="1" spans="1:9">
      <c r="A1" t="s">
        <v>51</v>
      </c>
    </row>
    <row r="2" spans="1:9" ht="15" thickBot="1"/>
    <row r="3" spans="1:9">
      <c r="A3" s="20" t="s">
        <v>52</v>
      </c>
      <c r="B3" s="20"/>
    </row>
    <row r="4" spans="1:9">
      <c r="A4" t="s">
        <v>53</v>
      </c>
      <c r="B4">
        <v>0.84295664785829028</v>
      </c>
    </row>
    <row r="5" spans="1:9">
      <c r="A5" t="s">
        <v>54</v>
      </c>
      <c r="B5">
        <v>0.71057591016848565</v>
      </c>
    </row>
    <row r="6" spans="1:9">
      <c r="A6" t="s">
        <v>55</v>
      </c>
      <c r="B6">
        <v>0.67323086631925799</v>
      </c>
    </row>
    <row r="7" spans="1:9">
      <c r="A7" t="s">
        <v>56</v>
      </c>
      <c r="B7">
        <v>3.4344974308620153</v>
      </c>
    </row>
    <row r="8" spans="1:9" ht="15" thickBot="1">
      <c r="A8" s="19" t="s">
        <v>57</v>
      </c>
      <c r="B8" s="19">
        <v>36</v>
      </c>
    </row>
    <row r="10" spans="1:9" ht="15" thickBot="1">
      <c r="A10" t="s">
        <v>58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t="s">
        <v>64</v>
      </c>
      <c r="B12">
        <v>4</v>
      </c>
      <c r="C12">
        <v>897.76752032436025</v>
      </c>
      <c r="D12">
        <v>224.44188008109006</v>
      </c>
      <c r="E12">
        <v>19.027314923963626</v>
      </c>
      <c r="F12">
        <v>5.413429133566897E-8</v>
      </c>
    </row>
    <row r="13" spans="1:9">
      <c r="A13" t="s">
        <v>65</v>
      </c>
      <c r="B13">
        <v>31</v>
      </c>
      <c r="C13">
        <v>365.66895068053128</v>
      </c>
      <c r="D13">
        <v>11.795772602597783</v>
      </c>
    </row>
    <row r="14" spans="1:9" ht="15" thickBot="1">
      <c r="A14" s="19" t="s">
        <v>66</v>
      </c>
      <c r="B14" s="19">
        <v>35</v>
      </c>
      <c r="C14" s="19">
        <v>1263.4364710048915</v>
      </c>
      <c r="D14" s="19"/>
      <c r="E14" s="19"/>
      <c r="F14" s="19"/>
    </row>
    <row r="15" spans="1:9" ht="15" thickBot="1"/>
    <row r="16" spans="1:9">
      <c r="A16" s="18"/>
      <c r="B16" s="18" t="s">
        <v>43</v>
      </c>
      <c r="C16" s="18" t="s">
        <v>56</v>
      </c>
      <c r="D16" s="18" t="s">
        <v>67</v>
      </c>
      <c r="E16" s="18" t="s">
        <v>68</v>
      </c>
      <c r="F16" s="18" t="s">
        <v>69</v>
      </c>
      <c r="G16" s="18" t="s">
        <v>70</v>
      </c>
      <c r="H16" s="18" t="s">
        <v>71</v>
      </c>
      <c r="I16" s="18" t="s">
        <v>72</v>
      </c>
    </row>
    <row r="17" spans="1:9">
      <c r="A17" t="s">
        <v>44</v>
      </c>
      <c r="B17">
        <v>97.419813831435903</v>
      </c>
      <c r="C17">
        <v>1.593539366648733</v>
      </c>
      <c r="D17">
        <v>61.134237327511435</v>
      </c>
      <c r="E17">
        <v>6.9202832140727569E-34</v>
      </c>
      <c r="F17">
        <v>94.169768865793799</v>
      </c>
      <c r="G17">
        <v>100.66985879707801</v>
      </c>
      <c r="H17">
        <v>94.169768865793799</v>
      </c>
      <c r="I17">
        <v>100.66985879707801</v>
      </c>
    </row>
    <row r="18" spans="1:9">
      <c r="A18" t="s">
        <v>16</v>
      </c>
      <c r="B18">
        <v>-0.48207667409259763</v>
      </c>
      <c r="C18">
        <v>5.5423963968003101E-2</v>
      </c>
      <c r="D18">
        <v>-8.6979825977605305</v>
      </c>
      <c r="E18">
        <v>8.0258015166099602E-10</v>
      </c>
      <c r="F18">
        <v>-0.59511459385792997</v>
      </c>
      <c r="G18">
        <v>-0.36903875432726529</v>
      </c>
      <c r="H18">
        <v>-0.59511459385792997</v>
      </c>
      <c r="I18">
        <v>-0.36903875432726529</v>
      </c>
    </row>
    <row r="19" spans="1:9">
      <c r="A19" t="s">
        <v>45</v>
      </c>
      <c r="B19">
        <v>-0.72898527551752645</v>
      </c>
      <c r="C19">
        <v>1.6275531151439031</v>
      </c>
      <c r="D19">
        <v>-0.44790260221588646</v>
      </c>
      <c r="E19">
        <v>0.65733812481193898</v>
      </c>
      <c r="F19">
        <v>-4.048401738577879</v>
      </c>
      <c r="G19">
        <v>2.5904311875428259</v>
      </c>
      <c r="H19">
        <v>-4.048401738577879</v>
      </c>
      <c r="I19">
        <v>2.5904311875428259</v>
      </c>
    </row>
    <row r="20" spans="1:9">
      <c r="A20" t="s">
        <v>46</v>
      </c>
      <c r="B20">
        <v>-1.2322966083002851</v>
      </c>
      <c r="C20">
        <v>1.6228277985371677</v>
      </c>
      <c r="D20">
        <v>-0.75935142928355603</v>
      </c>
      <c r="E20">
        <v>0.45337825456677749</v>
      </c>
      <c r="F20">
        <v>-4.5420757246027197</v>
      </c>
      <c r="G20">
        <v>2.07748250800215</v>
      </c>
      <c r="H20">
        <v>-4.5420757246027197</v>
      </c>
      <c r="I20">
        <v>2.07748250800215</v>
      </c>
    </row>
    <row r="21" spans="1:9" ht="15" thickBot="1">
      <c r="A21" s="19" t="s">
        <v>47</v>
      </c>
      <c r="B21" s="19">
        <v>-0.65152262906138658</v>
      </c>
      <c r="C21" s="19">
        <v>1.6199859926429028</v>
      </c>
      <c r="D21" s="19">
        <v>-0.40217793982185573</v>
      </c>
      <c r="E21" s="19">
        <v>0.69031276286658638</v>
      </c>
      <c r="F21" s="19">
        <v>-3.9555058440304194</v>
      </c>
      <c r="G21" s="19">
        <v>2.6524605859076464</v>
      </c>
      <c r="H21" s="19">
        <v>-3.9555058440304194</v>
      </c>
      <c r="I21" s="19">
        <v>2.6524605859076464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51D6-89DE-4116-9020-ACF560AAD440}">
  <sheetPr>
    <tabColor rgb="FF00B050"/>
  </sheetPr>
  <dimension ref="A1:I18"/>
  <sheetViews>
    <sheetView workbookViewId="0">
      <selection activeCell="O21" sqref="O21"/>
    </sheetView>
  </sheetViews>
  <sheetFormatPr defaultRowHeight="14.4"/>
  <sheetData>
    <row r="1" spans="1:9">
      <c r="A1" t="s">
        <v>51</v>
      </c>
    </row>
    <row r="2" spans="1:9" ht="15" thickBot="1"/>
    <row r="3" spans="1:9">
      <c r="A3" s="20" t="s">
        <v>52</v>
      </c>
      <c r="B3" s="20"/>
    </row>
    <row r="4" spans="1:9">
      <c r="A4" t="s">
        <v>53</v>
      </c>
      <c r="B4">
        <v>0.83972517095599764</v>
      </c>
    </row>
    <row r="5" spans="1:9">
      <c r="A5" t="s">
        <v>54</v>
      </c>
      <c r="B5">
        <v>0.70513836273707942</v>
      </c>
    </row>
    <row r="6" spans="1:9">
      <c r="A6" t="s">
        <v>55</v>
      </c>
      <c r="B6">
        <v>0.69646596164111119</v>
      </c>
    </row>
    <row r="7" spans="1:9">
      <c r="A7" t="s">
        <v>56</v>
      </c>
      <c r="B7">
        <v>3.3101401535024291</v>
      </c>
    </row>
    <row r="8" spans="1:9" ht="15" thickBot="1">
      <c r="A8" s="19" t="s">
        <v>57</v>
      </c>
      <c r="B8" s="19">
        <v>36</v>
      </c>
    </row>
    <row r="10" spans="1:9" ht="15" thickBot="1">
      <c r="A10" t="s">
        <v>58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t="s">
        <v>64</v>
      </c>
      <c r="B12">
        <v>1</v>
      </c>
      <c r="C12">
        <v>890.89752458670262</v>
      </c>
      <c r="D12">
        <v>890.89752458670262</v>
      </c>
      <c r="E12">
        <v>81.308319914411456</v>
      </c>
      <c r="F12">
        <v>1.5398105550837977E-10</v>
      </c>
    </row>
    <row r="13" spans="1:9">
      <c r="A13" t="s">
        <v>65</v>
      </c>
      <c r="B13">
        <v>34</v>
      </c>
      <c r="C13">
        <v>372.53894641818886</v>
      </c>
      <c r="D13">
        <v>10.957027835829084</v>
      </c>
    </row>
    <row r="14" spans="1:9" ht="15" thickBot="1">
      <c r="A14" s="19" t="s">
        <v>66</v>
      </c>
      <c r="B14" s="19">
        <v>35</v>
      </c>
      <c r="C14" s="19">
        <v>1263.4364710048915</v>
      </c>
      <c r="D14" s="19"/>
      <c r="E14" s="19"/>
      <c r="F14" s="19"/>
    </row>
    <row r="15" spans="1:9" ht="15" thickBot="1"/>
    <row r="16" spans="1:9">
      <c r="A16" s="18"/>
      <c r="B16" s="18" t="s">
        <v>43</v>
      </c>
      <c r="C16" s="18" t="s">
        <v>56</v>
      </c>
      <c r="D16" s="18" t="s">
        <v>67</v>
      </c>
      <c r="E16" s="18" t="s">
        <v>68</v>
      </c>
      <c r="F16" s="18" t="s">
        <v>69</v>
      </c>
      <c r="G16" s="18" t="s">
        <v>70</v>
      </c>
      <c r="H16" s="18" t="s">
        <v>71</v>
      </c>
      <c r="I16" s="18" t="s">
        <v>72</v>
      </c>
    </row>
    <row r="17" spans="1:9">
      <c r="A17" t="s">
        <v>44</v>
      </c>
      <c r="B17">
        <v>96.707304207377732</v>
      </c>
      <c r="C17">
        <v>1.1267758696129857</v>
      </c>
      <c r="D17">
        <v>85.826566591804848</v>
      </c>
      <c r="E17">
        <v>2.4657856076200997E-41</v>
      </c>
      <c r="F17">
        <v>94.417420133125049</v>
      </c>
      <c r="G17">
        <v>98.997188281630415</v>
      </c>
      <c r="H17">
        <v>94.417420133125049</v>
      </c>
      <c r="I17">
        <v>98.997188281630415</v>
      </c>
    </row>
    <row r="18" spans="1:9" ht="15" thickBot="1">
      <c r="A18" s="19" t="s">
        <v>16</v>
      </c>
      <c r="B18" s="19">
        <v>-0.47887080945268473</v>
      </c>
      <c r="C18" s="19">
        <v>5.3106890186530337E-2</v>
      </c>
      <c r="D18" s="19">
        <v>-9.0171126151563321</v>
      </c>
      <c r="E18" s="19">
        <v>1.5398105550837977E-10</v>
      </c>
      <c r="F18" s="19">
        <v>-0.58679699544120001</v>
      </c>
      <c r="G18" s="19">
        <v>-0.3709446234641694</v>
      </c>
      <c r="H18" s="19">
        <v>-0.58679699544120001</v>
      </c>
      <c r="I18" s="19">
        <v>-0.3709446234641694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357C-44FA-424D-9315-24516F4A1288}">
  <sheetPr>
    <tabColor rgb="FFFF0000"/>
  </sheetPr>
  <dimension ref="A1:N169"/>
  <sheetViews>
    <sheetView topLeftCell="A133" zoomScaleNormal="100" workbookViewId="0">
      <selection activeCell="E103" sqref="E103:F103"/>
    </sheetView>
  </sheetViews>
  <sheetFormatPr defaultRowHeight="14.4"/>
  <cols>
    <col min="5" max="5" width="11" bestFit="1" customWidth="1"/>
    <col min="6" max="6" width="19.21875" bestFit="1" customWidth="1"/>
    <col min="9" max="9" width="20.109375" bestFit="1" customWidth="1"/>
    <col min="11" max="11" width="17.77734375" bestFit="1" customWidth="1"/>
    <col min="12" max="12" width="9.33203125" bestFit="1" customWidth="1"/>
    <col min="13" max="13" width="20.109375" bestFit="1" customWidth="1"/>
  </cols>
  <sheetData>
    <row r="1" spans="1:14" ht="17.399999999999999">
      <c r="A1" s="112" t="s">
        <v>115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3" spans="1:14" ht="15.6">
      <c r="A3" s="113" t="s">
        <v>90</v>
      </c>
      <c r="B3" s="113"/>
    </row>
    <row r="5" spans="1:14" ht="28.8">
      <c r="A5" s="27" t="s">
        <v>16</v>
      </c>
      <c r="B5" s="27" t="s">
        <v>17</v>
      </c>
      <c r="C5" s="27" t="s">
        <v>18</v>
      </c>
      <c r="D5" s="27" t="s">
        <v>19</v>
      </c>
      <c r="E5" s="27" t="s">
        <v>20</v>
      </c>
      <c r="F5" s="28" t="s">
        <v>95</v>
      </c>
      <c r="G5" s="27" t="s">
        <v>91</v>
      </c>
      <c r="H5" s="27" t="s">
        <v>92</v>
      </c>
      <c r="I5" s="27" t="s">
        <v>42</v>
      </c>
    </row>
    <row r="6" spans="1:14">
      <c r="A6">
        <v>1</v>
      </c>
      <c r="B6">
        <v>2012</v>
      </c>
      <c r="C6">
        <v>1</v>
      </c>
      <c r="D6" t="s">
        <v>36</v>
      </c>
      <c r="E6" t="s">
        <v>37</v>
      </c>
      <c r="F6" s="23">
        <v>95.927601809954751</v>
      </c>
      <c r="G6" s="23">
        <f>$B$44+$B$45*A6</f>
        <v>94.318225133850021</v>
      </c>
      <c r="H6" s="23">
        <f>F6-G6</f>
        <v>1.6093766761047306</v>
      </c>
      <c r="I6" s="23">
        <f>POWER(H6,2)</f>
        <v>2.5900932855899108</v>
      </c>
    </row>
    <row r="7" spans="1:14">
      <c r="A7">
        <v>2</v>
      </c>
      <c r="B7">
        <v>2012</v>
      </c>
      <c r="C7">
        <v>2</v>
      </c>
      <c r="D7" t="s">
        <v>36</v>
      </c>
      <c r="E7" t="s">
        <v>37</v>
      </c>
      <c r="F7" s="23">
        <v>96.832579185520359</v>
      </c>
      <c r="G7" s="23">
        <f t="shared" ref="G7:G19" si="0">$B$44+$B$45*A7</f>
        <v>94.140684763816637</v>
      </c>
      <c r="H7" s="23">
        <f t="shared" ref="H7:H41" si="1">F7-G7</f>
        <v>2.6918944217037222</v>
      </c>
      <c r="I7" s="23">
        <f t="shared" ref="I7:I41" si="2">POWER(H7,2)</f>
        <v>7.246295577599617</v>
      </c>
    </row>
    <row r="8" spans="1:14">
      <c r="A8">
        <v>3</v>
      </c>
      <c r="B8">
        <v>2012</v>
      </c>
      <c r="C8">
        <v>3</v>
      </c>
      <c r="D8" t="s">
        <v>36</v>
      </c>
      <c r="E8" t="s">
        <v>37</v>
      </c>
      <c r="F8" s="23">
        <v>95.238095238095227</v>
      </c>
      <c r="G8" s="23">
        <f t="shared" si="0"/>
        <v>93.963144393783239</v>
      </c>
      <c r="H8" s="23">
        <f t="shared" si="1"/>
        <v>1.2749508443119879</v>
      </c>
      <c r="I8" s="23">
        <f t="shared" si="2"/>
        <v>1.6254996554118508</v>
      </c>
    </row>
    <row r="9" spans="1:14">
      <c r="A9">
        <v>4</v>
      </c>
      <c r="B9">
        <v>2012</v>
      </c>
      <c r="C9">
        <v>4</v>
      </c>
      <c r="D9" t="s">
        <v>36</v>
      </c>
      <c r="E9" t="s">
        <v>37</v>
      </c>
      <c r="F9" s="23">
        <v>95.544554455445535</v>
      </c>
      <c r="G9" s="23">
        <f t="shared" si="0"/>
        <v>93.785604023749855</v>
      </c>
      <c r="H9" s="23">
        <f t="shared" si="1"/>
        <v>1.7589504316956805</v>
      </c>
      <c r="I9" s="23">
        <f t="shared" si="2"/>
        <v>3.0939066211624211</v>
      </c>
    </row>
    <row r="10" spans="1:14">
      <c r="A10">
        <v>5</v>
      </c>
      <c r="B10">
        <v>2013</v>
      </c>
      <c r="C10">
        <v>1</v>
      </c>
      <c r="D10" t="s">
        <v>36</v>
      </c>
      <c r="E10" t="s">
        <v>37</v>
      </c>
      <c r="F10" s="23">
        <v>93.212669683257914</v>
      </c>
      <c r="G10" s="23">
        <f t="shared" si="0"/>
        <v>93.608063653716471</v>
      </c>
      <c r="H10" s="23">
        <f t="shared" si="1"/>
        <v>-0.39539397045855651</v>
      </c>
      <c r="I10" s="23">
        <f t="shared" si="2"/>
        <v>0.15633639187498186</v>
      </c>
    </row>
    <row r="11" spans="1:14">
      <c r="A11">
        <v>6</v>
      </c>
      <c r="B11">
        <v>2013</v>
      </c>
      <c r="C11">
        <v>2</v>
      </c>
      <c r="D11" t="s">
        <v>36</v>
      </c>
      <c r="E11" t="s">
        <v>37</v>
      </c>
      <c r="F11" s="23">
        <v>94.468085106382986</v>
      </c>
      <c r="G11" s="23">
        <f t="shared" si="0"/>
        <v>93.430523283683087</v>
      </c>
      <c r="H11" s="23">
        <f t="shared" si="1"/>
        <v>1.0375618226998995</v>
      </c>
      <c r="I11" s="23">
        <f t="shared" si="2"/>
        <v>1.0765345359243377</v>
      </c>
      <c r="K11" s="67" t="s">
        <v>3</v>
      </c>
      <c r="L11" s="80">
        <f>AVERAGE(I6:I41)</f>
        <v>12.37015158281716</v>
      </c>
    </row>
    <row r="12" spans="1:14">
      <c r="A12">
        <v>7</v>
      </c>
      <c r="B12">
        <v>2013</v>
      </c>
      <c r="C12">
        <v>3</v>
      </c>
      <c r="D12" t="s">
        <v>36</v>
      </c>
      <c r="E12" t="s">
        <v>37</v>
      </c>
      <c r="F12" s="23">
        <v>96</v>
      </c>
      <c r="G12" s="23">
        <f t="shared" si="0"/>
        <v>93.252982913649689</v>
      </c>
      <c r="H12" s="23">
        <f t="shared" si="1"/>
        <v>2.7470170863503114</v>
      </c>
      <c r="I12" s="23">
        <f t="shared" si="2"/>
        <v>7.5461028727005539</v>
      </c>
    </row>
    <row r="13" spans="1:14">
      <c r="A13">
        <v>8</v>
      </c>
      <c r="B13">
        <v>2013</v>
      </c>
      <c r="C13">
        <v>4</v>
      </c>
      <c r="D13" t="s">
        <v>36</v>
      </c>
      <c r="E13" t="s">
        <v>37</v>
      </c>
      <c r="F13" s="23">
        <v>90.366972477064223</v>
      </c>
      <c r="G13" s="23">
        <f t="shared" si="0"/>
        <v>93.075442543616305</v>
      </c>
      <c r="H13" s="23">
        <f t="shared" si="1"/>
        <v>-2.7084700665520813</v>
      </c>
      <c r="I13" s="23">
        <f t="shared" si="2"/>
        <v>7.3358101014086357</v>
      </c>
    </row>
    <row r="14" spans="1:14">
      <c r="A14">
        <v>9</v>
      </c>
      <c r="B14">
        <v>2014</v>
      </c>
      <c r="C14">
        <v>1</v>
      </c>
      <c r="D14" t="s">
        <v>36</v>
      </c>
      <c r="E14" t="s">
        <v>37</v>
      </c>
      <c r="F14" s="23">
        <v>91.079812206572768</v>
      </c>
      <c r="G14" s="23">
        <f t="shared" si="0"/>
        <v>92.897902173582921</v>
      </c>
      <c r="H14" s="23">
        <f t="shared" si="1"/>
        <v>-1.8180899670101525</v>
      </c>
      <c r="I14" s="23">
        <f t="shared" si="2"/>
        <v>3.3054511281429773</v>
      </c>
    </row>
    <row r="15" spans="1:14">
      <c r="A15">
        <v>10</v>
      </c>
      <c r="B15">
        <v>2014</v>
      </c>
      <c r="C15">
        <v>2</v>
      </c>
      <c r="D15" t="s">
        <v>36</v>
      </c>
      <c r="E15" t="s">
        <v>37</v>
      </c>
      <c r="F15" s="23">
        <v>94.805194805194802</v>
      </c>
      <c r="G15" s="23">
        <f t="shared" si="0"/>
        <v>92.720361803549537</v>
      </c>
      <c r="H15" s="23">
        <f t="shared" si="1"/>
        <v>2.084833001645265</v>
      </c>
      <c r="I15" s="23">
        <f t="shared" si="2"/>
        <v>4.3465286447492053</v>
      </c>
    </row>
    <row r="16" spans="1:14" ht="14.55" customHeight="1">
      <c r="A16">
        <v>11</v>
      </c>
      <c r="B16">
        <v>2014</v>
      </c>
      <c r="C16">
        <v>3</v>
      </c>
      <c r="D16" t="s">
        <v>36</v>
      </c>
      <c r="E16" t="s">
        <v>37</v>
      </c>
      <c r="F16" s="23">
        <v>97.787610619469021</v>
      </c>
      <c r="G16" s="23">
        <f t="shared" si="0"/>
        <v>92.542821433516153</v>
      </c>
      <c r="H16" s="23">
        <f t="shared" si="1"/>
        <v>5.2447891859528681</v>
      </c>
      <c r="I16" s="23">
        <f t="shared" si="2"/>
        <v>27.507813605088149</v>
      </c>
    </row>
    <row r="17" spans="1:9">
      <c r="A17">
        <v>12</v>
      </c>
      <c r="B17">
        <v>2014</v>
      </c>
      <c r="C17">
        <v>4</v>
      </c>
      <c r="D17" t="s">
        <v>36</v>
      </c>
      <c r="E17" t="s">
        <v>37</v>
      </c>
      <c r="F17" s="23">
        <v>96.943231441048042</v>
      </c>
      <c r="G17" s="23">
        <f t="shared" si="0"/>
        <v>92.365281063482755</v>
      </c>
      <c r="H17" s="23">
        <f t="shared" si="1"/>
        <v>4.577950377565287</v>
      </c>
      <c r="I17" s="23">
        <f t="shared" si="2"/>
        <v>20.957629659450152</v>
      </c>
    </row>
    <row r="18" spans="1:9">
      <c r="A18">
        <v>13</v>
      </c>
      <c r="B18">
        <v>2015</v>
      </c>
      <c r="C18">
        <v>1</v>
      </c>
      <c r="D18" t="s">
        <v>36</v>
      </c>
      <c r="E18" t="s">
        <v>37</v>
      </c>
      <c r="F18" s="23">
        <v>91.709844559585491</v>
      </c>
      <c r="G18" s="23">
        <f t="shared" si="0"/>
        <v>92.187740693449371</v>
      </c>
      <c r="H18" s="23">
        <f t="shared" si="1"/>
        <v>-0.47789613386387941</v>
      </c>
      <c r="I18" s="23">
        <f t="shared" si="2"/>
        <v>0.22838471476204295</v>
      </c>
    </row>
    <row r="19" spans="1:9">
      <c r="A19">
        <v>14</v>
      </c>
      <c r="B19">
        <v>2015</v>
      </c>
      <c r="C19">
        <v>2</v>
      </c>
      <c r="D19" t="s">
        <v>36</v>
      </c>
      <c r="E19" t="s">
        <v>37</v>
      </c>
      <c r="F19" s="23">
        <v>92.672413793103445</v>
      </c>
      <c r="G19" s="23">
        <f t="shared" si="0"/>
        <v>92.010200323415987</v>
      </c>
      <c r="H19" s="23">
        <f t="shared" si="1"/>
        <v>0.6622134696874582</v>
      </c>
      <c r="I19" s="23">
        <f t="shared" si="2"/>
        <v>0.43852667943550211</v>
      </c>
    </row>
    <row r="20" spans="1:9">
      <c r="A20">
        <v>15</v>
      </c>
      <c r="B20">
        <v>2015</v>
      </c>
      <c r="C20">
        <v>3</v>
      </c>
      <c r="D20" t="s">
        <v>36</v>
      </c>
      <c r="E20" t="s">
        <v>37</v>
      </c>
      <c r="F20" s="23">
        <v>86.142322097378283</v>
      </c>
      <c r="G20" s="23">
        <f t="shared" ref="G20:G41" si="3">$B$44+$B$45*A20</f>
        <v>91.832659953382603</v>
      </c>
      <c r="H20" s="23">
        <f t="shared" si="1"/>
        <v>-5.6903378560043194</v>
      </c>
      <c r="I20" s="23">
        <f t="shared" si="2"/>
        <v>32.379944915475832</v>
      </c>
    </row>
    <row r="21" spans="1:9">
      <c r="A21">
        <v>16</v>
      </c>
      <c r="B21">
        <v>2015</v>
      </c>
      <c r="C21">
        <v>4</v>
      </c>
      <c r="D21" t="s">
        <v>36</v>
      </c>
      <c r="E21" t="s">
        <v>37</v>
      </c>
      <c r="F21" s="23">
        <v>88.659793814432987</v>
      </c>
      <c r="G21" s="23">
        <f t="shared" si="3"/>
        <v>91.655119583349205</v>
      </c>
      <c r="H21" s="23">
        <f t="shared" si="1"/>
        <v>-2.9953257689162172</v>
      </c>
      <c r="I21" s="23">
        <f t="shared" si="2"/>
        <v>8.9719764619335276</v>
      </c>
    </row>
    <row r="22" spans="1:9">
      <c r="A22">
        <v>17</v>
      </c>
      <c r="B22">
        <v>2016</v>
      </c>
      <c r="C22">
        <v>1</v>
      </c>
      <c r="D22" t="s">
        <v>36</v>
      </c>
      <c r="E22" t="s">
        <v>37</v>
      </c>
      <c r="F22" s="23">
        <v>92.410714285714292</v>
      </c>
      <c r="G22" s="23">
        <f t="shared" si="3"/>
        <v>91.477579213315821</v>
      </c>
      <c r="H22" s="23">
        <f t="shared" si="1"/>
        <v>0.93313507239847127</v>
      </c>
      <c r="I22" s="23">
        <f t="shared" si="2"/>
        <v>0.87074106334010026</v>
      </c>
    </row>
    <row r="23" spans="1:9">
      <c r="A23">
        <v>18</v>
      </c>
      <c r="B23">
        <v>2016</v>
      </c>
      <c r="C23">
        <v>2</v>
      </c>
      <c r="D23" t="s">
        <v>36</v>
      </c>
      <c r="E23" t="s">
        <v>37</v>
      </c>
      <c r="F23" s="23">
        <v>89.610389610389603</v>
      </c>
      <c r="G23" s="23">
        <f t="shared" si="3"/>
        <v>91.300038843282437</v>
      </c>
      <c r="H23" s="23">
        <f t="shared" si="1"/>
        <v>-1.6896492328928332</v>
      </c>
      <c r="I23" s="23">
        <f t="shared" si="2"/>
        <v>2.8549145302153396</v>
      </c>
    </row>
    <row r="24" spans="1:9">
      <c r="A24">
        <v>19</v>
      </c>
      <c r="B24">
        <v>2016</v>
      </c>
      <c r="C24">
        <v>3</v>
      </c>
      <c r="D24" t="s">
        <v>36</v>
      </c>
      <c r="E24" t="s">
        <v>37</v>
      </c>
      <c r="F24" s="23">
        <v>82.969432314410483</v>
      </c>
      <c r="G24" s="23">
        <f t="shared" si="3"/>
        <v>91.122498473249053</v>
      </c>
      <c r="H24" s="23">
        <f t="shared" si="1"/>
        <v>-8.1530661588385698</v>
      </c>
      <c r="I24" s="23">
        <f t="shared" si="2"/>
        <v>66.472487790398716</v>
      </c>
    </row>
    <row r="25" spans="1:9">
      <c r="A25">
        <v>20</v>
      </c>
      <c r="B25">
        <v>2016</v>
      </c>
      <c r="C25">
        <v>4</v>
      </c>
      <c r="D25" t="s">
        <v>36</v>
      </c>
      <c r="E25" t="s">
        <v>37</v>
      </c>
      <c r="F25" s="23">
        <v>87.169811320754718</v>
      </c>
      <c r="G25" s="23">
        <f t="shared" si="3"/>
        <v>90.944958103215669</v>
      </c>
      <c r="H25" s="23">
        <f t="shared" si="1"/>
        <v>-3.7751467824609506</v>
      </c>
      <c r="I25" s="23">
        <f t="shared" si="2"/>
        <v>14.251733229125268</v>
      </c>
    </row>
    <row r="26" spans="1:9">
      <c r="A26">
        <v>21</v>
      </c>
      <c r="B26">
        <v>2017</v>
      </c>
      <c r="C26">
        <v>1</v>
      </c>
      <c r="D26" t="s">
        <v>36</v>
      </c>
      <c r="E26" t="s">
        <v>37</v>
      </c>
      <c r="F26" s="23">
        <v>89.88326848249028</v>
      </c>
      <c r="G26" s="23">
        <f t="shared" si="3"/>
        <v>90.76741773318227</v>
      </c>
      <c r="H26" s="23">
        <f t="shared" si="1"/>
        <v>-0.88414925069199057</v>
      </c>
      <c r="I26" s="23">
        <f t="shared" si="2"/>
        <v>0.78171989749920845</v>
      </c>
    </row>
    <row r="27" spans="1:9">
      <c r="A27">
        <v>22</v>
      </c>
      <c r="B27">
        <v>2017</v>
      </c>
      <c r="C27">
        <v>2</v>
      </c>
      <c r="D27" t="s">
        <v>36</v>
      </c>
      <c r="E27" t="s">
        <v>37</v>
      </c>
      <c r="F27" s="23">
        <v>90.34749034749035</v>
      </c>
      <c r="G27" s="23">
        <f t="shared" si="3"/>
        <v>90.589877363148887</v>
      </c>
      <c r="H27" s="23">
        <f t="shared" si="1"/>
        <v>-0.2423870156585366</v>
      </c>
      <c r="I27" s="23">
        <f t="shared" si="2"/>
        <v>5.8751465359851665E-2</v>
      </c>
    </row>
    <row r="28" spans="1:9">
      <c r="A28">
        <v>23</v>
      </c>
      <c r="B28">
        <v>2017</v>
      </c>
      <c r="C28">
        <v>3</v>
      </c>
      <c r="D28" t="s">
        <v>36</v>
      </c>
      <c r="E28" t="s">
        <v>37</v>
      </c>
      <c r="F28" s="23">
        <v>89.642857142857153</v>
      </c>
      <c r="G28" s="23">
        <f t="shared" si="3"/>
        <v>90.412336993115503</v>
      </c>
      <c r="H28" s="23">
        <f t="shared" si="1"/>
        <v>-0.76947985025834953</v>
      </c>
      <c r="I28" s="23">
        <f t="shared" si="2"/>
        <v>0.59209923995361202</v>
      </c>
    </row>
    <row r="29" spans="1:9">
      <c r="A29">
        <v>24</v>
      </c>
      <c r="B29">
        <v>2017</v>
      </c>
      <c r="C29">
        <v>4</v>
      </c>
      <c r="D29" t="s">
        <v>36</v>
      </c>
      <c r="E29" t="s">
        <v>37</v>
      </c>
      <c r="F29" s="23">
        <v>89.400921658986178</v>
      </c>
      <c r="G29" s="23">
        <f t="shared" si="3"/>
        <v>90.234796623082119</v>
      </c>
      <c r="H29" s="23">
        <f t="shared" si="1"/>
        <v>-0.83387496409594064</v>
      </c>
      <c r="I29" s="23">
        <f t="shared" si="2"/>
        <v>0.69534745574600632</v>
      </c>
    </row>
    <row r="30" spans="1:9">
      <c r="A30">
        <v>25</v>
      </c>
      <c r="B30">
        <v>2018</v>
      </c>
      <c r="C30">
        <v>1</v>
      </c>
      <c r="D30" t="s">
        <v>36</v>
      </c>
      <c r="E30" t="s">
        <v>37</v>
      </c>
      <c r="F30" s="23">
        <v>86.419753086419746</v>
      </c>
      <c r="G30" s="23">
        <f t="shared" si="3"/>
        <v>90.05725625304872</v>
      </c>
      <c r="H30" s="23">
        <f t="shared" si="1"/>
        <v>-3.6375031666289743</v>
      </c>
      <c r="I30" s="23">
        <f t="shared" si="2"/>
        <v>13.231429287235816</v>
      </c>
    </row>
    <row r="31" spans="1:9">
      <c r="A31">
        <v>26</v>
      </c>
      <c r="B31">
        <v>2018</v>
      </c>
      <c r="C31">
        <v>2</v>
      </c>
      <c r="D31" t="s">
        <v>36</v>
      </c>
      <c r="E31" t="s">
        <v>37</v>
      </c>
      <c r="F31" s="23">
        <v>87.931034482758619</v>
      </c>
      <c r="G31" s="23">
        <f t="shared" si="3"/>
        <v>89.879715883015336</v>
      </c>
      <c r="H31" s="23">
        <f t="shared" si="1"/>
        <v>-1.9486814002567172</v>
      </c>
      <c r="I31" s="23">
        <f t="shared" si="2"/>
        <v>3.7973591997064799</v>
      </c>
    </row>
    <row r="32" spans="1:9">
      <c r="A32">
        <v>27</v>
      </c>
      <c r="B32">
        <v>2018</v>
      </c>
      <c r="C32">
        <v>3</v>
      </c>
      <c r="D32" t="s">
        <v>36</v>
      </c>
      <c r="E32" t="s">
        <v>37</v>
      </c>
      <c r="F32" s="23">
        <v>83.467741935483872</v>
      </c>
      <c r="G32" s="23">
        <f t="shared" si="3"/>
        <v>89.702175512981952</v>
      </c>
      <c r="H32" s="23">
        <f t="shared" si="1"/>
        <v>-6.2344335774980806</v>
      </c>
      <c r="I32" s="23">
        <f t="shared" si="2"/>
        <v>38.868162032235517</v>
      </c>
    </row>
    <row r="33" spans="1:9">
      <c r="A33">
        <v>28</v>
      </c>
      <c r="B33">
        <v>2018</v>
      </c>
      <c r="C33">
        <v>4</v>
      </c>
      <c r="D33" t="s">
        <v>36</v>
      </c>
      <c r="E33" t="s">
        <v>37</v>
      </c>
      <c r="F33" s="23">
        <v>82.926829268292678</v>
      </c>
      <c r="G33" s="23">
        <f t="shared" si="3"/>
        <v>89.524635142948569</v>
      </c>
      <c r="H33" s="23">
        <f t="shared" si="1"/>
        <v>-6.5978058746558901</v>
      </c>
      <c r="I33" s="23">
        <f t="shared" si="2"/>
        <v>43.531042359643777</v>
      </c>
    </row>
    <row r="34" spans="1:9">
      <c r="A34">
        <v>29</v>
      </c>
      <c r="B34">
        <v>2019</v>
      </c>
      <c r="C34">
        <v>1</v>
      </c>
      <c r="D34" t="s">
        <v>36</v>
      </c>
      <c r="E34" t="s">
        <v>37</v>
      </c>
      <c r="F34" s="23">
        <v>88.60759493670885</v>
      </c>
      <c r="G34" s="23">
        <f t="shared" si="3"/>
        <v>89.347094772915185</v>
      </c>
      <c r="H34" s="23">
        <f t="shared" si="1"/>
        <v>-0.73949983620633475</v>
      </c>
      <c r="I34" s="23">
        <f t="shared" si="2"/>
        <v>0.54686000774919596</v>
      </c>
    </row>
    <row r="35" spans="1:9">
      <c r="A35">
        <v>30</v>
      </c>
      <c r="B35">
        <v>2019</v>
      </c>
      <c r="C35">
        <v>2</v>
      </c>
      <c r="D35" t="s">
        <v>36</v>
      </c>
      <c r="E35" t="s">
        <v>37</v>
      </c>
      <c r="F35" s="23">
        <v>89.523809523809533</v>
      </c>
      <c r="G35" s="23">
        <f t="shared" si="3"/>
        <v>89.169554402881786</v>
      </c>
      <c r="H35" s="23">
        <f t="shared" si="1"/>
        <v>0.35425512092774625</v>
      </c>
      <c r="I35" s="23">
        <f t="shared" si="2"/>
        <v>0.12549669070353212</v>
      </c>
    </row>
    <row r="36" spans="1:9">
      <c r="A36">
        <v>31</v>
      </c>
      <c r="B36">
        <v>2019</v>
      </c>
      <c r="C36">
        <v>3</v>
      </c>
      <c r="D36" t="s">
        <v>36</v>
      </c>
      <c r="E36" t="s">
        <v>37</v>
      </c>
      <c r="F36" s="23">
        <v>95.238095238095227</v>
      </c>
      <c r="G36" s="23">
        <f t="shared" si="3"/>
        <v>88.992014032848402</v>
      </c>
      <c r="H36" s="23">
        <f t="shared" si="1"/>
        <v>6.2460812052468242</v>
      </c>
      <c r="I36" s="23">
        <f t="shared" si="2"/>
        <v>39.01353042253762</v>
      </c>
    </row>
    <row r="37" spans="1:9">
      <c r="A37">
        <v>32</v>
      </c>
      <c r="B37">
        <v>2019</v>
      </c>
      <c r="C37">
        <v>4</v>
      </c>
      <c r="D37" t="s">
        <v>36</v>
      </c>
      <c r="E37" t="s">
        <v>37</v>
      </c>
      <c r="F37" s="23">
        <v>94.930875576036868</v>
      </c>
      <c r="G37" s="23">
        <f t="shared" si="3"/>
        <v>88.814473662815018</v>
      </c>
      <c r="H37" s="23">
        <f t="shared" si="1"/>
        <v>6.1164019132218499</v>
      </c>
      <c r="I37" s="23">
        <f t="shared" si="2"/>
        <v>37.410372364063903</v>
      </c>
    </row>
    <row r="38" spans="1:9">
      <c r="A38">
        <v>33</v>
      </c>
      <c r="B38">
        <v>2021</v>
      </c>
      <c r="C38">
        <v>1</v>
      </c>
      <c r="D38" t="s">
        <v>36</v>
      </c>
      <c r="E38" t="s">
        <v>37</v>
      </c>
      <c r="F38" s="23">
        <v>93.782383419689126</v>
      </c>
      <c r="G38" s="23">
        <f t="shared" si="3"/>
        <v>88.636933292781634</v>
      </c>
      <c r="H38" s="23">
        <f t="shared" si="1"/>
        <v>5.145450126907491</v>
      </c>
      <c r="I38" s="23">
        <f t="shared" si="2"/>
        <v>26.475657008492316</v>
      </c>
    </row>
    <row r="39" spans="1:9">
      <c r="A39">
        <v>34</v>
      </c>
      <c r="B39">
        <v>2021</v>
      </c>
      <c r="C39">
        <v>2</v>
      </c>
      <c r="D39" t="s">
        <v>36</v>
      </c>
      <c r="E39" t="s">
        <v>37</v>
      </c>
      <c r="F39" s="23">
        <v>90.909090909090907</v>
      </c>
      <c r="G39" s="23">
        <f t="shared" si="3"/>
        <v>88.459392922748236</v>
      </c>
      <c r="H39" s="23">
        <f t="shared" si="1"/>
        <v>2.4496979863426702</v>
      </c>
      <c r="I39" s="23">
        <f t="shared" si="2"/>
        <v>6.0010202242913335</v>
      </c>
    </row>
    <row r="40" spans="1:9">
      <c r="A40">
        <v>35</v>
      </c>
      <c r="B40">
        <v>2021</v>
      </c>
      <c r="C40">
        <v>3</v>
      </c>
      <c r="D40" t="s">
        <v>36</v>
      </c>
      <c r="E40" t="s">
        <v>37</v>
      </c>
      <c r="F40" s="23">
        <v>92.857142857142861</v>
      </c>
      <c r="G40" s="23">
        <f t="shared" si="3"/>
        <v>88.281852552714852</v>
      </c>
      <c r="H40" s="23">
        <f t="shared" si="1"/>
        <v>4.5752903044280089</v>
      </c>
      <c r="I40" s="23">
        <f t="shared" si="2"/>
        <v>20.933281369792944</v>
      </c>
    </row>
    <row r="41" spans="1:9">
      <c r="A41">
        <v>36</v>
      </c>
      <c r="B41">
        <v>2021</v>
      </c>
      <c r="C41">
        <v>4</v>
      </c>
      <c r="D41" t="s">
        <v>36</v>
      </c>
      <c r="E41" t="s">
        <v>37</v>
      </c>
      <c r="F41" s="23">
        <v>88.185654008438817</v>
      </c>
      <c r="G41" s="23">
        <f t="shared" si="3"/>
        <v>88.104312182681468</v>
      </c>
      <c r="H41" s="23">
        <f t="shared" si="1"/>
        <v>8.1341825757348829E-2</v>
      </c>
      <c r="I41" s="23">
        <f t="shared" si="2"/>
        <v>6.6164926175388975E-3</v>
      </c>
    </row>
    <row r="42" spans="1:9" ht="15" thickBot="1"/>
    <row r="43" spans="1:9">
      <c r="A43" s="18"/>
      <c r="B43" s="18" t="s">
        <v>43</v>
      </c>
    </row>
    <row r="44" spans="1:9">
      <c r="A44" t="s">
        <v>44</v>
      </c>
      <c r="B44" s="23">
        <v>94.495765503883405</v>
      </c>
    </row>
    <row r="45" spans="1:9" ht="15" thickBot="1">
      <c r="A45" s="19" t="s">
        <v>16</v>
      </c>
      <c r="B45" s="26">
        <v>-0.17754037003338713</v>
      </c>
    </row>
    <row r="60" spans="1:13" ht="15.6">
      <c r="A60" s="87" t="s">
        <v>79</v>
      </c>
      <c r="B60" s="87"/>
      <c r="C60" s="87"/>
      <c r="D60" s="87"/>
      <c r="E60" s="87"/>
    </row>
    <row r="63" spans="1:13" ht="43.2">
      <c r="A63" s="24" t="s">
        <v>16</v>
      </c>
      <c r="B63" s="24" t="s">
        <v>17</v>
      </c>
      <c r="C63" s="24" t="s">
        <v>18</v>
      </c>
      <c r="D63" s="24" t="s">
        <v>19</v>
      </c>
      <c r="E63" s="24" t="s">
        <v>20</v>
      </c>
      <c r="F63" s="24" t="s">
        <v>16</v>
      </c>
      <c r="G63" s="24" t="s">
        <v>45</v>
      </c>
      <c r="H63" s="24" t="s">
        <v>46</v>
      </c>
      <c r="I63" s="24" t="s">
        <v>47</v>
      </c>
      <c r="J63" s="25" t="s">
        <v>95</v>
      </c>
      <c r="K63" s="24" t="s">
        <v>91</v>
      </c>
      <c r="L63" s="24" t="s">
        <v>92</v>
      </c>
      <c r="M63" s="24" t="s">
        <v>42</v>
      </c>
    </row>
    <row r="64" spans="1:13">
      <c r="A64">
        <v>1</v>
      </c>
      <c r="B64">
        <v>2012</v>
      </c>
      <c r="C64">
        <v>1</v>
      </c>
      <c r="D64" t="s">
        <v>36</v>
      </c>
      <c r="E64" t="s">
        <v>37</v>
      </c>
      <c r="F64">
        <v>1</v>
      </c>
      <c r="G64">
        <v>1</v>
      </c>
      <c r="H64">
        <v>0</v>
      </c>
      <c r="I64">
        <v>0</v>
      </c>
      <c r="J64" s="23">
        <v>95.927601809954751</v>
      </c>
      <c r="K64" s="23">
        <f>$B$102+F64*$B$103+G64*$B$104+H64*$B$105+I64*$B$106</f>
        <v>94.250301016478986</v>
      </c>
      <c r="L64" s="23">
        <f>J64-K64</f>
        <v>1.6773007934757658</v>
      </c>
      <c r="M64" s="23">
        <f>POWER(L64,2)</f>
        <v>2.8133379517944332</v>
      </c>
    </row>
    <row r="65" spans="1:13">
      <c r="A65">
        <v>2</v>
      </c>
      <c r="B65">
        <v>2012</v>
      </c>
      <c r="C65">
        <v>2</v>
      </c>
      <c r="D65" t="s">
        <v>36</v>
      </c>
      <c r="E65" t="s">
        <v>37</v>
      </c>
      <c r="F65">
        <v>2</v>
      </c>
      <c r="G65">
        <v>0</v>
      </c>
      <c r="H65">
        <v>1</v>
      </c>
      <c r="I65">
        <v>0</v>
      </c>
      <c r="J65" s="23">
        <v>96.832579185520359</v>
      </c>
      <c r="K65" s="23">
        <f t="shared" ref="K65:K99" si="4">$B$102+F65*$B$103+G65*$B$104+H65*$B$105+I65*$B$106</f>
        <v>94.702128271295365</v>
      </c>
      <c r="L65" s="23">
        <f t="shared" ref="L65:L99" si="5">J65-K65</f>
        <v>2.1304509142249941</v>
      </c>
      <c r="M65" s="23">
        <f t="shared" ref="M65:M99" si="6">POWER(L65,2)</f>
        <v>4.5388210979221135</v>
      </c>
    </row>
    <row r="66" spans="1:13">
      <c r="A66">
        <v>3</v>
      </c>
      <c r="B66">
        <v>2012</v>
      </c>
      <c r="C66">
        <v>3</v>
      </c>
      <c r="D66" t="s">
        <v>36</v>
      </c>
      <c r="E66" t="s">
        <v>37</v>
      </c>
      <c r="F66">
        <v>3</v>
      </c>
      <c r="G66">
        <v>0</v>
      </c>
      <c r="H66">
        <v>0</v>
      </c>
      <c r="I66">
        <v>1</v>
      </c>
      <c r="J66" s="23">
        <v>95.238095238095227</v>
      </c>
      <c r="K66" s="23">
        <f t="shared" si="4"/>
        <v>93.840262680094412</v>
      </c>
      <c r="L66" s="23">
        <f t="shared" si="5"/>
        <v>1.3978325580008146</v>
      </c>
      <c r="M66" s="23">
        <f t="shared" si="6"/>
        <v>1.9539358602071009</v>
      </c>
    </row>
    <row r="67" spans="1:13">
      <c r="A67">
        <v>4</v>
      </c>
      <c r="B67">
        <v>2012</v>
      </c>
      <c r="C67">
        <v>4</v>
      </c>
      <c r="D67" t="s">
        <v>36</v>
      </c>
      <c r="E67" t="s">
        <v>37</v>
      </c>
      <c r="F67">
        <v>4</v>
      </c>
      <c r="G67">
        <v>0</v>
      </c>
      <c r="H67">
        <v>0</v>
      </c>
      <c r="I67">
        <v>0</v>
      </c>
      <c r="J67" s="23">
        <v>95.544554455445535</v>
      </c>
      <c r="K67" s="23">
        <f t="shared" si="4"/>
        <v>93.260856744268622</v>
      </c>
      <c r="L67" s="23">
        <f t="shared" si="5"/>
        <v>2.283697711176913</v>
      </c>
      <c r="M67" s="23">
        <f t="shared" si="6"/>
        <v>5.215275236034671</v>
      </c>
    </row>
    <row r="68" spans="1:13">
      <c r="A68">
        <v>5</v>
      </c>
      <c r="B68">
        <v>2013</v>
      </c>
      <c r="C68">
        <v>1</v>
      </c>
      <c r="D68" t="s">
        <v>36</v>
      </c>
      <c r="E68" t="s">
        <v>37</v>
      </c>
      <c r="F68">
        <v>5</v>
      </c>
      <c r="G68">
        <v>1</v>
      </c>
      <c r="H68">
        <v>0</v>
      </c>
      <c r="I68">
        <v>0</v>
      </c>
      <c r="J68" s="23">
        <v>93.212669683257914</v>
      </c>
      <c r="K68" s="23">
        <f t="shared" si="4"/>
        <v>93.549771386536833</v>
      </c>
      <c r="L68" s="23">
        <f t="shared" si="5"/>
        <v>-0.33710170327891831</v>
      </c>
      <c r="M68" s="23">
        <f t="shared" si="6"/>
        <v>0.11363755835354789</v>
      </c>
    </row>
    <row r="69" spans="1:13">
      <c r="A69">
        <v>6</v>
      </c>
      <c r="B69">
        <v>2013</v>
      </c>
      <c r="C69">
        <v>2</v>
      </c>
      <c r="D69" t="s">
        <v>36</v>
      </c>
      <c r="E69" t="s">
        <v>37</v>
      </c>
      <c r="F69">
        <v>6</v>
      </c>
      <c r="G69">
        <v>0</v>
      </c>
      <c r="H69">
        <v>1</v>
      </c>
      <c r="I69">
        <v>0</v>
      </c>
      <c r="J69" s="23">
        <v>94.468085106382986</v>
      </c>
      <c r="K69" s="23">
        <f t="shared" si="4"/>
        <v>94.001598641353212</v>
      </c>
      <c r="L69" s="23">
        <f t="shared" si="5"/>
        <v>0.46648646502977442</v>
      </c>
      <c r="M69" s="23">
        <f t="shared" si="6"/>
        <v>0.21760962205597495</v>
      </c>
    </row>
    <row r="70" spans="1:13">
      <c r="A70">
        <v>7</v>
      </c>
      <c r="B70">
        <v>2013</v>
      </c>
      <c r="C70">
        <v>3</v>
      </c>
      <c r="D70" t="s">
        <v>36</v>
      </c>
      <c r="E70" t="s">
        <v>37</v>
      </c>
      <c r="F70">
        <v>7</v>
      </c>
      <c r="G70">
        <v>0</v>
      </c>
      <c r="H70">
        <v>0</v>
      </c>
      <c r="I70">
        <v>1</v>
      </c>
      <c r="J70" s="23">
        <v>96</v>
      </c>
      <c r="K70" s="23">
        <f t="shared" si="4"/>
        <v>93.139733050152259</v>
      </c>
      <c r="L70" s="23">
        <f t="shared" si="5"/>
        <v>2.8602669498477411</v>
      </c>
      <c r="M70" s="23">
        <f t="shared" si="6"/>
        <v>8.1811270243912997</v>
      </c>
    </row>
    <row r="71" spans="1:13">
      <c r="A71">
        <v>8</v>
      </c>
      <c r="B71">
        <v>2013</v>
      </c>
      <c r="C71">
        <v>4</v>
      </c>
      <c r="D71" t="s">
        <v>36</v>
      </c>
      <c r="E71" t="s">
        <v>37</v>
      </c>
      <c r="F71">
        <v>8</v>
      </c>
      <c r="G71">
        <v>0</v>
      </c>
      <c r="H71">
        <v>0</v>
      </c>
      <c r="I71">
        <v>0</v>
      </c>
      <c r="J71" s="23">
        <v>90.366972477064223</v>
      </c>
      <c r="K71" s="23">
        <f t="shared" si="4"/>
        <v>92.560327114326469</v>
      </c>
      <c r="L71" s="23">
        <f t="shared" si="5"/>
        <v>-2.1933546372622459</v>
      </c>
      <c r="M71" s="23">
        <f t="shared" si="6"/>
        <v>4.8108045647997981</v>
      </c>
    </row>
    <row r="72" spans="1:13">
      <c r="A72">
        <v>9</v>
      </c>
      <c r="B72">
        <v>2014</v>
      </c>
      <c r="C72">
        <v>1</v>
      </c>
      <c r="D72" t="s">
        <v>36</v>
      </c>
      <c r="E72" t="s">
        <v>37</v>
      </c>
      <c r="F72">
        <v>9</v>
      </c>
      <c r="G72">
        <v>1</v>
      </c>
      <c r="H72">
        <v>0</v>
      </c>
      <c r="I72">
        <v>0</v>
      </c>
      <c r="J72" s="23">
        <v>91.079812206572768</v>
      </c>
      <c r="K72" s="23">
        <f t="shared" si="4"/>
        <v>92.849241756594679</v>
      </c>
      <c r="L72" s="23">
        <f t="shared" si="5"/>
        <v>-1.7694295500219113</v>
      </c>
      <c r="M72" s="23">
        <f t="shared" si="6"/>
        <v>3.1308809324907432</v>
      </c>
    </row>
    <row r="73" spans="1:13">
      <c r="A73">
        <v>10</v>
      </c>
      <c r="B73">
        <v>2014</v>
      </c>
      <c r="C73">
        <v>2</v>
      </c>
      <c r="D73" t="s">
        <v>36</v>
      </c>
      <c r="E73" t="s">
        <v>37</v>
      </c>
      <c r="F73">
        <v>10</v>
      </c>
      <c r="G73">
        <v>0</v>
      </c>
      <c r="H73">
        <v>1</v>
      </c>
      <c r="I73">
        <v>0</v>
      </c>
      <c r="J73" s="23">
        <v>94.805194805194802</v>
      </c>
      <c r="K73" s="23">
        <f t="shared" si="4"/>
        <v>93.301069011411059</v>
      </c>
      <c r="L73" s="23">
        <f t="shared" si="5"/>
        <v>1.5041257937837429</v>
      </c>
      <c r="M73" s="23">
        <f t="shared" si="6"/>
        <v>2.2623944035255747</v>
      </c>
    </row>
    <row r="74" spans="1:13">
      <c r="A74">
        <v>11</v>
      </c>
      <c r="B74">
        <v>2014</v>
      </c>
      <c r="C74">
        <v>3</v>
      </c>
      <c r="D74" t="s">
        <v>36</v>
      </c>
      <c r="E74" t="s">
        <v>37</v>
      </c>
      <c r="F74">
        <v>11</v>
      </c>
      <c r="G74">
        <v>0</v>
      </c>
      <c r="H74">
        <v>0</v>
      </c>
      <c r="I74">
        <v>1</v>
      </c>
      <c r="J74" s="23">
        <v>97.787610619469021</v>
      </c>
      <c r="K74" s="23">
        <f t="shared" si="4"/>
        <v>92.43920342021012</v>
      </c>
      <c r="L74" s="23">
        <f t="shared" si="5"/>
        <v>5.3484071992589008</v>
      </c>
      <c r="M74" s="23">
        <f t="shared" si="6"/>
        <v>28.605459569084442</v>
      </c>
    </row>
    <row r="75" spans="1:13">
      <c r="A75">
        <v>12</v>
      </c>
      <c r="B75">
        <v>2014</v>
      </c>
      <c r="C75">
        <v>4</v>
      </c>
      <c r="D75" t="s">
        <v>36</v>
      </c>
      <c r="E75" t="s">
        <v>37</v>
      </c>
      <c r="F75">
        <v>12</v>
      </c>
      <c r="G75">
        <v>0</v>
      </c>
      <c r="H75">
        <v>0</v>
      </c>
      <c r="I75">
        <v>0</v>
      </c>
      <c r="J75" s="23">
        <v>96.943231441048042</v>
      </c>
      <c r="K75" s="23">
        <f t="shared" si="4"/>
        <v>91.859797484384316</v>
      </c>
      <c r="L75" s="23">
        <f t="shared" si="5"/>
        <v>5.0834339566637254</v>
      </c>
      <c r="M75" s="23">
        <f t="shared" si="6"/>
        <v>25.841300791761817</v>
      </c>
    </row>
    <row r="76" spans="1:13">
      <c r="A76">
        <v>13</v>
      </c>
      <c r="B76">
        <v>2015</v>
      </c>
      <c r="C76">
        <v>1</v>
      </c>
      <c r="D76" t="s">
        <v>36</v>
      </c>
      <c r="E76" t="s">
        <v>37</v>
      </c>
      <c r="F76">
        <v>13</v>
      </c>
      <c r="G76">
        <v>1</v>
      </c>
      <c r="H76">
        <v>0</v>
      </c>
      <c r="I76">
        <v>0</v>
      </c>
      <c r="J76" s="23">
        <v>91.709844559585491</v>
      </c>
      <c r="K76" s="23">
        <f t="shared" si="4"/>
        <v>92.148712126652526</v>
      </c>
      <c r="L76" s="23">
        <f t="shared" si="5"/>
        <v>-0.43886756706703522</v>
      </c>
      <c r="M76" s="23">
        <f t="shared" si="6"/>
        <v>0.19260474142333867</v>
      </c>
    </row>
    <row r="77" spans="1:13">
      <c r="A77">
        <v>14</v>
      </c>
      <c r="B77">
        <v>2015</v>
      </c>
      <c r="C77">
        <v>2</v>
      </c>
      <c r="D77" t="s">
        <v>36</v>
      </c>
      <c r="E77" t="s">
        <v>37</v>
      </c>
      <c r="F77">
        <v>14</v>
      </c>
      <c r="G77">
        <v>0</v>
      </c>
      <c r="H77">
        <v>1</v>
      </c>
      <c r="I77">
        <v>0</v>
      </c>
      <c r="J77" s="23">
        <v>92.672413793103445</v>
      </c>
      <c r="K77" s="23">
        <f t="shared" si="4"/>
        <v>92.600539381468906</v>
      </c>
      <c r="L77" s="23">
        <f t="shared" si="5"/>
        <v>7.1874411634539115E-2</v>
      </c>
      <c r="M77" s="23">
        <f t="shared" si="6"/>
        <v>5.165931047811172E-3</v>
      </c>
    </row>
    <row r="78" spans="1:13">
      <c r="A78">
        <v>15</v>
      </c>
      <c r="B78">
        <v>2015</v>
      </c>
      <c r="C78">
        <v>3</v>
      </c>
      <c r="D78" t="s">
        <v>36</v>
      </c>
      <c r="E78" t="s">
        <v>37</v>
      </c>
      <c r="F78">
        <v>15</v>
      </c>
      <c r="G78">
        <v>0</v>
      </c>
      <c r="H78">
        <v>0</v>
      </c>
      <c r="I78">
        <v>1</v>
      </c>
      <c r="J78" s="23">
        <v>86.142322097378283</v>
      </c>
      <c r="K78" s="23">
        <f t="shared" si="4"/>
        <v>91.738673790267967</v>
      </c>
      <c r="L78" s="23">
        <f t="shared" si="5"/>
        <v>-5.5963516928896837</v>
      </c>
      <c r="M78" s="23">
        <f t="shared" si="6"/>
        <v>31.319152270509228</v>
      </c>
    </row>
    <row r="79" spans="1:13">
      <c r="A79">
        <v>16</v>
      </c>
      <c r="B79">
        <v>2015</v>
      </c>
      <c r="C79">
        <v>4</v>
      </c>
      <c r="D79" t="s">
        <v>36</v>
      </c>
      <c r="E79" t="s">
        <v>37</v>
      </c>
      <c r="F79">
        <v>16</v>
      </c>
      <c r="G79">
        <v>0</v>
      </c>
      <c r="H79">
        <v>0</v>
      </c>
      <c r="I79">
        <v>0</v>
      </c>
      <c r="J79" s="23">
        <v>88.659793814432987</v>
      </c>
      <c r="K79" s="23">
        <f t="shared" si="4"/>
        <v>91.159267854442177</v>
      </c>
      <c r="L79" s="23">
        <f t="shared" si="5"/>
        <v>-2.4994740400091899</v>
      </c>
      <c r="M79" s="23">
        <f t="shared" si="6"/>
        <v>6.2473704766798619</v>
      </c>
    </row>
    <row r="80" spans="1:13">
      <c r="A80">
        <v>17</v>
      </c>
      <c r="B80">
        <v>2016</v>
      </c>
      <c r="C80">
        <v>1</v>
      </c>
      <c r="D80" t="s">
        <v>36</v>
      </c>
      <c r="E80" t="s">
        <v>37</v>
      </c>
      <c r="F80">
        <v>17</v>
      </c>
      <c r="G80">
        <v>1</v>
      </c>
      <c r="H80">
        <v>0</v>
      </c>
      <c r="I80">
        <v>0</v>
      </c>
      <c r="J80" s="23">
        <v>92.410714285714292</v>
      </c>
      <c r="K80" s="23">
        <f t="shared" si="4"/>
        <v>91.448182496710373</v>
      </c>
      <c r="L80" s="23">
        <f t="shared" si="5"/>
        <v>0.96253178900391845</v>
      </c>
      <c r="M80" s="23">
        <f t="shared" si="6"/>
        <v>0.92646744484308374</v>
      </c>
    </row>
    <row r="81" spans="1:13">
      <c r="A81">
        <v>18</v>
      </c>
      <c r="B81">
        <v>2016</v>
      </c>
      <c r="C81">
        <v>2</v>
      </c>
      <c r="D81" t="s">
        <v>36</v>
      </c>
      <c r="E81" t="s">
        <v>37</v>
      </c>
      <c r="F81">
        <v>18</v>
      </c>
      <c r="G81">
        <v>0</v>
      </c>
      <c r="H81">
        <v>1</v>
      </c>
      <c r="I81">
        <v>0</v>
      </c>
      <c r="J81" s="23">
        <v>89.610389610389603</v>
      </c>
      <c r="K81" s="23">
        <f t="shared" si="4"/>
        <v>91.900009751526753</v>
      </c>
      <c r="L81" s="23">
        <f t="shared" si="5"/>
        <v>-2.2896201411371493</v>
      </c>
      <c r="M81" s="23">
        <f t="shared" si="6"/>
        <v>5.2423603907008998</v>
      </c>
    </row>
    <row r="82" spans="1:13">
      <c r="A82">
        <v>19</v>
      </c>
      <c r="B82">
        <v>2016</v>
      </c>
      <c r="C82">
        <v>3</v>
      </c>
      <c r="D82" t="s">
        <v>36</v>
      </c>
      <c r="E82" t="s">
        <v>37</v>
      </c>
      <c r="F82">
        <v>19</v>
      </c>
      <c r="G82">
        <v>0</v>
      </c>
      <c r="H82">
        <v>0</v>
      </c>
      <c r="I82">
        <v>1</v>
      </c>
      <c r="J82" s="23">
        <v>82.969432314410483</v>
      </c>
      <c r="K82" s="23">
        <f t="shared" si="4"/>
        <v>91.038144160325814</v>
      </c>
      <c r="L82" s="23">
        <f t="shared" si="5"/>
        <v>-8.0687118459153311</v>
      </c>
      <c r="M82" s="23">
        <f t="shared" si="6"/>
        <v>65.104110852414394</v>
      </c>
    </row>
    <row r="83" spans="1:13">
      <c r="A83">
        <v>20</v>
      </c>
      <c r="B83">
        <v>2016</v>
      </c>
      <c r="C83">
        <v>4</v>
      </c>
      <c r="D83" t="s">
        <v>36</v>
      </c>
      <c r="E83" t="s">
        <v>37</v>
      </c>
      <c r="F83">
        <v>20</v>
      </c>
      <c r="G83">
        <v>0</v>
      </c>
      <c r="H83">
        <v>0</v>
      </c>
      <c r="I83">
        <v>0</v>
      </c>
      <c r="J83" s="23">
        <v>87.169811320754718</v>
      </c>
      <c r="K83" s="23">
        <f t="shared" si="4"/>
        <v>90.458738224500024</v>
      </c>
      <c r="L83" s="23">
        <f t="shared" si="5"/>
        <v>-3.2889269037453062</v>
      </c>
      <c r="M83" s="23">
        <f t="shared" si="6"/>
        <v>10.817040178179687</v>
      </c>
    </row>
    <row r="84" spans="1:13">
      <c r="A84">
        <v>21</v>
      </c>
      <c r="B84">
        <v>2017</v>
      </c>
      <c r="C84">
        <v>1</v>
      </c>
      <c r="D84" t="s">
        <v>36</v>
      </c>
      <c r="E84" t="s">
        <v>37</v>
      </c>
      <c r="F84">
        <v>21</v>
      </c>
      <c r="G84">
        <v>1</v>
      </c>
      <c r="H84">
        <v>0</v>
      </c>
      <c r="I84">
        <v>0</v>
      </c>
      <c r="J84" s="23">
        <v>89.88326848249028</v>
      </c>
      <c r="K84" s="23">
        <f t="shared" si="4"/>
        <v>90.747652866768235</v>
      </c>
      <c r="L84" s="23">
        <f t="shared" si="5"/>
        <v>-0.86438438427795461</v>
      </c>
      <c r="M84" s="23">
        <f t="shared" si="6"/>
        <v>0.74716036378357875</v>
      </c>
    </row>
    <row r="85" spans="1:13">
      <c r="A85">
        <v>22</v>
      </c>
      <c r="B85">
        <v>2017</v>
      </c>
      <c r="C85">
        <v>2</v>
      </c>
      <c r="D85" t="s">
        <v>36</v>
      </c>
      <c r="E85" t="s">
        <v>37</v>
      </c>
      <c r="F85">
        <v>22</v>
      </c>
      <c r="G85">
        <v>0</v>
      </c>
      <c r="H85">
        <v>1</v>
      </c>
      <c r="I85">
        <v>0</v>
      </c>
      <c r="J85" s="23">
        <v>90.34749034749035</v>
      </c>
      <c r="K85" s="23">
        <f t="shared" si="4"/>
        <v>91.1994801215846</v>
      </c>
      <c r="L85" s="23">
        <f t="shared" si="5"/>
        <v>-0.8519897740942497</v>
      </c>
      <c r="M85" s="23">
        <f t="shared" si="6"/>
        <v>0.72588657516117061</v>
      </c>
    </row>
    <row r="86" spans="1:13">
      <c r="A86">
        <v>23</v>
      </c>
      <c r="B86">
        <v>2017</v>
      </c>
      <c r="C86">
        <v>3</v>
      </c>
      <c r="D86" t="s">
        <v>36</v>
      </c>
      <c r="E86" t="s">
        <v>37</v>
      </c>
      <c r="F86">
        <v>23</v>
      </c>
      <c r="G86">
        <v>0</v>
      </c>
      <c r="H86">
        <v>0</v>
      </c>
      <c r="I86">
        <v>1</v>
      </c>
      <c r="J86" s="23">
        <v>89.642857142857153</v>
      </c>
      <c r="K86" s="23">
        <f t="shared" si="4"/>
        <v>90.337614530383661</v>
      </c>
      <c r="L86" s="23">
        <f t="shared" si="5"/>
        <v>-0.69475738752650784</v>
      </c>
      <c r="M86" s="23">
        <f t="shared" si="6"/>
        <v>0.48268782752265821</v>
      </c>
    </row>
    <row r="87" spans="1:13">
      <c r="A87">
        <v>24</v>
      </c>
      <c r="B87">
        <v>2017</v>
      </c>
      <c r="C87">
        <v>4</v>
      </c>
      <c r="D87" t="s">
        <v>36</v>
      </c>
      <c r="E87" t="s">
        <v>37</v>
      </c>
      <c r="F87">
        <v>24</v>
      </c>
      <c r="G87">
        <v>0</v>
      </c>
      <c r="H87">
        <v>0</v>
      </c>
      <c r="I87">
        <v>0</v>
      </c>
      <c r="J87" s="23">
        <v>89.400921658986178</v>
      </c>
      <c r="K87" s="23">
        <f t="shared" si="4"/>
        <v>89.758208594557871</v>
      </c>
      <c r="L87" s="23">
        <f t="shared" si="5"/>
        <v>-0.35728693557169322</v>
      </c>
      <c r="M87" s="23">
        <f t="shared" si="6"/>
        <v>0.12765395433021126</v>
      </c>
    </row>
    <row r="88" spans="1:13">
      <c r="A88">
        <v>25</v>
      </c>
      <c r="B88">
        <v>2018</v>
      </c>
      <c r="C88">
        <v>1</v>
      </c>
      <c r="D88" t="s">
        <v>36</v>
      </c>
      <c r="E88" t="s">
        <v>37</v>
      </c>
      <c r="F88">
        <v>25</v>
      </c>
      <c r="G88">
        <v>1</v>
      </c>
      <c r="H88">
        <v>0</v>
      </c>
      <c r="I88">
        <v>0</v>
      </c>
      <c r="J88" s="23">
        <v>86.419753086419746</v>
      </c>
      <c r="K88" s="23">
        <f t="shared" si="4"/>
        <v>90.047123236826081</v>
      </c>
      <c r="L88" s="23">
        <f t="shared" si="5"/>
        <v>-3.6273701504063354</v>
      </c>
      <c r="M88" s="23">
        <f t="shared" si="6"/>
        <v>13.15781420805888</v>
      </c>
    </row>
    <row r="89" spans="1:13">
      <c r="A89">
        <v>26</v>
      </c>
      <c r="B89">
        <v>2018</v>
      </c>
      <c r="C89">
        <v>2</v>
      </c>
      <c r="D89" t="s">
        <v>36</v>
      </c>
      <c r="E89" t="s">
        <v>37</v>
      </c>
      <c r="F89">
        <v>26</v>
      </c>
      <c r="G89">
        <v>0</v>
      </c>
      <c r="H89">
        <v>1</v>
      </c>
      <c r="I89">
        <v>0</v>
      </c>
      <c r="J89" s="23">
        <v>87.931034482758619</v>
      </c>
      <c r="K89" s="23">
        <f t="shared" si="4"/>
        <v>90.498950491642447</v>
      </c>
      <c r="L89" s="23">
        <f t="shared" si="5"/>
        <v>-2.5679160088838273</v>
      </c>
      <c r="M89" s="23">
        <f t="shared" si="6"/>
        <v>6.5941926286818449</v>
      </c>
    </row>
    <row r="90" spans="1:13">
      <c r="A90">
        <v>27</v>
      </c>
      <c r="B90">
        <v>2018</v>
      </c>
      <c r="C90">
        <v>3</v>
      </c>
      <c r="D90" t="s">
        <v>36</v>
      </c>
      <c r="E90" t="s">
        <v>37</v>
      </c>
      <c r="F90">
        <v>27</v>
      </c>
      <c r="G90">
        <v>0</v>
      </c>
      <c r="H90">
        <v>0</v>
      </c>
      <c r="I90">
        <v>1</v>
      </c>
      <c r="J90" s="23">
        <v>83.467741935483872</v>
      </c>
      <c r="K90" s="23">
        <f t="shared" si="4"/>
        <v>89.637084900441508</v>
      </c>
      <c r="L90" s="23">
        <f t="shared" si="5"/>
        <v>-6.1693429649576359</v>
      </c>
      <c r="M90" s="23">
        <f t="shared" si="6"/>
        <v>38.060792619272277</v>
      </c>
    </row>
    <row r="91" spans="1:13">
      <c r="A91">
        <v>28</v>
      </c>
      <c r="B91">
        <v>2018</v>
      </c>
      <c r="C91">
        <v>4</v>
      </c>
      <c r="D91" t="s">
        <v>36</v>
      </c>
      <c r="E91" t="s">
        <v>37</v>
      </c>
      <c r="F91">
        <v>28</v>
      </c>
      <c r="G91">
        <v>0</v>
      </c>
      <c r="H91">
        <v>0</v>
      </c>
      <c r="I91">
        <v>0</v>
      </c>
      <c r="J91" s="23">
        <v>82.926829268292678</v>
      </c>
      <c r="K91" s="23">
        <f t="shared" si="4"/>
        <v>89.057678964615718</v>
      </c>
      <c r="L91" s="23">
        <f t="shared" si="5"/>
        <v>-6.1308496963230397</v>
      </c>
      <c r="M91" s="23">
        <f t="shared" si="6"/>
        <v>37.587317998904311</v>
      </c>
    </row>
    <row r="92" spans="1:13">
      <c r="A92">
        <v>29</v>
      </c>
      <c r="B92">
        <v>2019</v>
      </c>
      <c r="C92">
        <v>1</v>
      </c>
      <c r="D92" t="s">
        <v>36</v>
      </c>
      <c r="E92" t="s">
        <v>37</v>
      </c>
      <c r="F92">
        <v>29</v>
      </c>
      <c r="G92">
        <v>1</v>
      </c>
      <c r="H92">
        <v>0</v>
      </c>
      <c r="I92">
        <v>0</v>
      </c>
      <c r="J92" s="23">
        <v>88.60759493670885</v>
      </c>
      <c r="K92" s="23">
        <f t="shared" si="4"/>
        <v>89.346593606883928</v>
      </c>
      <c r="L92" s="23">
        <f t="shared" si="5"/>
        <v>-0.73899867017507859</v>
      </c>
      <c r="M92" s="23">
        <f t="shared" si="6"/>
        <v>0.54611903452053456</v>
      </c>
    </row>
    <row r="93" spans="1:13">
      <c r="A93">
        <v>30</v>
      </c>
      <c r="B93">
        <v>2019</v>
      </c>
      <c r="C93">
        <v>2</v>
      </c>
      <c r="D93" t="s">
        <v>36</v>
      </c>
      <c r="E93" t="s">
        <v>37</v>
      </c>
      <c r="F93">
        <v>30</v>
      </c>
      <c r="G93">
        <v>0</v>
      </c>
      <c r="H93">
        <v>1</v>
      </c>
      <c r="I93">
        <v>0</v>
      </c>
      <c r="J93" s="23">
        <v>89.523809523809533</v>
      </c>
      <c r="K93" s="23">
        <f t="shared" si="4"/>
        <v>89.798420861700308</v>
      </c>
      <c r="L93" s="23">
        <f t="shared" si="5"/>
        <v>-0.27461133789077508</v>
      </c>
      <c r="M93" s="23">
        <f t="shared" si="6"/>
        <v>7.5411386898161445E-2</v>
      </c>
    </row>
    <row r="94" spans="1:13">
      <c r="A94">
        <v>31</v>
      </c>
      <c r="B94">
        <v>2019</v>
      </c>
      <c r="C94">
        <v>3</v>
      </c>
      <c r="D94" t="s">
        <v>36</v>
      </c>
      <c r="E94" t="s">
        <v>37</v>
      </c>
      <c r="F94">
        <v>31</v>
      </c>
      <c r="G94">
        <v>0</v>
      </c>
      <c r="H94">
        <v>0</v>
      </c>
      <c r="I94">
        <v>1</v>
      </c>
      <c r="J94" s="23">
        <v>95.238095238095227</v>
      </c>
      <c r="K94" s="23">
        <f t="shared" si="4"/>
        <v>88.936555270499355</v>
      </c>
      <c r="L94" s="23">
        <f t="shared" si="5"/>
        <v>6.3015399675958719</v>
      </c>
      <c r="M94" s="23">
        <f t="shared" si="6"/>
        <v>39.709405963208184</v>
      </c>
    </row>
    <row r="95" spans="1:13">
      <c r="A95">
        <v>32</v>
      </c>
      <c r="B95">
        <v>2019</v>
      </c>
      <c r="C95">
        <v>4</v>
      </c>
      <c r="D95" t="s">
        <v>36</v>
      </c>
      <c r="E95" t="s">
        <v>37</v>
      </c>
      <c r="F95">
        <v>32</v>
      </c>
      <c r="G95">
        <v>0</v>
      </c>
      <c r="H95">
        <v>0</v>
      </c>
      <c r="I95">
        <v>0</v>
      </c>
      <c r="J95" s="23">
        <v>94.930875576036868</v>
      </c>
      <c r="K95" s="23">
        <f t="shared" si="4"/>
        <v>88.357149334673565</v>
      </c>
      <c r="L95" s="23">
        <f t="shared" si="5"/>
        <v>6.5737262413633033</v>
      </c>
      <c r="M95" s="23">
        <f t="shared" si="6"/>
        <v>43.213876696388503</v>
      </c>
    </row>
    <row r="96" spans="1:13">
      <c r="A96">
        <v>33</v>
      </c>
      <c r="B96">
        <v>2021</v>
      </c>
      <c r="C96">
        <v>1</v>
      </c>
      <c r="D96" t="s">
        <v>36</v>
      </c>
      <c r="E96" t="s">
        <v>37</v>
      </c>
      <c r="F96">
        <v>33</v>
      </c>
      <c r="G96">
        <v>1</v>
      </c>
      <c r="H96">
        <v>0</v>
      </c>
      <c r="I96">
        <v>0</v>
      </c>
      <c r="J96" s="23">
        <v>93.782383419689126</v>
      </c>
      <c r="K96" s="23">
        <f t="shared" si="4"/>
        <v>88.646063976941775</v>
      </c>
      <c r="L96" s="23">
        <f t="shared" si="5"/>
        <v>5.1363194427473502</v>
      </c>
      <c r="M96" s="23">
        <f t="shared" si="6"/>
        <v>26.381777417944448</v>
      </c>
    </row>
    <row r="97" spans="1:13">
      <c r="A97">
        <v>34</v>
      </c>
      <c r="B97">
        <v>2021</v>
      </c>
      <c r="C97">
        <v>2</v>
      </c>
      <c r="D97" t="s">
        <v>36</v>
      </c>
      <c r="E97" t="s">
        <v>37</v>
      </c>
      <c r="F97">
        <v>34</v>
      </c>
      <c r="G97">
        <v>0</v>
      </c>
      <c r="H97">
        <v>1</v>
      </c>
      <c r="I97">
        <v>0</v>
      </c>
      <c r="J97" s="23">
        <v>90.909090909090907</v>
      </c>
      <c r="K97" s="23">
        <f t="shared" si="4"/>
        <v>89.097891231758155</v>
      </c>
      <c r="L97" s="23">
        <f t="shared" si="5"/>
        <v>1.8111996773327519</v>
      </c>
      <c r="M97" s="23">
        <f t="shared" si="6"/>
        <v>3.2804442711702646</v>
      </c>
    </row>
    <row r="98" spans="1:13">
      <c r="A98">
        <v>35</v>
      </c>
      <c r="B98">
        <v>2021</v>
      </c>
      <c r="C98">
        <v>3</v>
      </c>
      <c r="D98" t="s">
        <v>36</v>
      </c>
      <c r="E98" t="s">
        <v>37</v>
      </c>
      <c r="F98">
        <v>35</v>
      </c>
      <c r="G98">
        <v>0</v>
      </c>
      <c r="H98">
        <v>0</v>
      </c>
      <c r="I98">
        <v>1</v>
      </c>
      <c r="J98" s="23">
        <v>92.857142857142861</v>
      </c>
      <c r="K98" s="23">
        <f t="shared" si="4"/>
        <v>88.236025640557202</v>
      </c>
      <c r="L98" s="23">
        <f t="shared" si="5"/>
        <v>4.6211172165856595</v>
      </c>
      <c r="M98" s="23">
        <f t="shared" si="6"/>
        <v>21.354724329424393</v>
      </c>
    </row>
    <row r="99" spans="1:13">
      <c r="A99">
        <v>36</v>
      </c>
      <c r="B99">
        <v>2021</v>
      </c>
      <c r="C99">
        <v>4</v>
      </c>
      <c r="D99" t="s">
        <v>36</v>
      </c>
      <c r="E99" t="s">
        <v>37</v>
      </c>
      <c r="F99">
        <v>36</v>
      </c>
      <c r="G99">
        <v>0</v>
      </c>
      <c r="H99">
        <v>0</v>
      </c>
      <c r="I99">
        <v>0</v>
      </c>
      <c r="J99" s="23">
        <v>88.185654008438817</v>
      </c>
      <c r="K99" s="23">
        <f t="shared" si="4"/>
        <v>87.656619704731412</v>
      </c>
      <c r="L99" s="23">
        <f t="shared" si="5"/>
        <v>0.52903430370740523</v>
      </c>
      <c r="M99" s="23">
        <f t="shared" si="6"/>
        <v>0.27987729449917909</v>
      </c>
    </row>
    <row r="100" spans="1:13" ht="15" thickBot="1"/>
    <row r="101" spans="1:13">
      <c r="A101" s="18"/>
      <c r="B101" s="18" t="s">
        <v>43</v>
      </c>
    </row>
    <row r="102" spans="1:13">
      <c r="A102" t="s">
        <v>44</v>
      </c>
      <c r="B102">
        <v>93.961386374210775</v>
      </c>
    </row>
    <row r="103" spans="1:13">
      <c r="A103" t="s">
        <v>16</v>
      </c>
      <c r="B103">
        <v>-0.17513240748553777</v>
      </c>
      <c r="E103" s="67" t="s">
        <v>3</v>
      </c>
      <c r="F103" s="80">
        <f>AVERAGE(M64:M99)</f>
        <v>12.218444429666347</v>
      </c>
    </row>
    <row r="104" spans="1:13">
      <c r="A104" t="s">
        <v>45</v>
      </c>
      <c r="B104">
        <v>0.46404704975373939</v>
      </c>
    </row>
    <row r="105" spans="1:13">
      <c r="A105" t="s">
        <v>46</v>
      </c>
      <c r="B105">
        <v>1.0910067120556526</v>
      </c>
    </row>
    <row r="106" spans="1:13" ht="15" thickBot="1">
      <c r="A106" s="19" t="s">
        <v>47</v>
      </c>
      <c r="B106" s="19">
        <v>0.4042735283402486</v>
      </c>
    </row>
    <row r="108" spans="1:13" ht="15.6">
      <c r="A108" s="113" t="s">
        <v>9</v>
      </c>
      <c r="B108" s="113"/>
      <c r="C108" s="113"/>
      <c r="D108" s="113"/>
    </row>
    <row r="109" spans="1:13">
      <c r="F109" s="67" t="s">
        <v>48</v>
      </c>
      <c r="G109" s="67">
        <v>0.8</v>
      </c>
    </row>
    <row r="111" spans="1:13" ht="28.8">
      <c r="A111" s="24" t="s">
        <v>16</v>
      </c>
      <c r="B111" s="24" t="s">
        <v>17</v>
      </c>
      <c r="C111" s="24" t="s">
        <v>18</v>
      </c>
      <c r="D111" s="24" t="s">
        <v>19</v>
      </c>
      <c r="E111" s="24" t="s">
        <v>20</v>
      </c>
      <c r="F111" s="25" t="s">
        <v>95</v>
      </c>
      <c r="G111" s="24" t="s">
        <v>91</v>
      </c>
      <c r="H111" s="24" t="s">
        <v>96</v>
      </c>
      <c r="I111" s="24" t="s">
        <v>42</v>
      </c>
    </row>
    <row r="112" spans="1:13">
      <c r="A112">
        <v>1</v>
      </c>
      <c r="B112">
        <v>2012</v>
      </c>
      <c r="C112">
        <v>1</v>
      </c>
      <c r="D112" t="s">
        <v>36</v>
      </c>
      <c r="E112" t="s">
        <v>37</v>
      </c>
      <c r="F112" s="23">
        <v>95.927601809954751</v>
      </c>
    </row>
    <row r="113" spans="1:9">
      <c r="A113">
        <v>2</v>
      </c>
      <c r="B113">
        <v>2012</v>
      </c>
      <c r="C113">
        <v>2</v>
      </c>
      <c r="D113" t="s">
        <v>36</v>
      </c>
      <c r="E113" t="s">
        <v>37</v>
      </c>
      <c r="F113" s="23">
        <v>96.832579185520359</v>
      </c>
      <c r="G113" s="23">
        <v>95.927601809954751</v>
      </c>
      <c r="H113" s="23">
        <f>F113-G113</f>
        <v>0.90497737556560764</v>
      </c>
      <c r="I113" s="23">
        <f>POWER(H113,2)</f>
        <v>0.81898405028561483</v>
      </c>
    </row>
    <row r="114" spans="1:9">
      <c r="A114">
        <v>3</v>
      </c>
      <c r="B114">
        <v>2012</v>
      </c>
      <c r="C114">
        <v>3</v>
      </c>
      <c r="D114" t="s">
        <v>36</v>
      </c>
      <c r="E114" t="s">
        <v>37</v>
      </c>
      <c r="F114" s="23">
        <v>95.238095238095227</v>
      </c>
      <c r="G114" s="23">
        <f>$G$109*F113+(1-$G$109)*G113</f>
        <v>96.651583710407238</v>
      </c>
      <c r="H114" s="23">
        <f t="shared" ref="H114:H147" si="7">F114-G114</f>
        <v>-1.4134884723120109</v>
      </c>
      <c r="I114" s="23">
        <f t="shared" ref="I114:I147" si="8">POWER(H114,2)</f>
        <v>1.9979496613589425</v>
      </c>
    </row>
    <row r="115" spans="1:9">
      <c r="A115">
        <v>4</v>
      </c>
      <c r="B115">
        <v>2012</v>
      </c>
      <c r="C115">
        <v>4</v>
      </c>
      <c r="D115" t="s">
        <v>36</v>
      </c>
      <c r="E115" t="s">
        <v>37</v>
      </c>
      <c r="F115" s="23">
        <v>95.544554455445535</v>
      </c>
      <c r="G115" s="23">
        <f t="shared" ref="G115:G147" si="9">$G$109*F114+(1-$G$109)*G114</f>
        <v>95.52079293255764</v>
      </c>
      <c r="H115" s="23">
        <f t="shared" si="7"/>
        <v>2.3761522887895126E-2</v>
      </c>
      <c r="I115" s="23">
        <f t="shared" si="8"/>
        <v>5.646099699519639E-4</v>
      </c>
    </row>
    <row r="116" spans="1:9">
      <c r="A116">
        <v>5</v>
      </c>
      <c r="B116">
        <v>2013</v>
      </c>
      <c r="C116">
        <v>1</v>
      </c>
      <c r="D116" t="s">
        <v>36</v>
      </c>
      <c r="E116" t="s">
        <v>37</v>
      </c>
      <c r="F116" s="23">
        <v>93.212669683257914</v>
      </c>
      <c r="G116" s="23">
        <f t="shared" si="9"/>
        <v>95.539802150867956</v>
      </c>
      <c r="H116" s="23">
        <f t="shared" si="7"/>
        <v>-2.327132467610042</v>
      </c>
      <c r="I116" s="23">
        <f t="shared" si="8"/>
        <v>5.4155455218048028</v>
      </c>
    </row>
    <row r="117" spans="1:9">
      <c r="A117">
        <v>6</v>
      </c>
      <c r="B117">
        <v>2013</v>
      </c>
      <c r="C117">
        <v>2</v>
      </c>
      <c r="D117" t="s">
        <v>36</v>
      </c>
      <c r="E117" t="s">
        <v>37</v>
      </c>
      <c r="F117" s="23">
        <v>94.468085106382986</v>
      </c>
      <c r="G117" s="23">
        <f t="shared" si="9"/>
        <v>93.678096176779931</v>
      </c>
      <c r="H117" s="23">
        <f t="shared" si="7"/>
        <v>0.78998892960305511</v>
      </c>
      <c r="I117" s="23">
        <f t="shared" si="8"/>
        <v>0.62408250889538075</v>
      </c>
    </row>
    <row r="118" spans="1:9">
      <c r="A118">
        <v>7</v>
      </c>
      <c r="B118">
        <v>2013</v>
      </c>
      <c r="C118">
        <v>3</v>
      </c>
      <c r="D118" t="s">
        <v>36</v>
      </c>
      <c r="E118" t="s">
        <v>37</v>
      </c>
      <c r="F118" s="23">
        <v>96</v>
      </c>
      <c r="G118" s="23">
        <f t="shared" si="9"/>
        <v>94.310087320462372</v>
      </c>
      <c r="H118" s="23">
        <f t="shared" si="7"/>
        <v>1.6899126795376276</v>
      </c>
      <c r="I118" s="23">
        <f t="shared" si="8"/>
        <v>2.8558048644620442</v>
      </c>
    </row>
    <row r="119" spans="1:9">
      <c r="A119">
        <v>8</v>
      </c>
      <c r="B119">
        <v>2013</v>
      </c>
      <c r="C119">
        <v>4</v>
      </c>
      <c r="D119" t="s">
        <v>36</v>
      </c>
      <c r="E119" t="s">
        <v>37</v>
      </c>
      <c r="F119" s="23">
        <v>90.366972477064223</v>
      </c>
      <c r="G119" s="23">
        <f t="shared" si="9"/>
        <v>95.662017464092486</v>
      </c>
      <c r="H119" s="23">
        <f t="shared" si="7"/>
        <v>-5.2950449870282625</v>
      </c>
      <c r="I119" s="23">
        <f t="shared" si="8"/>
        <v>28.037501414653132</v>
      </c>
    </row>
    <row r="120" spans="1:9">
      <c r="A120">
        <v>9</v>
      </c>
      <c r="B120">
        <v>2014</v>
      </c>
      <c r="C120">
        <v>1</v>
      </c>
      <c r="D120" t="s">
        <v>36</v>
      </c>
      <c r="E120" t="s">
        <v>37</v>
      </c>
      <c r="F120" s="23">
        <v>91.079812206572768</v>
      </c>
      <c r="G120" s="23">
        <f t="shared" si="9"/>
        <v>91.425981474469879</v>
      </c>
      <c r="H120" s="23">
        <f t="shared" si="7"/>
        <v>-0.34616926789711044</v>
      </c>
      <c r="I120" s="23">
        <f t="shared" si="8"/>
        <v>0.11983316203642141</v>
      </c>
    </row>
    <row r="121" spans="1:9">
      <c r="A121">
        <v>10</v>
      </c>
      <c r="B121">
        <v>2014</v>
      </c>
      <c r="C121">
        <v>2</v>
      </c>
      <c r="D121" t="s">
        <v>36</v>
      </c>
      <c r="E121" t="s">
        <v>37</v>
      </c>
      <c r="F121" s="23">
        <v>94.805194805194802</v>
      </c>
      <c r="G121" s="23">
        <f t="shared" si="9"/>
        <v>91.149046060152187</v>
      </c>
      <c r="H121" s="23">
        <f t="shared" si="7"/>
        <v>3.6561487450426142</v>
      </c>
      <c r="I121" s="23">
        <f t="shared" si="8"/>
        <v>13.367423645876682</v>
      </c>
    </row>
    <row r="122" spans="1:9">
      <c r="A122">
        <v>11</v>
      </c>
      <c r="B122">
        <v>2014</v>
      </c>
      <c r="C122">
        <v>3</v>
      </c>
      <c r="D122" t="s">
        <v>36</v>
      </c>
      <c r="E122" t="s">
        <v>37</v>
      </c>
      <c r="F122" s="23">
        <v>97.787610619469021</v>
      </c>
      <c r="G122" s="23">
        <f t="shared" si="9"/>
        <v>94.073965056186282</v>
      </c>
      <c r="H122" s="23">
        <f t="shared" si="7"/>
        <v>3.7136455632827392</v>
      </c>
      <c r="I122" s="23">
        <f t="shared" si="8"/>
        <v>13.791163369689574</v>
      </c>
    </row>
    <row r="123" spans="1:9">
      <c r="A123">
        <v>12</v>
      </c>
      <c r="B123">
        <v>2014</v>
      </c>
      <c r="C123">
        <v>4</v>
      </c>
      <c r="D123" t="s">
        <v>36</v>
      </c>
      <c r="E123" t="s">
        <v>37</v>
      </c>
      <c r="F123" s="23">
        <v>96.943231441048042</v>
      </c>
      <c r="G123" s="23">
        <f t="shared" si="9"/>
        <v>97.044881506812473</v>
      </c>
      <c r="H123" s="23">
        <f t="shared" si="7"/>
        <v>-0.10165006576443147</v>
      </c>
      <c r="I123" s="23">
        <f t="shared" si="8"/>
        <v>1.0332735869913243E-2</v>
      </c>
    </row>
    <row r="124" spans="1:9">
      <c r="A124">
        <v>13</v>
      </c>
      <c r="B124">
        <v>2015</v>
      </c>
      <c r="C124">
        <v>1</v>
      </c>
      <c r="D124" t="s">
        <v>36</v>
      </c>
      <c r="E124" t="s">
        <v>37</v>
      </c>
      <c r="F124" s="23">
        <v>91.709844559585491</v>
      </c>
      <c r="G124" s="23">
        <f t="shared" si="9"/>
        <v>96.963561454200928</v>
      </c>
      <c r="H124" s="23">
        <f t="shared" si="7"/>
        <v>-5.2537168946154367</v>
      </c>
      <c r="I124" s="23">
        <f t="shared" si="8"/>
        <v>27.601541208767667</v>
      </c>
    </row>
    <row r="125" spans="1:9">
      <c r="A125">
        <v>14</v>
      </c>
      <c r="B125">
        <v>2015</v>
      </c>
      <c r="C125">
        <v>2</v>
      </c>
      <c r="D125" t="s">
        <v>36</v>
      </c>
      <c r="E125" t="s">
        <v>37</v>
      </c>
      <c r="F125" s="23">
        <v>92.672413793103445</v>
      </c>
      <c r="G125" s="23">
        <f t="shared" si="9"/>
        <v>92.760587938508579</v>
      </c>
      <c r="H125" s="23">
        <f t="shared" si="7"/>
        <v>-8.8174145405133686E-2</v>
      </c>
      <c r="I125" s="23">
        <f t="shared" si="8"/>
        <v>7.7746799179256578E-3</v>
      </c>
    </row>
    <row r="126" spans="1:9">
      <c r="A126">
        <v>15</v>
      </c>
      <c r="B126">
        <v>2015</v>
      </c>
      <c r="C126">
        <v>3</v>
      </c>
      <c r="D126" t="s">
        <v>36</v>
      </c>
      <c r="E126" t="s">
        <v>37</v>
      </c>
      <c r="F126" s="23">
        <v>86.142322097378283</v>
      </c>
      <c r="G126" s="23">
        <f t="shared" si="9"/>
        <v>92.690048622184477</v>
      </c>
      <c r="H126" s="23">
        <f t="shared" si="7"/>
        <v>-6.547726524806194</v>
      </c>
      <c r="I126" s="23">
        <f t="shared" si="8"/>
        <v>42.872722643650597</v>
      </c>
    </row>
    <row r="127" spans="1:9">
      <c r="A127">
        <v>16</v>
      </c>
      <c r="B127">
        <v>2015</v>
      </c>
      <c r="C127">
        <v>4</v>
      </c>
      <c r="D127" t="s">
        <v>36</v>
      </c>
      <c r="E127" t="s">
        <v>37</v>
      </c>
      <c r="F127" s="23">
        <v>88.659793814432987</v>
      </c>
      <c r="G127" s="23">
        <f t="shared" si="9"/>
        <v>87.451867402339516</v>
      </c>
      <c r="H127" s="23">
        <f t="shared" si="7"/>
        <v>1.207926412093471</v>
      </c>
      <c r="I127" s="23">
        <f t="shared" si="8"/>
        <v>1.4590862170330059</v>
      </c>
    </row>
    <row r="128" spans="1:9">
      <c r="A128">
        <v>17</v>
      </c>
      <c r="B128">
        <v>2016</v>
      </c>
      <c r="C128">
        <v>1</v>
      </c>
      <c r="D128" t="s">
        <v>36</v>
      </c>
      <c r="E128" t="s">
        <v>37</v>
      </c>
      <c r="F128" s="23">
        <v>92.410714285714292</v>
      </c>
      <c r="G128" s="23">
        <f t="shared" si="9"/>
        <v>88.41820853201429</v>
      </c>
      <c r="H128" s="23">
        <f t="shared" si="7"/>
        <v>3.9925057537000015</v>
      </c>
      <c r="I128" s="23">
        <f t="shared" si="8"/>
        <v>15.940102193327617</v>
      </c>
    </row>
    <row r="129" spans="1:13">
      <c r="A129">
        <v>18</v>
      </c>
      <c r="B129">
        <v>2016</v>
      </c>
      <c r="C129">
        <v>2</v>
      </c>
      <c r="D129" t="s">
        <v>36</v>
      </c>
      <c r="E129" t="s">
        <v>37</v>
      </c>
      <c r="F129" s="23">
        <v>89.610389610389603</v>
      </c>
      <c r="G129" s="23">
        <f t="shared" si="9"/>
        <v>91.612213134974283</v>
      </c>
      <c r="H129" s="23">
        <f t="shared" si="7"/>
        <v>-2.0018235245846796</v>
      </c>
      <c r="I129" s="23">
        <f t="shared" si="8"/>
        <v>4.0072974235806296</v>
      </c>
    </row>
    <row r="130" spans="1:13">
      <c r="A130">
        <v>19</v>
      </c>
      <c r="B130">
        <v>2016</v>
      </c>
      <c r="C130">
        <v>3</v>
      </c>
      <c r="D130" t="s">
        <v>36</v>
      </c>
      <c r="E130" t="s">
        <v>37</v>
      </c>
      <c r="F130" s="23">
        <v>82.969432314410483</v>
      </c>
      <c r="G130" s="23">
        <f t="shared" si="9"/>
        <v>90.010754315306542</v>
      </c>
      <c r="H130" s="23">
        <f t="shared" si="7"/>
        <v>-7.0413220008960593</v>
      </c>
      <c r="I130" s="23">
        <f t="shared" si="8"/>
        <v>49.580215520302886</v>
      </c>
    </row>
    <row r="131" spans="1:13">
      <c r="A131">
        <v>20</v>
      </c>
      <c r="B131">
        <v>2016</v>
      </c>
      <c r="C131">
        <v>4</v>
      </c>
      <c r="D131" t="s">
        <v>36</v>
      </c>
      <c r="E131" t="s">
        <v>37</v>
      </c>
      <c r="F131" s="23">
        <v>87.169811320754718</v>
      </c>
      <c r="G131" s="23">
        <f t="shared" si="9"/>
        <v>84.377696714589689</v>
      </c>
      <c r="H131" s="23">
        <f t="shared" si="7"/>
        <v>2.792114606165029</v>
      </c>
      <c r="I131" s="23">
        <f t="shared" si="8"/>
        <v>7.7959039739600948</v>
      </c>
    </row>
    <row r="132" spans="1:13">
      <c r="A132">
        <v>21</v>
      </c>
      <c r="B132">
        <v>2017</v>
      </c>
      <c r="C132">
        <v>1</v>
      </c>
      <c r="D132" t="s">
        <v>36</v>
      </c>
      <c r="E132" t="s">
        <v>37</v>
      </c>
      <c r="F132" s="23">
        <v>89.88326848249028</v>
      </c>
      <c r="G132" s="23">
        <f t="shared" si="9"/>
        <v>86.611388399521715</v>
      </c>
      <c r="H132" s="23">
        <f t="shared" si="7"/>
        <v>3.2718800829685648</v>
      </c>
      <c r="I132" s="23">
        <f t="shared" si="8"/>
        <v>10.705199277326383</v>
      </c>
    </row>
    <row r="133" spans="1:13">
      <c r="A133">
        <v>22</v>
      </c>
      <c r="B133">
        <v>2017</v>
      </c>
      <c r="C133">
        <v>2</v>
      </c>
      <c r="D133" t="s">
        <v>36</v>
      </c>
      <c r="E133" t="s">
        <v>37</v>
      </c>
      <c r="F133" s="23">
        <v>90.34749034749035</v>
      </c>
      <c r="G133" s="23">
        <f t="shared" si="9"/>
        <v>89.228892465896564</v>
      </c>
      <c r="H133" s="23">
        <f t="shared" si="7"/>
        <v>1.1185978815937858</v>
      </c>
      <c r="I133" s="23">
        <f t="shared" si="8"/>
        <v>1.2512612207061053</v>
      </c>
    </row>
    <row r="134" spans="1:13">
      <c r="A134">
        <v>23</v>
      </c>
      <c r="B134">
        <v>2017</v>
      </c>
      <c r="C134">
        <v>3</v>
      </c>
      <c r="D134" t="s">
        <v>36</v>
      </c>
      <c r="E134" t="s">
        <v>37</v>
      </c>
      <c r="F134" s="23">
        <v>89.642857142857153</v>
      </c>
      <c r="G134" s="23">
        <f t="shared" si="9"/>
        <v>90.123770771171593</v>
      </c>
      <c r="H134" s="23">
        <f t="shared" si="7"/>
        <v>-0.48091362831443973</v>
      </c>
      <c r="I134" s="23">
        <f t="shared" si="8"/>
        <v>0.23127791789855909</v>
      </c>
      <c r="K134" s="79" t="s">
        <v>48</v>
      </c>
      <c r="L134" s="79" t="s">
        <v>3</v>
      </c>
    </row>
    <row r="135" spans="1:13">
      <c r="A135">
        <v>24</v>
      </c>
      <c r="B135">
        <v>2017</v>
      </c>
      <c r="C135">
        <v>4</v>
      </c>
      <c r="D135" t="s">
        <v>36</v>
      </c>
      <c r="E135" t="s">
        <v>37</v>
      </c>
      <c r="F135" s="23">
        <v>89.400921658986178</v>
      </c>
      <c r="G135" s="23">
        <f t="shared" si="9"/>
        <v>89.739039868520038</v>
      </c>
      <c r="H135" s="23">
        <f t="shared" si="7"/>
        <v>-0.33811820953386018</v>
      </c>
      <c r="I135" s="23">
        <f t="shared" si="8"/>
        <v>0.11432392361838338</v>
      </c>
      <c r="K135">
        <v>0.2</v>
      </c>
      <c r="L135">
        <v>12.37</v>
      </c>
    </row>
    <row r="136" spans="1:13">
      <c r="A136">
        <v>25</v>
      </c>
      <c r="B136">
        <v>2018</v>
      </c>
      <c r="C136">
        <v>1</v>
      </c>
      <c r="D136" t="s">
        <v>36</v>
      </c>
      <c r="E136" t="s">
        <v>37</v>
      </c>
      <c r="F136" s="23">
        <v>86.419753086419746</v>
      </c>
      <c r="G136" s="23">
        <f t="shared" si="9"/>
        <v>89.468545300892941</v>
      </c>
      <c r="H136" s="23">
        <f t="shared" si="7"/>
        <v>-3.0487922144731954</v>
      </c>
      <c r="I136" s="23">
        <f t="shared" si="8"/>
        <v>9.2951339670323705</v>
      </c>
      <c r="K136">
        <v>0.3</v>
      </c>
      <c r="L136">
        <v>11.44</v>
      </c>
    </row>
    <row r="137" spans="1:13">
      <c r="A137">
        <v>26</v>
      </c>
      <c r="B137">
        <v>2018</v>
      </c>
      <c r="C137">
        <v>2</v>
      </c>
      <c r="D137" t="s">
        <v>36</v>
      </c>
      <c r="E137" t="s">
        <v>37</v>
      </c>
      <c r="F137" s="23">
        <v>87.931034482758619</v>
      </c>
      <c r="G137" s="23">
        <f t="shared" si="9"/>
        <v>87.029511529314377</v>
      </c>
      <c r="H137" s="23">
        <f t="shared" si="7"/>
        <v>0.9015229534442426</v>
      </c>
      <c r="I137" s="23">
        <f t="shared" si="8"/>
        <v>0.81274363558683005</v>
      </c>
      <c r="K137">
        <v>0.4</v>
      </c>
      <c r="L137">
        <v>10.98</v>
      </c>
    </row>
    <row r="138" spans="1:13">
      <c r="A138">
        <v>27</v>
      </c>
      <c r="B138">
        <v>2018</v>
      </c>
      <c r="C138">
        <v>3</v>
      </c>
      <c r="D138" t="s">
        <v>36</v>
      </c>
      <c r="E138" t="s">
        <v>37</v>
      </c>
      <c r="F138" s="23">
        <v>83.467741935483872</v>
      </c>
      <c r="G138" s="23">
        <f t="shared" si="9"/>
        <v>87.750729892069771</v>
      </c>
      <c r="H138" s="23">
        <f t="shared" si="7"/>
        <v>-4.2829879565858988</v>
      </c>
      <c r="I138" s="23">
        <f t="shared" si="8"/>
        <v>18.343985836259854</v>
      </c>
      <c r="K138">
        <v>0.5</v>
      </c>
      <c r="L138">
        <v>10.69</v>
      </c>
    </row>
    <row r="139" spans="1:13">
      <c r="A139">
        <v>28</v>
      </c>
      <c r="B139">
        <v>2018</v>
      </c>
      <c r="C139">
        <v>4</v>
      </c>
      <c r="D139" t="s">
        <v>36</v>
      </c>
      <c r="E139" t="s">
        <v>37</v>
      </c>
      <c r="F139" s="23">
        <v>82.926829268292678</v>
      </c>
      <c r="G139" s="23">
        <f t="shared" si="9"/>
        <v>84.324339526801054</v>
      </c>
      <c r="H139" s="23">
        <f t="shared" si="7"/>
        <v>-1.3975102585083761</v>
      </c>
      <c r="I139" s="23">
        <f t="shared" si="8"/>
        <v>1.9530349226361481</v>
      </c>
      <c r="K139">
        <v>0.6</v>
      </c>
      <c r="L139">
        <v>10.49</v>
      </c>
    </row>
    <row r="140" spans="1:13">
      <c r="A140">
        <v>29</v>
      </c>
      <c r="B140">
        <v>2019</v>
      </c>
      <c r="C140">
        <v>1</v>
      </c>
      <c r="D140" t="s">
        <v>36</v>
      </c>
      <c r="E140" t="s">
        <v>37</v>
      </c>
      <c r="F140" s="23">
        <v>88.60759493670885</v>
      </c>
      <c r="G140" s="23">
        <f t="shared" si="9"/>
        <v>83.206331319994348</v>
      </c>
      <c r="H140" s="23">
        <f t="shared" si="7"/>
        <v>5.4012636167145018</v>
      </c>
      <c r="I140" s="23">
        <f t="shared" si="8"/>
        <v>29.17364865724382</v>
      </c>
      <c r="K140">
        <v>0.7</v>
      </c>
      <c r="L140">
        <v>10.37</v>
      </c>
    </row>
    <row r="141" spans="1:13">
      <c r="A141">
        <v>30</v>
      </c>
      <c r="B141">
        <v>2019</v>
      </c>
      <c r="C141">
        <v>2</v>
      </c>
      <c r="D141" t="s">
        <v>36</v>
      </c>
      <c r="E141" t="s">
        <v>37</v>
      </c>
      <c r="F141" s="23">
        <v>89.523809523809533</v>
      </c>
      <c r="G141" s="23">
        <f t="shared" si="9"/>
        <v>87.527342213365955</v>
      </c>
      <c r="H141" s="23">
        <f t="shared" si="7"/>
        <v>1.9964673104435775</v>
      </c>
      <c r="I141" s="23">
        <f t="shared" si="8"/>
        <v>3.9858817216698119</v>
      </c>
      <c r="K141" s="36">
        <v>0.8</v>
      </c>
      <c r="L141" s="36">
        <v>10.34</v>
      </c>
      <c r="M141" s="36" t="s">
        <v>73</v>
      </c>
    </row>
    <row r="142" spans="1:13">
      <c r="A142">
        <v>31</v>
      </c>
      <c r="B142">
        <v>2019</v>
      </c>
      <c r="C142">
        <v>3</v>
      </c>
      <c r="D142" t="s">
        <v>36</v>
      </c>
      <c r="E142" t="s">
        <v>37</v>
      </c>
      <c r="F142" s="23">
        <v>95.238095238095227</v>
      </c>
      <c r="G142" s="23">
        <f t="shared" si="9"/>
        <v>89.124516061720826</v>
      </c>
      <c r="H142" s="23">
        <f t="shared" si="7"/>
        <v>6.113579176374401</v>
      </c>
      <c r="I142" s="23">
        <f t="shared" si="8"/>
        <v>37.375850345798696</v>
      </c>
      <c r="K142">
        <v>0.9</v>
      </c>
      <c r="L142">
        <v>10.4</v>
      </c>
    </row>
    <row r="143" spans="1:13">
      <c r="A143">
        <v>32</v>
      </c>
      <c r="B143">
        <v>2019</v>
      </c>
      <c r="C143">
        <v>4</v>
      </c>
      <c r="D143" t="s">
        <v>36</v>
      </c>
      <c r="E143" t="s">
        <v>37</v>
      </c>
      <c r="F143" s="23">
        <v>94.930875576036868</v>
      </c>
      <c r="G143" s="23">
        <f t="shared" si="9"/>
        <v>94.015379402820344</v>
      </c>
      <c r="H143" s="23">
        <f t="shared" si="7"/>
        <v>0.91549617321652477</v>
      </c>
      <c r="I143" s="23">
        <f t="shared" si="8"/>
        <v>0.83813324317410109</v>
      </c>
    </row>
    <row r="144" spans="1:13">
      <c r="A144">
        <v>33</v>
      </c>
      <c r="B144">
        <v>2021</v>
      </c>
      <c r="C144">
        <v>1</v>
      </c>
      <c r="D144" t="s">
        <v>36</v>
      </c>
      <c r="E144" t="s">
        <v>37</v>
      </c>
      <c r="F144" s="23">
        <v>93.782383419689126</v>
      </c>
      <c r="G144" s="23">
        <f t="shared" si="9"/>
        <v>94.747776341393561</v>
      </c>
      <c r="H144" s="23">
        <f t="shared" si="7"/>
        <v>-0.96539292170443503</v>
      </c>
      <c r="I144" s="23">
        <f t="shared" si="8"/>
        <v>0.93198349327702545</v>
      </c>
    </row>
    <row r="145" spans="1:9">
      <c r="A145">
        <v>34</v>
      </c>
      <c r="B145">
        <v>2021</v>
      </c>
      <c r="C145">
        <v>2</v>
      </c>
      <c r="D145" t="s">
        <v>36</v>
      </c>
      <c r="E145" t="s">
        <v>37</v>
      </c>
      <c r="F145" s="23">
        <v>90.909090909090907</v>
      </c>
      <c r="G145" s="23">
        <f t="shared" si="9"/>
        <v>93.975462004030021</v>
      </c>
      <c r="H145" s="23">
        <f t="shared" si="7"/>
        <v>-3.0663710949391145</v>
      </c>
      <c r="I145" s="23">
        <f t="shared" si="8"/>
        <v>9.4026316918781045</v>
      </c>
    </row>
    <row r="146" spans="1:9">
      <c r="A146">
        <v>35</v>
      </c>
      <c r="B146">
        <v>2021</v>
      </c>
      <c r="C146">
        <v>3</v>
      </c>
      <c r="D146" t="s">
        <v>36</v>
      </c>
      <c r="E146" t="s">
        <v>37</v>
      </c>
      <c r="F146" s="23">
        <v>92.857142857142861</v>
      </c>
      <c r="G146" s="23">
        <f t="shared" si="9"/>
        <v>91.522365128078732</v>
      </c>
      <c r="H146" s="23">
        <f t="shared" si="7"/>
        <v>1.3347777290641289</v>
      </c>
      <c r="I146" s="23">
        <f t="shared" si="8"/>
        <v>1.7816315860055931</v>
      </c>
    </row>
    <row r="147" spans="1:9">
      <c r="A147">
        <v>36</v>
      </c>
      <c r="B147">
        <v>2021</v>
      </c>
      <c r="C147">
        <v>4</v>
      </c>
      <c r="D147" t="s">
        <v>36</v>
      </c>
      <c r="E147" t="s">
        <v>37</v>
      </c>
      <c r="F147" s="23">
        <v>88.185654008438817</v>
      </c>
      <c r="G147" s="23">
        <f t="shared" si="9"/>
        <v>92.590187311330027</v>
      </c>
      <c r="H147" s="23">
        <f t="shared" si="7"/>
        <v>-4.4045333028912097</v>
      </c>
      <c r="I147" s="23">
        <f t="shared" si="8"/>
        <v>19.39991361627775</v>
      </c>
    </row>
    <row r="149" spans="1:9">
      <c r="H149" s="67" t="s">
        <v>3</v>
      </c>
      <c r="I149" s="80">
        <f>AVERAGE(I113:I147)</f>
        <v>10.340013270338069</v>
      </c>
    </row>
    <row r="151" spans="1:9" ht="17.399999999999999">
      <c r="A151" s="81" t="s">
        <v>116</v>
      </c>
    </row>
    <row r="153" spans="1:9">
      <c r="A153" s="37" t="s">
        <v>16</v>
      </c>
      <c r="B153" s="37" t="s">
        <v>17</v>
      </c>
      <c r="C153" s="37" t="s">
        <v>18</v>
      </c>
      <c r="D153" s="37" t="s">
        <v>38</v>
      </c>
      <c r="E153" s="37" t="s">
        <v>74</v>
      </c>
      <c r="F153" s="37" t="s">
        <v>40</v>
      </c>
    </row>
    <row r="154" spans="1:9">
      <c r="A154">
        <v>1</v>
      </c>
      <c r="B154">
        <v>2018</v>
      </c>
      <c r="C154">
        <v>1</v>
      </c>
      <c r="D154" t="s">
        <v>36</v>
      </c>
      <c r="E154" t="s">
        <v>37</v>
      </c>
      <c r="F154" s="23">
        <v>100</v>
      </c>
    </row>
    <row r="155" spans="1:9">
      <c r="A155">
        <v>2</v>
      </c>
      <c r="B155">
        <v>2018</v>
      </c>
      <c r="C155">
        <v>2</v>
      </c>
      <c r="D155" t="s">
        <v>36</v>
      </c>
      <c r="E155" t="s">
        <v>37</v>
      </c>
      <c r="F155" s="23">
        <v>100</v>
      </c>
    </row>
    <row r="156" spans="1:9">
      <c r="A156">
        <v>3</v>
      </c>
      <c r="B156">
        <v>2018</v>
      </c>
      <c r="C156">
        <v>3</v>
      </c>
      <c r="D156" t="s">
        <v>36</v>
      </c>
      <c r="E156" t="s">
        <v>37</v>
      </c>
      <c r="F156" s="23">
        <v>100</v>
      </c>
    </row>
    <row r="157" spans="1:9">
      <c r="A157">
        <v>4</v>
      </c>
      <c r="B157">
        <v>2018</v>
      </c>
      <c r="C157">
        <v>4</v>
      </c>
      <c r="D157" t="s">
        <v>36</v>
      </c>
      <c r="E157" t="s">
        <v>37</v>
      </c>
      <c r="F157" s="23">
        <v>100</v>
      </c>
    </row>
    <row r="158" spans="1:9">
      <c r="A158">
        <v>5</v>
      </c>
      <c r="B158">
        <v>2019</v>
      </c>
      <c r="C158">
        <v>1</v>
      </c>
      <c r="D158" t="s">
        <v>36</v>
      </c>
      <c r="E158" t="s">
        <v>37</v>
      </c>
      <c r="F158" s="23">
        <v>100</v>
      </c>
    </row>
    <row r="159" spans="1:9">
      <c r="A159">
        <v>6</v>
      </c>
      <c r="B159">
        <v>2019</v>
      </c>
      <c r="C159">
        <v>2</v>
      </c>
      <c r="D159" t="s">
        <v>36</v>
      </c>
      <c r="E159" t="s">
        <v>37</v>
      </c>
      <c r="F159" s="23">
        <v>100</v>
      </c>
    </row>
    <row r="160" spans="1:9">
      <c r="A160">
        <v>7</v>
      </c>
      <c r="B160">
        <v>2019</v>
      </c>
      <c r="C160">
        <v>3</v>
      </c>
      <c r="D160" t="s">
        <v>36</v>
      </c>
      <c r="E160" t="s">
        <v>37</v>
      </c>
      <c r="F160" s="23">
        <v>100</v>
      </c>
    </row>
    <row r="161" spans="1:13">
      <c r="A161">
        <v>8</v>
      </c>
      <c r="B161">
        <v>2019</v>
      </c>
      <c r="C161">
        <v>4</v>
      </c>
      <c r="D161" t="s">
        <v>36</v>
      </c>
      <c r="E161" t="s">
        <v>37</v>
      </c>
      <c r="F161" s="23">
        <v>100</v>
      </c>
    </row>
    <row r="162" spans="1:13">
      <c r="A162">
        <v>9</v>
      </c>
      <c r="B162">
        <v>2021</v>
      </c>
      <c r="C162">
        <v>1</v>
      </c>
      <c r="D162" t="s">
        <v>36</v>
      </c>
      <c r="E162" t="s">
        <v>37</v>
      </c>
      <c r="F162" s="23">
        <v>100</v>
      </c>
    </row>
    <row r="163" spans="1:13">
      <c r="A163">
        <v>10</v>
      </c>
      <c r="B163">
        <v>2021</v>
      </c>
      <c r="C163">
        <v>2</v>
      </c>
      <c r="D163" t="s">
        <v>36</v>
      </c>
      <c r="E163" t="s">
        <v>37</v>
      </c>
      <c r="F163" s="23">
        <v>100</v>
      </c>
    </row>
    <row r="164" spans="1:13">
      <c r="A164">
        <v>11</v>
      </c>
      <c r="B164">
        <v>2021</v>
      </c>
      <c r="C164">
        <v>3</v>
      </c>
      <c r="D164" t="s">
        <v>36</v>
      </c>
      <c r="E164" t="s">
        <v>37</v>
      </c>
      <c r="F164" s="23">
        <v>100</v>
      </c>
    </row>
    <row r="165" spans="1:13">
      <c r="A165">
        <v>12</v>
      </c>
      <c r="B165">
        <v>2021</v>
      </c>
      <c r="C165">
        <v>4</v>
      </c>
      <c r="D165" t="s">
        <v>36</v>
      </c>
      <c r="E165" t="s">
        <v>37</v>
      </c>
      <c r="F165" s="23">
        <v>100</v>
      </c>
    </row>
    <row r="167" spans="1:13" ht="15" thickBot="1"/>
    <row r="168" spans="1:13">
      <c r="J168" s="106" t="s">
        <v>114</v>
      </c>
      <c r="K168" s="107"/>
      <c r="L168" s="107"/>
      <c r="M168" s="108"/>
    </row>
    <row r="169" spans="1:13" ht="15" thickBot="1">
      <c r="J169" s="109"/>
      <c r="K169" s="110"/>
      <c r="L169" s="110"/>
      <c r="M169" s="111"/>
    </row>
  </sheetData>
  <mergeCells count="4">
    <mergeCell ref="J168:M169"/>
    <mergeCell ref="A1:N1"/>
    <mergeCell ref="A3:B3"/>
    <mergeCell ref="A108:D10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3F5A-0CDB-473F-A633-E5C383008286}">
  <sheetPr>
    <tabColor rgb="FFFF0000"/>
  </sheetPr>
  <dimension ref="A1:I18"/>
  <sheetViews>
    <sheetView workbookViewId="0">
      <selection activeCell="A16" sqref="A16:B18"/>
    </sheetView>
  </sheetViews>
  <sheetFormatPr defaultRowHeight="14.4"/>
  <sheetData>
    <row r="1" spans="1:9">
      <c r="A1" t="s">
        <v>51</v>
      </c>
    </row>
    <row r="2" spans="1:9" ht="15" thickBot="1"/>
    <row r="3" spans="1:9">
      <c r="A3" s="20" t="s">
        <v>52</v>
      </c>
      <c r="B3" s="20"/>
    </row>
    <row r="4" spans="1:9">
      <c r="A4" t="s">
        <v>53</v>
      </c>
      <c r="B4">
        <v>0.4644099004067696</v>
      </c>
    </row>
    <row r="5" spans="1:9">
      <c r="A5" t="s">
        <v>54</v>
      </c>
      <c r="B5">
        <v>0.21567655559582566</v>
      </c>
    </row>
    <row r="6" spans="1:9">
      <c r="A6" t="s">
        <v>55</v>
      </c>
      <c r="B6">
        <v>0.19260821899570288</v>
      </c>
    </row>
    <row r="7" spans="1:9">
      <c r="A7" t="s">
        <v>56</v>
      </c>
      <c r="B7">
        <v>3.6190893272033215</v>
      </c>
    </row>
    <row r="8" spans="1:9" ht="15" thickBot="1">
      <c r="A8" s="19" t="s">
        <v>57</v>
      </c>
      <c r="B8" s="19">
        <v>36</v>
      </c>
    </row>
    <row r="10" spans="1:9" ht="15" thickBot="1">
      <c r="A10" t="s">
        <v>58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t="s">
        <v>64</v>
      </c>
      <c r="B12">
        <v>1</v>
      </c>
      <c r="C12">
        <v>122.45746492233508</v>
      </c>
      <c r="D12">
        <v>122.45746492233508</v>
      </c>
      <c r="E12">
        <v>9.3494628301321807</v>
      </c>
      <c r="F12">
        <v>4.3260051239046729E-3</v>
      </c>
    </row>
    <row r="13" spans="1:9">
      <c r="A13" t="s">
        <v>65</v>
      </c>
      <c r="B13">
        <v>34</v>
      </c>
      <c r="C13">
        <v>445.32545698141774</v>
      </c>
      <c r="D13">
        <v>13.097807558276992</v>
      </c>
    </row>
    <row r="14" spans="1:9" ht="15" thickBot="1">
      <c r="A14" s="19" t="s">
        <v>66</v>
      </c>
      <c r="B14" s="19">
        <v>35</v>
      </c>
      <c r="C14" s="19">
        <v>567.78292190375282</v>
      </c>
      <c r="D14" s="19"/>
      <c r="E14" s="19"/>
      <c r="F14" s="19"/>
    </row>
    <row r="15" spans="1:9" ht="15" thickBot="1"/>
    <row r="16" spans="1:9">
      <c r="A16" s="18"/>
      <c r="B16" s="18" t="s">
        <v>43</v>
      </c>
      <c r="C16" s="18" t="s">
        <v>56</v>
      </c>
      <c r="D16" s="18" t="s">
        <v>67</v>
      </c>
      <c r="E16" s="18" t="s">
        <v>68</v>
      </c>
      <c r="F16" s="18" t="s">
        <v>69</v>
      </c>
      <c r="G16" s="18" t="s">
        <v>70</v>
      </c>
      <c r="H16" s="18" t="s">
        <v>71</v>
      </c>
      <c r="I16" s="18" t="s">
        <v>72</v>
      </c>
    </row>
    <row r="17" spans="1:9">
      <c r="A17" t="s">
        <v>44</v>
      </c>
      <c r="B17">
        <v>94.495765503883405</v>
      </c>
      <c r="C17">
        <v>1.2319425567379094</v>
      </c>
      <c r="D17">
        <v>76.704684798048561</v>
      </c>
      <c r="E17">
        <v>1.1036839859059321E-39</v>
      </c>
      <c r="F17">
        <v>91.992157007157957</v>
      </c>
      <c r="G17">
        <v>96.999374000608853</v>
      </c>
      <c r="H17">
        <v>91.992157007157957</v>
      </c>
      <c r="I17">
        <v>96.999374000608853</v>
      </c>
    </row>
    <row r="18" spans="1:9" ht="15" thickBot="1">
      <c r="A18" s="19" t="s">
        <v>16</v>
      </c>
      <c r="B18" s="19">
        <v>-0.17754037003338713</v>
      </c>
      <c r="C18" s="19">
        <v>5.8063577541170641E-2</v>
      </c>
      <c r="D18" s="19">
        <v>-3.0576891323566846</v>
      </c>
      <c r="E18" s="19">
        <v>4.3260051239046877E-3</v>
      </c>
      <c r="F18" s="19">
        <v>-0.29553975668277477</v>
      </c>
      <c r="G18" s="19">
        <v>-5.9540983383999463E-2</v>
      </c>
      <c r="H18" s="19">
        <v>-0.29553975668277477</v>
      </c>
      <c r="I18" s="19">
        <v>-5.9540983383999463E-2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1A69-5392-476B-9874-35CD0E902205}">
  <sheetPr>
    <tabColor rgb="FFFF0000"/>
  </sheetPr>
  <dimension ref="A1:I21"/>
  <sheetViews>
    <sheetView workbookViewId="0">
      <selection activeCell="A16" sqref="A16:B18"/>
    </sheetView>
  </sheetViews>
  <sheetFormatPr defaultRowHeight="14.4"/>
  <sheetData>
    <row r="1" spans="1:9">
      <c r="A1" t="s">
        <v>51</v>
      </c>
    </row>
    <row r="2" spans="1:9" ht="15" thickBot="1"/>
    <row r="3" spans="1:9">
      <c r="A3" s="20" t="s">
        <v>52</v>
      </c>
      <c r="B3" s="20"/>
    </row>
    <row r="4" spans="1:9">
      <c r="A4" t="s">
        <v>53</v>
      </c>
      <c r="B4">
        <v>0.47465300362757545</v>
      </c>
    </row>
    <row r="5" spans="1:9">
      <c r="A5" t="s">
        <v>54</v>
      </c>
      <c r="B5">
        <v>0.22529547385267917</v>
      </c>
    </row>
    <row r="6" spans="1:9">
      <c r="A6" t="s">
        <v>55</v>
      </c>
      <c r="B6">
        <v>0.12533359951108938</v>
      </c>
    </row>
    <row r="7" spans="1:9">
      <c r="A7" t="s">
        <v>56</v>
      </c>
      <c r="B7">
        <v>3.7668503120194337</v>
      </c>
    </row>
    <row r="8" spans="1:9" ht="15" thickBot="1">
      <c r="A8" s="19" t="s">
        <v>57</v>
      </c>
      <c r="B8" s="19">
        <v>36</v>
      </c>
    </row>
    <row r="10" spans="1:9" ht="15" thickBot="1">
      <c r="A10" t="s">
        <v>58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t="s">
        <v>64</v>
      </c>
      <c r="B12">
        <v>4</v>
      </c>
      <c r="C12">
        <v>127.91892243576473</v>
      </c>
      <c r="D12">
        <v>31.979730608941182</v>
      </c>
      <c r="E12">
        <v>2.253814019961244</v>
      </c>
      <c r="F12">
        <v>8.5912610055958211E-2</v>
      </c>
    </row>
    <row r="13" spans="1:9">
      <c r="A13" t="s">
        <v>65</v>
      </c>
      <c r="B13">
        <v>31</v>
      </c>
      <c r="C13">
        <v>439.86399946798809</v>
      </c>
      <c r="D13">
        <v>14.189161273160906</v>
      </c>
    </row>
    <row r="14" spans="1:9" ht="15" thickBot="1">
      <c r="A14" s="19" t="s">
        <v>66</v>
      </c>
      <c r="B14" s="19">
        <v>35</v>
      </c>
      <c r="C14" s="19">
        <v>567.78292190375282</v>
      </c>
      <c r="D14" s="19"/>
      <c r="E14" s="19"/>
      <c r="F14" s="19"/>
    </row>
    <row r="15" spans="1:9" ht="15" thickBot="1"/>
    <row r="16" spans="1:9">
      <c r="A16" s="18"/>
      <c r="B16" s="18" t="s">
        <v>43</v>
      </c>
      <c r="C16" s="18" t="s">
        <v>56</v>
      </c>
      <c r="D16" s="18" t="s">
        <v>67</v>
      </c>
      <c r="E16" s="18" t="s">
        <v>68</v>
      </c>
      <c r="F16" s="18" t="s">
        <v>69</v>
      </c>
      <c r="G16" s="18" t="s">
        <v>70</v>
      </c>
      <c r="H16" s="18" t="s">
        <v>71</v>
      </c>
      <c r="I16" s="18" t="s">
        <v>72</v>
      </c>
    </row>
    <row r="17" spans="1:9">
      <c r="A17" t="s">
        <v>44</v>
      </c>
      <c r="B17">
        <v>93.961386374210775</v>
      </c>
      <c r="C17">
        <v>1.7477445772814124</v>
      </c>
      <c r="D17">
        <v>53.76150931640489</v>
      </c>
      <c r="E17">
        <v>3.5859900503050966E-32</v>
      </c>
      <c r="F17">
        <v>90.396837807978926</v>
      </c>
      <c r="G17">
        <v>97.525934940442625</v>
      </c>
      <c r="H17">
        <v>90.396837807978926</v>
      </c>
      <c r="I17">
        <v>97.525934940442625</v>
      </c>
    </row>
    <row r="18" spans="1:9">
      <c r="A18" t="s">
        <v>16</v>
      </c>
      <c r="B18">
        <v>-0.17513240748553777</v>
      </c>
      <c r="C18">
        <v>6.0787285525447828E-2</v>
      </c>
      <c r="D18">
        <v>-2.8810697166633767</v>
      </c>
      <c r="E18">
        <v>7.1317288569326086E-3</v>
      </c>
      <c r="F18">
        <v>-0.29910889368462634</v>
      </c>
      <c r="G18">
        <v>-5.1155921286449163E-2</v>
      </c>
      <c r="H18">
        <v>-0.29910889368462634</v>
      </c>
      <c r="I18">
        <v>-5.1155921286449163E-2</v>
      </c>
    </row>
    <row r="19" spans="1:9">
      <c r="A19" t="s">
        <v>45</v>
      </c>
      <c r="B19">
        <v>0.46404704975373939</v>
      </c>
      <c r="C19">
        <v>1.7850498021974857</v>
      </c>
      <c r="D19">
        <v>0.25996308292489895</v>
      </c>
      <c r="E19">
        <v>0.79661112156172764</v>
      </c>
      <c r="F19">
        <v>-3.1765860243152817</v>
      </c>
      <c r="G19">
        <v>4.1046801238227602</v>
      </c>
      <c r="H19">
        <v>-3.1765860243152817</v>
      </c>
      <c r="I19">
        <v>4.1046801238227602</v>
      </c>
    </row>
    <row r="20" spans="1:9">
      <c r="A20" t="s">
        <v>46</v>
      </c>
      <c r="B20">
        <v>1.0910067120556526</v>
      </c>
      <c r="C20">
        <v>1.779867221429037</v>
      </c>
      <c r="D20">
        <v>0.61297084351027853</v>
      </c>
      <c r="E20">
        <v>0.54436682019979687</v>
      </c>
      <c r="F20">
        <v>-2.5390564188490812</v>
      </c>
      <c r="G20">
        <v>4.7210698429603868</v>
      </c>
      <c r="H20">
        <v>-2.5390564188490812</v>
      </c>
      <c r="I20">
        <v>4.7210698429603868</v>
      </c>
    </row>
    <row r="21" spans="1:9" ht="15" thickBot="1">
      <c r="A21" s="19" t="s">
        <v>47</v>
      </c>
      <c r="B21" s="19">
        <v>0.4042735283402486</v>
      </c>
      <c r="C21" s="19">
        <v>1.7767504168207937</v>
      </c>
      <c r="D21" s="19">
        <v>0.22753535021741006</v>
      </c>
      <c r="E21" s="19">
        <v>0.82150150572059188</v>
      </c>
      <c r="F21" s="19">
        <v>-3.2194328376561829</v>
      </c>
      <c r="G21" s="19">
        <v>4.0279798943366805</v>
      </c>
      <c r="H21" s="19">
        <v>-3.2194328376561829</v>
      </c>
      <c r="I21" s="19">
        <v>4.0279798943366805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FE09-9C4D-437C-A5DF-309B57DDDD0A}">
  <sheetPr>
    <tabColor rgb="FFC00000"/>
  </sheetPr>
  <dimension ref="A1:F112"/>
  <sheetViews>
    <sheetView topLeftCell="A31" workbookViewId="0">
      <selection activeCell="C105" sqref="C105"/>
    </sheetView>
  </sheetViews>
  <sheetFormatPr defaultRowHeight="14.4"/>
  <cols>
    <col min="1" max="1" width="13.5546875" customWidth="1"/>
    <col min="2" max="2" width="15.5546875" customWidth="1"/>
    <col min="3" max="3" width="17.44140625" customWidth="1"/>
    <col min="4" max="4" width="18.44140625" customWidth="1"/>
    <col min="5" max="5" width="15" customWidth="1"/>
    <col min="6" max="6" width="17.109375" customWidth="1"/>
  </cols>
  <sheetData>
    <row r="1" spans="1:6" ht="21">
      <c r="D1" s="22" t="s">
        <v>99</v>
      </c>
    </row>
    <row r="4" spans="1:6" ht="28.8">
      <c r="A4" s="15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6" t="s">
        <v>21</v>
      </c>
    </row>
    <row r="5" spans="1:6">
      <c r="A5" s="17">
        <v>1</v>
      </c>
      <c r="B5" s="13" t="s">
        <v>22</v>
      </c>
      <c r="C5" s="13" t="s">
        <v>23</v>
      </c>
      <c r="D5" s="13" t="s">
        <v>15</v>
      </c>
      <c r="E5" s="13" t="s">
        <v>24</v>
      </c>
      <c r="F5" s="14">
        <v>90.102389078498291</v>
      </c>
    </row>
    <row r="6" spans="1:6">
      <c r="A6" s="17">
        <f>A5+1</f>
        <v>2</v>
      </c>
      <c r="B6" s="13" t="s">
        <v>22</v>
      </c>
      <c r="C6" s="13" t="s">
        <v>25</v>
      </c>
      <c r="D6" s="13" t="s">
        <v>15</v>
      </c>
      <c r="E6" s="13" t="s">
        <v>24</v>
      </c>
      <c r="F6" s="14">
        <v>95.136778115501514</v>
      </c>
    </row>
    <row r="7" spans="1:6">
      <c r="A7" s="17">
        <f t="shared" ref="A7:A70" si="0">A6+1</f>
        <v>3</v>
      </c>
      <c r="B7" s="13" t="s">
        <v>22</v>
      </c>
      <c r="C7" s="13" t="s">
        <v>26</v>
      </c>
      <c r="D7" s="13" t="s">
        <v>15</v>
      </c>
      <c r="E7" s="13" t="s">
        <v>24</v>
      </c>
      <c r="F7" s="14">
        <v>88.679245283018872</v>
      </c>
    </row>
    <row r="8" spans="1:6">
      <c r="A8" s="17">
        <f t="shared" si="0"/>
        <v>4</v>
      </c>
      <c r="B8" s="13" t="s">
        <v>22</v>
      </c>
      <c r="C8" s="13" t="s">
        <v>27</v>
      </c>
      <c r="D8" s="13" t="s">
        <v>15</v>
      </c>
      <c r="E8" s="13" t="s">
        <v>24</v>
      </c>
      <c r="F8" s="14">
        <v>95.59748427672956</v>
      </c>
    </row>
    <row r="9" spans="1:6">
      <c r="A9" s="17">
        <f t="shared" si="0"/>
        <v>5</v>
      </c>
      <c r="B9" s="13" t="s">
        <v>28</v>
      </c>
      <c r="C9" s="13" t="s">
        <v>23</v>
      </c>
      <c r="D9" s="13" t="s">
        <v>15</v>
      </c>
      <c r="E9" s="13" t="s">
        <v>24</v>
      </c>
      <c r="F9" s="14">
        <v>90.202702702702695</v>
      </c>
    </row>
    <row r="10" spans="1:6">
      <c r="A10" s="17">
        <f t="shared" si="0"/>
        <v>6</v>
      </c>
      <c r="B10" s="13" t="s">
        <v>28</v>
      </c>
      <c r="C10" s="13" t="s">
        <v>25</v>
      </c>
      <c r="D10" s="13" t="s">
        <v>15</v>
      </c>
      <c r="E10" s="13" t="s">
        <v>24</v>
      </c>
      <c r="F10" s="14">
        <v>88.698630136986296</v>
      </c>
    </row>
    <row r="11" spans="1:6">
      <c r="A11" s="17">
        <f t="shared" si="0"/>
        <v>7</v>
      </c>
      <c r="B11" s="13" t="s">
        <v>28</v>
      </c>
      <c r="C11" s="13" t="s">
        <v>26</v>
      </c>
      <c r="D11" s="13" t="s">
        <v>15</v>
      </c>
      <c r="E11" s="13" t="s">
        <v>24</v>
      </c>
      <c r="F11" s="14">
        <v>89.368770764119603</v>
      </c>
    </row>
    <row r="12" spans="1:6">
      <c r="A12" s="17">
        <f t="shared" si="0"/>
        <v>8</v>
      </c>
      <c r="B12" s="13" t="s">
        <v>28</v>
      </c>
      <c r="C12" s="13" t="s">
        <v>27</v>
      </c>
      <c r="D12" s="13" t="s">
        <v>15</v>
      </c>
      <c r="E12" s="13" t="s">
        <v>24</v>
      </c>
      <c r="F12" s="14">
        <v>92.145015105740185</v>
      </c>
    </row>
    <row r="13" spans="1:6">
      <c r="A13" s="17">
        <f t="shared" si="0"/>
        <v>9</v>
      </c>
      <c r="B13" s="13" t="s">
        <v>29</v>
      </c>
      <c r="C13" s="13" t="s">
        <v>23</v>
      </c>
      <c r="D13" s="13" t="s">
        <v>15</v>
      </c>
      <c r="E13" s="13" t="s">
        <v>24</v>
      </c>
      <c r="F13" s="14">
        <v>85.483870967741936</v>
      </c>
    </row>
    <row r="14" spans="1:6">
      <c r="A14" s="17">
        <f t="shared" si="0"/>
        <v>10</v>
      </c>
      <c r="B14" s="13" t="s">
        <v>29</v>
      </c>
      <c r="C14" s="13" t="s">
        <v>25</v>
      </c>
      <c r="D14" s="13" t="s">
        <v>15</v>
      </c>
      <c r="E14" s="13" t="s">
        <v>24</v>
      </c>
      <c r="F14" s="14">
        <v>90.282131661442008</v>
      </c>
    </row>
    <row r="15" spans="1:6">
      <c r="A15" s="17">
        <f t="shared" si="0"/>
        <v>11</v>
      </c>
      <c r="B15" s="13" t="s">
        <v>29</v>
      </c>
      <c r="C15" s="13" t="s">
        <v>26</v>
      </c>
      <c r="D15" s="13" t="s">
        <v>15</v>
      </c>
      <c r="E15" s="13" t="s">
        <v>24</v>
      </c>
      <c r="F15" s="14">
        <v>86.82634730538922</v>
      </c>
    </row>
    <row r="16" spans="1:6">
      <c r="A16" s="17">
        <f t="shared" si="0"/>
        <v>12</v>
      </c>
      <c r="B16" s="13" t="s">
        <v>29</v>
      </c>
      <c r="C16" s="13" t="s">
        <v>27</v>
      </c>
      <c r="D16" s="13" t="s">
        <v>15</v>
      </c>
      <c r="E16" s="13" t="s">
        <v>24</v>
      </c>
      <c r="F16" s="14">
        <v>89.130434782608688</v>
      </c>
    </row>
    <row r="17" spans="1:6">
      <c r="A17" s="17">
        <f t="shared" si="0"/>
        <v>13</v>
      </c>
      <c r="B17" s="13" t="s">
        <v>30</v>
      </c>
      <c r="C17" s="13" t="s">
        <v>23</v>
      </c>
      <c r="D17" s="13" t="s">
        <v>15</v>
      </c>
      <c r="E17" s="13" t="s">
        <v>24</v>
      </c>
      <c r="F17" s="14">
        <v>85.534591194968556</v>
      </c>
    </row>
    <row r="18" spans="1:6">
      <c r="A18" s="17">
        <f t="shared" si="0"/>
        <v>14</v>
      </c>
      <c r="B18" s="13" t="s">
        <v>30</v>
      </c>
      <c r="C18" s="13" t="s">
        <v>25</v>
      </c>
      <c r="D18" s="13" t="s">
        <v>15</v>
      </c>
      <c r="E18" s="13" t="s">
        <v>24</v>
      </c>
      <c r="F18" s="14">
        <v>84.482758620689651</v>
      </c>
    </row>
    <row r="19" spans="1:6">
      <c r="A19" s="17">
        <f t="shared" si="0"/>
        <v>15</v>
      </c>
      <c r="B19" s="13" t="s">
        <v>30</v>
      </c>
      <c r="C19" s="13" t="s">
        <v>26</v>
      </c>
      <c r="D19" s="13" t="s">
        <v>15</v>
      </c>
      <c r="E19" s="13" t="s">
        <v>24</v>
      </c>
      <c r="F19" s="14">
        <v>85</v>
      </c>
    </row>
    <row r="20" spans="1:6">
      <c r="A20" s="17">
        <f t="shared" si="0"/>
        <v>16</v>
      </c>
      <c r="B20" s="13" t="s">
        <v>30</v>
      </c>
      <c r="C20" s="13" t="s">
        <v>27</v>
      </c>
      <c r="D20" s="13" t="s">
        <v>15</v>
      </c>
      <c r="E20" s="13" t="s">
        <v>24</v>
      </c>
      <c r="F20" s="14">
        <v>86.549707602339183</v>
      </c>
    </row>
    <row r="21" spans="1:6">
      <c r="A21" s="17">
        <f t="shared" si="0"/>
        <v>17</v>
      </c>
      <c r="B21" s="13" t="s">
        <v>31</v>
      </c>
      <c r="C21" s="13" t="s">
        <v>23</v>
      </c>
      <c r="D21" s="13" t="s">
        <v>15</v>
      </c>
      <c r="E21" s="13" t="s">
        <v>24</v>
      </c>
      <c r="F21" s="14">
        <v>86.834733893557427</v>
      </c>
    </row>
    <row r="22" spans="1:6">
      <c r="A22" s="17">
        <f t="shared" si="0"/>
        <v>18</v>
      </c>
      <c r="B22" s="13" t="s">
        <v>31</v>
      </c>
      <c r="C22" s="13" t="s">
        <v>25</v>
      </c>
      <c r="D22" s="13" t="s">
        <v>15</v>
      </c>
      <c r="E22" s="13" t="s">
        <v>24</v>
      </c>
      <c r="F22" s="14">
        <v>85.13513513513513</v>
      </c>
    </row>
    <row r="23" spans="1:6">
      <c r="A23" s="17">
        <f t="shared" si="0"/>
        <v>19</v>
      </c>
      <c r="B23" s="13" t="s">
        <v>31</v>
      </c>
      <c r="C23" s="13" t="s">
        <v>26</v>
      </c>
      <c r="D23" s="13" t="s">
        <v>15</v>
      </c>
      <c r="E23" s="13" t="s">
        <v>24</v>
      </c>
      <c r="F23" s="14">
        <v>81.723237597911222</v>
      </c>
    </row>
    <row r="24" spans="1:6">
      <c r="A24" s="17">
        <f t="shared" si="0"/>
        <v>20</v>
      </c>
      <c r="B24" s="13" t="s">
        <v>31</v>
      </c>
      <c r="C24" s="13" t="s">
        <v>27</v>
      </c>
      <c r="D24" s="13" t="s">
        <v>15</v>
      </c>
      <c r="E24" s="13" t="s">
        <v>24</v>
      </c>
      <c r="F24" s="14">
        <v>84.382871536523936</v>
      </c>
    </row>
    <row r="25" spans="1:6">
      <c r="A25" s="17">
        <f t="shared" si="0"/>
        <v>21</v>
      </c>
      <c r="B25" s="13" t="s">
        <v>32</v>
      </c>
      <c r="C25" s="13" t="s">
        <v>23</v>
      </c>
      <c r="D25" s="13" t="s">
        <v>15</v>
      </c>
      <c r="E25" s="13" t="s">
        <v>24</v>
      </c>
      <c r="F25" s="14">
        <v>85.359801488833739</v>
      </c>
    </row>
    <row r="26" spans="1:6">
      <c r="A26" s="17">
        <f t="shared" si="0"/>
        <v>22</v>
      </c>
      <c r="B26" s="13" t="s">
        <v>32</v>
      </c>
      <c r="C26" s="13" t="s">
        <v>25</v>
      </c>
      <c r="D26" s="13" t="s">
        <v>15</v>
      </c>
      <c r="E26" s="13" t="s">
        <v>24</v>
      </c>
      <c r="F26" s="14">
        <v>81.84143222506394</v>
      </c>
    </row>
    <row r="27" spans="1:6">
      <c r="A27" s="17">
        <f t="shared" si="0"/>
        <v>23</v>
      </c>
      <c r="B27" s="13" t="s">
        <v>32</v>
      </c>
      <c r="C27" s="13" t="s">
        <v>26</v>
      </c>
      <c r="D27" s="13" t="s">
        <v>15</v>
      </c>
      <c r="E27" s="13" t="s">
        <v>24</v>
      </c>
      <c r="F27" s="14">
        <v>82.608695652173907</v>
      </c>
    </row>
    <row r="28" spans="1:6">
      <c r="A28" s="17">
        <f t="shared" si="0"/>
        <v>24</v>
      </c>
      <c r="B28" s="13" t="s">
        <v>32</v>
      </c>
      <c r="C28" s="13" t="s">
        <v>27</v>
      </c>
      <c r="D28" s="13" t="s">
        <v>15</v>
      </c>
      <c r="E28" s="13" t="s">
        <v>24</v>
      </c>
      <c r="F28" s="14">
        <v>79.606879606879616</v>
      </c>
    </row>
    <row r="29" spans="1:6">
      <c r="A29" s="17">
        <f>A28+1</f>
        <v>25</v>
      </c>
      <c r="B29" s="13" t="s">
        <v>33</v>
      </c>
      <c r="C29" s="13" t="s">
        <v>23</v>
      </c>
      <c r="D29" s="13" t="s">
        <v>15</v>
      </c>
      <c r="E29" s="13" t="s">
        <v>24</v>
      </c>
      <c r="F29" s="14">
        <v>75.797872340425528</v>
      </c>
    </row>
    <row r="30" spans="1:6">
      <c r="A30" s="17">
        <f t="shared" si="0"/>
        <v>26</v>
      </c>
      <c r="B30" s="13" t="s">
        <v>33</v>
      </c>
      <c r="C30" s="13" t="s">
        <v>25</v>
      </c>
      <c r="D30" s="13" t="s">
        <v>15</v>
      </c>
      <c r="E30" s="13" t="s">
        <v>24</v>
      </c>
      <c r="F30" s="14">
        <v>79.820627802690581</v>
      </c>
    </row>
    <row r="31" spans="1:6">
      <c r="A31" s="17">
        <f t="shared" si="0"/>
        <v>27</v>
      </c>
      <c r="B31" s="13" t="s">
        <v>33</v>
      </c>
      <c r="C31" s="13" t="s">
        <v>26</v>
      </c>
      <c r="D31" s="13" t="s">
        <v>15</v>
      </c>
      <c r="E31" s="13" t="s">
        <v>24</v>
      </c>
      <c r="F31" s="14">
        <v>76.712328767123282</v>
      </c>
    </row>
    <row r="32" spans="1:6">
      <c r="A32" s="17">
        <f t="shared" si="0"/>
        <v>28</v>
      </c>
      <c r="B32" s="13" t="s">
        <v>33</v>
      </c>
      <c r="C32" s="13" t="s">
        <v>27</v>
      </c>
      <c r="D32" s="13" t="s">
        <v>15</v>
      </c>
      <c r="E32" s="13" t="s">
        <v>24</v>
      </c>
      <c r="F32" s="14">
        <v>79.136690647482013</v>
      </c>
    </row>
    <row r="33" spans="1:6">
      <c r="A33" s="17">
        <f t="shared" si="0"/>
        <v>29</v>
      </c>
      <c r="B33" s="13" t="s">
        <v>34</v>
      </c>
      <c r="C33" s="13" t="s">
        <v>23</v>
      </c>
      <c r="D33" s="13" t="s">
        <v>15</v>
      </c>
      <c r="E33" s="13" t="s">
        <v>24</v>
      </c>
      <c r="F33" s="14">
        <v>76.737967914438499</v>
      </c>
    </row>
    <row r="34" spans="1:6">
      <c r="A34" s="17">
        <f t="shared" si="0"/>
        <v>30</v>
      </c>
      <c r="B34" s="13" t="s">
        <v>34</v>
      </c>
      <c r="C34" s="13" t="s">
        <v>25</v>
      </c>
      <c r="D34" s="13" t="s">
        <v>15</v>
      </c>
      <c r="E34" s="13" t="s">
        <v>24</v>
      </c>
      <c r="F34" s="14">
        <v>86.634844868735087</v>
      </c>
    </row>
    <row r="35" spans="1:6">
      <c r="A35" s="17">
        <f t="shared" si="0"/>
        <v>31</v>
      </c>
      <c r="B35" s="13" t="s">
        <v>34</v>
      </c>
      <c r="C35" s="13" t="s">
        <v>26</v>
      </c>
      <c r="D35" s="13" t="s">
        <v>15</v>
      </c>
      <c r="E35" s="13" t="s">
        <v>24</v>
      </c>
      <c r="F35" s="14">
        <v>79.126213592233015</v>
      </c>
    </row>
    <row r="36" spans="1:6">
      <c r="A36" s="17">
        <f t="shared" si="0"/>
        <v>32</v>
      </c>
      <c r="B36" s="13" t="s">
        <v>34</v>
      </c>
      <c r="C36" s="13" t="s">
        <v>27</v>
      </c>
      <c r="D36" s="13" t="s">
        <v>15</v>
      </c>
      <c r="E36" s="13" t="s">
        <v>24</v>
      </c>
      <c r="F36" s="14">
        <v>79.255319148936167</v>
      </c>
    </row>
    <row r="37" spans="1:6">
      <c r="A37" s="17">
        <f t="shared" si="0"/>
        <v>33</v>
      </c>
      <c r="B37" s="13" t="s">
        <v>35</v>
      </c>
      <c r="C37" s="13" t="s">
        <v>23</v>
      </c>
      <c r="D37" s="13" t="s">
        <v>15</v>
      </c>
      <c r="E37" s="13" t="s">
        <v>24</v>
      </c>
      <c r="F37" s="14">
        <v>75.454545454545453</v>
      </c>
    </row>
    <row r="38" spans="1:6">
      <c r="A38" s="17">
        <f t="shared" si="0"/>
        <v>34</v>
      </c>
      <c r="B38" s="13" t="s">
        <v>35</v>
      </c>
      <c r="C38" s="13" t="s">
        <v>25</v>
      </c>
      <c r="D38" s="13" t="s">
        <v>15</v>
      </c>
      <c r="E38" s="13" t="s">
        <v>24</v>
      </c>
      <c r="F38" s="14">
        <v>80.361757105943155</v>
      </c>
    </row>
    <row r="39" spans="1:6">
      <c r="A39" s="17">
        <f t="shared" si="0"/>
        <v>35</v>
      </c>
      <c r="B39" s="13" t="s">
        <v>35</v>
      </c>
      <c r="C39" s="13" t="s">
        <v>26</v>
      </c>
      <c r="D39" s="13" t="s">
        <v>15</v>
      </c>
      <c r="E39" s="13" t="s">
        <v>24</v>
      </c>
      <c r="F39" s="14">
        <v>75.335120643431637</v>
      </c>
    </row>
    <row r="40" spans="1:6">
      <c r="A40" s="17">
        <f t="shared" si="0"/>
        <v>36</v>
      </c>
      <c r="B40" s="13" t="s">
        <v>35</v>
      </c>
      <c r="C40" s="13" t="s">
        <v>27</v>
      </c>
      <c r="D40" s="13" t="s">
        <v>15</v>
      </c>
      <c r="E40" s="13" t="s">
        <v>24</v>
      </c>
      <c r="F40" s="14">
        <v>72.616136919315394</v>
      </c>
    </row>
    <row r="41" spans="1:6">
      <c r="A41" s="17">
        <f t="shared" si="0"/>
        <v>37</v>
      </c>
      <c r="B41" s="13" t="s">
        <v>22</v>
      </c>
      <c r="C41" s="13" t="s">
        <v>23</v>
      </c>
      <c r="D41" s="13" t="s">
        <v>11</v>
      </c>
      <c r="E41" s="13" t="str">
        <f t="shared" ref="E41:E56" si="1">VLOOKUP(D41,HBName,2,FALSE)</f>
        <v>NHS Lothian</v>
      </c>
      <c r="F41" s="14">
        <v>94.642857142857139</v>
      </c>
    </row>
    <row r="42" spans="1:6">
      <c r="A42" s="17">
        <f t="shared" si="0"/>
        <v>38</v>
      </c>
      <c r="B42" s="13" t="s">
        <v>22</v>
      </c>
      <c r="C42" s="13" t="s">
        <v>25</v>
      </c>
      <c r="D42" s="13" t="s">
        <v>11</v>
      </c>
      <c r="E42" s="13" t="str">
        <f t="shared" si="1"/>
        <v>NHS Lothian</v>
      </c>
      <c r="F42" s="14">
        <v>92.025518341307816</v>
      </c>
    </row>
    <row r="43" spans="1:6">
      <c r="A43" s="17">
        <f t="shared" si="0"/>
        <v>39</v>
      </c>
      <c r="B43" s="13" t="s">
        <v>22</v>
      </c>
      <c r="C43" s="13" t="s">
        <v>26</v>
      </c>
      <c r="D43" s="13" t="s">
        <v>11</v>
      </c>
      <c r="E43" s="13" t="str">
        <f t="shared" si="1"/>
        <v>NHS Lothian</v>
      </c>
      <c r="F43" s="14">
        <v>90.085470085470092</v>
      </c>
    </row>
    <row r="44" spans="1:6">
      <c r="A44" s="17">
        <f t="shared" si="0"/>
        <v>40</v>
      </c>
      <c r="B44" s="13" t="s">
        <v>22</v>
      </c>
      <c r="C44" s="13" t="s">
        <v>27</v>
      </c>
      <c r="D44" s="13" t="s">
        <v>11</v>
      </c>
      <c r="E44" s="13" t="str">
        <f t="shared" si="1"/>
        <v>NHS Lothian</v>
      </c>
      <c r="F44" s="14">
        <v>95.595432300163125</v>
      </c>
    </row>
    <row r="45" spans="1:6">
      <c r="A45" s="17">
        <f t="shared" si="0"/>
        <v>41</v>
      </c>
      <c r="B45" s="13" t="s">
        <v>28</v>
      </c>
      <c r="C45" s="13" t="s">
        <v>23</v>
      </c>
      <c r="D45" s="13" t="s">
        <v>11</v>
      </c>
      <c r="E45" s="13" t="str">
        <f t="shared" si="1"/>
        <v>NHS Lothian</v>
      </c>
      <c r="F45" s="14">
        <v>94.708029197080293</v>
      </c>
    </row>
    <row r="46" spans="1:6">
      <c r="A46" s="17">
        <f t="shared" si="0"/>
        <v>42</v>
      </c>
      <c r="B46" s="13" t="s">
        <v>28</v>
      </c>
      <c r="C46" s="13" t="s">
        <v>25</v>
      </c>
      <c r="D46" s="13" t="s">
        <v>11</v>
      </c>
      <c r="E46" s="13" t="str">
        <f t="shared" si="1"/>
        <v>NHS Lothian</v>
      </c>
      <c r="F46" s="14">
        <v>94.21641791044776</v>
      </c>
    </row>
    <row r="47" spans="1:6">
      <c r="A47" s="17">
        <f t="shared" si="0"/>
        <v>43</v>
      </c>
      <c r="B47" s="13" t="s">
        <v>28</v>
      </c>
      <c r="C47" s="13" t="s">
        <v>26</v>
      </c>
      <c r="D47" s="13" t="s">
        <v>11</v>
      </c>
      <c r="E47" s="13" t="str">
        <f t="shared" si="1"/>
        <v>NHS Lothian</v>
      </c>
      <c r="F47" s="14">
        <v>95.585738539898131</v>
      </c>
    </row>
    <row r="48" spans="1:6">
      <c r="A48" s="17">
        <f t="shared" si="0"/>
        <v>44</v>
      </c>
      <c r="B48" s="13" t="s">
        <v>28</v>
      </c>
      <c r="C48" s="13" t="s">
        <v>27</v>
      </c>
      <c r="D48" s="13" t="s">
        <v>11</v>
      </c>
      <c r="E48" s="13" t="str">
        <f t="shared" si="1"/>
        <v>NHS Lothian</v>
      </c>
      <c r="F48" s="14">
        <v>94.38943894389439</v>
      </c>
    </row>
    <row r="49" spans="1:6">
      <c r="A49" s="17">
        <f t="shared" si="0"/>
        <v>45</v>
      </c>
      <c r="B49" s="13" t="s">
        <v>29</v>
      </c>
      <c r="C49" s="13" t="s">
        <v>23</v>
      </c>
      <c r="D49" s="13" t="s">
        <v>11</v>
      </c>
      <c r="E49" s="13" t="str">
        <f t="shared" si="1"/>
        <v>NHS Lothian</v>
      </c>
      <c r="F49" s="14">
        <v>90.733590733590731</v>
      </c>
    </row>
    <row r="50" spans="1:6">
      <c r="A50" s="17">
        <f t="shared" si="0"/>
        <v>46</v>
      </c>
      <c r="B50" s="13" t="s">
        <v>29</v>
      </c>
      <c r="C50" s="13" t="s">
        <v>25</v>
      </c>
      <c r="D50" s="13" t="s">
        <v>11</v>
      </c>
      <c r="E50" s="13" t="str">
        <f t="shared" si="1"/>
        <v>NHS Lothian</v>
      </c>
      <c r="F50" s="14">
        <v>92.266187050359719</v>
      </c>
    </row>
    <row r="51" spans="1:6">
      <c r="A51" s="17">
        <f t="shared" si="0"/>
        <v>47</v>
      </c>
      <c r="B51" s="13" t="s">
        <v>29</v>
      </c>
      <c r="C51" s="13" t="s">
        <v>26</v>
      </c>
      <c r="D51" s="13" t="s">
        <v>11</v>
      </c>
      <c r="E51" s="13" t="str">
        <f t="shared" si="1"/>
        <v>NHS Lothian</v>
      </c>
      <c r="F51" s="14">
        <v>94.026974951830439</v>
      </c>
    </row>
    <row r="52" spans="1:6">
      <c r="A52" s="17">
        <f t="shared" si="0"/>
        <v>48</v>
      </c>
      <c r="B52" s="13" t="s">
        <v>29</v>
      </c>
      <c r="C52" s="13" t="s">
        <v>27</v>
      </c>
      <c r="D52" s="13" t="s">
        <v>11</v>
      </c>
      <c r="E52" s="13" t="str">
        <f t="shared" si="1"/>
        <v>NHS Lothian</v>
      </c>
      <c r="F52" s="14">
        <v>93.849206349206355</v>
      </c>
    </row>
    <row r="53" spans="1:6">
      <c r="A53" s="17">
        <f t="shared" si="0"/>
        <v>49</v>
      </c>
      <c r="B53" s="13" t="s">
        <v>30</v>
      </c>
      <c r="C53" s="13" t="s">
        <v>23</v>
      </c>
      <c r="D53" s="13" t="s">
        <v>11</v>
      </c>
      <c r="E53" s="13" t="str">
        <f t="shared" si="1"/>
        <v>NHS Lothian</v>
      </c>
      <c r="F53" s="14">
        <v>92.427184466019412</v>
      </c>
    </row>
    <row r="54" spans="1:6">
      <c r="A54" s="17">
        <f t="shared" si="0"/>
        <v>50</v>
      </c>
      <c r="B54" s="13" t="s">
        <v>30</v>
      </c>
      <c r="C54" s="13" t="s">
        <v>25</v>
      </c>
      <c r="D54" s="13" t="s">
        <v>11</v>
      </c>
      <c r="E54" s="13" t="str">
        <f t="shared" si="1"/>
        <v>NHS Lothian</v>
      </c>
      <c r="F54" s="14">
        <v>92.222222222222229</v>
      </c>
    </row>
    <row r="55" spans="1:6">
      <c r="A55" s="17">
        <f t="shared" si="0"/>
        <v>51</v>
      </c>
      <c r="B55" s="13" t="s">
        <v>30</v>
      </c>
      <c r="C55" s="13" t="s">
        <v>26</v>
      </c>
      <c r="D55" s="13" t="s">
        <v>11</v>
      </c>
      <c r="E55" s="13" t="str">
        <f t="shared" si="1"/>
        <v>NHS Lothian</v>
      </c>
      <c r="F55" s="14">
        <v>92.723880597014926</v>
      </c>
    </row>
    <row r="56" spans="1:6">
      <c r="A56" s="17">
        <f t="shared" si="0"/>
        <v>52</v>
      </c>
      <c r="B56" s="13" t="s">
        <v>30</v>
      </c>
      <c r="C56" s="13" t="s">
        <v>27</v>
      </c>
      <c r="D56" s="13" t="s">
        <v>11</v>
      </c>
      <c r="E56" s="13" t="str">
        <f t="shared" si="1"/>
        <v>NHS Lothian</v>
      </c>
      <c r="F56" s="14">
        <v>91.064638783269956</v>
      </c>
    </row>
    <row r="57" spans="1:6">
      <c r="A57" s="17">
        <f t="shared" si="0"/>
        <v>53</v>
      </c>
      <c r="B57" s="13" t="s">
        <v>31</v>
      </c>
      <c r="C57" s="13" t="s">
        <v>23</v>
      </c>
      <c r="D57" s="13" t="s">
        <v>11</v>
      </c>
      <c r="E57" s="13" t="str">
        <f t="shared" ref="E57:E76" si="2">VLOOKUP(D57,HBName,2,FALSE)</f>
        <v>NHS Lothian</v>
      </c>
      <c r="F57" s="14">
        <v>90.427698574338095</v>
      </c>
    </row>
    <row r="58" spans="1:6">
      <c r="A58" s="17">
        <f t="shared" si="0"/>
        <v>54</v>
      </c>
      <c r="B58" s="13" t="s">
        <v>31</v>
      </c>
      <c r="C58" s="13" t="s">
        <v>25</v>
      </c>
      <c r="D58" s="13" t="s">
        <v>11</v>
      </c>
      <c r="E58" s="13" t="str">
        <f t="shared" si="2"/>
        <v>NHS Lothian</v>
      </c>
      <c r="F58" s="14">
        <v>91.452991452991455</v>
      </c>
    </row>
    <row r="59" spans="1:6">
      <c r="A59" s="17">
        <f t="shared" si="0"/>
        <v>55</v>
      </c>
      <c r="B59" s="13" t="s">
        <v>31</v>
      </c>
      <c r="C59" s="13" t="s">
        <v>26</v>
      </c>
      <c r="D59" s="13" t="s">
        <v>11</v>
      </c>
      <c r="E59" s="13" t="str">
        <f t="shared" si="2"/>
        <v>NHS Lothian</v>
      </c>
      <c r="F59" s="14">
        <v>87.449392712550605</v>
      </c>
    </row>
    <row r="60" spans="1:6">
      <c r="A60" s="17">
        <f t="shared" si="0"/>
        <v>56</v>
      </c>
      <c r="B60" s="13" t="s">
        <v>31</v>
      </c>
      <c r="C60" s="13" t="s">
        <v>27</v>
      </c>
      <c r="D60" s="13" t="s">
        <v>11</v>
      </c>
      <c r="E60" s="13" t="str">
        <f t="shared" si="2"/>
        <v>NHS Lothian</v>
      </c>
      <c r="F60" s="14">
        <v>82.592592592592595</v>
      </c>
    </row>
    <row r="61" spans="1:6">
      <c r="A61" s="17">
        <f t="shared" si="0"/>
        <v>57</v>
      </c>
      <c r="B61" s="13" t="s">
        <v>32</v>
      </c>
      <c r="C61" s="13" t="s">
        <v>23</v>
      </c>
      <c r="D61" s="13" t="s">
        <v>11</v>
      </c>
      <c r="E61" s="13" t="str">
        <f t="shared" si="2"/>
        <v>NHS Lothian</v>
      </c>
      <c r="F61" s="14">
        <v>87.620889748549331</v>
      </c>
    </row>
    <row r="62" spans="1:6">
      <c r="A62" s="17">
        <f t="shared" si="0"/>
        <v>58</v>
      </c>
      <c r="B62" s="13" t="s">
        <v>32</v>
      </c>
      <c r="C62" s="13" t="s">
        <v>25</v>
      </c>
      <c r="D62" s="13" t="s">
        <v>11</v>
      </c>
      <c r="E62" s="13" t="str">
        <f t="shared" si="2"/>
        <v>NHS Lothian</v>
      </c>
      <c r="F62" s="14">
        <v>85.621970920840056</v>
      </c>
    </row>
    <row r="63" spans="1:6">
      <c r="A63" s="17">
        <f t="shared" si="0"/>
        <v>59</v>
      </c>
      <c r="B63" s="13" t="s">
        <v>32</v>
      </c>
      <c r="C63" s="13" t="s">
        <v>26</v>
      </c>
      <c r="D63" s="13" t="s">
        <v>11</v>
      </c>
      <c r="E63" s="13" t="str">
        <f t="shared" si="2"/>
        <v>NHS Lothian</v>
      </c>
      <c r="F63" s="14">
        <v>86.542056074766364</v>
      </c>
    </row>
    <row r="64" spans="1:6">
      <c r="A64" s="17">
        <f t="shared" si="0"/>
        <v>60</v>
      </c>
      <c r="B64" s="13" t="s">
        <v>32</v>
      </c>
      <c r="C64" s="13" t="s">
        <v>27</v>
      </c>
      <c r="D64" s="13" t="s">
        <v>11</v>
      </c>
      <c r="E64" s="13" t="str">
        <f t="shared" si="2"/>
        <v>NHS Lothian</v>
      </c>
      <c r="F64" s="14">
        <v>89.303904923599319</v>
      </c>
    </row>
    <row r="65" spans="1:6">
      <c r="A65" s="17">
        <f t="shared" si="0"/>
        <v>61</v>
      </c>
      <c r="B65" s="13" t="s">
        <v>33</v>
      </c>
      <c r="C65" s="13" t="s">
        <v>23</v>
      </c>
      <c r="D65" s="13" t="s">
        <v>11</v>
      </c>
      <c r="E65" s="13" t="str">
        <f t="shared" si="2"/>
        <v>NHS Lothian</v>
      </c>
      <c r="F65" s="14">
        <v>85.027726432532347</v>
      </c>
    </row>
    <row r="66" spans="1:6">
      <c r="A66" s="17">
        <f t="shared" si="0"/>
        <v>62</v>
      </c>
      <c r="B66" s="13" t="s">
        <v>33</v>
      </c>
      <c r="C66" s="13" t="s">
        <v>25</v>
      </c>
      <c r="D66" s="13" t="s">
        <v>11</v>
      </c>
      <c r="E66" s="13" t="str">
        <f t="shared" si="2"/>
        <v>NHS Lothian</v>
      </c>
      <c r="F66" s="14">
        <v>80.769230769230774</v>
      </c>
    </row>
    <row r="67" spans="1:6">
      <c r="A67" s="17">
        <f t="shared" si="0"/>
        <v>63</v>
      </c>
      <c r="B67" s="13" t="s">
        <v>33</v>
      </c>
      <c r="C67" s="13" t="s">
        <v>26</v>
      </c>
      <c r="D67" s="13" t="s">
        <v>11</v>
      </c>
      <c r="E67" s="13" t="str">
        <f t="shared" si="2"/>
        <v>NHS Lothian</v>
      </c>
      <c r="F67" s="14">
        <v>78.703703703703709</v>
      </c>
    </row>
    <row r="68" spans="1:6">
      <c r="A68" s="17">
        <f t="shared" si="0"/>
        <v>64</v>
      </c>
      <c r="B68" s="13" t="s">
        <v>33</v>
      </c>
      <c r="C68" s="13" t="s">
        <v>27</v>
      </c>
      <c r="D68" s="13" t="s">
        <v>11</v>
      </c>
      <c r="E68" s="13" t="str">
        <f t="shared" si="2"/>
        <v>NHS Lothian</v>
      </c>
      <c r="F68" s="14">
        <v>80.060422960725077</v>
      </c>
    </row>
    <row r="69" spans="1:6">
      <c r="A69" s="17">
        <f t="shared" si="0"/>
        <v>65</v>
      </c>
      <c r="B69" s="13" t="s">
        <v>34</v>
      </c>
      <c r="C69" s="13" t="s">
        <v>23</v>
      </c>
      <c r="D69" s="13" t="s">
        <v>11</v>
      </c>
      <c r="E69" s="13" t="str">
        <f t="shared" si="2"/>
        <v>NHS Lothian</v>
      </c>
      <c r="F69" s="14">
        <v>78.13559322033899</v>
      </c>
    </row>
    <row r="70" spans="1:6">
      <c r="A70" s="17">
        <f t="shared" si="0"/>
        <v>66</v>
      </c>
      <c r="B70" s="13" t="s">
        <v>34</v>
      </c>
      <c r="C70" s="13" t="s">
        <v>25</v>
      </c>
      <c r="D70" s="13" t="s">
        <v>11</v>
      </c>
      <c r="E70" s="13" t="str">
        <f t="shared" si="2"/>
        <v>NHS Lothian</v>
      </c>
      <c r="F70" s="14">
        <v>73.668188736681884</v>
      </c>
    </row>
    <row r="71" spans="1:6">
      <c r="A71" s="17">
        <f t="shared" ref="A71:A112" si="3">A70+1</f>
        <v>67</v>
      </c>
      <c r="B71" s="13" t="s">
        <v>34</v>
      </c>
      <c r="C71" s="13" t="s">
        <v>26</v>
      </c>
      <c r="D71" s="13" t="s">
        <v>11</v>
      </c>
      <c r="E71" s="13" t="str">
        <f t="shared" si="2"/>
        <v>NHS Lothian</v>
      </c>
      <c r="F71" s="14">
        <v>78.236130867709818</v>
      </c>
    </row>
    <row r="72" spans="1:6">
      <c r="A72" s="17">
        <f t="shared" si="3"/>
        <v>68</v>
      </c>
      <c r="B72" s="13" t="s">
        <v>34</v>
      </c>
      <c r="C72" s="13" t="s">
        <v>27</v>
      </c>
      <c r="D72" s="13" t="s">
        <v>11</v>
      </c>
      <c r="E72" s="13" t="str">
        <f t="shared" si="2"/>
        <v>NHS Lothian</v>
      </c>
      <c r="F72" s="14">
        <v>80.277349768875197</v>
      </c>
    </row>
    <row r="73" spans="1:6">
      <c r="A73" s="17">
        <f t="shared" si="3"/>
        <v>69</v>
      </c>
      <c r="B73" s="13" t="s">
        <v>35</v>
      </c>
      <c r="C73" s="13" t="s">
        <v>23</v>
      </c>
      <c r="D73" s="13" t="s">
        <v>11</v>
      </c>
      <c r="E73" s="13" t="str">
        <f t="shared" si="2"/>
        <v>NHS Lothian</v>
      </c>
      <c r="F73" s="14">
        <v>82.736156351791536</v>
      </c>
    </row>
    <row r="74" spans="1:6">
      <c r="A74" s="17">
        <f t="shared" si="3"/>
        <v>70</v>
      </c>
      <c r="B74" s="13" t="s">
        <v>35</v>
      </c>
      <c r="C74" s="13" t="s">
        <v>25</v>
      </c>
      <c r="D74" s="13" t="s">
        <v>11</v>
      </c>
      <c r="E74" s="13" t="str">
        <f t="shared" si="2"/>
        <v>NHS Lothian</v>
      </c>
      <c r="F74" s="14">
        <v>85.348506401137982</v>
      </c>
    </row>
    <row r="75" spans="1:6">
      <c r="A75" s="17">
        <f t="shared" si="3"/>
        <v>71</v>
      </c>
      <c r="B75" s="13" t="s">
        <v>35</v>
      </c>
      <c r="C75" s="13" t="s">
        <v>26</v>
      </c>
      <c r="D75" s="13" t="s">
        <v>11</v>
      </c>
      <c r="E75" s="13" t="str">
        <f t="shared" si="2"/>
        <v>NHS Lothian</v>
      </c>
      <c r="F75" s="14">
        <v>85.126162018592296</v>
      </c>
    </row>
    <row r="76" spans="1:6">
      <c r="A76" s="17">
        <f t="shared" si="3"/>
        <v>72</v>
      </c>
      <c r="B76" s="13" t="s">
        <v>35</v>
      </c>
      <c r="C76" s="13" t="s">
        <v>27</v>
      </c>
      <c r="D76" s="13" t="s">
        <v>11</v>
      </c>
      <c r="E76" s="13" t="str">
        <f t="shared" si="2"/>
        <v>NHS Lothian</v>
      </c>
      <c r="F76" s="14">
        <v>82.871536523929464</v>
      </c>
    </row>
    <row r="77" spans="1:6">
      <c r="A77" s="17">
        <f t="shared" si="3"/>
        <v>73</v>
      </c>
      <c r="B77" s="13">
        <v>2012</v>
      </c>
      <c r="C77" s="13">
        <v>1</v>
      </c>
      <c r="D77" s="13" t="s">
        <v>36</v>
      </c>
      <c r="E77" s="13" t="s">
        <v>37</v>
      </c>
      <c r="F77" s="14">
        <v>95.927601809954751</v>
      </c>
    </row>
    <row r="78" spans="1:6">
      <c r="A78" s="17">
        <f t="shared" si="3"/>
        <v>74</v>
      </c>
      <c r="B78" s="13">
        <v>2012</v>
      </c>
      <c r="C78" s="13">
        <v>2</v>
      </c>
      <c r="D78" s="13" t="s">
        <v>36</v>
      </c>
      <c r="E78" s="13" t="s">
        <v>37</v>
      </c>
      <c r="F78" s="14">
        <v>96.832579185520359</v>
      </c>
    </row>
    <row r="79" spans="1:6">
      <c r="A79" s="17">
        <f t="shared" si="3"/>
        <v>75</v>
      </c>
      <c r="B79" s="13">
        <v>2012</v>
      </c>
      <c r="C79" s="13">
        <v>3</v>
      </c>
      <c r="D79" s="13" t="s">
        <v>36</v>
      </c>
      <c r="E79" s="13" t="s">
        <v>37</v>
      </c>
      <c r="F79" s="14">
        <v>95.238095238095227</v>
      </c>
    </row>
    <row r="80" spans="1:6">
      <c r="A80" s="17">
        <f t="shared" si="3"/>
        <v>76</v>
      </c>
      <c r="B80" s="13">
        <v>2012</v>
      </c>
      <c r="C80" s="13">
        <v>4</v>
      </c>
      <c r="D80" s="13" t="s">
        <v>36</v>
      </c>
      <c r="E80" s="13" t="s">
        <v>37</v>
      </c>
      <c r="F80" s="14">
        <v>95.544554455445535</v>
      </c>
    </row>
    <row r="81" spans="1:6">
      <c r="A81" s="17">
        <f t="shared" si="3"/>
        <v>77</v>
      </c>
      <c r="B81" s="13">
        <v>2013</v>
      </c>
      <c r="C81" s="13">
        <v>1</v>
      </c>
      <c r="D81" s="13" t="s">
        <v>36</v>
      </c>
      <c r="E81" s="13" t="s">
        <v>37</v>
      </c>
      <c r="F81" s="14">
        <v>93.212669683257914</v>
      </c>
    </row>
    <row r="82" spans="1:6">
      <c r="A82" s="17">
        <f t="shared" si="3"/>
        <v>78</v>
      </c>
      <c r="B82" s="13">
        <v>2013</v>
      </c>
      <c r="C82" s="13">
        <v>2</v>
      </c>
      <c r="D82" s="13" t="s">
        <v>36</v>
      </c>
      <c r="E82" s="13" t="s">
        <v>37</v>
      </c>
      <c r="F82" s="14">
        <v>94.468085106382986</v>
      </c>
    </row>
    <row r="83" spans="1:6">
      <c r="A83" s="17">
        <f t="shared" si="3"/>
        <v>79</v>
      </c>
      <c r="B83" s="13">
        <v>2013</v>
      </c>
      <c r="C83" s="13">
        <v>3</v>
      </c>
      <c r="D83" s="13" t="s">
        <v>36</v>
      </c>
      <c r="E83" s="13" t="s">
        <v>37</v>
      </c>
      <c r="F83" s="14">
        <v>96</v>
      </c>
    </row>
    <row r="84" spans="1:6">
      <c r="A84" s="17">
        <f t="shared" si="3"/>
        <v>80</v>
      </c>
      <c r="B84" s="13">
        <v>2013</v>
      </c>
      <c r="C84" s="13">
        <v>4</v>
      </c>
      <c r="D84" s="13" t="s">
        <v>36</v>
      </c>
      <c r="E84" s="13" t="s">
        <v>37</v>
      </c>
      <c r="F84" s="14">
        <v>90.366972477064223</v>
      </c>
    </row>
    <row r="85" spans="1:6">
      <c r="A85" s="17">
        <f t="shared" si="3"/>
        <v>81</v>
      </c>
      <c r="B85" s="13">
        <v>2014</v>
      </c>
      <c r="C85" s="13">
        <v>1</v>
      </c>
      <c r="D85" s="13" t="s">
        <v>36</v>
      </c>
      <c r="E85" s="13" t="s">
        <v>37</v>
      </c>
      <c r="F85" s="14">
        <v>91.079812206572768</v>
      </c>
    </row>
    <row r="86" spans="1:6">
      <c r="A86" s="17">
        <f t="shared" si="3"/>
        <v>82</v>
      </c>
      <c r="B86" s="13">
        <v>2014</v>
      </c>
      <c r="C86" s="13">
        <v>2</v>
      </c>
      <c r="D86" s="13" t="s">
        <v>36</v>
      </c>
      <c r="E86" s="13" t="s">
        <v>37</v>
      </c>
      <c r="F86" s="14">
        <v>94.805194805194802</v>
      </c>
    </row>
    <row r="87" spans="1:6">
      <c r="A87" s="17">
        <f t="shared" si="3"/>
        <v>83</v>
      </c>
      <c r="B87" s="13">
        <v>2014</v>
      </c>
      <c r="C87" s="13">
        <v>3</v>
      </c>
      <c r="D87" s="13" t="s">
        <v>36</v>
      </c>
      <c r="E87" s="13" t="s">
        <v>37</v>
      </c>
      <c r="F87" s="14">
        <v>97.787610619469021</v>
      </c>
    </row>
    <row r="88" spans="1:6">
      <c r="A88" s="17">
        <f t="shared" si="3"/>
        <v>84</v>
      </c>
      <c r="B88" s="13">
        <v>2014</v>
      </c>
      <c r="C88" s="13">
        <v>4</v>
      </c>
      <c r="D88" s="13" t="s">
        <v>36</v>
      </c>
      <c r="E88" s="13" t="s">
        <v>37</v>
      </c>
      <c r="F88" s="14">
        <v>96.943231441048042</v>
      </c>
    </row>
    <row r="89" spans="1:6">
      <c r="A89" s="17">
        <f t="shared" si="3"/>
        <v>85</v>
      </c>
      <c r="B89" s="13">
        <v>2015</v>
      </c>
      <c r="C89" s="13">
        <v>1</v>
      </c>
      <c r="D89" s="13" t="s">
        <v>36</v>
      </c>
      <c r="E89" s="13" t="s">
        <v>37</v>
      </c>
      <c r="F89" s="14">
        <v>91.709844559585491</v>
      </c>
    </row>
    <row r="90" spans="1:6">
      <c r="A90" s="17">
        <f t="shared" si="3"/>
        <v>86</v>
      </c>
      <c r="B90" s="13">
        <v>2015</v>
      </c>
      <c r="C90" s="13">
        <v>2</v>
      </c>
      <c r="D90" s="13" t="s">
        <v>36</v>
      </c>
      <c r="E90" s="13" t="s">
        <v>37</v>
      </c>
      <c r="F90" s="14">
        <v>92.672413793103445</v>
      </c>
    </row>
    <row r="91" spans="1:6">
      <c r="A91" s="17">
        <f t="shared" si="3"/>
        <v>87</v>
      </c>
      <c r="B91" s="13">
        <v>2015</v>
      </c>
      <c r="C91" s="13">
        <v>3</v>
      </c>
      <c r="D91" s="13" t="s">
        <v>36</v>
      </c>
      <c r="E91" s="13" t="s">
        <v>37</v>
      </c>
      <c r="F91" s="14">
        <v>86.142322097378283</v>
      </c>
    </row>
    <row r="92" spans="1:6">
      <c r="A92" s="17">
        <f t="shared" si="3"/>
        <v>88</v>
      </c>
      <c r="B92" s="13">
        <v>2015</v>
      </c>
      <c r="C92" s="13">
        <v>4</v>
      </c>
      <c r="D92" s="13" t="s">
        <v>36</v>
      </c>
      <c r="E92" s="13" t="s">
        <v>37</v>
      </c>
      <c r="F92" s="14">
        <v>88.659793814432987</v>
      </c>
    </row>
    <row r="93" spans="1:6">
      <c r="A93" s="17">
        <f t="shared" si="3"/>
        <v>89</v>
      </c>
      <c r="B93" s="13">
        <v>2016</v>
      </c>
      <c r="C93" s="13">
        <v>1</v>
      </c>
      <c r="D93" s="13" t="s">
        <v>36</v>
      </c>
      <c r="E93" s="13" t="s">
        <v>37</v>
      </c>
      <c r="F93" s="14">
        <v>92.410714285714292</v>
      </c>
    </row>
    <row r="94" spans="1:6">
      <c r="A94" s="17">
        <f t="shared" si="3"/>
        <v>90</v>
      </c>
      <c r="B94" s="13">
        <v>2016</v>
      </c>
      <c r="C94" s="13">
        <v>2</v>
      </c>
      <c r="D94" s="13" t="s">
        <v>36</v>
      </c>
      <c r="E94" s="13" t="s">
        <v>37</v>
      </c>
      <c r="F94" s="14">
        <v>89.610389610389603</v>
      </c>
    </row>
    <row r="95" spans="1:6">
      <c r="A95" s="17">
        <f t="shared" si="3"/>
        <v>91</v>
      </c>
      <c r="B95" s="13">
        <v>2016</v>
      </c>
      <c r="C95" s="13">
        <v>3</v>
      </c>
      <c r="D95" s="13" t="s">
        <v>36</v>
      </c>
      <c r="E95" s="13" t="s">
        <v>37</v>
      </c>
      <c r="F95" s="14">
        <v>82.969432314410483</v>
      </c>
    </row>
    <row r="96" spans="1:6">
      <c r="A96" s="17">
        <f t="shared" si="3"/>
        <v>92</v>
      </c>
      <c r="B96" s="13">
        <v>2016</v>
      </c>
      <c r="C96" s="13">
        <v>4</v>
      </c>
      <c r="D96" s="13" t="s">
        <v>36</v>
      </c>
      <c r="E96" s="13" t="s">
        <v>37</v>
      </c>
      <c r="F96" s="14">
        <v>87.169811320754718</v>
      </c>
    </row>
    <row r="97" spans="1:6">
      <c r="A97" s="17">
        <f t="shared" si="3"/>
        <v>93</v>
      </c>
      <c r="B97" s="13">
        <v>2017</v>
      </c>
      <c r="C97" s="13">
        <v>1</v>
      </c>
      <c r="D97" s="13" t="s">
        <v>36</v>
      </c>
      <c r="E97" s="13" t="s">
        <v>37</v>
      </c>
      <c r="F97" s="14">
        <v>89.88326848249028</v>
      </c>
    </row>
    <row r="98" spans="1:6">
      <c r="A98" s="17">
        <f t="shared" si="3"/>
        <v>94</v>
      </c>
      <c r="B98" s="13">
        <v>2017</v>
      </c>
      <c r="C98" s="13">
        <v>2</v>
      </c>
      <c r="D98" s="13" t="s">
        <v>36</v>
      </c>
      <c r="E98" s="13" t="s">
        <v>37</v>
      </c>
      <c r="F98" s="14">
        <v>90.34749034749035</v>
      </c>
    </row>
    <row r="99" spans="1:6">
      <c r="A99" s="17">
        <f t="shared" si="3"/>
        <v>95</v>
      </c>
      <c r="B99" s="13">
        <v>2017</v>
      </c>
      <c r="C99" s="13">
        <v>3</v>
      </c>
      <c r="D99" s="13" t="s">
        <v>36</v>
      </c>
      <c r="E99" s="13" t="s">
        <v>37</v>
      </c>
      <c r="F99" s="14">
        <v>89.642857142857153</v>
      </c>
    </row>
    <row r="100" spans="1:6">
      <c r="A100" s="17">
        <f t="shared" si="3"/>
        <v>96</v>
      </c>
      <c r="B100" s="13">
        <v>2017</v>
      </c>
      <c r="C100" s="13">
        <v>4</v>
      </c>
      <c r="D100" s="13" t="s">
        <v>36</v>
      </c>
      <c r="E100" s="13" t="s">
        <v>37</v>
      </c>
      <c r="F100" s="14">
        <v>89.400921658986178</v>
      </c>
    </row>
    <row r="101" spans="1:6">
      <c r="A101" s="17">
        <f t="shared" si="3"/>
        <v>97</v>
      </c>
      <c r="B101" s="13">
        <v>2018</v>
      </c>
      <c r="C101" s="13">
        <v>1</v>
      </c>
      <c r="D101" s="13" t="s">
        <v>36</v>
      </c>
      <c r="E101" s="13" t="s">
        <v>37</v>
      </c>
      <c r="F101" s="14">
        <v>86.419753086419746</v>
      </c>
    </row>
    <row r="102" spans="1:6">
      <c r="A102" s="17">
        <f t="shared" si="3"/>
        <v>98</v>
      </c>
      <c r="B102" s="13">
        <v>2018</v>
      </c>
      <c r="C102" s="13">
        <v>2</v>
      </c>
      <c r="D102" s="13" t="s">
        <v>36</v>
      </c>
      <c r="E102" s="13" t="s">
        <v>37</v>
      </c>
      <c r="F102" s="14">
        <v>87.931034482758619</v>
      </c>
    </row>
    <row r="103" spans="1:6">
      <c r="A103" s="17">
        <f t="shared" si="3"/>
        <v>99</v>
      </c>
      <c r="B103" s="13">
        <v>2018</v>
      </c>
      <c r="C103" s="13">
        <v>3</v>
      </c>
      <c r="D103" s="13" t="s">
        <v>36</v>
      </c>
      <c r="E103" s="13" t="s">
        <v>37</v>
      </c>
      <c r="F103" s="14">
        <v>83.467741935483872</v>
      </c>
    </row>
    <row r="104" spans="1:6">
      <c r="A104" s="17">
        <f t="shared" si="3"/>
        <v>100</v>
      </c>
      <c r="B104" s="13">
        <v>2018</v>
      </c>
      <c r="C104" s="13">
        <v>4</v>
      </c>
      <c r="D104" s="13" t="s">
        <v>36</v>
      </c>
      <c r="E104" s="13" t="s">
        <v>37</v>
      </c>
      <c r="F104" s="14">
        <v>82.926829268292678</v>
      </c>
    </row>
    <row r="105" spans="1:6">
      <c r="A105" s="17">
        <f t="shared" si="3"/>
        <v>101</v>
      </c>
      <c r="B105" s="13">
        <v>2019</v>
      </c>
      <c r="C105" s="13">
        <v>1</v>
      </c>
      <c r="D105" s="13" t="s">
        <v>36</v>
      </c>
      <c r="E105" s="13" t="s">
        <v>37</v>
      </c>
      <c r="F105" s="14">
        <v>88.60759493670885</v>
      </c>
    </row>
    <row r="106" spans="1:6">
      <c r="A106" s="17">
        <f t="shared" si="3"/>
        <v>102</v>
      </c>
      <c r="B106" s="13">
        <v>2019</v>
      </c>
      <c r="C106" s="13">
        <v>2</v>
      </c>
      <c r="D106" s="13" t="s">
        <v>36</v>
      </c>
      <c r="E106" s="13" t="s">
        <v>37</v>
      </c>
      <c r="F106" s="14">
        <v>89.523809523809533</v>
      </c>
    </row>
    <row r="107" spans="1:6">
      <c r="A107" s="17">
        <f t="shared" si="3"/>
        <v>103</v>
      </c>
      <c r="B107" s="13">
        <v>2019</v>
      </c>
      <c r="C107" s="13">
        <v>3</v>
      </c>
      <c r="D107" s="13" t="s">
        <v>36</v>
      </c>
      <c r="E107" s="13" t="s">
        <v>37</v>
      </c>
      <c r="F107" s="14">
        <v>95.238095238095227</v>
      </c>
    </row>
    <row r="108" spans="1:6">
      <c r="A108" s="17">
        <f t="shared" si="3"/>
        <v>104</v>
      </c>
      <c r="B108" s="13">
        <v>2019</v>
      </c>
      <c r="C108" s="13">
        <v>4</v>
      </c>
      <c r="D108" s="13" t="s">
        <v>36</v>
      </c>
      <c r="E108" s="13" t="s">
        <v>37</v>
      </c>
      <c r="F108" s="14">
        <v>94.930875576036868</v>
      </c>
    </row>
    <row r="109" spans="1:6">
      <c r="A109" s="17">
        <f t="shared" si="3"/>
        <v>105</v>
      </c>
      <c r="B109" s="13">
        <v>2021</v>
      </c>
      <c r="C109" s="13">
        <v>1</v>
      </c>
      <c r="D109" s="13" t="s">
        <v>36</v>
      </c>
      <c r="E109" s="13" t="s">
        <v>37</v>
      </c>
      <c r="F109" s="14">
        <v>93.782383419689126</v>
      </c>
    </row>
    <row r="110" spans="1:6">
      <c r="A110" s="17">
        <f t="shared" si="3"/>
        <v>106</v>
      </c>
      <c r="B110" s="13">
        <v>2021</v>
      </c>
      <c r="C110" s="13">
        <v>2</v>
      </c>
      <c r="D110" s="13" t="s">
        <v>36</v>
      </c>
      <c r="E110" s="13" t="s">
        <v>37</v>
      </c>
      <c r="F110" s="14">
        <v>90.909090909090907</v>
      </c>
    </row>
    <row r="111" spans="1:6">
      <c r="A111" s="17">
        <f t="shared" si="3"/>
        <v>107</v>
      </c>
      <c r="B111" s="13">
        <v>2021</v>
      </c>
      <c r="C111" s="13">
        <v>3</v>
      </c>
      <c r="D111" s="13" t="s">
        <v>36</v>
      </c>
      <c r="E111" s="13" t="s">
        <v>37</v>
      </c>
      <c r="F111" s="14">
        <v>92.857142857142861</v>
      </c>
    </row>
    <row r="112" spans="1:6">
      <c r="A112" s="17">
        <f t="shared" si="3"/>
        <v>108</v>
      </c>
      <c r="B112" s="13">
        <v>2021</v>
      </c>
      <c r="C112" s="13">
        <v>4</v>
      </c>
      <c r="D112" s="13" t="s">
        <v>36</v>
      </c>
      <c r="E112" s="13" t="s">
        <v>37</v>
      </c>
      <c r="F112" s="14">
        <v>88.185654008438817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F867-9C99-461C-85C3-F09BDBBD8266}">
  <sheetPr>
    <tabColor rgb="FFFFC000"/>
  </sheetPr>
  <dimension ref="A1:F40"/>
  <sheetViews>
    <sheetView topLeftCell="A14" zoomScale="51" workbookViewId="0">
      <selection activeCell="B18" sqref="B18"/>
    </sheetView>
  </sheetViews>
  <sheetFormatPr defaultRowHeight="14.4"/>
  <cols>
    <col min="1" max="1" width="6.88671875" bestFit="1" customWidth="1"/>
    <col min="2" max="2" width="5" bestFit="1" customWidth="1"/>
    <col min="3" max="3" width="7.88671875" bestFit="1" customWidth="1"/>
    <col min="4" max="4" width="10" bestFit="1" customWidth="1"/>
    <col min="5" max="5" width="85.6640625" bestFit="1" customWidth="1"/>
    <col min="6" max="6" width="20.6640625" bestFit="1" customWidth="1"/>
  </cols>
  <sheetData>
    <row r="1" spans="1:6" ht="21">
      <c r="E1" s="22" t="s">
        <v>100</v>
      </c>
    </row>
    <row r="4" spans="1:6">
      <c r="A4" s="15" t="s">
        <v>16</v>
      </c>
      <c r="B4" s="15" t="s">
        <v>17</v>
      </c>
      <c r="C4" s="15" t="s">
        <v>18</v>
      </c>
      <c r="D4" s="15" t="s">
        <v>38</v>
      </c>
      <c r="E4" s="15" t="s">
        <v>39</v>
      </c>
      <c r="F4" s="15" t="s">
        <v>40</v>
      </c>
    </row>
    <row r="5" spans="1:6">
      <c r="A5" s="17">
        <v>1</v>
      </c>
      <c r="B5" s="13" t="s">
        <v>33</v>
      </c>
      <c r="C5" s="13" t="s">
        <v>23</v>
      </c>
      <c r="D5" s="13" t="s">
        <v>15</v>
      </c>
      <c r="E5" s="13" t="s">
        <v>24</v>
      </c>
      <c r="F5" s="14">
        <v>85.825892857142804</v>
      </c>
    </row>
    <row r="6" spans="1:6">
      <c r="A6" s="17">
        <f>A5+1</f>
        <v>2</v>
      </c>
      <c r="B6" s="13" t="s">
        <v>33</v>
      </c>
      <c r="C6" s="13" t="s">
        <v>25</v>
      </c>
      <c r="D6" s="13" t="s">
        <v>15</v>
      </c>
      <c r="E6" s="13" t="s">
        <v>24</v>
      </c>
      <c r="F6" s="14">
        <v>80.060195635816399</v>
      </c>
    </row>
    <row r="7" spans="1:6">
      <c r="A7" s="17">
        <f>A6+1</f>
        <v>3</v>
      </c>
      <c r="B7" s="13" t="s">
        <v>33</v>
      </c>
      <c r="C7" s="13" t="s">
        <v>26</v>
      </c>
      <c r="D7" s="13" t="s">
        <v>15</v>
      </c>
      <c r="E7" s="13" t="s">
        <v>24</v>
      </c>
      <c r="F7" s="14">
        <v>77.3458445040214</v>
      </c>
    </row>
    <row r="8" spans="1:6">
      <c r="A8" s="17">
        <f>A7+1</f>
        <v>4</v>
      </c>
      <c r="B8" s="13" t="s">
        <v>33</v>
      </c>
      <c r="C8" s="13" t="s">
        <v>27</v>
      </c>
      <c r="D8" s="13" t="s">
        <v>15</v>
      </c>
      <c r="E8" s="13" t="s">
        <v>24</v>
      </c>
      <c r="F8" s="14">
        <v>79.390797148412105</v>
      </c>
    </row>
    <row r="9" spans="1:6">
      <c r="A9" s="17">
        <f>A8+1</f>
        <v>5</v>
      </c>
      <c r="B9" s="13" t="s">
        <v>34</v>
      </c>
      <c r="C9" s="13" t="s">
        <v>23</v>
      </c>
      <c r="D9" s="13" t="s">
        <v>15</v>
      </c>
      <c r="E9" s="13" t="s">
        <v>24</v>
      </c>
      <c r="F9" s="14">
        <v>85.146053449347406</v>
      </c>
    </row>
    <row r="10" spans="1:6">
      <c r="A10" s="17">
        <f t="shared" ref="A10:A40" si="0">A9+1</f>
        <v>6</v>
      </c>
      <c r="B10" s="13" t="s">
        <v>34</v>
      </c>
      <c r="C10" s="13" t="s">
        <v>25</v>
      </c>
      <c r="D10" s="13" t="s">
        <v>15</v>
      </c>
      <c r="E10" s="13" t="s">
        <v>24</v>
      </c>
      <c r="F10" s="14">
        <v>85.730274202574094</v>
      </c>
    </row>
    <row r="11" spans="1:6">
      <c r="A11" s="17">
        <f t="shared" si="0"/>
        <v>7</v>
      </c>
      <c r="B11" s="13" t="s">
        <v>34</v>
      </c>
      <c r="C11" s="13" t="s">
        <v>26</v>
      </c>
      <c r="D11" s="13" t="s">
        <v>15</v>
      </c>
      <c r="E11" s="13" t="s">
        <v>24</v>
      </c>
      <c r="F11" s="14">
        <v>86.689419795221795</v>
      </c>
    </row>
    <row r="12" spans="1:6">
      <c r="A12" s="17">
        <f t="shared" si="0"/>
        <v>8</v>
      </c>
      <c r="B12" s="13" t="s">
        <v>34</v>
      </c>
      <c r="C12" s="13" t="s">
        <v>27</v>
      </c>
      <c r="D12" s="13" t="s">
        <v>15</v>
      </c>
      <c r="E12" s="13" t="s">
        <v>24</v>
      </c>
      <c r="F12" s="14">
        <v>86.026490066225094</v>
      </c>
    </row>
    <row r="13" spans="1:6">
      <c r="A13" s="17">
        <f t="shared" si="0"/>
        <v>9</v>
      </c>
      <c r="B13" s="13" t="s">
        <v>35</v>
      </c>
      <c r="C13" s="13" t="s">
        <v>23</v>
      </c>
      <c r="D13" s="13" t="s">
        <v>15</v>
      </c>
      <c r="E13" s="13" t="s">
        <v>24</v>
      </c>
      <c r="F13" s="14">
        <v>46.789503070910101</v>
      </c>
    </row>
    <row r="14" spans="1:6">
      <c r="A14" s="17">
        <f t="shared" si="0"/>
        <v>10</v>
      </c>
      <c r="B14" s="13" t="s">
        <v>35</v>
      </c>
      <c r="C14" s="13" t="s">
        <v>25</v>
      </c>
      <c r="D14" s="13" t="s">
        <v>15</v>
      </c>
      <c r="E14" s="13" t="s">
        <v>24</v>
      </c>
      <c r="F14" s="14">
        <v>63.522727272727202</v>
      </c>
    </row>
    <row r="15" spans="1:6">
      <c r="A15" s="17">
        <f t="shared" si="0"/>
        <v>11</v>
      </c>
      <c r="B15" s="13" t="s">
        <v>35</v>
      </c>
      <c r="C15" s="13" t="s">
        <v>26</v>
      </c>
      <c r="D15" s="13" t="s">
        <v>15</v>
      </c>
      <c r="E15" s="13" t="s">
        <v>24</v>
      </c>
      <c r="F15" s="14">
        <v>67.867647058823493</v>
      </c>
    </row>
    <row r="16" spans="1:6">
      <c r="A16" s="17">
        <f t="shared" si="0"/>
        <v>12</v>
      </c>
      <c r="B16" s="13" t="s">
        <v>35</v>
      </c>
      <c r="C16" s="13" t="s">
        <v>27</v>
      </c>
      <c r="D16" s="13" t="s">
        <v>15</v>
      </c>
      <c r="E16" s="13" t="s">
        <v>24</v>
      </c>
      <c r="F16" s="14">
        <v>88.916876574307295</v>
      </c>
    </row>
    <row r="17" spans="1:6">
      <c r="A17" s="17">
        <f t="shared" si="0"/>
        <v>13</v>
      </c>
      <c r="B17" s="13">
        <v>2018</v>
      </c>
      <c r="C17" s="13">
        <v>1</v>
      </c>
      <c r="D17" s="13" t="s">
        <v>11</v>
      </c>
      <c r="E17" s="13" t="s">
        <v>10</v>
      </c>
      <c r="F17" s="14">
        <v>96.525293817066895</v>
      </c>
    </row>
    <row r="18" spans="1:6">
      <c r="A18" s="17">
        <f t="shared" si="0"/>
        <v>14</v>
      </c>
      <c r="B18" s="13">
        <v>2018</v>
      </c>
      <c r="C18" s="13">
        <v>2</v>
      </c>
      <c r="D18" s="13" t="s">
        <v>11</v>
      </c>
      <c r="E18" s="13" t="s">
        <v>10</v>
      </c>
      <c r="F18" s="14">
        <v>94.567307692307693</v>
      </c>
    </row>
    <row r="19" spans="1:6">
      <c r="A19" s="17">
        <f t="shared" si="0"/>
        <v>15</v>
      </c>
      <c r="B19" s="13">
        <v>2018</v>
      </c>
      <c r="C19" s="13">
        <v>3</v>
      </c>
      <c r="D19" s="13" t="s">
        <v>11</v>
      </c>
      <c r="E19" s="13" t="s">
        <v>10</v>
      </c>
      <c r="F19" s="14">
        <v>94.694244604316495</v>
      </c>
    </row>
    <row r="20" spans="1:6">
      <c r="A20" s="17">
        <f t="shared" si="0"/>
        <v>16</v>
      </c>
      <c r="B20" s="13">
        <v>2018</v>
      </c>
      <c r="C20" s="13">
        <v>4</v>
      </c>
      <c r="D20" s="13" t="s">
        <v>11</v>
      </c>
      <c r="E20" s="13" t="s">
        <v>10</v>
      </c>
      <c r="F20" s="14">
        <v>96.402877697841703</v>
      </c>
    </row>
    <row r="21" spans="1:6">
      <c r="A21" s="17">
        <f t="shared" si="0"/>
        <v>17</v>
      </c>
      <c r="B21" s="13">
        <v>2019</v>
      </c>
      <c r="C21" s="13">
        <v>1</v>
      </c>
      <c r="D21" s="13" t="s">
        <v>11</v>
      </c>
      <c r="E21" s="13" t="s">
        <v>10</v>
      </c>
      <c r="F21" s="14">
        <v>94.280686317641795</v>
      </c>
    </row>
    <row r="22" spans="1:6">
      <c r="A22" s="17">
        <f t="shared" si="0"/>
        <v>18</v>
      </c>
      <c r="B22" s="13">
        <v>2019</v>
      </c>
      <c r="C22" s="13">
        <v>2</v>
      </c>
      <c r="D22" s="13" t="s">
        <v>11</v>
      </c>
      <c r="E22" s="13" t="s">
        <v>10</v>
      </c>
      <c r="F22" s="14">
        <v>90.951374207188096</v>
      </c>
    </row>
    <row r="23" spans="1:6">
      <c r="A23" s="17">
        <f t="shared" si="0"/>
        <v>19</v>
      </c>
      <c r="B23" s="13">
        <v>2019</v>
      </c>
      <c r="C23" s="13">
        <v>3</v>
      </c>
      <c r="D23" s="13" t="s">
        <v>11</v>
      </c>
      <c r="E23" s="13" t="s">
        <v>10</v>
      </c>
      <c r="F23" s="14">
        <v>95.575553055867999</v>
      </c>
    </row>
    <row r="24" spans="1:6">
      <c r="A24" s="17">
        <f t="shared" si="0"/>
        <v>20</v>
      </c>
      <c r="B24" s="13">
        <v>2019</v>
      </c>
      <c r="C24" s="13">
        <v>4</v>
      </c>
      <c r="D24" s="13" t="s">
        <v>11</v>
      </c>
      <c r="E24" s="13" t="s">
        <v>10</v>
      </c>
      <c r="F24" s="14">
        <v>95.745467998520098</v>
      </c>
    </row>
    <row r="25" spans="1:6">
      <c r="A25" s="17">
        <f t="shared" si="0"/>
        <v>21</v>
      </c>
      <c r="B25" s="13">
        <v>2021</v>
      </c>
      <c r="C25" s="13">
        <v>1</v>
      </c>
      <c r="D25" s="13" t="s">
        <v>11</v>
      </c>
      <c r="E25" s="13" t="s">
        <v>10</v>
      </c>
      <c r="F25" s="14">
        <v>87.324478178368096</v>
      </c>
    </row>
    <row r="26" spans="1:6">
      <c r="A26" s="17">
        <f t="shared" si="0"/>
        <v>22</v>
      </c>
      <c r="B26" s="13">
        <v>2021</v>
      </c>
      <c r="C26" s="13">
        <v>2</v>
      </c>
      <c r="D26" s="13" t="s">
        <v>11</v>
      </c>
      <c r="E26" s="13" t="s">
        <v>10</v>
      </c>
      <c r="F26" s="14">
        <v>94.900849858356906</v>
      </c>
    </row>
    <row r="27" spans="1:6">
      <c r="A27" s="17">
        <f t="shared" si="0"/>
        <v>23</v>
      </c>
      <c r="B27" s="13">
        <v>2021</v>
      </c>
      <c r="C27" s="13">
        <v>3</v>
      </c>
      <c r="D27" s="13" t="s">
        <v>11</v>
      </c>
      <c r="E27" s="13" t="s">
        <v>10</v>
      </c>
      <c r="F27" s="14">
        <v>95.980825958701999</v>
      </c>
    </row>
    <row r="28" spans="1:6">
      <c r="A28" s="17">
        <f t="shared" si="0"/>
        <v>24</v>
      </c>
      <c r="B28" s="13">
        <v>2021</v>
      </c>
      <c r="C28" s="13">
        <v>4</v>
      </c>
      <c r="D28" s="13" t="s">
        <v>11</v>
      </c>
      <c r="E28" s="13" t="s">
        <v>10</v>
      </c>
      <c r="F28" s="14">
        <v>97.628288055196194</v>
      </c>
    </row>
    <row r="29" spans="1:6">
      <c r="A29" s="17">
        <f t="shared" si="0"/>
        <v>25</v>
      </c>
      <c r="B29" s="13">
        <v>2018</v>
      </c>
      <c r="C29" s="13">
        <v>1</v>
      </c>
      <c r="D29" s="13" t="s">
        <v>36</v>
      </c>
      <c r="E29" s="13" t="s">
        <v>37</v>
      </c>
      <c r="F29" s="14">
        <v>100</v>
      </c>
    </row>
    <row r="30" spans="1:6">
      <c r="A30" s="17">
        <f t="shared" si="0"/>
        <v>26</v>
      </c>
      <c r="B30" s="13">
        <v>2018</v>
      </c>
      <c r="C30" s="13">
        <v>2</v>
      </c>
      <c r="D30" s="13" t="s">
        <v>36</v>
      </c>
      <c r="E30" s="13" t="s">
        <v>37</v>
      </c>
      <c r="F30" s="14">
        <v>100</v>
      </c>
    </row>
    <row r="31" spans="1:6">
      <c r="A31" s="17">
        <f t="shared" si="0"/>
        <v>27</v>
      </c>
      <c r="B31" s="13">
        <v>2018</v>
      </c>
      <c r="C31" s="13">
        <v>3</v>
      </c>
      <c r="D31" s="13" t="s">
        <v>36</v>
      </c>
      <c r="E31" s="13" t="s">
        <v>37</v>
      </c>
      <c r="F31" s="14">
        <v>100</v>
      </c>
    </row>
    <row r="32" spans="1:6">
      <c r="A32" s="17">
        <f t="shared" si="0"/>
        <v>28</v>
      </c>
      <c r="B32" s="13">
        <v>2018</v>
      </c>
      <c r="C32" s="13">
        <v>4</v>
      </c>
      <c r="D32" s="13" t="s">
        <v>36</v>
      </c>
      <c r="E32" s="13" t="s">
        <v>37</v>
      </c>
      <c r="F32" s="14">
        <v>100</v>
      </c>
    </row>
    <row r="33" spans="1:6">
      <c r="A33" s="17">
        <f t="shared" si="0"/>
        <v>29</v>
      </c>
      <c r="B33" s="13">
        <v>2019</v>
      </c>
      <c r="C33" s="13">
        <v>1</v>
      </c>
      <c r="D33" s="13" t="s">
        <v>36</v>
      </c>
      <c r="E33" s="13" t="s">
        <v>37</v>
      </c>
      <c r="F33" s="14">
        <v>100</v>
      </c>
    </row>
    <row r="34" spans="1:6">
      <c r="A34" s="17">
        <f t="shared" si="0"/>
        <v>30</v>
      </c>
      <c r="B34" s="13">
        <v>2019</v>
      </c>
      <c r="C34" s="13">
        <v>2</v>
      </c>
      <c r="D34" s="13" t="s">
        <v>36</v>
      </c>
      <c r="E34" s="13" t="s">
        <v>37</v>
      </c>
      <c r="F34" s="14">
        <v>100</v>
      </c>
    </row>
    <row r="35" spans="1:6">
      <c r="A35" s="17">
        <f t="shared" si="0"/>
        <v>31</v>
      </c>
      <c r="B35" s="13">
        <v>2019</v>
      </c>
      <c r="C35" s="13">
        <v>3</v>
      </c>
      <c r="D35" s="13" t="s">
        <v>36</v>
      </c>
      <c r="E35" s="13" t="s">
        <v>37</v>
      </c>
      <c r="F35" s="14">
        <v>100</v>
      </c>
    </row>
    <row r="36" spans="1:6">
      <c r="A36" s="17">
        <f t="shared" si="0"/>
        <v>32</v>
      </c>
      <c r="B36" s="13">
        <v>2019</v>
      </c>
      <c r="C36" s="13">
        <v>4</v>
      </c>
      <c r="D36" s="13" t="s">
        <v>36</v>
      </c>
      <c r="E36" s="13" t="s">
        <v>37</v>
      </c>
      <c r="F36" s="14">
        <v>100</v>
      </c>
    </row>
    <row r="37" spans="1:6">
      <c r="A37" s="17">
        <f t="shared" si="0"/>
        <v>33</v>
      </c>
      <c r="B37" s="13">
        <v>2021</v>
      </c>
      <c r="C37" s="13">
        <v>1</v>
      </c>
      <c r="D37" s="13" t="s">
        <v>36</v>
      </c>
      <c r="E37" s="13" t="s">
        <v>37</v>
      </c>
      <c r="F37" s="14">
        <v>100</v>
      </c>
    </row>
    <row r="38" spans="1:6">
      <c r="A38" s="17">
        <f t="shared" si="0"/>
        <v>34</v>
      </c>
      <c r="B38" s="13">
        <v>2021</v>
      </c>
      <c r="C38" s="13">
        <v>2</v>
      </c>
      <c r="D38" s="13" t="s">
        <v>36</v>
      </c>
      <c r="E38" s="13" t="s">
        <v>37</v>
      </c>
      <c r="F38" s="14">
        <v>100</v>
      </c>
    </row>
    <row r="39" spans="1:6">
      <c r="A39" s="17">
        <f t="shared" si="0"/>
        <v>35</v>
      </c>
      <c r="B39" s="13">
        <v>2021</v>
      </c>
      <c r="C39" s="13">
        <v>3</v>
      </c>
      <c r="D39" s="13" t="s">
        <v>36</v>
      </c>
      <c r="E39" s="13" t="s">
        <v>37</v>
      </c>
      <c r="F39" s="14">
        <v>100</v>
      </c>
    </row>
    <row r="40" spans="1:6">
      <c r="A40" s="17">
        <f t="shared" si="0"/>
        <v>36</v>
      </c>
      <c r="B40" s="13">
        <v>2021</v>
      </c>
      <c r="C40" s="13">
        <v>4</v>
      </c>
      <c r="D40" s="13" t="s">
        <v>36</v>
      </c>
      <c r="E40" s="13" t="s">
        <v>37</v>
      </c>
      <c r="F40" s="1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88E7-C7DE-4E37-B957-4A57FE0D91B3}">
  <sheetPr>
    <tabColor rgb="FF00B0F0"/>
  </sheetPr>
  <dimension ref="A1:M283"/>
  <sheetViews>
    <sheetView tabSelected="1" topLeftCell="A35" zoomScale="85" zoomScaleNormal="85" workbookViewId="0">
      <selection activeCell="A179" sqref="A179:XFD179"/>
    </sheetView>
  </sheetViews>
  <sheetFormatPr defaultRowHeight="14.4"/>
  <cols>
    <col min="4" max="4" width="11.109375" customWidth="1"/>
    <col min="5" max="5" width="18.109375" customWidth="1"/>
    <col min="6" max="6" width="29.44140625" customWidth="1"/>
    <col min="7" max="7" width="14.44140625" bestFit="1" customWidth="1"/>
    <col min="8" max="8" width="15" customWidth="1"/>
    <col min="9" max="9" width="18.33203125" customWidth="1"/>
    <col min="10" max="10" width="14.33203125" customWidth="1"/>
    <col min="13" max="13" width="15.44140625" customWidth="1"/>
  </cols>
  <sheetData>
    <row r="1" spans="1:6" ht="23.4">
      <c r="A1" s="78" t="s">
        <v>113</v>
      </c>
    </row>
    <row r="2" spans="1:6" ht="23.4">
      <c r="A2" s="78"/>
    </row>
    <row r="3" spans="1:6" ht="30.75" customHeight="1">
      <c r="A3" s="10" t="s">
        <v>16</v>
      </c>
      <c r="B3" s="10" t="s">
        <v>17</v>
      </c>
      <c r="C3" s="10" t="s">
        <v>18</v>
      </c>
      <c r="D3" s="10" t="s">
        <v>19</v>
      </c>
      <c r="E3" s="10" t="s">
        <v>20</v>
      </c>
      <c r="F3" s="11" t="s">
        <v>21</v>
      </c>
    </row>
    <row r="4" spans="1:6">
      <c r="A4">
        <v>1</v>
      </c>
      <c r="B4" t="s">
        <v>22</v>
      </c>
      <c r="C4" t="s">
        <v>23</v>
      </c>
      <c r="D4" t="s">
        <v>15</v>
      </c>
      <c r="E4" t="s">
        <v>24</v>
      </c>
      <c r="F4" s="23">
        <v>90.102389078498291</v>
      </c>
    </row>
    <row r="5" spans="1:6">
      <c r="A5">
        <v>2</v>
      </c>
      <c r="B5" t="s">
        <v>22</v>
      </c>
      <c r="C5" t="s">
        <v>25</v>
      </c>
      <c r="D5" t="s">
        <v>15</v>
      </c>
      <c r="E5" t="s">
        <v>24</v>
      </c>
      <c r="F5" s="23">
        <v>95.136778115501514</v>
      </c>
    </row>
    <row r="6" spans="1:6">
      <c r="A6">
        <v>3</v>
      </c>
      <c r="B6" t="s">
        <v>22</v>
      </c>
      <c r="C6" t="s">
        <v>26</v>
      </c>
      <c r="D6" t="s">
        <v>15</v>
      </c>
      <c r="E6" t="s">
        <v>24</v>
      </c>
      <c r="F6" s="23">
        <v>88.679245283018872</v>
      </c>
    </row>
    <row r="7" spans="1:6">
      <c r="A7">
        <v>4</v>
      </c>
      <c r="B7" t="s">
        <v>22</v>
      </c>
      <c r="C7" t="s">
        <v>27</v>
      </c>
      <c r="D7" t="s">
        <v>15</v>
      </c>
      <c r="E7" t="s">
        <v>24</v>
      </c>
      <c r="F7" s="23">
        <v>95.59748427672956</v>
      </c>
    </row>
    <row r="8" spans="1:6">
      <c r="A8">
        <v>5</v>
      </c>
      <c r="B8" t="s">
        <v>28</v>
      </c>
      <c r="C8" t="s">
        <v>23</v>
      </c>
      <c r="D8" t="s">
        <v>15</v>
      </c>
      <c r="E8" t="s">
        <v>24</v>
      </c>
      <c r="F8" s="23">
        <v>90.202702702702695</v>
      </c>
    </row>
    <row r="9" spans="1:6">
      <c r="A9">
        <v>6</v>
      </c>
      <c r="B9" t="s">
        <v>28</v>
      </c>
      <c r="C9" t="s">
        <v>25</v>
      </c>
      <c r="D9" t="s">
        <v>15</v>
      </c>
      <c r="E9" t="s">
        <v>24</v>
      </c>
      <c r="F9" s="23">
        <v>88.698630136986296</v>
      </c>
    </row>
    <row r="10" spans="1:6">
      <c r="A10">
        <v>7</v>
      </c>
      <c r="B10" t="s">
        <v>28</v>
      </c>
      <c r="C10" t="s">
        <v>26</v>
      </c>
      <c r="D10" t="s">
        <v>15</v>
      </c>
      <c r="E10" t="s">
        <v>24</v>
      </c>
      <c r="F10" s="23">
        <v>89.368770764119603</v>
      </c>
    </row>
    <row r="11" spans="1:6">
      <c r="A11">
        <v>8</v>
      </c>
      <c r="B11" t="s">
        <v>28</v>
      </c>
      <c r="C11" t="s">
        <v>27</v>
      </c>
      <c r="D11" t="s">
        <v>15</v>
      </c>
      <c r="E11" t="s">
        <v>24</v>
      </c>
      <c r="F11" s="23">
        <v>92.145015105740185</v>
      </c>
    </row>
    <row r="12" spans="1:6">
      <c r="A12">
        <v>9</v>
      </c>
      <c r="B12" t="s">
        <v>29</v>
      </c>
      <c r="C12" t="s">
        <v>23</v>
      </c>
      <c r="D12" t="s">
        <v>15</v>
      </c>
      <c r="E12" t="s">
        <v>24</v>
      </c>
      <c r="F12" s="23">
        <v>85.483870967741936</v>
      </c>
    </row>
    <row r="13" spans="1:6">
      <c r="A13">
        <v>10</v>
      </c>
      <c r="B13" t="s">
        <v>29</v>
      </c>
      <c r="C13" t="s">
        <v>25</v>
      </c>
      <c r="D13" t="s">
        <v>15</v>
      </c>
      <c r="E13" t="s">
        <v>24</v>
      </c>
      <c r="F13" s="23">
        <v>90.282131661442008</v>
      </c>
    </row>
    <row r="14" spans="1:6">
      <c r="A14">
        <v>11</v>
      </c>
      <c r="B14" t="s">
        <v>29</v>
      </c>
      <c r="C14" t="s">
        <v>26</v>
      </c>
      <c r="D14" t="s">
        <v>15</v>
      </c>
      <c r="E14" t="s">
        <v>24</v>
      </c>
      <c r="F14" s="23">
        <v>86.82634730538922</v>
      </c>
    </row>
    <row r="15" spans="1:6">
      <c r="A15">
        <v>12</v>
      </c>
      <c r="B15" t="s">
        <v>29</v>
      </c>
      <c r="C15" t="s">
        <v>27</v>
      </c>
      <c r="D15" t="s">
        <v>15</v>
      </c>
      <c r="E15" t="s">
        <v>24</v>
      </c>
      <c r="F15" s="23">
        <v>89.130434782608688</v>
      </c>
    </row>
    <row r="16" spans="1:6">
      <c r="A16">
        <v>13</v>
      </c>
      <c r="B16" t="s">
        <v>30</v>
      </c>
      <c r="C16" t="s">
        <v>23</v>
      </c>
      <c r="D16" t="s">
        <v>15</v>
      </c>
      <c r="E16" t="s">
        <v>24</v>
      </c>
      <c r="F16" s="23">
        <v>85.534591194968556</v>
      </c>
    </row>
    <row r="17" spans="1:6">
      <c r="A17">
        <v>14</v>
      </c>
      <c r="B17" t="s">
        <v>30</v>
      </c>
      <c r="C17" t="s">
        <v>25</v>
      </c>
      <c r="D17" t="s">
        <v>15</v>
      </c>
      <c r="E17" t="s">
        <v>24</v>
      </c>
      <c r="F17" s="23">
        <v>84.482758620689651</v>
      </c>
    </row>
    <row r="18" spans="1:6">
      <c r="A18">
        <v>15</v>
      </c>
      <c r="B18" t="s">
        <v>30</v>
      </c>
      <c r="C18" t="s">
        <v>26</v>
      </c>
      <c r="D18" t="s">
        <v>15</v>
      </c>
      <c r="E18" t="s">
        <v>24</v>
      </c>
      <c r="F18" s="23">
        <v>85</v>
      </c>
    </row>
    <row r="19" spans="1:6">
      <c r="A19">
        <v>16</v>
      </c>
      <c r="B19" t="s">
        <v>30</v>
      </c>
      <c r="C19" t="s">
        <v>27</v>
      </c>
      <c r="D19" t="s">
        <v>15</v>
      </c>
      <c r="E19" t="s">
        <v>24</v>
      </c>
      <c r="F19" s="23">
        <v>86.549707602339183</v>
      </c>
    </row>
    <row r="20" spans="1:6">
      <c r="A20">
        <v>17</v>
      </c>
      <c r="B20" t="s">
        <v>31</v>
      </c>
      <c r="C20" t="s">
        <v>23</v>
      </c>
      <c r="D20" t="s">
        <v>15</v>
      </c>
      <c r="E20" t="s">
        <v>24</v>
      </c>
      <c r="F20" s="23">
        <v>86.834733893557427</v>
      </c>
    </row>
    <row r="21" spans="1:6">
      <c r="A21">
        <v>18</v>
      </c>
      <c r="B21" t="s">
        <v>31</v>
      </c>
      <c r="C21" t="s">
        <v>25</v>
      </c>
      <c r="D21" t="s">
        <v>15</v>
      </c>
      <c r="E21" t="s">
        <v>24</v>
      </c>
      <c r="F21" s="23">
        <v>85.13513513513513</v>
      </c>
    </row>
    <row r="22" spans="1:6">
      <c r="A22">
        <v>19</v>
      </c>
      <c r="B22" t="s">
        <v>31</v>
      </c>
      <c r="C22" t="s">
        <v>26</v>
      </c>
      <c r="D22" t="s">
        <v>15</v>
      </c>
      <c r="E22" t="s">
        <v>24</v>
      </c>
      <c r="F22" s="23">
        <v>81.723237597911222</v>
      </c>
    </row>
    <row r="23" spans="1:6">
      <c r="A23">
        <v>20</v>
      </c>
      <c r="B23" t="s">
        <v>31</v>
      </c>
      <c r="C23" t="s">
        <v>27</v>
      </c>
      <c r="D23" t="s">
        <v>15</v>
      </c>
      <c r="E23" t="s">
        <v>24</v>
      </c>
      <c r="F23" s="23">
        <v>84.382871536523936</v>
      </c>
    </row>
    <row r="24" spans="1:6">
      <c r="A24">
        <v>21</v>
      </c>
      <c r="B24" t="s">
        <v>32</v>
      </c>
      <c r="C24" t="s">
        <v>23</v>
      </c>
      <c r="D24" t="s">
        <v>15</v>
      </c>
      <c r="E24" t="s">
        <v>24</v>
      </c>
      <c r="F24" s="23">
        <v>85.359801488833739</v>
      </c>
    </row>
    <row r="25" spans="1:6">
      <c r="A25">
        <v>22</v>
      </c>
      <c r="B25" t="s">
        <v>32</v>
      </c>
      <c r="C25" t="s">
        <v>25</v>
      </c>
      <c r="D25" t="s">
        <v>15</v>
      </c>
      <c r="E25" t="s">
        <v>24</v>
      </c>
      <c r="F25" s="23">
        <v>81.84143222506394</v>
      </c>
    </row>
    <row r="26" spans="1:6">
      <c r="A26">
        <v>23</v>
      </c>
      <c r="B26" t="s">
        <v>32</v>
      </c>
      <c r="C26" t="s">
        <v>26</v>
      </c>
      <c r="D26" t="s">
        <v>15</v>
      </c>
      <c r="E26" t="s">
        <v>24</v>
      </c>
      <c r="F26" s="23">
        <v>82.608695652173907</v>
      </c>
    </row>
    <row r="27" spans="1:6">
      <c r="A27">
        <v>24</v>
      </c>
      <c r="B27" t="s">
        <v>32</v>
      </c>
      <c r="C27" t="s">
        <v>27</v>
      </c>
      <c r="D27" t="s">
        <v>15</v>
      </c>
      <c r="E27" t="s">
        <v>24</v>
      </c>
      <c r="F27" s="23">
        <v>79.606879606879616</v>
      </c>
    </row>
    <row r="28" spans="1:6">
      <c r="A28">
        <v>25</v>
      </c>
      <c r="B28" t="s">
        <v>33</v>
      </c>
      <c r="C28" t="s">
        <v>23</v>
      </c>
      <c r="D28" t="s">
        <v>15</v>
      </c>
      <c r="E28" t="s">
        <v>24</v>
      </c>
      <c r="F28" s="23">
        <v>75.797872340425528</v>
      </c>
    </row>
    <row r="29" spans="1:6">
      <c r="A29">
        <v>26</v>
      </c>
      <c r="B29" t="s">
        <v>33</v>
      </c>
      <c r="C29" t="s">
        <v>25</v>
      </c>
      <c r="D29" t="s">
        <v>15</v>
      </c>
      <c r="E29" t="s">
        <v>24</v>
      </c>
      <c r="F29" s="23">
        <v>79.820627802690581</v>
      </c>
    </row>
    <row r="30" spans="1:6">
      <c r="A30">
        <v>27</v>
      </c>
      <c r="B30" t="s">
        <v>33</v>
      </c>
      <c r="C30" t="s">
        <v>26</v>
      </c>
      <c r="D30" t="s">
        <v>15</v>
      </c>
      <c r="E30" t="s">
        <v>24</v>
      </c>
      <c r="F30" s="23">
        <v>76.712328767123282</v>
      </c>
    </row>
    <row r="31" spans="1:6">
      <c r="A31">
        <v>28</v>
      </c>
      <c r="B31" t="s">
        <v>33</v>
      </c>
      <c r="C31" t="s">
        <v>27</v>
      </c>
      <c r="D31" t="s">
        <v>15</v>
      </c>
      <c r="E31" t="s">
        <v>24</v>
      </c>
      <c r="F31" s="23">
        <v>79.136690647482013</v>
      </c>
    </row>
    <row r="32" spans="1:6">
      <c r="A32">
        <v>29</v>
      </c>
      <c r="B32" t="s">
        <v>34</v>
      </c>
      <c r="C32" t="s">
        <v>23</v>
      </c>
      <c r="D32" t="s">
        <v>15</v>
      </c>
      <c r="E32" t="s">
        <v>24</v>
      </c>
      <c r="F32" s="23">
        <v>76.737967914438499</v>
      </c>
    </row>
    <row r="33" spans="1:9">
      <c r="A33">
        <v>30</v>
      </c>
      <c r="B33" t="s">
        <v>34</v>
      </c>
      <c r="C33" t="s">
        <v>25</v>
      </c>
      <c r="D33" t="s">
        <v>15</v>
      </c>
      <c r="E33" t="s">
        <v>24</v>
      </c>
      <c r="F33" s="23">
        <v>86.634844868735087</v>
      </c>
    </row>
    <row r="34" spans="1:9">
      <c r="A34">
        <v>31</v>
      </c>
      <c r="B34" t="s">
        <v>34</v>
      </c>
      <c r="C34" t="s">
        <v>26</v>
      </c>
      <c r="D34" t="s">
        <v>15</v>
      </c>
      <c r="E34" t="s">
        <v>24</v>
      </c>
      <c r="F34" s="23">
        <v>79.126213592233015</v>
      </c>
    </row>
    <row r="35" spans="1:9">
      <c r="A35">
        <v>32</v>
      </c>
      <c r="B35" t="s">
        <v>34</v>
      </c>
      <c r="C35" t="s">
        <v>27</v>
      </c>
      <c r="D35" t="s">
        <v>15</v>
      </c>
      <c r="E35" t="s">
        <v>24</v>
      </c>
      <c r="F35" s="23">
        <v>79.255319148936167</v>
      </c>
    </row>
    <row r="36" spans="1:9">
      <c r="A36">
        <v>33</v>
      </c>
      <c r="B36" t="s">
        <v>35</v>
      </c>
      <c r="C36" t="s">
        <v>23</v>
      </c>
      <c r="D36" t="s">
        <v>15</v>
      </c>
      <c r="E36" t="s">
        <v>24</v>
      </c>
      <c r="F36" s="23">
        <v>75.454545454545453</v>
      </c>
    </row>
    <row r="37" spans="1:9">
      <c r="A37">
        <v>34</v>
      </c>
      <c r="B37" t="s">
        <v>35</v>
      </c>
      <c r="C37" t="s">
        <v>25</v>
      </c>
      <c r="D37" t="s">
        <v>15</v>
      </c>
      <c r="E37" t="s">
        <v>24</v>
      </c>
      <c r="F37" s="23">
        <v>80.361757105943155</v>
      </c>
    </row>
    <row r="38" spans="1:9">
      <c r="A38">
        <v>35</v>
      </c>
      <c r="B38" t="s">
        <v>35</v>
      </c>
      <c r="C38" t="s">
        <v>26</v>
      </c>
      <c r="D38" t="s">
        <v>15</v>
      </c>
      <c r="E38" t="s">
        <v>24</v>
      </c>
      <c r="F38" s="23">
        <v>75.335120643431637</v>
      </c>
    </row>
    <row r="39" spans="1:9">
      <c r="A39">
        <v>36</v>
      </c>
      <c r="B39" t="s">
        <v>35</v>
      </c>
      <c r="C39" t="s">
        <v>27</v>
      </c>
      <c r="D39" t="s">
        <v>15</v>
      </c>
      <c r="E39" t="s">
        <v>24</v>
      </c>
      <c r="F39" s="23">
        <v>72.616136919315394</v>
      </c>
    </row>
    <row r="42" spans="1:9" ht="18">
      <c r="A42" s="102" t="s">
        <v>80</v>
      </c>
      <c r="B42" s="102"/>
      <c r="C42" s="102"/>
      <c r="D42" s="102"/>
    </row>
    <row r="44" spans="1:9">
      <c r="A44" s="30" t="s">
        <v>16</v>
      </c>
      <c r="B44" s="30" t="s">
        <v>17</v>
      </c>
      <c r="C44" s="30" t="s">
        <v>18</v>
      </c>
      <c r="D44" s="30" t="s">
        <v>19</v>
      </c>
      <c r="E44" s="30" t="s">
        <v>20</v>
      </c>
      <c r="F44" s="31" t="s">
        <v>21</v>
      </c>
      <c r="G44" s="30" t="s">
        <v>41</v>
      </c>
      <c r="H44" s="30" t="s">
        <v>81</v>
      </c>
      <c r="I44" s="30" t="s">
        <v>82</v>
      </c>
    </row>
    <row r="45" spans="1:9">
      <c r="A45">
        <v>1</v>
      </c>
      <c r="B45" t="s">
        <v>22</v>
      </c>
      <c r="C45" t="s">
        <v>23</v>
      </c>
      <c r="D45" t="s">
        <v>15</v>
      </c>
      <c r="E45" t="s">
        <v>24</v>
      </c>
      <c r="F45" s="23">
        <v>90.102389078498291</v>
      </c>
      <c r="G45" s="23">
        <f>$E$85+$E$86*A45</f>
        <v>92.61495652466715</v>
      </c>
      <c r="H45" s="23">
        <f>F45-G45</f>
        <v>-2.512567446168859</v>
      </c>
      <c r="I45" s="23">
        <f>H45*H45</f>
        <v>6.3129951715475023</v>
      </c>
    </row>
    <row r="46" spans="1:9">
      <c r="A46">
        <v>2</v>
      </c>
      <c r="B46" t="s">
        <v>22</v>
      </c>
      <c r="C46" t="s">
        <v>25</v>
      </c>
      <c r="D46" t="s">
        <v>15</v>
      </c>
      <c r="E46" t="s">
        <v>24</v>
      </c>
      <c r="F46" s="23">
        <v>95.136778115501514</v>
      </c>
      <c r="G46" s="23">
        <f>$E$85+$E$86*A46</f>
        <v>92.128551183479587</v>
      </c>
      <c r="H46" s="23">
        <f t="shared" ref="H46:H80" si="0">F46-G46</f>
        <v>3.0082269320219268</v>
      </c>
      <c r="I46" s="23">
        <f>H46*H46</f>
        <v>9.0494292745420548</v>
      </c>
    </row>
    <row r="47" spans="1:9">
      <c r="A47">
        <v>3</v>
      </c>
      <c r="B47" t="s">
        <v>22</v>
      </c>
      <c r="C47" t="s">
        <v>26</v>
      </c>
      <c r="D47" t="s">
        <v>15</v>
      </c>
      <c r="E47" t="s">
        <v>24</v>
      </c>
      <c r="F47" s="23">
        <v>88.679245283018872</v>
      </c>
      <c r="G47" s="23">
        <f t="shared" ref="G47:G80" si="1">$E$85+$E$86*A47</f>
        <v>91.642145842292038</v>
      </c>
      <c r="H47" s="23">
        <f t="shared" si="0"/>
        <v>-2.9629005592731659</v>
      </c>
      <c r="I47" s="23">
        <f t="shared" ref="I47:I80" si="2">H47*H47</f>
        <v>8.7787797241412395</v>
      </c>
    </row>
    <row r="48" spans="1:9">
      <c r="A48">
        <v>4</v>
      </c>
      <c r="B48" t="s">
        <v>22</v>
      </c>
      <c r="C48" t="s">
        <v>27</v>
      </c>
      <c r="D48" t="s">
        <v>15</v>
      </c>
      <c r="E48" t="s">
        <v>24</v>
      </c>
      <c r="F48" s="23">
        <v>95.59748427672956</v>
      </c>
      <c r="G48" s="23">
        <f t="shared" si="1"/>
        <v>91.155740501104475</v>
      </c>
      <c r="H48" s="23">
        <f t="shared" si="0"/>
        <v>4.4417437756250848</v>
      </c>
      <c r="I48" s="23">
        <f t="shared" si="2"/>
        <v>19.729087768304183</v>
      </c>
    </row>
    <row r="49" spans="1:9">
      <c r="A49">
        <v>5</v>
      </c>
      <c r="B49" t="s">
        <v>28</v>
      </c>
      <c r="C49" t="s">
        <v>23</v>
      </c>
      <c r="D49" t="s">
        <v>15</v>
      </c>
      <c r="E49" t="s">
        <v>24</v>
      </c>
      <c r="F49" s="23">
        <v>90.202702702702695</v>
      </c>
      <c r="G49" s="23">
        <f t="shared" si="1"/>
        <v>90.669335159916912</v>
      </c>
      <c r="H49" s="23">
        <f t="shared" si="0"/>
        <v>-0.46663245721421731</v>
      </c>
      <c r="I49" s="23">
        <f t="shared" si="2"/>
        <v>0.21774585012577835</v>
      </c>
    </row>
    <row r="50" spans="1:9">
      <c r="A50">
        <v>6</v>
      </c>
      <c r="B50" t="s">
        <v>28</v>
      </c>
      <c r="C50" t="s">
        <v>25</v>
      </c>
      <c r="D50" t="s">
        <v>15</v>
      </c>
      <c r="E50" t="s">
        <v>24</v>
      </c>
      <c r="F50" s="23">
        <v>88.698630136986296</v>
      </c>
      <c r="G50" s="23">
        <f t="shared" si="1"/>
        <v>90.182929818729349</v>
      </c>
      <c r="H50" s="23">
        <f t="shared" si="0"/>
        <v>-1.4842996817430532</v>
      </c>
      <c r="I50" s="23">
        <f t="shared" si="2"/>
        <v>2.203145545222529</v>
      </c>
    </row>
    <row r="51" spans="1:9">
      <c r="A51">
        <v>7</v>
      </c>
      <c r="B51" t="s">
        <v>28</v>
      </c>
      <c r="C51" t="s">
        <v>26</v>
      </c>
      <c r="D51" t="s">
        <v>15</v>
      </c>
      <c r="E51" t="s">
        <v>24</v>
      </c>
      <c r="F51" s="23">
        <v>89.368770764119603</v>
      </c>
      <c r="G51" s="23">
        <f t="shared" si="1"/>
        <v>89.696524477541786</v>
      </c>
      <c r="H51" s="23">
        <f t="shared" si="0"/>
        <v>-0.32775371342218307</v>
      </c>
      <c r="I51" s="23">
        <f t="shared" si="2"/>
        <v>0.10742249666203051</v>
      </c>
    </row>
    <row r="52" spans="1:9">
      <c r="A52">
        <v>8</v>
      </c>
      <c r="B52" t="s">
        <v>28</v>
      </c>
      <c r="C52" t="s">
        <v>27</v>
      </c>
      <c r="D52" t="s">
        <v>15</v>
      </c>
      <c r="E52" t="s">
        <v>24</v>
      </c>
      <c r="F52" s="23">
        <v>92.145015105740185</v>
      </c>
      <c r="G52" s="23">
        <f t="shared" si="1"/>
        <v>89.210119136354237</v>
      </c>
      <c r="H52" s="23">
        <f>F52-G52</f>
        <v>2.9348959693859484</v>
      </c>
      <c r="I52" s="23">
        <f t="shared" si="2"/>
        <v>8.6136143511178851</v>
      </c>
    </row>
    <row r="53" spans="1:9">
      <c r="A53">
        <v>9</v>
      </c>
      <c r="B53" t="s">
        <v>29</v>
      </c>
      <c r="C53" t="s">
        <v>23</v>
      </c>
      <c r="D53" t="s">
        <v>15</v>
      </c>
      <c r="E53" t="s">
        <v>24</v>
      </c>
      <c r="F53" s="23">
        <v>85.483870967741936</v>
      </c>
      <c r="G53" s="23">
        <f t="shared" si="1"/>
        <v>88.723713795166674</v>
      </c>
      <c r="H53" s="23">
        <f t="shared" si="0"/>
        <v>-3.2398428274247379</v>
      </c>
      <c r="I53" s="23">
        <f t="shared" si="2"/>
        <v>10.49658154641552</v>
      </c>
    </row>
    <row r="54" spans="1:9">
      <c r="A54">
        <v>10</v>
      </c>
      <c r="B54" t="s">
        <v>29</v>
      </c>
      <c r="C54" t="s">
        <v>25</v>
      </c>
      <c r="D54" t="s">
        <v>15</v>
      </c>
      <c r="E54" t="s">
        <v>24</v>
      </c>
      <c r="F54" s="23">
        <v>90.282131661442008</v>
      </c>
      <c r="G54" s="23">
        <f t="shared" si="1"/>
        <v>88.237308453979111</v>
      </c>
      <c r="H54" s="23">
        <f t="shared" si="0"/>
        <v>2.0448232074628976</v>
      </c>
      <c r="I54" s="23">
        <f t="shared" si="2"/>
        <v>4.1813019497788524</v>
      </c>
    </row>
    <row r="55" spans="1:9">
      <c r="A55">
        <v>11</v>
      </c>
      <c r="B55" t="s">
        <v>29</v>
      </c>
      <c r="C55" t="s">
        <v>26</v>
      </c>
      <c r="D55" t="s">
        <v>15</v>
      </c>
      <c r="E55" t="s">
        <v>24</v>
      </c>
      <c r="F55" s="23">
        <v>86.82634730538922</v>
      </c>
      <c r="G55" s="23">
        <f t="shared" si="1"/>
        <v>87.750903112791548</v>
      </c>
      <c r="H55" s="23">
        <f t="shared" si="0"/>
        <v>-0.9245558074023279</v>
      </c>
      <c r="I55" s="23">
        <f t="shared" si="2"/>
        <v>0.8548034410013704</v>
      </c>
    </row>
    <row r="56" spans="1:9">
      <c r="A56">
        <v>12</v>
      </c>
      <c r="B56" t="s">
        <v>29</v>
      </c>
      <c r="C56" t="s">
        <v>27</v>
      </c>
      <c r="D56" t="s">
        <v>15</v>
      </c>
      <c r="E56" t="s">
        <v>24</v>
      </c>
      <c r="F56" s="23">
        <v>89.130434782608688</v>
      </c>
      <c r="G56" s="23">
        <f t="shared" si="1"/>
        <v>87.264497771603985</v>
      </c>
      <c r="H56" s="23">
        <f t="shared" si="0"/>
        <v>1.8659370110047035</v>
      </c>
      <c r="I56" s="23">
        <f t="shared" si="2"/>
        <v>3.4817209290371673</v>
      </c>
    </row>
    <row r="57" spans="1:9">
      <c r="A57">
        <v>13</v>
      </c>
      <c r="B57" t="s">
        <v>30</v>
      </c>
      <c r="C57" t="s">
        <v>23</v>
      </c>
      <c r="D57" t="s">
        <v>15</v>
      </c>
      <c r="E57" t="s">
        <v>24</v>
      </c>
      <c r="F57" s="23">
        <v>85.534591194968556</v>
      </c>
      <c r="G57" s="23">
        <f t="shared" si="1"/>
        <v>86.778092430416436</v>
      </c>
      <c r="H57" s="23">
        <f t="shared" si="0"/>
        <v>-1.24350123544788</v>
      </c>
      <c r="I57" s="23">
        <f t="shared" si="2"/>
        <v>1.5462953225604039</v>
      </c>
    </row>
    <row r="58" spans="1:9">
      <c r="A58">
        <v>14</v>
      </c>
      <c r="B58" t="s">
        <v>30</v>
      </c>
      <c r="C58" t="s">
        <v>25</v>
      </c>
      <c r="D58" t="s">
        <v>15</v>
      </c>
      <c r="E58" t="s">
        <v>24</v>
      </c>
      <c r="F58" s="23">
        <v>84.482758620689651</v>
      </c>
      <c r="G58" s="23">
        <f t="shared" si="1"/>
        <v>86.291687089228873</v>
      </c>
      <c r="H58" s="23">
        <f t="shared" si="0"/>
        <v>-1.8089284685392215</v>
      </c>
      <c r="I58" s="23">
        <f t="shared" si="2"/>
        <v>3.2722222042916531</v>
      </c>
    </row>
    <row r="59" spans="1:9">
      <c r="A59">
        <v>15</v>
      </c>
      <c r="B59" t="s">
        <v>30</v>
      </c>
      <c r="C59" t="s">
        <v>26</v>
      </c>
      <c r="D59" t="s">
        <v>15</v>
      </c>
      <c r="E59" t="s">
        <v>24</v>
      </c>
      <c r="F59" s="23">
        <v>85</v>
      </c>
      <c r="G59" s="23">
        <f t="shared" si="1"/>
        <v>85.80528174804131</v>
      </c>
      <c r="H59" s="23">
        <f>F59-G59</f>
        <v>-0.8052817480413097</v>
      </c>
      <c r="I59" s="23">
        <f t="shared" si="2"/>
        <v>0.64847869372846745</v>
      </c>
    </row>
    <row r="60" spans="1:9">
      <c r="A60">
        <v>16</v>
      </c>
      <c r="B60" t="s">
        <v>30</v>
      </c>
      <c r="C60" t="s">
        <v>27</v>
      </c>
      <c r="D60" t="s">
        <v>15</v>
      </c>
      <c r="E60" t="s">
        <v>24</v>
      </c>
      <c r="F60" s="23">
        <v>86.549707602339183</v>
      </c>
      <c r="G60" s="23">
        <f t="shared" si="1"/>
        <v>85.318876406853747</v>
      </c>
      <c r="H60" s="23">
        <f t="shared" si="0"/>
        <v>1.2308311954854361</v>
      </c>
      <c r="I60" s="23">
        <f t="shared" si="2"/>
        <v>1.5149454317801077</v>
      </c>
    </row>
    <row r="61" spans="1:9">
      <c r="A61">
        <v>17</v>
      </c>
      <c r="B61" t="s">
        <v>31</v>
      </c>
      <c r="C61" t="s">
        <v>23</v>
      </c>
      <c r="D61" t="s">
        <v>15</v>
      </c>
      <c r="E61" t="s">
        <v>24</v>
      </c>
      <c r="F61" s="23">
        <v>86.834733893557427</v>
      </c>
      <c r="G61" s="23">
        <f t="shared" si="1"/>
        <v>84.832471065666184</v>
      </c>
      <c r="H61" s="23">
        <f>F61-G61</f>
        <v>2.0022628278912435</v>
      </c>
      <c r="I61" s="23">
        <f t="shared" si="2"/>
        <v>4.0090564319550399</v>
      </c>
    </row>
    <row r="62" spans="1:9">
      <c r="A62">
        <v>18</v>
      </c>
      <c r="B62" t="s">
        <v>31</v>
      </c>
      <c r="C62" t="s">
        <v>25</v>
      </c>
      <c r="D62" t="s">
        <v>15</v>
      </c>
      <c r="E62" t="s">
        <v>24</v>
      </c>
      <c r="F62" s="23">
        <v>85.13513513513513</v>
      </c>
      <c r="G62" s="23">
        <f t="shared" si="1"/>
        <v>84.346065724478635</v>
      </c>
      <c r="H62" s="23">
        <f t="shared" si="0"/>
        <v>0.78906941065649505</v>
      </c>
      <c r="I62" s="23">
        <f t="shared" si="2"/>
        <v>0.62263053483378838</v>
      </c>
    </row>
    <row r="63" spans="1:9">
      <c r="A63">
        <v>19</v>
      </c>
      <c r="B63" t="s">
        <v>31</v>
      </c>
      <c r="C63" t="s">
        <v>26</v>
      </c>
      <c r="D63" t="s">
        <v>15</v>
      </c>
      <c r="E63" t="s">
        <v>24</v>
      </c>
      <c r="F63" s="23">
        <v>81.723237597911222</v>
      </c>
      <c r="G63" s="23">
        <f t="shared" si="1"/>
        <v>83.859660383291072</v>
      </c>
      <c r="H63" s="23">
        <f t="shared" si="0"/>
        <v>-2.1364227853798496</v>
      </c>
      <c r="I63" s="23">
        <f t="shared" si="2"/>
        <v>4.5643023178901947</v>
      </c>
    </row>
    <row r="64" spans="1:9">
      <c r="A64">
        <v>20</v>
      </c>
      <c r="B64" t="s">
        <v>31</v>
      </c>
      <c r="C64" t="s">
        <v>27</v>
      </c>
      <c r="D64" t="s">
        <v>15</v>
      </c>
      <c r="E64" t="s">
        <v>24</v>
      </c>
      <c r="F64" s="23">
        <v>84.382871536523936</v>
      </c>
      <c r="G64" s="23">
        <f t="shared" si="1"/>
        <v>83.373255042103509</v>
      </c>
      <c r="H64" s="23">
        <f t="shared" si="0"/>
        <v>1.0096164944204276</v>
      </c>
      <c r="I64" s="23">
        <f t="shared" si="2"/>
        <v>1.0193254658057933</v>
      </c>
    </row>
    <row r="65" spans="1:9">
      <c r="A65">
        <v>21</v>
      </c>
      <c r="B65" t="s">
        <v>32</v>
      </c>
      <c r="C65" t="s">
        <v>23</v>
      </c>
      <c r="D65" t="s">
        <v>15</v>
      </c>
      <c r="E65" t="s">
        <v>24</v>
      </c>
      <c r="F65" s="23">
        <v>85.359801488833739</v>
      </c>
      <c r="G65" s="23">
        <f t="shared" si="1"/>
        <v>82.886849700915946</v>
      </c>
      <c r="H65" s="23">
        <f t="shared" si="0"/>
        <v>2.4729517879177934</v>
      </c>
      <c r="I65" s="23">
        <f t="shared" si="2"/>
        <v>6.1154905453658106</v>
      </c>
    </row>
    <row r="66" spans="1:9">
      <c r="A66">
        <v>22</v>
      </c>
      <c r="B66" t="s">
        <v>32</v>
      </c>
      <c r="C66" t="s">
        <v>25</v>
      </c>
      <c r="D66" t="s">
        <v>15</v>
      </c>
      <c r="E66" t="s">
        <v>24</v>
      </c>
      <c r="F66" s="23">
        <v>81.84143222506394</v>
      </c>
      <c r="G66" s="23">
        <f t="shared" si="1"/>
        <v>82.400444359728382</v>
      </c>
      <c r="H66" s="23">
        <f t="shared" si="0"/>
        <v>-0.55901213466444233</v>
      </c>
      <c r="I66" s="23">
        <f t="shared" si="2"/>
        <v>0.31249456670209658</v>
      </c>
    </row>
    <row r="67" spans="1:9">
      <c r="A67">
        <v>23</v>
      </c>
      <c r="B67" t="s">
        <v>32</v>
      </c>
      <c r="C67" t="s">
        <v>26</v>
      </c>
      <c r="D67" t="s">
        <v>15</v>
      </c>
      <c r="E67" t="s">
        <v>24</v>
      </c>
      <c r="F67" s="23">
        <v>82.608695652173907</v>
      </c>
      <c r="G67" s="23">
        <f>$E$85+$E$86*A67</f>
        <v>81.914039018540834</v>
      </c>
      <c r="H67" s="23">
        <f t="shared" si="0"/>
        <v>0.69465663363307328</v>
      </c>
      <c r="I67" s="23">
        <f t="shared" si="2"/>
        <v>0.48254783865043382</v>
      </c>
    </row>
    <row r="68" spans="1:9">
      <c r="A68">
        <v>24</v>
      </c>
      <c r="B68" t="s">
        <v>32</v>
      </c>
      <c r="C68" t="s">
        <v>27</v>
      </c>
      <c r="D68" t="s">
        <v>15</v>
      </c>
      <c r="E68" t="s">
        <v>24</v>
      </c>
      <c r="F68" s="23">
        <v>79.606879606879616</v>
      </c>
      <c r="G68" s="23">
        <f t="shared" si="1"/>
        <v>81.427633677353271</v>
      </c>
      <c r="H68" s="23">
        <f>F68-G68</f>
        <v>-1.8207540704736545</v>
      </c>
      <c r="I68" s="23">
        <f t="shared" si="2"/>
        <v>3.3151453851463812</v>
      </c>
    </row>
    <row r="69" spans="1:9">
      <c r="A69">
        <v>25</v>
      </c>
      <c r="B69" t="s">
        <v>33</v>
      </c>
      <c r="C69" t="s">
        <v>23</v>
      </c>
      <c r="D69" t="s">
        <v>15</v>
      </c>
      <c r="E69" t="s">
        <v>24</v>
      </c>
      <c r="F69" s="23">
        <v>75.797872340425528</v>
      </c>
      <c r="G69" s="23">
        <f t="shared" si="1"/>
        <v>80.941228336165707</v>
      </c>
      <c r="H69" s="23">
        <f t="shared" si="0"/>
        <v>-5.1433559957401798</v>
      </c>
      <c r="I69" s="23">
        <f t="shared" si="2"/>
        <v>26.454110898916458</v>
      </c>
    </row>
    <row r="70" spans="1:9">
      <c r="A70">
        <v>26</v>
      </c>
      <c r="B70" t="s">
        <v>33</v>
      </c>
      <c r="C70" t="s">
        <v>25</v>
      </c>
      <c r="D70" t="s">
        <v>15</v>
      </c>
      <c r="E70" t="s">
        <v>24</v>
      </c>
      <c r="F70" s="23">
        <v>79.820627802690581</v>
      </c>
      <c r="G70" s="23">
        <f t="shared" si="1"/>
        <v>80.454822994978144</v>
      </c>
      <c r="H70" s="23">
        <f t="shared" si="0"/>
        <v>-0.63419519228756371</v>
      </c>
      <c r="I70" s="23">
        <f t="shared" si="2"/>
        <v>0.40220354192065993</v>
      </c>
    </row>
    <row r="71" spans="1:9">
      <c r="A71">
        <v>27</v>
      </c>
      <c r="B71" t="s">
        <v>33</v>
      </c>
      <c r="C71" t="s">
        <v>26</v>
      </c>
      <c r="D71" t="s">
        <v>15</v>
      </c>
      <c r="E71" t="s">
        <v>24</v>
      </c>
      <c r="F71" s="23">
        <v>76.712328767123282</v>
      </c>
      <c r="G71" s="23">
        <f t="shared" si="1"/>
        <v>79.968417653790581</v>
      </c>
      <c r="H71" s="23">
        <f t="shared" si="0"/>
        <v>-3.2560888866672997</v>
      </c>
      <c r="I71" s="23">
        <f t="shared" si="2"/>
        <v>10.602114837878295</v>
      </c>
    </row>
    <row r="72" spans="1:9">
      <c r="A72">
        <v>28</v>
      </c>
      <c r="B72" t="s">
        <v>33</v>
      </c>
      <c r="C72" t="s">
        <v>27</v>
      </c>
      <c r="D72" t="s">
        <v>15</v>
      </c>
      <c r="E72" t="s">
        <v>24</v>
      </c>
      <c r="F72" s="23">
        <v>79.136690647482013</v>
      </c>
      <c r="G72" s="23">
        <f t="shared" si="1"/>
        <v>79.482012312603032</v>
      </c>
      <c r="H72" s="23">
        <f>F72-G72</f>
        <v>-0.34532166512101981</v>
      </c>
      <c r="I72" s="23">
        <f t="shared" si="2"/>
        <v>0.11924705240195374</v>
      </c>
    </row>
    <row r="73" spans="1:9">
      <c r="A73">
        <v>29</v>
      </c>
      <c r="B73" t="s">
        <v>34</v>
      </c>
      <c r="C73" t="s">
        <v>23</v>
      </c>
      <c r="D73" t="s">
        <v>15</v>
      </c>
      <c r="E73" t="s">
        <v>24</v>
      </c>
      <c r="F73" s="23">
        <v>76.737967914438499</v>
      </c>
      <c r="G73" s="23">
        <f t="shared" si="1"/>
        <v>78.995606971415469</v>
      </c>
      <c r="H73" s="23">
        <f t="shared" si="0"/>
        <v>-2.25763905697697</v>
      </c>
      <c r="I73" s="23">
        <f t="shared" si="2"/>
        <v>5.0969341115878626</v>
      </c>
    </row>
    <row r="74" spans="1:9">
      <c r="A74">
        <v>30</v>
      </c>
      <c r="B74" t="s">
        <v>34</v>
      </c>
      <c r="C74" t="s">
        <v>25</v>
      </c>
      <c r="D74" t="s">
        <v>15</v>
      </c>
      <c r="E74" t="s">
        <v>24</v>
      </c>
      <c r="F74" s="23">
        <v>86.634844868735087</v>
      </c>
      <c r="G74" s="23">
        <f t="shared" si="1"/>
        <v>78.509201630227906</v>
      </c>
      <c r="H74" s="23">
        <f t="shared" si="0"/>
        <v>8.1256432385071804</v>
      </c>
      <c r="I74" s="23">
        <f t="shared" si="2"/>
        <v>66.026078039497463</v>
      </c>
    </row>
    <row r="75" spans="1:9">
      <c r="A75">
        <v>31</v>
      </c>
      <c r="B75" t="s">
        <v>34</v>
      </c>
      <c r="C75" t="s">
        <v>26</v>
      </c>
      <c r="D75" t="s">
        <v>15</v>
      </c>
      <c r="E75" t="s">
        <v>24</v>
      </c>
      <c r="F75" s="23">
        <v>79.126213592233015</v>
      </c>
      <c r="G75" s="23">
        <f t="shared" si="1"/>
        <v>78.022796289040343</v>
      </c>
      <c r="H75" s="23">
        <f t="shared" si="0"/>
        <v>1.1034173031926713</v>
      </c>
      <c r="I75" s="23">
        <f t="shared" si="2"/>
        <v>1.2175297449849876</v>
      </c>
    </row>
    <row r="76" spans="1:9">
      <c r="A76">
        <v>32</v>
      </c>
      <c r="B76" t="s">
        <v>34</v>
      </c>
      <c r="C76" t="s">
        <v>27</v>
      </c>
      <c r="D76" t="s">
        <v>15</v>
      </c>
      <c r="E76" t="s">
        <v>24</v>
      </c>
      <c r="F76" s="23">
        <v>79.255319148936167</v>
      </c>
      <c r="G76" s="23">
        <f t="shared" si="1"/>
        <v>77.53639094785278</v>
      </c>
      <c r="H76" s="23">
        <f t="shared" si="0"/>
        <v>1.7189282010833864</v>
      </c>
      <c r="I76" s="23">
        <f t="shared" si="2"/>
        <v>2.9547141604797669</v>
      </c>
    </row>
    <row r="77" spans="1:9">
      <c r="A77">
        <v>33</v>
      </c>
      <c r="B77" t="s">
        <v>35</v>
      </c>
      <c r="C77" t="s">
        <v>23</v>
      </c>
      <c r="D77" t="s">
        <v>15</v>
      </c>
      <c r="E77" t="s">
        <v>24</v>
      </c>
      <c r="F77" s="23">
        <v>75.454545454545453</v>
      </c>
      <c r="G77" s="23">
        <f t="shared" si="1"/>
        <v>77.049985606665217</v>
      </c>
      <c r="H77" s="23">
        <f t="shared" si="0"/>
        <v>-1.5954401521197639</v>
      </c>
      <c r="I77" s="23">
        <f t="shared" si="2"/>
        <v>2.5454292789959352</v>
      </c>
    </row>
    <row r="78" spans="1:9">
      <c r="A78">
        <v>34</v>
      </c>
      <c r="B78" t="s">
        <v>35</v>
      </c>
      <c r="C78" t="s">
        <v>25</v>
      </c>
      <c r="D78" t="s">
        <v>15</v>
      </c>
      <c r="E78" t="s">
        <v>24</v>
      </c>
      <c r="F78" s="23">
        <v>80.361757105943155</v>
      </c>
      <c r="G78" s="23">
        <f t="shared" si="1"/>
        <v>76.563580265477668</v>
      </c>
      <c r="H78" s="23">
        <f t="shared" si="0"/>
        <v>3.7981768404654872</v>
      </c>
      <c r="I78" s="23">
        <f t="shared" si="2"/>
        <v>14.426147311448391</v>
      </c>
    </row>
    <row r="79" spans="1:9">
      <c r="A79">
        <v>35</v>
      </c>
      <c r="B79" t="s">
        <v>35</v>
      </c>
      <c r="C79" t="s">
        <v>26</v>
      </c>
      <c r="D79" t="s">
        <v>15</v>
      </c>
      <c r="E79" t="s">
        <v>24</v>
      </c>
      <c r="F79" s="23">
        <v>75.335120643431637</v>
      </c>
      <c r="G79" s="23">
        <f t="shared" si="1"/>
        <v>76.077174924290105</v>
      </c>
      <c r="H79" s="23">
        <f>F79-G79</f>
        <v>-0.74205428085846847</v>
      </c>
      <c r="I79" s="23">
        <f t="shared" si="2"/>
        <v>0.55064455574037885</v>
      </c>
    </row>
    <row r="80" spans="1:9">
      <c r="A80">
        <v>36</v>
      </c>
      <c r="B80" t="s">
        <v>35</v>
      </c>
      <c r="C80" t="s">
        <v>27</v>
      </c>
      <c r="D80" t="s">
        <v>15</v>
      </c>
      <c r="E80" t="s">
        <v>24</v>
      </c>
      <c r="F80" s="23">
        <v>72.616136919315394</v>
      </c>
      <c r="G80" s="23">
        <f t="shared" si="1"/>
        <v>75.590769583102542</v>
      </c>
      <c r="H80" s="23">
        <f t="shared" si="0"/>
        <v>-2.9746326637871476</v>
      </c>
      <c r="I80" s="23">
        <f t="shared" si="2"/>
        <v>8.8484394844694219</v>
      </c>
    </row>
    <row r="83" spans="1:13" ht="15" thickBot="1"/>
    <row r="84" spans="1:13">
      <c r="D84" s="18"/>
      <c r="E84" s="18" t="s">
        <v>43</v>
      </c>
    </row>
    <row r="85" spans="1:13">
      <c r="D85" t="s">
        <v>44</v>
      </c>
      <c r="E85">
        <v>93.101361865854713</v>
      </c>
      <c r="G85" s="32" t="s">
        <v>83</v>
      </c>
      <c r="H85" s="56">
        <f>AVERAGE(I45:I80)</f>
        <v>6.6859209945813296</v>
      </c>
    </row>
    <row r="86" spans="1:13" ht="15" thickBot="1">
      <c r="D86" s="19" t="s">
        <v>16</v>
      </c>
      <c r="E86" s="19">
        <v>-0.48640534118756024</v>
      </c>
    </row>
    <row r="90" spans="1:13" ht="18">
      <c r="A90" s="102" t="s">
        <v>76</v>
      </c>
      <c r="B90" s="102"/>
      <c r="C90" s="102"/>
      <c r="D90" s="102"/>
    </row>
    <row r="92" spans="1:13" ht="43.2">
      <c r="A92" s="30" t="s">
        <v>16</v>
      </c>
      <c r="B92" s="30" t="s">
        <v>17</v>
      </c>
      <c r="C92" s="30" t="s">
        <v>18</v>
      </c>
      <c r="D92" s="30" t="s">
        <v>19</v>
      </c>
      <c r="E92" s="30" t="s">
        <v>20</v>
      </c>
      <c r="F92" s="30" t="s">
        <v>16</v>
      </c>
      <c r="G92" s="30" t="s">
        <v>84</v>
      </c>
      <c r="H92" s="30" t="s">
        <v>85</v>
      </c>
      <c r="I92" s="30" t="s">
        <v>86</v>
      </c>
      <c r="J92" s="31" t="s">
        <v>21</v>
      </c>
      <c r="K92" s="30" t="s">
        <v>41</v>
      </c>
      <c r="L92" s="30" t="s">
        <v>81</v>
      </c>
      <c r="M92" s="30" t="s">
        <v>82</v>
      </c>
    </row>
    <row r="93" spans="1:13">
      <c r="A93">
        <v>1</v>
      </c>
      <c r="B93" t="s">
        <v>22</v>
      </c>
      <c r="C93" t="s">
        <v>23</v>
      </c>
      <c r="D93" t="s">
        <v>15</v>
      </c>
      <c r="E93" t="s">
        <v>24</v>
      </c>
      <c r="F93">
        <v>1</v>
      </c>
      <c r="G93">
        <v>1</v>
      </c>
      <c r="H93">
        <v>0</v>
      </c>
      <c r="I93">
        <v>0</v>
      </c>
      <c r="J93" s="23">
        <v>90.102389078498291</v>
      </c>
      <c r="K93" s="23">
        <f>$E$132+$E$133*F93+$E$134*G93+$E$135*H93+$E$136*I93</f>
        <v>91.361549084661917</v>
      </c>
      <c r="L93" s="23">
        <f t="shared" ref="L93:L128" si="3">J93-K93</f>
        <v>-1.2591600061636257</v>
      </c>
      <c r="M93" s="23">
        <f>L93*L93</f>
        <v>1.5854839211219818</v>
      </c>
    </row>
    <row r="94" spans="1:13">
      <c r="A94">
        <v>2</v>
      </c>
      <c r="B94" t="s">
        <v>22</v>
      </c>
      <c r="C94" t="s">
        <v>25</v>
      </c>
      <c r="D94" t="s">
        <v>15</v>
      </c>
      <c r="E94" t="s">
        <v>24</v>
      </c>
      <c r="F94">
        <v>2</v>
      </c>
      <c r="G94">
        <v>0</v>
      </c>
      <c r="H94">
        <v>1</v>
      </c>
      <c r="I94">
        <v>0</v>
      </c>
      <c r="J94" s="23">
        <v>95.136778115501514</v>
      </c>
      <c r="K94" s="23">
        <f>$E$132+$E$133*F94+$E$134*G94+$E$135*H94+$E$136*I94</f>
        <v>93.68217359982583</v>
      </c>
      <c r="L94" s="23">
        <f t="shared" si="3"/>
        <v>1.4546045156756833</v>
      </c>
      <c r="M94" s="23">
        <f>L94*L94</f>
        <v>2.1158742970240891</v>
      </c>
    </row>
    <row r="95" spans="1:13">
      <c r="A95">
        <v>3</v>
      </c>
      <c r="B95" t="s">
        <v>22</v>
      </c>
      <c r="C95" t="s">
        <v>26</v>
      </c>
      <c r="D95" t="s">
        <v>15</v>
      </c>
      <c r="E95" t="s">
        <v>24</v>
      </c>
      <c r="F95">
        <v>3</v>
      </c>
      <c r="G95">
        <v>0</v>
      </c>
      <c r="H95">
        <v>0</v>
      </c>
      <c r="I95">
        <v>1</v>
      </c>
      <c r="J95" s="23">
        <v>88.679245283018872</v>
      </c>
      <c r="K95" s="23">
        <f>$E$132+$E$133*F95+$E$134*G95+$E$135*H95+$E$136*I95</f>
        <v>90.680602925738441</v>
      </c>
      <c r="L95" s="23">
        <f t="shared" si="3"/>
        <v>-2.0013576427195687</v>
      </c>
      <c r="M95" s="23">
        <f t="shared" ref="M95:M128" si="4">L95*L95</f>
        <v>4.005432414072029</v>
      </c>
    </row>
    <row r="96" spans="1:13">
      <c r="A96">
        <v>4</v>
      </c>
      <c r="B96" t="s">
        <v>22</v>
      </c>
      <c r="C96" t="s">
        <v>27</v>
      </c>
      <c r="D96" t="s">
        <v>15</v>
      </c>
      <c r="E96" t="s">
        <v>24</v>
      </c>
      <c r="F96">
        <v>4</v>
      </c>
      <c r="G96">
        <v>0</v>
      </c>
      <c r="H96">
        <v>0</v>
      </c>
      <c r="I96">
        <v>0</v>
      </c>
      <c r="J96" s="23">
        <v>95.59748427672956</v>
      </c>
      <c r="K96" s="23">
        <f>$E$132+$E$133*F96+$E$134*G96+$E$135*H96+$E$136*I96</f>
        <v>92.129556261422209</v>
      </c>
      <c r="L96" s="23">
        <f t="shared" si="3"/>
        <v>3.4679280153073506</v>
      </c>
      <c r="M96" s="23">
        <f t="shared" si="4"/>
        <v>12.02652471935358</v>
      </c>
    </row>
    <row r="97" spans="1:13">
      <c r="A97">
        <v>5</v>
      </c>
      <c r="B97" t="s">
        <v>28</v>
      </c>
      <c r="C97" t="s">
        <v>23</v>
      </c>
      <c r="D97" t="s">
        <v>15</v>
      </c>
      <c r="E97" t="s">
        <v>24</v>
      </c>
      <c r="F97">
        <v>5</v>
      </c>
      <c r="G97">
        <v>1</v>
      </c>
      <c r="H97">
        <v>0</v>
      </c>
      <c r="I97">
        <v>0</v>
      </c>
      <c r="J97" s="23">
        <v>90.202702702702695</v>
      </c>
      <c r="K97" s="23">
        <f>$E$132+$E$133*F97+$E$134*G97+$E$135*H97+$E$136*I97</f>
        <v>89.396397231155106</v>
      </c>
      <c r="L97" s="23">
        <f t="shared" si="3"/>
        <v>0.80630547154758858</v>
      </c>
      <c r="M97" s="23">
        <f t="shared" si="4"/>
        <v>0.65012851344757916</v>
      </c>
    </row>
    <row r="98" spans="1:13">
      <c r="A98">
        <v>6</v>
      </c>
      <c r="B98" t="s">
        <v>28</v>
      </c>
      <c r="C98" t="s">
        <v>25</v>
      </c>
      <c r="D98" t="s">
        <v>15</v>
      </c>
      <c r="E98" t="s">
        <v>24</v>
      </c>
      <c r="F98">
        <v>6</v>
      </c>
      <c r="G98">
        <v>0</v>
      </c>
      <c r="H98">
        <v>1</v>
      </c>
      <c r="I98">
        <v>0</v>
      </c>
      <c r="J98" s="23">
        <v>88.698630136986296</v>
      </c>
      <c r="K98" s="23">
        <f>$E$132+$E$133*F98+$E$134*G98+$E$135*H98+$E$136*I98</f>
        <v>91.71702174631902</v>
      </c>
      <c r="L98" s="23">
        <f t="shared" si="3"/>
        <v>-3.0183916093327241</v>
      </c>
      <c r="M98" s="23">
        <f t="shared" si="4"/>
        <v>9.1106879072901918</v>
      </c>
    </row>
    <row r="99" spans="1:13">
      <c r="A99">
        <v>7</v>
      </c>
      <c r="B99" t="s">
        <v>28</v>
      </c>
      <c r="C99" t="s">
        <v>26</v>
      </c>
      <c r="D99" t="s">
        <v>15</v>
      </c>
      <c r="E99" t="s">
        <v>24</v>
      </c>
      <c r="F99">
        <v>7</v>
      </c>
      <c r="G99">
        <v>0</v>
      </c>
      <c r="H99">
        <v>0</v>
      </c>
      <c r="I99">
        <v>1</v>
      </c>
      <c r="J99" s="23">
        <v>89.368770764119603</v>
      </c>
      <c r="K99" s="23">
        <f>$E$132+$E$133*F99+$E$134*G99+$E$135*H99+$E$136*I99</f>
        <v>88.715451072231616</v>
      </c>
      <c r="L99" s="23">
        <f t="shared" si="3"/>
        <v>0.65331969188798666</v>
      </c>
      <c r="M99" s="23">
        <f t="shared" si="4"/>
        <v>0.42682661980861381</v>
      </c>
    </row>
    <row r="100" spans="1:13">
      <c r="A100">
        <v>8</v>
      </c>
      <c r="B100" t="s">
        <v>28</v>
      </c>
      <c r="C100" t="s">
        <v>27</v>
      </c>
      <c r="D100" t="s">
        <v>15</v>
      </c>
      <c r="E100" t="s">
        <v>24</v>
      </c>
      <c r="F100">
        <v>8</v>
      </c>
      <c r="G100">
        <v>0</v>
      </c>
      <c r="H100">
        <v>0</v>
      </c>
      <c r="I100">
        <v>0</v>
      </c>
      <c r="J100" s="23">
        <v>92.145015105740185</v>
      </c>
      <c r="K100" s="23">
        <f>$E$132+$E$133*F100+$E$134*G100+$E$135*H100+$E$136*I100</f>
        <v>90.164404407915384</v>
      </c>
      <c r="L100" s="23">
        <f t="shared" si="3"/>
        <v>1.980610697824801</v>
      </c>
      <c r="M100" s="23">
        <f t="shared" si="4"/>
        <v>3.9228187363380451</v>
      </c>
    </row>
    <row r="101" spans="1:13">
      <c r="A101">
        <v>9</v>
      </c>
      <c r="B101" t="s">
        <v>29</v>
      </c>
      <c r="C101" t="s">
        <v>23</v>
      </c>
      <c r="D101" t="s">
        <v>15</v>
      </c>
      <c r="E101" t="s">
        <v>24</v>
      </c>
      <c r="F101">
        <v>9</v>
      </c>
      <c r="G101">
        <v>1</v>
      </c>
      <c r="H101">
        <v>0</v>
      </c>
      <c r="I101">
        <v>0</v>
      </c>
      <c r="J101" s="23">
        <v>85.483870967741936</v>
      </c>
      <c r="K101" s="23">
        <f>$E$132+$E$133*F101+$E$134*G101+$E$135*H101+$E$136*I101</f>
        <v>87.431245377648295</v>
      </c>
      <c r="L101" s="23">
        <f t="shared" si="3"/>
        <v>-1.9473744099063595</v>
      </c>
      <c r="M101" s="23">
        <f t="shared" si="4"/>
        <v>3.7922670923581419</v>
      </c>
    </row>
    <row r="102" spans="1:13">
      <c r="A102">
        <v>10</v>
      </c>
      <c r="B102" t="s">
        <v>29</v>
      </c>
      <c r="C102" t="s">
        <v>25</v>
      </c>
      <c r="D102" t="s">
        <v>15</v>
      </c>
      <c r="E102" t="s">
        <v>24</v>
      </c>
      <c r="F102">
        <v>10</v>
      </c>
      <c r="G102">
        <v>0</v>
      </c>
      <c r="H102">
        <v>1</v>
      </c>
      <c r="I102">
        <v>0</v>
      </c>
      <c r="J102" s="23">
        <v>90.282131661442008</v>
      </c>
      <c r="K102" s="23">
        <f>$E$132+$E$133*F102+$E$134*G102+$E$135*H102+$E$136*I102</f>
        <v>89.751869892812209</v>
      </c>
      <c r="L102" s="23">
        <f t="shared" si="3"/>
        <v>0.53026176862979923</v>
      </c>
      <c r="M102" s="23">
        <f t="shared" si="4"/>
        <v>0.28117754327040273</v>
      </c>
    </row>
    <row r="103" spans="1:13">
      <c r="A103">
        <v>11</v>
      </c>
      <c r="B103" t="s">
        <v>29</v>
      </c>
      <c r="C103" t="s">
        <v>26</v>
      </c>
      <c r="D103" t="s">
        <v>15</v>
      </c>
      <c r="E103" t="s">
        <v>24</v>
      </c>
      <c r="F103">
        <v>11</v>
      </c>
      <c r="G103">
        <v>0</v>
      </c>
      <c r="H103">
        <v>0</v>
      </c>
      <c r="I103">
        <v>1</v>
      </c>
      <c r="J103" s="23">
        <v>86.82634730538922</v>
      </c>
      <c r="K103" s="23">
        <f>$E$132+$E$133*F103+$E$134*G103+$E$135*H103+$E$136*I103</f>
        <v>86.750299218724805</v>
      </c>
      <c r="L103" s="23">
        <f t="shared" si="3"/>
        <v>7.6048086664414427E-2</v>
      </c>
      <c r="M103" s="23">
        <f t="shared" si="4"/>
        <v>5.7833114853182875E-3</v>
      </c>
    </row>
    <row r="104" spans="1:13">
      <c r="A104">
        <v>12</v>
      </c>
      <c r="B104" t="s">
        <v>29</v>
      </c>
      <c r="C104" t="s">
        <v>27</v>
      </c>
      <c r="D104" t="s">
        <v>15</v>
      </c>
      <c r="E104" t="s">
        <v>24</v>
      </c>
      <c r="F104">
        <v>12</v>
      </c>
      <c r="G104">
        <v>0</v>
      </c>
      <c r="H104">
        <v>0</v>
      </c>
      <c r="I104">
        <v>0</v>
      </c>
      <c r="J104" s="23">
        <v>89.130434782608688</v>
      </c>
      <c r="K104" s="23">
        <f>$E$132+$E$133*F104+$E$134*G104+$E$135*H104+$E$136*I104</f>
        <v>88.199252554408574</v>
      </c>
      <c r="L104" s="23">
        <f t="shared" si="3"/>
        <v>0.93118222820011454</v>
      </c>
      <c r="M104" s="23">
        <f t="shared" si="4"/>
        <v>0.86710034211573017</v>
      </c>
    </row>
    <row r="105" spans="1:13">
      <c r="A105">
        <v>13</v>
      </c>
      <c r="B105" t="s">
        <v>30</v>
      </c>
      <c r="C105" t="s">
        <v>23</v>
      </c>
      <c r="D105" t="s">
        <v>15</v>
      </c>
      <c r="E105" t="s">
        <v>24</v>
      </c>
      <c r="F105">
        <v>13</v>
      </c>
      <c r="G105">
        <v>1</v>
      </c>
      <c r="H105">
        <v>0</v>
      </c>
      <c r="I105">
        <v>0</v>
      </c>
      <c r="J105" s="23">
        <v>85.534591194968556</v>
      </c>
      <c r="K105" s="23">
        <f>$E$132+$E$133*F105+$E$134*G105+$E$135*H105+$E$136*I105</f>
        <v>85.466093524141471</v>
      </c>
      <c r="L105" s="23">
        <f t="shared" si="3"/>
        <v>6.8497670827085244E-2</v>
      </c>
      <c r="M105" s="23">
        <f t="shared" si="4"/>
        <v>4.6919309087357251E-3</v>
      </c>
    </row>
    <row r="106" spans="1:13">
      <c r="A106">
        <v>14</v>
      </c>
      <c r="B106" t="s">
        <v>30</v>
      </c>
      <c r="C106" t="s">
        <v>25</v>
      </c>
      <c r="D106" t="s">
        <v>15</v>
      </c>
      <c r="E106" t="s">
        <v>24</v>
      </c>
      <c r="F106">
        <v>14</v>
      </c>
      <c r="G106">
        <v>0</v>
      </c>
      <c r="H106">
        <v>1</v>
      </c>
      <c r="I106">
        <v>0</v>
      </c>
      <c r="J106" s="23">
        <v>84.482758620689651</v>
      </c>
      <c r="K106" s="23">
        <f>$E$132+$E$133*F106+$E$134*G106+$E$135*H106+$E$136*I106</f>
        <v>87.786718039305399</v>
      </c>
      <c r="L106" s="23">
        <f t="shared" si="3"/>
        <v>-3.3039594186157473</v>
      </c>
      <c r="M106" s="23">
        <f t="shared" si="4"/>
        <v>10.916147839859706</v>
      </c>
    </row>
    <row r="107" spans="1:13">
      <c r="A107">
        <v>15</v>
      </c>
      <c r="B107" t="s">
        <v>30</v>
      </c>
      <c r="C107" t="s">
        <v>26</v>
      </c>
      <c r="D107" t="s">
        <v>15</v>
      </c>
      <c r="E107" t="s">
        <v>24</v>
      </c>
      <c r="F107">
        <v>15</v>
      </c>
      <c r="G107">
        <v>0</v>
      </c>
      <c r="H107">
        <v>0</v>
      </c>
      <c r="I107">
        <v>1</v>
      </c>
      <c r="J107" s="23">
        <v>85</v>
      </c>
      <c r="K107" s="23">
        <f>$E$132+$E$133*F107+$E$134*G107+$E$135*H107+$E$136*I107</f>
        <v>84.785147365217995</v>
      </c>
      <c r="L107" s="23">
        <f t="shared" si="3"/>
        <v>0.21485263478200523</v>
      </c>
      <c r="M107" s="23">
        <f t="shared" si="4"/>
        <v>4.6161654672769718E-2</v>
      </c>
    </row>
    <row r="108" spans="1:13">
      <c r="A108">
        <v>16</v>
      </c>
      <c r="B108" t="s">
        <v>30</v>
      </c>
      <c r="C108" t="s">
        <v>27</v>
      </c>
      <c r="D108" t="s">
        <v>15</v>
      </c>
      <c r="E108" t="s">
        <v>24</v>
      </c>
      <c r="F108">
        <v>16</v>
      </c>
      <c r="G108">
        <v>0</v>
      </c>
      <c r="H108">
        <v>0</v>
      </c>
      <c r="I108">
        <v>0</v>
      </c>
      <c r="J108" s="23">
        <v>86.549707602339183</v>
      </c>
      <c r="K108" s="23">
        <f>$E$132+$E$133*F108+$E$134*G108+$E$135*H108+$E$136*I108</f>
        <v>86.234100700901763</v>
      </c>
      <c r="L108" s="23">
        <f t="shared" si="3"/>
        <v>0.31560690143741965</v>
      </c>
      <c r="M108" s="23">
        <f t="shared" si="4"/>
        <v>9.9607716234929117E-2</v>
      </c>
    </row>
    <row r="109" spans="1:13">
      <c r="A109">
        <v>17</v>
      </c>
      <c r="B109" t="s">
        <v>31</v>
      </c>
      <c r="C109" t="s">
        <v>23</v>
      </c>
      <c r="D109" t="s">
        <v>15</v>
      </c>
      <c r="E109" t="s">
        <v>24</v>
      </c>
      <c r="F109">
        <v>17</v>
      </c>
      <c r="G109">
        <v>1</v>
      </c>
      <c r="H109">
        <v>0</v>
      </c>
      <c r="I109">
        <v>0</v>
      </c>
      <c r="J109" s="23">
        <v>86.834733893557427</v>
      </c>
      <c r="K109" s="23">
        <f>$E$132+$E$133*F109+$E$134*G109+$E$135*H109+$E$136*I109</f>
        <v>83.50094167063466</v>
      </c>
      <c r="L109" s="23">
        <f t="shared" si="3"/>
        <v>3.3337922229227672</v>
      </c>
      <c r="M109" s="23">
        <f t="shared" si="4"/>
        <v>11.114170585620325</v>
      </c>
    </row>
    <row r="110" spans="1:13">
      <c r="A110">
        <v>18</v>
      </c>
      <c r="B110" t="s">
        <v>31</v>
      </c>
      <c r="C110" t="s">
        <v>25</v>
      </c>
      <c r="D110" t="s">
        <v>15</v>
      </c>
      <c r="E110" t="s">
        <v>24</v>
      </c>
      <c r="F110">
        <v>18</v>
      </c>
      <c r="G110">
        <v>0</v>
      </c>
      <c r="H110">
        <v>1</v>
      </c>
      <c r="I110">
        <v>0</v>
      </c>
      <c r="J110" s="23">
        <v>85.13513513513513</v>
      </c>
      <c r="K110" s="23">
        <f>$E$132+$E$133*F110+$E$134*G110+$E$135*H110+$E$136*I110</f>
        <v>85.821566185798574</v>
      </c>
      <c r="L110" s="23">
        <f t="shared" si="3"/>
        <v>-0.6864310506634439</v>
      </c>
      <c r="M110" s="23">
        <f t="shared" si="4"/>
        <v>0.4711875873149195</v>
      </c>
    </row>
    <row r="111" spans="1:13">
      <c r="A111">
        <v>19</v>
      </c>
      <c r="B111" t="s">
        <v>31</v>
      </c>
      <c r="C111" t="s">
        <v>26</v>
      </c>
      <c r="D111" t="s">
        <v>15</v>
      </c>
      <c r="E111" t="s">
        <v>24</v>
      </c>
      <c r="F111">
        <v>19</v>
      </c>
      <c r="G111">
        <v>0</v>
      </c>
      <c r="H111">
        <v>0</v>
      </c>
      <c r="I111">
        <v>1</v>
      </c>
      <c r="J111" s="23">
        <v>81.723237597911222</v>
      </c>
      <c r="K111" s="23">
        <f>$E$132+$E$133*F111+$E$134*G111+$E$135*H111+$E$136*I111</f>
        <v>82.81999551171117</v>
      </c>
      <c r="L111" s="23">
        <f t="shared" si="3"/>
        <v>-1.0967579137999479</v>
      </c>
      <c r="M111" s="23">
        <f t="shared" si="4"/>
        <v>1.202877921482814</v>
      </c>
    </row>
    <row r="112" spans="1:13">
      <c r="A112">
        <v>20</v>
      </c>
      <c r="B112" t="s">
        <v>31</v>
      </c>
      <c r="C112" t="s">
        <v>27</v>
      </c>
      <c r="D112" t="s">
        <v>15</v>
      </c>
      <c r="E112" t="s">
        <v>24</v>
      </c>
      <c r="F112">
        <v>20</v>
      </c>
      <c r="G112">
        <v>0</v>
      </c>
      <c r="H112">
        <v>0</v>
      </c>
      <c r="I112">
        <v>0</v>
      </c>
      <c r="J112" s="23">
        <v>84.382871536523936</v>
      </c>
      <c r="K112" s="23">
        <f>$E$132+$E$133*F112+$E$134*G112+$E$135*H112+$E$136*I112</f>
        <v>84.268948847394952</v>
      </c>
      <c r="L112" s="23">
        <f t="shared" si="3"/>
        <v>0.11392268912898373</v>
      </c>
      <c r="M112" s="23">
        <f t="shared" si="4"/>
        <v>1.2978379098379069E-2</v>
      </c>
    </row>
    <row r="113" spans="1:13">
      <c r="A113">
        <v>21</v>
      </c>
      <c r="B113" t="s">
        <v>32</v>
      </c>
      <c r="C113" t="s">
        <v>23</v>
      </c>
      <c r="D113" t="s">
        <v>15</v>
      </c>
      <c r="E113" t="s">
        <v>24</v>
      </c>
      <c r="F113">
        <v>21</v>
      </c>
      <c r="G113">
        <v>1</v>
      </c>
      <c r="H113">
        <v>0</v>
      </c>
      <c r="I113">
        <v>0</v>
      </c>
      <c r="J113" s="23">
        <v>85.359801488833739</v>
      </c>
      <c r="K113" s="23">
        <f>$E$132+$E$133*F113+$E$134*G113+$E$135*H113+$E$136*I113</f>
        <v>81.535789817127849</v>
      </c>
      <c r="L113" s="23">
        <f t="shared" si="3"/>
        <v>3.8240116717058896</v>
      </c>
      <c r="M113" s="23">
        <f t="shared" si="4"/>
        <v>14.623065265342873</v>
      </c>
    </row>
    <row r="114" spans="1:13">
      <c r="A114">
        <v>22</v>
      </c>
      <c r="B114" t="s">
        <v>32</v>
      </c>
      <c r="C114" t="s">
        <v>25</v>
      </c>
      <c r="D114" t="s">
        <v>15</v>
      </c>
      <c r="E114" t="s">
        <v>24</v>
      </c>
      <c r="F114">
        <v>22</v>
      </c>
      <c r="G114">
        <v>0</v>
      </c>
      <c r="H114">
        <v>1</v>
      </c>
      <c r="I114">
        <v>0</v>
      </c>
      <c r="J114" s="23">
        <v>81.84143222506394</v>
      </c>
      <c r="K114" s="23">
        <f>$E$132+$E$133*F114+$E$134*G114+$E$135*H114+$E$136*I114</f>
        <v>83.856414332291763</v>
      </c>
      <c r="L114" s="23">
        <f t="shared" si="3"/>
        <v>-2.0149821072278229</v>
      </c>
      <c r="M114" s="23">
        <f t="shared" si="4"/>
        <v>4.0601528924482775</v>
      </c>
    </row>
    <row r="115" spans="1:13">
      <c r="A115">
        <v>23</v>
      </c>
      <c r="B115" t="s">
        <v>32</v>
      </c>
      <c r="C115" t="s">
        <v>26</v>
      </c>
      <c r="D115" t="s">
        <v>15</v>
      </c>
      <c r="E115" t="s">
        <v>24</v>
      </c>
      <c r="F115">
        <v>23</v>
      </c>
      <c r="G115">
        <v>0</v>
      </c>
      <c r="H115">
        <v>0</v>
      </c>
      <c r="I115">
        <v>1</v>
      </c>
      <c r="J115" s="23">
        <v>82.608695652173907</v>
      </c>
      <c r="K115" s="23">
        <f>$E$132+$E$133*F115+$E$134*G115+$E$135*H115+$E$136*I115</f>
        <v>80.854843658204359</v>
      </c>
      <c r="L115" s="23">
        <f t="shared" si="3"/>
        <v>1.7538519939695476</v>
      </c>
      <c r="M115" s="23">
        <f t="shared" si="4"/>
        <v>3.0759968167509579</v>
      </c>
    </row>
    <row r="116" spans="1:13">
      <c r="A116">
        <v>24</v>
      </c>
      <c r="B116" t="s">
        <v>32</v>
      </c>
      <c r="C116" t="s">
        <v>27</v>
      </c>
      <c r="D116" t="s">
        <v>15</v>
      </c>
      <c r="E116" t="s">
        <v>24</v>
      </c>
      <c r="F116">
        <v>24</v>
      </c>
      <c r="G116">
        <v>0</v>
      </c>
      <c r="H116">
        <v>0</v>
      </c>
      <c r="I116">
        <v>0</v>
      </c>
      <c r="J116" s="23">
        <v>79.606879606879616</v>
      </c>
      <c r="K116" s="23">
        <f>$E$132+$E$133*F116+$E$134*G116+$E$135*H116+$E$136*I116</f>
        <v>82.303796993888128</v>
      </c>
      <c r="L116" s="23">
        <f t="shared" si="3"/>
        <v>-2.6969173870085115</v>
      </c>
      <c r="M116" s="23">
        <f t="shared" si="4"/>
        <v>7.2733633923488172</v>
      </c>
    </row>
    <row r="117" spans="1:13">
      <c r="A117">
        <v>25</v>
      </c>
      <c r="B117" t="s">
        <v>33</v>
      </c>
      <c r="C117" t="s">
        <v>23</v>
      </c>
      <c r="D117" t="s">
        <v>15</v>
      </c>
      <c r="E117" t="s">
        <v>24</v>
      </c>
      <c r="F117">
        <v>25</v>
      </c>
      <c r="G117">
        <v>1</v>
      </c>
      <c r="H117">
        <v>0</v>
      </c>
      <c r="I117">
        <v>0</v>
      </c>
      <c r="J117" s="23">
        <v>75.797872340425528</v>
      </c>
      <c r="K117" s="23">
        <f>$E$132+$E$133*F117+$E$134*G117+$E$135*H117+$E$136*I117</f>
        <v>79.570637963621024</v>
      </c>
      <c r="L117" s="23">
        <f t="shared" si="3"/>
        <v>-3.7727656231954967</v>
      </c>
      <c r="M117" s="23">
        <f t="shared" si="4"/>
        <v>14.233760447565704</v>
      </c>
    </row>
    <row r="118" spans="1:13">
      <c r="A118">
        <v>26</v>
      </c>
      <c r="B118" t="s">
        <v>33</v>
      </c>
      <c r="C118" t="s">
        <v>25</v>
      </c>
      <c r="D118" t="s">
        <v>15</v>
      </c>
      <c r="E118" t="s">
        <v>24</v>
      </c>
      <c r="F118">
        <v>26</v>
      </c>
      <c r="G118">
        <v>0</v>
      </c>
      <c r="H118">
        <v>1</v>
      </c>
      <c r="I118">
        <v>0</v>
      </c>
      <c r="J118" s="23">
        <v>79.820627802690581</v>
      </c>
      <c r="K118" s="23">
        <f>$E$132+$E$133*F118+$E$134*G118+$E$135*H118+$E$136*I118</f>
        <v>81.891262478784952</v>
      </c>
      <c r="L118" s="23">
        <f t="shared" si="3"/>
        <v>-2.0706346760943717</v>
      </c>
      <c r="M118" s="23">
        <f t="shared" si="4"/>
        <v>4.287527961844444</v>
      </c>
    </row>
    <row r="119" spans="1:13">
      <c r="A119">
        <v>27</v>
      </c>
      <c r="B119" t="s">
        <v>33</v>
      </c>
      <c r="C119" t="s">
        <v>26</v>
      </c>
      <c r="D119" t="s">
        <v>15</v>
      </c>
      <c r="E119" t="s">
        <v>24</v>
      </c>
      <c r="F119">
        <v>27</v>
      </c>
      <c r="G119">
        <v>0</v>
      </c>
      <c r="H119">
        <v>0</v>
      </c>
      <c r="I119">
        <v>1</v>
      </c>
      <c r="J119" s="23">
        <v>76.712328767123282</v>
      </c>
      <c r="K119" s="23">
        <f>$E$132+$E$133*F119+$E$134*G119+$E$135*H119+$E$136*I119</f>
        <v>78.889691804697549</v>
      </c>
      <c r="L119" s="23">
        <f t="shared" si="3"/>
        <v>-2.177363037574267</v>
      </c>
      <c r="M119" s="23">
        <f t="shared" si="4"/>
        <v>4.7409097973946386</v>
      </c>
    </row>
    <row r="120" spans="1:13">
      <c r="A120">
        <v>28</v>
      </c>
      <c r="B120" t="s">
        <v>33</v>
      </c>
      <c r="C120" t="s">
        <v>27</v>
      </c>
      <c r="D120" t="s">
        <v>15</v>
      </c>
      <c r="E120" t="s">
        <v>24</v>
      </c>
      <c r="F120">
        <v>28</v>
      </c>
      <c r="G120">
        <v>0</v>
      </c>
      <c r="H120">
        <v>0</v>
      </c>
      <c r="I120">
        <v>0</v>
      </c>
      <c r="J120" s="23">
        <v>79.136690647482013</v>
      </c>
      <c r="K120" s="23">
        <f>$E$132+$E$133*F120+$E$134*G120+$E$135*H120+$E$136*I120</f>
        <v>80.338645140381317</v>
      </c>
      <c r="L120" s="23">
        <f t="shared" si="3"/>
        <v>-1.2019544928993042</v>
      </c>
      <c r="M120" s="23">
        <f t="shared" si="4"/>
        <v>1.4446946030008236</v>
      </c>
    </row>
    <row r="121" spans="1:13">
      <c r="A121">
        <v>29</v>
      </c>
      <c r="B121" t="s">
        <v>34</v>
      </c>
      <c r="C121" t="s">
        <v>23</v>
      </c>
      <c r="D121" t="s">
        <v>15</v>
      </c>
      <c r="E121" t="s">
        <v>24</v>
      </c>
      <c r="F121">
        <v>29</v>
      </c>
      <c r="G121">
        <v>1</v>
      </c>
      <c r="H121">
        <v>0</v>
      </c>
      <c r="I121">
        <v>0</v>
      </c>
      <c r="J121" s="23">
        <v>76.737967914438499</v>
      </c>
      <c r="K121" s="23">
        <f>$E$132+$E$133*F121+$E$134*G121+$E$135*H121+$E$136*I121</f>
        <v>77.605486110114214</v>
      </c>
      <c r="L121" s="23">
        <f t="shared" si="3"/>
        <v>-0.86751819567571431</v>
      </c>
      <c r="M121" s="23">
        <f t="shared" si="4"/>
        <v>0.75258781982844691</v>
      </c>
    </row>
    <row r="122" spans="1:13">
      <c r="A122">
        <v>30</v>
      </c>
      <c r="B122" t="s">
        <v>34</v>
      </c>
      <c r="C122" t="s">
        <v>25</v>
      </c>
      <c r="D122" t="s">
        <v>15</v>
      </c>
      <c r="E122" t="s">
        <v>24</v>
      </c>
      <c r="F122">
        <v>30</v>
      </c>
      <c r="G122">
        <v>0</v>
      </c>
      <c r="H122">
        <v>1</v>
      </c>
      <c r="I122">
        <v>0</v>
      </c>
      <c r="J122" s="23">
        <v>86.634844868735087</v>
      </c>
      <c r="K122" s="23">
        <f>$E$132+$E$133*F122+$E$134*G122+$E$135*H122+$E$136*I122</f>
        <v>79.926110625278127</v>
      </c>
      <c r="L122" s="23">
        <f t="shared" si="3"/>
        <v>6.7087342434569592</v>
      </c>
      <c r="M122" s="23">
        <f t="shared" si="4"/>
        <v>45.007115149332016</v>
      </c>
    </row>
    <row r="123" spans="1:13">
      <c r="A123">
        <v>31</v>
      </c>
      <c r="B123" t="s">
        <v>34</v>
      </c>
      <c r="C123" t="s">
        <v>26</v>
      </c>
      <c r="D123" t="s">
        <v>15</v>
      </c>
      <c r="E123" t="s">
        <v>24</v>
      </c>
      <c r="F123">
        <v>31</v>
      </c>
      <c r="G123">
        <v>0</v>
      </c>
      <c r="H123">
        <v>0</v>
      </c>
      <c r="I123">
        <v>1</v>
      </c>
      <c r="J123" s="23">
        <v>79.126213592233015</v>
      </c>
      <c r="K123" s="23">
        <f>$E$132+$E$133*F123+$E$134*G123+$E$135*H123+$E$136*I123</f>
        <v>76.924539951190738</v>
      </c>
      <c r="L123" s="23">
        <f t="shared" si="3"/>
        <v>2.2016736410422766</v>
      </c>
      <c r="M123" s="23">
        <f t="shared" si="4"/>
        <v>4.8473668216603549</v>
      </c>
    </row>
    <row r="124" spans="1:13">
      <c r="A124">
        <v>32</v>
      </c>
      <c r="B124" t="s">
        <v>34</v>
      </c>
      <c r="C124" t="s">
        <v>27</v>
      </c>
      <c r="D124" t="s">
        <v>15</v>
      </c>
      <c r="E124" t="s">
        <v>24</v>
      </c>
      <c r="F124">
        <v>32</v>
      </c>
      <c r="G124">
        <v>0</v>
      </c>
      <c r="H124">
        <v>0</v>
      </c>
      <c r="I124">
        <v>0</v>
      </c>
      <c r="J124" s="23">
        <v>79.255319148936167</v>
      </c>
      <c r="K124" s="23">
        <f>$E$132+$E$133*F124+$E$134*G124+$E$135*H124+$E$136*I124</f>
        <v>78.373493286874506</v>
      </c>
      <c r="L124" s="23">
        <f t="shared" si="3"/>
        <v>0.88182586206166036</v>
      </c>
      <c r="M124" s="23">
        <f t="shared" si="4"/>
        <v>0.77761685100079048</v>
      </c>
    </row>
    <row r="125" spans="1:13">
      <c r="A125">
        <v>33</v>
      </c>
      <c r="B125" t="s">
        <v>35</v>
      </c>
      <c r="C125" t="s">
        <v>23</v>
      </c>
      <c r="D125" t="s">
        <v>15</v>
      </c>
      <c r="E125" t="s">
        <v>24</v>
      </c>
      <c r="F125">
        <v>33</v>
      </c>
      <c r="G125">
        <v>1</v>
      </c>
      <c r="H125">
        <v>0</v>
      </c>
      <c r="I125">
        <v>0</v>
      </c>
      <c r="J125" s="23">
        <v>75.454545454545453</v>
      </c>
      <c r="K125" s="23">
        <f>$E$132+$E$133*F125+$E$134*G125+$E$135*H125+$E$136*I125</f>
        <v>75.640334256607403</v>
      </c>
      <c r="L125" s="23">
        <f t="shared" si="3"/>
        <v>-0.18578880206194981</v>
      </c>
      <c r="M125" s="23">
        <f t="shared" si="4"/>
        <v>3.4517478971614363E-2</v>
      </c>
    </row>
    <row r="126" spans="1:13">
      <c r="A126">
        <v>34</v>
      </c>
      <c r="B126" t="s">
        <v>35</v>
      </c>
      <c r="C126" t="s">
        <v>25</v>
      </c>
      <c r="D126" t="s">
        <v>15</v>
      </c>
      <c r="E126" t="s">
        <v>24</v>
      </c>
      <c r="F126">
        <v>34</v>
      </c>
      <c r="G126">
        <v>0</v>
      </c>
      <c r="H126">
        <v>1</v>
      </c>
      <c r="I126">
        <v>0</v>
      </c>
      <c r="J126" s="23">
        <v>80.361757105943155</v>
      </c>
      <c r="K126" s="23">
        <f>$E$132+$E$133*F126+$E$134*G126+$E$135*H126+$E$136*I126</f>
        <v>77.960958771771317</v>
      </c>
      <c r="L126" s="23">
        <f t="shared" si="3"/>
        <v>2.4007983341718386</v>
      </c>
      <c r="M126" s="23">
        <f t="shared" si="4"/>
        <v>5.7638326413622751</v>
      </c>
    </row>
    <row r="127" spans="1:13">
      <c r="A127">
        <v>35</v>
      </c>
      <c r="B127" t="s">
        <v>35</v>
      </c>
      <c r="C127" t="s">
        <v>26</v>
      </c>
      <c r="D127" t="s">
        <v>15</v>
      </c>
      <c r="E127" t="s">
        <v>24</v>
      </c>
      <c r="F127">
        <v>35</v>
      </c>
      <c r="G127">
        <v>0</v>
      </c>
      <c r="H127">
        <v>0</v>
      </c>
      <c r="I127">
        <v>1</v>
      </c>
      <c r="J127" s="23">
        <v>75.335120643431637</v>
      </c>
      <c r="K127" s="23">
        <f>$E$132+$E$133*F127+$E$134*G127+$E$135*H127+$E$136*I127</f>
        <v>74.959388097683913</v>
      </c>
      <c r="L127" s="23">
        <f t="shared" si="3"/>
        <v>0.37573254574772363</v>
      </c>
      <c r="M127" s="23">
        <f t="shared" si="4"/>
        <v>0.14117494593406524</v>
      </c>
    </row>
    <row r="128" spans="1:13">
      <c r="A128">
        <v>36</v>
      </c>
      <c r="B128" t="s">
        <v>35</v>
      </c>
      <c r="C128" t="s">
        <v>27</v>
      </c>
      <c r="D128" t="s">
        <v>15</v>
      </c>
      <c r="E128" t="s">
        <v>24</v>
      </c>
      <c r="F128">
        <v>36</v>
      </c>
      <c r="G128">
        <v>0</v>
      </c>
      <c r="H128">
        <v>0</v>
      </c>
      <c r="I128">
        <v>0</v>
      </c>
      <c r="J128" s="23">
        <v>72.616136919315394</v>
      </c>
      <c r="K128" s="23">
        <f>$E$132+$E$133*F128+$E$134*G128+$E$135*H128+$E$136*I128</f>
        <v>76.408341433367696</v>
      </c>
      <c r="L128" s="23">
        <f t="shared" si="3"/>
        <v>-3.7922045140523011</v>
      </c>
      <c r="M128" s="23">
        <f t="shared" si="4"/>
        <v>14.380815076398649</v>
      </c>
    </row>
    <row r="130" spans="1:10" ht="15" thickBot="1"/>
    <row r="131" spans="1:10">
      <c r="D131" s="18"/>
      <c r="E131" s="18" t="s">
        <v>43</v>
      </c>
    </row>
    <row r="132" spans="1:10">
      <c r="D132" t="s">
        <v>44</v>
      </c>
      <c r="E132">
        <v>94.09470811492902</v>
      </c>
    </row>
    <row r="133" spans="1:10">
      <c r="D133" t="s">
        <v>16</v>
      </c>
      <c r="E133">
        <v>-0.49128796337670366</v>
      </c>
      <c r="I133" s="32" t="s">
        <v>83</v>
      </c>
      <c r="J133" s="56">
        <f>AVERAGE(M93:M128)</f>
        <v>5.2250674165017523</v>
      </c>
    </row>
    <row r="134" spans="1:10">
      <c r="D134" t="s">
        <v>84</v>
      </c>
      <c r="E134">
        <v>-2.2418710668904009</v>
      </c>
    </row>
    <row r="135" spans="1:10">
      <c r="D135" t="s">
        <v>85</v>
      </c>
      <c r="E135">
        <v>0.57004141165021704</v>
      </c>
    </row>
    <row r="136" spans="1:10" ht="15" thickBot="1">
      <c r="D136" s="19" t="s">
        <v>86</v>
      </c>
      <c r="E136" s="19">
        <v>-1.9402412990604792</v>
      </c>
    </row>
    <row r="140" spans="1:10" ht="18">
      <c r="A140" s="102" t="s">
        <v>87</v>
      </c>
      <c r="B140" s="102"/>
      <c r="C140" s="102"/>
      <c r="D140" s="102"/>
      <c r="E140" t="s">
        <v>88</v>
      </c>
      <c r="F140">
        <v>0.4</v>
      </c>
    </row>
    <row r="142" spans="1:10">
      <c r="A142" s="30" t="s">
        <v>16</v>
      </c>
      <c r="B142" s="30" t="s">
        <v>17</v>
      </c>
      <c r="C142" s="30" t="s">
        <v>18</v>
      </c>
      <c r="D142" s="30" t="s">
        <v>19</v>
      </c>
      <c r="E142" s="30" t="s">
        <v>20</v>
      </c>
      <c r="F142" s="31" t="s">
        <v>21</v>
      </c>
      <c r="G142" s="30" t="s">
        <v>41</v>
      </c>
      <c r="H142" s="30" t="s">
        <v>81</v>
      </c>
      <c r="I142" s="30" t="s">
        <v>82</v>
      </c>
    </row>
    <row r="143" spans="1:10">
      <c r="A143">
        <v>1</v>
      </c>
      <c r="B143" t="s">
        <v>22</v>
      </c>
      <c r="C143" t="s">
        <v>23</v>
      </c>
      <c r="D143" t="s">
        <v>15</v>
      </c>
      <c r="E143" t="s">
        <v>24</v>
      </c>
      <c r="F143" s="23">
        <v>90.102389078498291</v>
      </c>
      <c r="G143" s="23"/>
      <c r="H143" s="23"/>
      <c r="I143" s="23"/>
    </row>
    <row r="144" spans="1:10">
      <c r="A144">
        <v>2</v>
      </c>
      <c r="B144" t="s">
        <v>22</v>
      </c>
      <c r="C144" t="s">
        <v>25</v>
      </c>
      <c r="D144" t="s">
        <v>15</v>
      </c>
      <c r="E144" t="s">
        <v>24</v>
      </c>
      <c r="F144" s="23">
        <v>95.136778115501514</v>
      </c>
      <c r="G144" s="23">
        <f>F143</f>
        <v>90.102389078498291</v>
      </c>
      <c r="H144" s="23">
        <f t="shared" ref="H144:H178" si="5">F144-G144</f>
        <v>5.0343890370032227</v>
      </c>
      <c r="I144" s="23">
        <f t="shared" ref="I144:I178" si="6">H144*H144</f>
        <v>25.345072975898237</v>
      </c>
    </row>
    <row r="145" spans="1:9">
      <c r="A145">
        <v>3</v>
      </c>
      <c r="B145" t="s">
        <v>22</v>
      </c>
      <c r="C145" t="s">
        <v>26</v>
      </c>
      <c r="D145" t="s">
        <v>15</v>
      </c>
      <c r="E145" t="s">
        <v>24</v>
      </c>
      <c r="F145" s="23">
        <v>88.679245283018872</v>
      </c>
      <c r="G145" s="23">
        <f>$F$140*F144+(1-$F$140)*G144</f>
        <v>92.116144693299574</v>
      </c>
      <c r="H145" s="23">
        <f t="shared" si="5"/>
        <v>-3.4368994102807022</v>
      </c>
      <c r="I145" s="23">
        <f t="shared" si="6"/>
        <v>11.812277556387839</v>
      </c>
    </row>
    <row r="146" spans="1:9">
      <c r="A146">
        <v>4</v>
      </c>
      <c r="B146" t="s">
        <v>22</v>
      </c>
      <c r="C146" t="s">
        <v>27</v>
      </c>
      <c r="D146" t="s">
        <v>15</v>
      </c>
      <c r="E146" t="s">
        <v>24</v>
      </c>
      <c r="F146" s="23">
        <v>95.59748427672956</v>
      </c>
      <c r="G146" s="23">
        <f t="shared" ref="G146:G178" si="7">$F$140*F145+(1-$F$140)*G145</f>
        <v>90.741384929187291</v>
      </c>
      <c r="H146" s="23">
        <f t="shared" si="5"/>
        <v>4.8560993475422691</v>
      </c>
      <c r="I146" s="23">
        <f t="shared" si="6"/>
        <v>23.58170087320045</v>
      </c>
    </row>
    <row r="147" spans="1:9">
      <c r="A147">
        <v>5</v>
      </c>
      <c r="B147" t="s">
        <v>28</v>
      </c>
      <c r="C147" t="s">
        <v>23</v>
      </c>
      <c r="D147" t="s">
        <v>15</v>
      </c>
      <c r="E147" t="s">
        <v>24</v>
      </c>
      <c r="F147" s="23">
        <v>90.202702702702695</v>
      </c>
      <c r="G147" s="23">
        <f t="shared" si="7"/>
        <v>92.683824668204196</v>
      </c>
      <c r="H147" s="23">
        <f t="shared" si="5"/>
        <v>-2.4811219655015009</v>
      </c>
      <c r="I147" s="23">
        <f t="shared" si="6"/>
        <v>6.1559662076940311</v>
      </c>
    </row>
    <row r="148" spans="1:9">
      <c r="A148">
        <v>6</v>
      </c>
      <c r="B148" t="s">
        <v>28</v>
      </c>
      <c r="C148" t="s">
        <v>25</v>
      </c>
      <c r="D148" t="s">
        <v>15</v>
      </c>
      <c r="E148" t="s">
        <v>24</v>
      </c>
      <c r="F148" s="23">
        <v>88.698630136986296</v>
      </c>
      <c r="G148" s="23">
        <f t="shared" si="7"/>
        <v>91.691375882003598</v>
      </c>
      <c r="H148" s="23">
        <f t="shared" si="5"/>
        <v>-2.9927457450173023</v>
      </c>
      <c r="I148" s="23">
        <f t="shared" si="6"/>
        <v>8.956527094319167</v>
      </c>
    </row>
    <row r="149" spans="1:9">
      <c r="A149">
        <v>7</v>
      </c>
      <c r="B149" t="s">
        <v>28</v>
      </c>
      <c r="C149" t="s">
        <v>26</v>
      </c>
      <c r="D149" t="s">
        <v>15</v>
      </c>
      <c r="E149" t="s">
        <v>24</v>
      </c>
      <c r="F149" s="23">
        <v>89.368770764119603</v>
      </c>
      <c r="G149" s="23">
        <f t="shared" si="7"/>
        <v>90.494277583996677</v>
      </c>
      <c r="H149" s="23">
        <f t="shared" si="5"/>
        <v>-1.1255068198770743</v>
      </c>
      <c r="I149" s="23">
        <f t="shared" si="6"/>
        <v>1.266765601589805</v>
      </c>
    </row>
    <row r="150" spans="1:9">
      <c r="A150">
        <v>8</v>
      </c>
      <c r="B150" t="s">
        <v>28</v>
      </c>
      <c r="C150" t="s">
        <v>27</v>
      </c>
      <c r="D150" t="s">
        <v>15</v>
      </c>
      <c r="E150" t="s">
        <v>24</v>
      </c>
      <c r="F150" s="23">
        <v>92.145015105740185</v>
      </c>
      <c r="G150" s="23">
        <f t="shared" si="7"/>
        <v>90.044074856045853</v>
      </c>
      <c r="H150" s="23">
        <f t="shared" si="5"/>
        <v>2.1009402496943324</v>
      </c>
      <c r="I150" s="23">
        <f t="shared" si="6"/>
        <v>4.4139499327856839</v>
      </c>
    </row>
    <row r="151" spans="1:9">
      <c r="A151">
        <v>9</v>
      </c>
      <c r="B151" t="s">
        <v>29</v>
      </c>
      <c r="C151" t="s">
        <v>23</v>
      </c>
      <c r="D151" t="s">
        <v>15</v>
      </c>
      <c r="E151" t="s">
        <v>24</v>
      </c>
      <c r="F151" s="23">
        <v>85.483870967741936</v>
      </c>
      <c r="G151" s="23">
        <f t="shared" si="7"/>
        <v>90.884450955923583</v>
      </c>
      <c r="H151" s="23">
        <f t="shared" si="5"/>
        <v>-5.4005799881816472</v>
      </c>
      <c r="I151" s="23">
        <f t="shared" si="6"/>
        <v>29.166264208748082</v>
      </c>
    </row>
    <row r="152" spans="1:9">
      <c r="A152">
        <v>10</v>
      </c>
      <c r="B152" t="s">
        <v>29</v>
      </c>
      <c r="C152" t="s">
        <v>25</v>
      </c>
      <c r="D152" t="s">
        <v>15</v>
      </c>
      <c r="E152" t="s">
        <v>24</v>
      </c>
      <c r="F152" s="23">
        <v>90.282131661442008</v>
      </c>
      <c r="G152" s="23">
        <f t="shared" si="7"/>
        <v>88.724218960650916</v>
      </c>
      <c r="H152" s="23">
        <f t="shared" si="5"/>
        <v>1.5579127007910927</v>
      </c>
      <c r="I152" s="23">
        <f t="shared" si="6"/>
        <v>2.4270919832861968</v>
      </c>
    </row>
    <row r="153" spans="1:9">
      <c r="A153">
        <v>11</v>
      </c>
      <c r="B153" t="s">
        <v>29</v>
      </c>
      <c r="C153" t="s">
        <v>26</v>
      </c>
      <c r="D153" t="s">
        <v>15</v>
      </c>
      <c r="E153" t="s">
        <v>24</v>
      </c>
      <c r="F153" s="23">
        <v>86.82634730538922</v>
      </c>
      <c r="G153" s="23">
        <f t="shared" si="7"/>
        <v>89.347384040967356</v>
      </c>
      <c r="H153" s="23">
        <f t="shared" si="5"/>
        <v>-2.5210367355781358</v>
      </c>
      <c r="I153" s="23">
        <f t="shared" si="6"/>
        <v>6.3556262221344637</v>
      </c>
    </row>
    <row r="154" spans="1:9">
      <c r="A154">
        <v>12</v>
      </c>
      <c r="B154" t="s">
        <v>29</v>
      </c>
      <c r="C154" t="s">
        <v>27</v>
      </c>
      <c r="D154" t="s">
        <v>15</v>
      </c>
      <c r="E154" t="s">
        <v>24</v>
      </c>
      <c r="F154" s="23">
        <v>89.130434782608688</v>
      </c>
      <c r="G154" s="23">
        <f t="shared" si="7"/>
        <v>88.338969346736093</v>
      </c>
      <c r="H154" s="23">
        <f t="shared" si="5"/>
        <v>0.79146543587259544</v>
      </c>
      <c r="I154" s="23">
        <f t="shared" si="6"/>
        <v>0.62641753618099749</v>
      </c>
    </row>
    <row r="155" spans="1:9">
      <c r="A155">
        <v>13</v>
      </c>
      <c r="B155" t="s">
        <v>30</v>
      </c>
      <c r="C155" t="s">
        <v>23</v>
      </c>
      <c r="D155" t="s">
        <v>15</v>
      </c>
      <c r="E155" t="s">
        <v>24</v>
      </c>
      <c r="F155" s="23">
        <v>85.534591194968556</v>
      </c>
      <c r="G155" s="23">
        <f t="shared" si="7"/>
        <v>88.655555521085134</v>
      </c>
      <c r="H155" s="23">
        <f t="shared" si="5"/>
        <v>-3.120964326116578</v>
      </c>
      <c r="I155" s="23">
        <f t="shared" si="6"/>
        <v>9.7404183248923069</v>
      </c>
    </row>
    <row r="156" spans="1:9">
      <c r="A156">
        <v>14</v>
      </c>
      <c r="B156" t="s">
        <v>30</v>
      </c>
      <c r="C156" t="s">
        <v>25</v>
      </c>
      <c r="D156" t="s">
        <v>15</v>
      </c>
      <c r="E156" t="s">
        <v>24</v>
      </c>
      <c r="F156" s="23">
        <v>84.482758620689651</v>
      </c>
      <c r="G156" s="23">
        <f t="shared" si="7"/>
        <v>87.407169790638505</v>
      </c>
      <c r="H156" s="23">
        <f t="shared" si="5"/>
        <v>-2.9244111699488542</v>
      </c>
      <c r="I156" s="23">
        <f t="shared" si="6"/>
        <v>8.5521806909216256</v>
      </c>
    </row>
    <row r="157" spans="1:9">
      <c r="A157">
        <v>15</v>
      </c>
      <c r="B157" t="s">
        <v>30</v>
      </c>
      <c r="C157" t="s">
        <v>26</v>
      </c>
      <c r="D157" t="s">
        <v>15</v>
      </c>
      <c r="E157" t="s">
        <v>24</v>
      </c>
      <c r="F157" s="23">
        <v>85</v>
      </c>
      <c r="G157" s="23">
        <f t="shared" si="7"/>
        <v>86.237405322658958</v>
      </c>
      <c r="H157" s="23">
        <f t="shared" si="5"/>
        <v>-1.2374053226589581</v>
      </c>
      <c r="I157" s="23">
        <f t="shared" si="6"/>
        <v>1.5311719325447202</v>
      </c>
    </row>
    <row r="158" spans="1:9">
      <c r="A158">
        <v>16</v>
      </c>
      <c r="B158" t="s">
        <v>30</v>
      </c>
      <c r="C158" t="s">
        <v>27</v>
      </c>
      <c r="D158" t="s">
        <v>15</v>
      </c>
      <c r="E158" t="s">
        <v>24</v>
      </c>
      <c r="F158" s="23">
        <v>86.549707602339183</v>
      </c>
      <c r="G158" s="23">
        <f t="shared" si="7"/>
        <v>85.742443193595363</v>
      </c>
      <c r="H158" s="23">
        <f t="shared" si="5"/>
        <v>0.80726440874381922</v>
      </c>
      <c r="I158" s="23">
        <f t="shared" si="6"/>
        <v>0.65167582562450799</v>
      </c>
    </row>
    <row r="159" spans="1:9">
      <c r="A159">
        <v>17</v>
      </c>
      <c r="B159" t="s">
        <v>31</v>
      </c>
      <c r="C159" t="s">
        <v>23</v>
      </c>
      <c r="D159" t="s">
        <v>15</v>
      </c>
      <c r="E159" t="s">
        <v>24</v>
      </c>
      <c r="F159" s="23">
        <v>86.834733893557427</v>
      </c>
      <c r="G159" s="23">
        <f t="shared" si="7"/>
        <v>86.065348957092894</v>
      </c>
      <c r="H159" s="23">
        <f t="shared" si="5"/>
        <v>0.7693849364645331</v>
      </c>
      <c r="I159" s="23">
        <f t="shared" si="6"/>
        <v>0.59195318045853362</v>
      </c>
    </row>
    <row r="160" spans="1:9">
      <c r="A160">
        <v>18</v>
      </c>
      <c r="B160" t="s">
        <v>31</v>
      </c>
      <c r="C160" t="s">
        <v>25</v>
      </c>
      <c r="D160" t="s">
        <v>15</v>
      </c>
      <c r="E160" t="s">
        <v>24</v>
      </c>
      <c r="F160" s="23">
        <v>85.13513513513513</v>
      </c>
      <c r="G160" s="23">
        <f t="shared" si="7"/>
        <v>86.373102931678716</v>
      </c>
      <c r="H160" s="23">
        <f t="shared" si="5"/>
        <v>-1.237967796543586</v>
      </c>
      <c r="I160" s="23">
        <f t="shared" si="6"/>
        <v>1.5325642652789815</v>
      </c>
    </row>
    <row r="161" spans="1:9">
      <c r="A161">
        <v>19</v>
      </c>
      <c r="B161" t="s">
        <v>31</v>
      </c>
      <c r="C161" t="s">
        <v>26</v>
      </c>
      <c r="D161" t="s">
        <v>15</v>
      </c>
      <c r="E161" t="s">
        <v>24</v>
      </c>
      <c r="F161" s="23">
        <v>81.723237597911222</v>
      </c>
      <c r="G161" s="23">
        <f t="shared" si="7"/>
        <v>85.877915813061293</v>
      </c>
      <c r="H161" s="23">
        <f t="shared" si="5"/>
        <v>-4.1546782151500707</v>
      </c>
      <c r="I161" s="23">
        <f t="shared" si="6"/>
        <v>17.261351071442576</v>
      </c>
    </row>
    <row r="162" spans="1:9">
      <c r="A162">
        <v>20</v>
      </c>
      <c r="B162" t="s">
        <v>31</v>
      </c>
      <c r="C162" t="s">
        <v>27</v>
      </c>
      <c r="D162" t="s">
        <v>15</v>
      </c>
      <c r="E162" t="s">
        <v>24</v>
      </c>
      <c r="F162" s="23">
        <v>84.382871536523936</v>
      </c>
      <c r="G162" s="23">
        <f t="shared" si="7"/>
        <v>84.216044527001259</v>
      </c>
      <c r="H162" s="23">
        <f t="shared" si="5"/>
        <v>0.16682700952267737</v>
      </c>
      <c r="I162" s="23">
        <f t="shared" si="6"/>
        <v>2.7831251106279487E-2</v>
      </c>
    </row>
    <row r="163" spans="1:9">
      <c r="A163">
        <v>21</v>
      </c>
      <c r="B163" t="s">
        <v>32</v>
      </c>
      <c r="C163" t="s">
        <v>23</v>
      </c>
      <c r="D163" t="s">
        <v>15</v>
      </c>
      <c r="E163" t="s">
        <v>24</v>
      </c>
      <c r="F163" s="23">
        <v>85.359801488833739</v>
      </c>
      <c r="G163" s="23">
        <f t="shared" si="7"/>
        <v>84.282775330810324</v>
      </c>
      <c r="H163" s="23">
        <f t="shared" si="5"/>
        <v>1.0770261580234148</v>
      </c>
      <c r="I163" s="23">
        <f t="shared" si="6"/>
        <v>1.1599853450666777</v>
      </c>
    </row>
    <row r="164" spans="1:9">
      <c r="A164">
        <v>22</v>
      </c>
      <c r="B164" t="s">
        <v>32</v>
      </c>
      <c r="C164" t="s">
        <v>25</v>
      </c>
      <c r="D164" t="s">
        <v>15</v>
      </c>
      <c r="E164" t="s">
        <v>24</v>
      </c>
      <c r="F164" s="23">
        <v>81.84143222506394</v>
      </c>
      <c r="G164" s="23">
        <f t="shared" si="7"/>
        <v>84.713585794019679</v>
      </c>
      <c r="H164" s="23">
        <f t="shared" si="5"/>
        <v>-2.8721535689557385</v>
      </c>
      <c r="I164" s="23">
        <f t="shared" si="6"/>
        <v>8.2492661236651852</v>
      </c>
    </row>
    <row r="165" spans="1:9">
      <c r="A165">
        <v>23</v>
      </c>
      <c r="B165" t="s">
        <v>32</v>
      </c>
      <c r="C165" t="s">
        <v>26</v>
      </c>
      <c r="D165" t="s">
        <v>15</v>
      </c>
      <c r="E165" t="s">
        <v>24</v>
      </c>
      <c r="F165" s="23">
        <v>82.608695652173907</v>
      </c>
      <c r="G165" s="23">
        <f t="shared" si="7"/>
        <v>83.564724366437389</v>
      </c>
      <c r="H165" s="23">
        <f t="shared" si="5"/>
        <v>-0.95602871426348202</v>
      </c>
      <c r="I165" s="23">
        <f t="shared" si="6"/>
        <v>0.91399090249628656</v>
      </c>
    </row>
    <row r="166" spans="1:9">
      <c r="A166">
        <v>24</v>
      </c>
      <c r="B166" t="s">
        <v>32</v>
      </c>
      <c r="C166" t="s">
        <v>27</v>
      </c>
      <c r="D166" t="s">
        <v>15</v>
      </c>
      <c r="E166" t="s">
        <v>24</v>
      </c>
      <c r="F166" s="23">
        <v>79.606879606879616</v>
      </c>
      <c r="G166" s="23">
        <f t="shared" si="7"/>
        <v>83.182312880731985</v>
      </c>
      <c r="H166" s="23">
        <f t="shared" si="5"/>
        <v>-3.5754332738523686</v>
      </c>
      <c r="I166" s="23">
        <f t="shared" si="6"/>
        <v>12.783723095770666</v>
      </c>
    </row>
    <row r="167" spans="1:9">
      <c r="A167">
        <v>25</v>
      </c>
      <c r="B167" t="s">
        <v>33</v>
      </c>
      <c r="C167" t="s">
        <v>23</v>
      </c>
      <c r="D167" t="s">
        <v>15</v>
      </c>
      <c r="E167" t="s">
        <v>24</v>
      </c>
      <c r="F167" s="23">
        <v>75.797872340425528</v>
      </c>
      <c r="G167" s="23">
        <f t="shared" si="7"/>
        <v>81.752139571191037</v>
      </c>
      <c r="H167" s="23">
        <f t="shared" si="5"/>
        <v>-5.9542672307655096</v>
      </c>
      <c r="I167" s="23">
        <f t="shared" si="6"/>
        <v>35.453298255367969</v>
      </c>
    </row>
    <row r="168" spans="1:9">
      <c r="A168">
        <v>26</v>
      </c>
      <c r="B168" t="s">
        <v>33</v>
      </c>
      <c r="C168" t="s">
        <v>25</v>
      </c>
      <c r="D168" t="s">
        <v>15</v>
      </c>
      <c r="E168" t="s">
        <v>24</v>
      </c>
      <c r="F168" s="23">
        <v>79.820627802690581</v>
      </c>
      <c r="G168" s="23">
        <f t="shared" si="7"/>
        <v>79.370432678884839</v>
      </c>
      <c r="H168" s="23">
        <f t="shared" si="5"/>
        <v>0.45019512380574156</v>
      </c>
      <c r="I168" s="23">
        <f t="shared" si="6"/>
        <v>0.20267564949846698</v>
      </c>
    </row>
    <row r="169" spans="1:9">
      <c r="A169">
        <v>27</v>
      </c>
      <c r="B169" t="s">
        <v>33</v>
      </c>
      <c r="C169" t="s">
        <v>26</v>
      </c>
      <c r="D169" t="s">
        <v>15</v>
      </c>
      <c r="E169" t="s">
        <v>24</v>
      </c>
      <c r="F169" s="23">
        <v>76.712328767123282</v>
      </c>
      <c r="G169" s="23">
        <f t="shared" si="7"/>
        <v>79.550510728407133</v>
      </c>
      <c r="H169" s="23">
        <f t="shared" si="5"/>
        <v>-2.8381819612838513</v>
      </c>
      <c r="I169" s="23">
        <f t="shared" si="6"/>
        <v>8.0552768453570494</v>
      </c>
    </row>
    <row r="170" spans="1:9">
      <c r="A170">
        <v>28</v>
      </c>
      <c r="B170" t="s">
        <v>33</v>
      </c>
      <c r="C170" t="s">
        <v>27</v>
      </c>
      <c r="D170" t="s">
        <v>15</v>
      </c>
      <c r="E170" t="s">
        <v>24</v>
      </c>
      <c r="F170" s="23">
        <v>79.136690647482013</v>
      </c>
      <c r="G170" s="23">
        <f t="shared" si="7"/>
        <v>78.415237943893587</v>
      </c>
      <c r="H170" s="23">
        <f t="shared" si="5"/>
        <v>0.72145270358842595</v>
      </c>
      <c r="I170" s="23">
        <f t="shared" si="6"/>
        <v>0.52049400351504915</v>
      </c>
    </row>
    <row r="171" spans="1:9">
      <c r="A171">
        <v>29</v>
      </c>
      <c r="B171" t="s">
        <v>34</v>
      </c>
      <c r="C171" t="s">
        <v>23</v>
      </c>
      <c r="D171" t="s">
        <v>15</v>
      </c>
      <c r="E171" t="s">
        <v>24</v>
      </c>
      <c r="F171" s="23">
        <v>76.737967914438499</v>
      </c>
      <c r="G171" s="23">
        <f t="shared" si="7"/>
        <v>78.703819025328954</v>
      </c>
      <c r="H171" s="23">
        <f t="shared" si="5"/>
        <v>-1.9658511108904548</v>
      </c>
      <c r="I171" s="23">
        <f t="shared" si="6"/>
        <v>3.8645705901892353</v>
      </c>
    </row>
    <row r="172" spans="1:9">
      <c r="A172">
        <v>30</v>
      </c>
      <c r="B172" t="s">
        <v>34</v>
      </c>
      <c r="C172" t="s">
        <v>25</v>
      </c>
      <c r="D172" t="s">
        <v>15</v>
      </c>
      <c r="E172" t="s">
        <v>24</v>
      </c>
      <c r="F172" s="23">
        <v>86.634844868735087</v>
      </c>
      <c r="G172" s="23">
        <f t="shared" si="7"/>
        <v>77.917478580972769</v>
      </c>
      <c r="H172" s="23">
        <f t="shared" si="5"/>
        <v>8.7173662877623173</v>
      </c>
      <c r="I172" s="23">
        <f t="shared" si="6"/>
        <v>75.992474995014959</v>
      </c>
    </row>
    <row r="173" spans="1:9">
      <c r="A173">
        <v>31</v>
      </c>
      <c r="B173" t="s">
        <v>34</v>
      </c>
      <c r="C173" t="s">
        <v>26</v>
      </c>
      <c r="D173" t="s">
        <v>15</v>
      </c>
      <c r="E173" t="s">
        <v>24</v>
      </c>
      <c r="F173" s="23">
        <v>79.126213592233015</v>
      </c>
      <c r="G173" s="23">
        <f t="shared" si="7"/>
        <v>81.404425096077688</v>
      </c>
      <c r="H173" s="23">
        <f t="shared" si="5"/>
        <v>-2.2782115038446733</v>
      </c>
      <c r="I173" s="23">
        <f t="shared" si="6"/>
        <v>5.1902476562502082</v>
      </c>
    </row>
    <row r="174" spans="1:9">
      <c r="A174">
        <v>32</v>
      </c>
      <c r="B174" t="s">
        <v>34</v>
      </c>
      <c r="C174" t="s">
        <v>27</v>
      </c>
      <c r="D174" t="s">
        <v>15</v>
      </c>
      <c r="E174" t="s">
        <v>24</v>
      </c>
      <c r="F174" s="23">
        <v>79.255319148936167</v>
      </c>
      <c r="G174" s="23">
        <f t="shared" si="7"/>
        <v>80.493140494539816</v>
      </c>
      <c r="H174" s="23">
        <f t="shared" si="5"/>
        <v>-1.2378213456036491</v>
      </c>
      <c r="I174" s="23">
        <f t="shared" si="6"/>
        <v>1.5322016836320285</v>
      </c>
    </row>
    <row r="175" spans="1:9">
      <c r="A175">
        <v>33</v>
      </c>
      <c r="B175" t="s">
        <v>35</v>
      </c>
      <c r="C175" t="s">
        <v>23</v>
      </c>
      <c r="D175" t="s">
        <v>15</v>
      </c>
      <c r="E175" t="s">
        <v>24</v>
      </c>
      <c r="F175" s="23">
        <v>75.454545454545453</v>
      </c>
      <c r="G175" s="23">
        <f t="shared" si="7"/>
        <v>79.998011956298356</v>
      </c>
      <c r="H175" s="23">
        <f t="shared" si="5"/>
        <v>-4.5434665017529028</v>
      </c>
      <c r="I175" s="23">
        <f t="shared" si="6"/>
        <v>20.64308785255076</v>
      </c>
    </row>
    <row r="176" spans="1:9">
      <c r="A176">
        <v>34</v>
      </c>
      <c r="B176" t="s">
        <v>35</v>
      </c>
      <c r="C176" t="s">
        <v>25</v>
      </c>
      <c r="D176" t="s">
        <v>15</v>
      </c>
      <c r="E176" t="s">
        <v>24</v>
      </c>
      <c r="F176" s="23">
        <v>80.361757105943155</v>
      </c>
      <c r="G176" s="23">
        <f t="shared" si="7"/>
        <v>78.180625355597201</v>
      </c>
      <c r="H176" s="23">
        <f t="shared" si="5"/>
        <v>2.1811317503459549</v>
      </c>
      <c r="I176" s="23">
        <f t="shared" si="6"/>
        <v>4.7573357123672091</v>
      </c>
    </row>
    <row r="177" spans="1:9">
      <c r="A177">
        <v>35</v>
      </c>
      <c r="B177" t="s">
        <v>35</v>
      </c>
      <c r="C177" t="s">
        <v>26</v>
      </c>
      <c r="D177" t="s">
        <v>15</v>
      </c>
      <c r="E177" t="s">
        <v>24</v>
      </c>
      <c r="F177" s="23">
        <v>75.335120643431637</v>
      </c>
      <c r="G177" s="23">
        <f t="shared" si="7"/>
        <v>79.053078055735583</v>
      </c>
      <c r="H177" s="23">
        <f t="shared" si="5"/>
        <v>-3.7179574123039458</v>
      </c>
      <c r="I177" s="23">
        <f t="shared" si="6"/>
        <v>13.823207319705853</v>
      </c>
    </row>
    <row r="178" spans="1:9">
      <c r="A178">
        <v>36</v>
      </c>
      <c r="B178" t="s">
        <v>35</v>
      </c>
      <c r="C178" t="s">
        <v>27</v>
      </c>
      <c r="D178" t="s">
        <v>15</v>
      </c>
      <c r="E178" t="s">
        <v>24</v>
      </c>
      <c r="F178" s="23">
        <v>72.616136919315394</v>
      </c>
      <c r="G178" s="23">
        <f t="shared" si="7"/>
        <v>77.565895090813996</v>
      </c>
      <c r="H178" s="23">
        <f t="shared" si="5"/>
        <v>-4.9497581714986012</v>
      </c>
      <c r="I178" s="23">
        <f t="shared" si="6"/>
        <v>24.500105956317174</v>
      </c>
    </row>
    <row r="180" spans="1:9">
      <c r="E180" s="33" t="s">
        <v>3</v>
      </c>
      <c r="F180" s="34">
        <f>AVERAGE(I144:I178)</f>
        <v>10.78967853489312</v>
      </c>
    </row>
    <row r="182" spans="1:9">
      <c r="F182" s="35" t="s">
        <v>49</v>
      </c>
      <c r="G182" s="35" t="s">
        <v>3</v>
      </c>
    </row>
    <row r="183" spans="1:9">
      <c r="F183">
        <v>0.2</v>
      </c>
      <c r="G183">
        <v>12</v>
      </c>
    </row>
    <row r="184" spans="1:9">
      <c r="F184" s="21">
        <v>0.4</v>
      </c>
      <c r="G184" s="77">
        <v>10</v>
      </c>
      <c r="H184" s="36" t="s">
        <v>73</v>
      </c>
    </row>
    <row r="185" spans="1:9">
      <c r="F185">
        <v>0.6</v>
      </c>
      <c r="G185">
        <v>11</v>
      </c>
    </row>
    <row r="186" spans="1:9">
      <c r="F186">
        <v>0.8</v>
      </c>
      <c r="G186">
        <v>13</v>
      </c>
    </row>
    <row r="191" spans="1:9" ht="28.8">
      <c r="A191" s="49" t="s">
        <v>111</v>
      </c>
    </row>
    <row r="193" spans="1:6">
      <c r="A193" s="37" t="s">
        <v>16</v>
      </c>
      <c r="B193" s="37" t="s">
        <v>17</v>
      </c>
      <c r="C193" s="37" t="s">
        <v>18</v>
      </c>
      <c r="D193" s="37" t="s">
        <v>38</v>
      </c>
      <c r="E193" s="37" t="s">
        <v>74</v>
      </c>
      <c r="F193" s="38" t="s">
        <v>40</v>
      </c>
    </row>
    <row r="194" spans="1:6">
      <c r="A194">
        <v>1</v>
      </c>
      <c r="B194">
        <v>2018</v>
      </c>
      <c r="C194">
        <v>1</v>
      </c>
      <c r="D194" t="s">
        <v>15</v>
      </c>
      <c r="E194" t="s">
        <v>24</v>
      </c>
      <c r="F194" s="14">
        <v>85.825892857142804</v>
      </c>
    </row>
    <row r="195" spans="1:6">
      <c r="A195">
        <v>2</v>
      </c>
      <c r="B195">
        <v>2018</v>
      </c>
      <c r="C195">
        <v>2</v>
      </c>
      <c r="D195" t="s">
        <v>15</v>
      </c>
      <c r="E195" t="s">
        <v>24</v>
      </c>
      <c r="F195" s="14">
        <v>80.060195635816399</v>
      </c>
    </row>
    <row r="196" spans="1:6">
      <c r="A196">
        <v>3</v>
      </c>
      <c r="B196">
        <v>2018</v>
      </c>
      <c r="C196">
        <v>3</v>
      </c>
      <c r="D196" t="s">
        <v>15</v>
      </c>
      <c r="E196" t="s">
        <v>24</v>
      </c>
      <c r="F196" s="14">
        <v>77.3458445040214</v>
      </c>
    </row>
    <row r="197" spans="1:6">
      <c r="A197">
        <v>4</v>
      </c>
      <c r="B197">
        <v>2018</v>
      </c>
      <c r="C197">
        <v>4</v>
      </c>
      <c r="D197" t="s">
        <v>15</v>
      </c>
      <c r="E197" t="s">
        <v>24</v>
      </c>
      <c r="F197" s="14">
        <v>79.390797148412105</v>
      </c>
    </row>
    <row r="198" spans="1:6">
      <c r="A198">
        <v>5</v>
      </c>
      <c r="B198">
        <v>2019</v>
      </c>
      <c r="C198">
        <v>1</v>
      </c>
      <c r="D198" t="s">
        <v>15</v>
      </c>
      <c r="E198" t="s">
        <v>24</v>
      </c>
      <c r="F198" s="14">
        <v>85.146053449347406</v>
      </c>
    </row>
    <row r="199" spans="1:6">
      <c r="A199">
        <v>6</v>
      </c>
      <c r="B199">
        <v>2019</v>
      </c>
      <c r="C199">
        <v>2</v>
      </c>
      <c r="D199" t="s">
        <v>15</v>
      </c>
      <c r="E199" t="s">
        <v>24</v>
      </c>
      <c r="F199" s="14">
        <v>85.730274202574094</v>
      </c>
    </row>
    <row r="200" spans="1:6">
      <c r="A200">
        <v>7</v>
      </c>
      <c r="B200">
        <v>2019</v>
      </c>
      <c r="C200">
        <v>3</v>
      </c>
      <c r="D200" t="s">
        <v>15</v>
      </c>
      <c r="E200" t="s">
        <v>24</v>
      </c>
      <c r="F200" s="14">
        <v>86.689419795221795</v>
      </c>
    </row>
    <row r="201" spans="1:6">
      <c r="A201">
        <v>8</v>
      </c>
      <c r="B201">
        <v>2019</v>
      </c>
      <c r="C201">
        <v>4</v>
      </c>
      <c r="D201" t="s">
        <v>15</v>
      </c>
      <c r="E201" t="s">
        <v>24</v>
      </c>
      <c r="F201" s="14">
        <v>86.026490066225094</v>
      </c>
    </row>
    <row r="202" spans="1:6">
      <c r="A202">
        <v>9</v>
      </c>
      <c r="B202">
        <v>2021</v>
      </c>
      <c r="C202">
        <v>1</v>
      </c>
      <c r="D202" t="s">
        <v>15</v>
      </c>
      <c r="E202" t="s">
        <v>24</v>
      </c>
      <c r="F202" s="14">
        <v>46.789503070910101</v>
      </c>
    </row>
    <row r="203" spans="1:6">
      <c r="A203">
        <v>10</v>
      </c>
      <c r="B203">
        <v>2021</v>
      </c>
      <c r="C203">
        <v>2</v>
      </c>
      <c r="D203" t="s">
        <v>15</v>
      </c>
      <c r="E203" t="s">
        <v>24</v>
      </c>
      <c r="F203" s="14">
        <v>63.522727272727202</v>
      </c>
    </row>
    <row r="204" spans="1:6">
      <c r="A204">
        <v>11</v>
      </c>
      <c r="B204">
        <v>2021</v>
      </c>
      <c r="C204">
        <v>3</v>
      </c>
      <c r="D204" t="s">
        <v>15</v>
      </c>
      <c r="E204" t="s">
        <v>24</v>
      </c>
      <c r="F204" s="14">
        <v>67.867647058823493</v>
      </c>
    </row>
    <row r="205" spans="1:6">
      <c r="A205">
        <v>12</v>
      </c>
      <c r="B205">
        <v>2021</v>
      </c>
      <c r="C205">
        <v>4</v>
      </c>
      <c r="D205" t="s">
        <v>15</v>
      </c>
      <c r="E205" t="s">
        <v>24</v>
      </c>
      <c r="F205" s="14">
        <v>88.916876574307295</v>
      </c>
    </row>
    <row r="210" spans="1:9" ht="18">
      <c r="A210" s="102" t="s">
        <v>50</v>
      </c>
      <c r="B210" s="102"/>
      <c r="C210" s="102"/>
      <c r="D210" s="102"/>
    </row>
    <row r="212" spans="1:9">
      <c r="A212" s="37" t="s">
        <v>16</v>
      </c>
      <c r="B212" s="37" t="s">
        <v>17</v>
      </c>
      <c r="C212" s="37" t="s">
        <v>18</v>
      </c>
      <c r="D212" s="37" t="s">
        <v>38</v>
      </c>
      <c r="E212" s="37" t="s">
        <v>74</v>
      </c>
      <c r="F212" s="38" t="s">
        <v>40</v>
      </c>
      <c r="G212" s="37" t="s">
        <v>41</v>
      </c>
      <c r="H212" s="37" t="s">
        <v>81</v>
      </c>
      <c r="I212" s="37" t="s">
        <v>82</v>
      </c>
    </row>
    <row r="213" spans="1:9">
      <c r="A213">
        <v>1</v>
      </c>
      <c r="B213">
        <v>2018</v>
      </c>
      <c r="C213">
        <v>1</v>
      </c>
      <c r="D213" t="s">
        <v>15</v>
      </c>
      <c r="E213" t="s">
        <v>24</v>
      </c>
      <c r="F213" s="14">
        <v>85.825892857142804</v>
      </c>
      <c r="G213" s="23">
        <f>$E$227+$E$228*A213</f>
        <v>84.156930547663819</v>
      </c>
      <c r="H213" s="23">
        <f>F213-G213</f>
        <v>1.6689623094789852</v>
      </c>
      <c r="I213" s="23">
        <f t="shared" ref="I213:I224" si="8">H213*H213</f>
        <v>2.7854351904614276</v>
      </c>
    </row>
    <row r="214" spans="1:9">
      <c r="A214">
        <v>2</v>
      </c>
      <c r="B214">
        <v>2018</v>
      </c>
      <c r="C214">
        <v>2</v>
      </c>
      <c r="D214" t="s">
        <v>15</v>
      </c>
      <c r="E214" t="s">
        <v>24</v>
      </c>
      <c r="F214" s="14">
        <v>80.060195635816399</v>
      </c>
      <c r="G214" s="23">
        <f t="shared" ref="G214:G224" si="9">$E$227+$E$228*A214</f>
        <v>82.996667853821705</v>
      </c>
      <c r="H214" s="23">
        <f t="shared" ref="H214:H224" si="10">F214-G214</f>
        <v>-2.9364722180053064</v>
      </c>
      <c r="I214" s="23">
        <f t="shared" si="8"/>
        <v>8.6228690871170048</v>
      </c>
    </row>
    <row r="215" spans="1:9">
      <c r="A215">
        <v>3</v>
      </c>
      <c r="B215">
        <v>2018</v>
      </c>
      <c r="C215">
        <v>3</v>
      </c>
      <c r="D215" t="s">
        <v>15</v>
      </c>
      <c r="E215" t="s">
        <v>24</v>
      </c>
      <c r="F215" s="14">
        <v>77.3458445040214</v>
      </c>
      <c r="G215" s="23">
        <f t="shared" si="9"/>
        <v>81.836405159979591</v>
      </c>
      <c r="H215" s="23">
        <f t="shared" si="10"/>
        <v>-4.4905606559581912</v>
      </c>
      <c r="I215" s="23">
        <f t="shared" si="8"/>
        <v>20.165135004839659</v>
      </c>
    </row>
    <row r="216" spans="1:9">
      <c r="A216">
        <v>4</v>
      </c>
      <c r="B216">
        <v>2018</v>
      </c>
      <c r="C216">
        <v>4</v>
      </c>
      <c r="D216" t="s">
        <v>15</v>
      </c>
      <c r="E216" t="s">
        <v>24</v>
      </c>
      <c r="F216" s="14">
        <v>79.390797148412105</v>
      </c>
      <c r="G216" s="23">
        <f t="shared" si="9"/>
        <v>80.676142466137478</v>
      </c>
      <c r="H216" s="23">
        <f t="shared" si="10"/>
        <v>-1.2853453177253726</v>
      </c>
      <c r="I216" s="23">
        <f t="shared" si="8"/>
        <v>1.652112585798539</v>
      </c>
    </row>
    <row r="217" spans="1:9">
      <c r="A217">
        <v>5</v>
      </c>
      <c r="B217">
        <v>2019</v>
      </c>
      <c r="C217">
        <v>1</v>
      </c>
      <c r="D217" t="s">
        <v>15</v>
      </c>
      <c r="E217" t="s">
        <v>24</v>
      </c>
      <c r="F217" s="14">
        <v>85.146053449347406</v>
      </c>
      <c r="G217" s="23">
        <f t="shared" si="9"/>
        <v>79.515879772295364</v>
      </c>
      <c r="H217" s="23">
        <f t="shared" si="10"/>
        <v>5.6301736770520421</v>
      </c>
      <c r="I217" s="23">
        <f t="shared" si="8"/>
        <v>31.69885563376971</v>
      </c>
    </row>
    <row r="218" spans="1:9">
      <c r="A218">
        <v>6</v>
      </c>
      <c r="B218">
        <v>2019</v>
      </c>
      <c r="C218">
        <v>2</v>
      </c>
      <c r="D218" t="s">
        <v>15</v>
      </c>
      <c r="E218" t="s">
        <v>24</v>
      </c>
      <c r="F218" s="14">
        <v>85.730274202574094</v>
      </c>
      <c r="G218" s="23">
        <f t="shared" si="9"/>
        <v>78.35561707845325</v>
      </c>
      <c r="H218" s="23">
        <f t="shared" si="10"/>
        <v>7.3746571241208443</v>
      </c>
      <c r="I218" s="23">
        <f t="shared" si="8"/>
        <v>54.385567698346321</v>
      </c>
    </row>
    <row r="219" spans="1:9">
      <c r="A219">
        <v>7</v>
      </c>
      <c r="B219">
        <v>2019</v>
      </c>
      <c r="C219">
        <v>3</v>
      </c>
      <c r="D219" t="s">
        <v>15</v>
      </c>
      <c r="E219" t="s">
        <v>24</v>
      </c>
      <c r="F219" s="14">
        <v>86.689419795221795</v>
      </c>
      <c r="G219" s="23">
        <f t="shared" si="9"/>
        <v>77.195354384611136</v>
      </c>
      <c r="H219" s="23">
        <f t="shared" si="10"/>
        <v>9.4940654106106592</v>
      </c>
      <c r="I219" s="23">
        <f t="shared" si="8"/>
        <v>90.137278020953744</v>
      </c>
    </row>
    <row r="220" spans="1:9">
      <c r="A220">
        <v>8</v>
      </c>
      <c r="B220">
        <v>2019</v>
      </c>
      <c r="C220">
        <v>4</v>
      </c>
      <c r="D220" t="s">
        <v>15</v>
      </c>
      <c r="E220" t="s">
        <v>24</v>
      </c>
      <c r="F220" s="14">
        <v>86.026490066225094</v>
      </c>
      <c r="G220" s="23">
        <f t="shared" si="9"/>
        <v>76.035091690769022</v>
      </c>
      <c r="H220" s="23">
        <f t="shared" si="10"/>
        <v>9.9913983754560718</v>
      </c>
      <c r="I220" s="23">
        <f t="shared" si="8"/>
        <v>99.828041497066224</v>
      </c>
    </row>
    <row r="221" spans="1:9">
      <c r="A221">
        <v>9</v>
      </c>
      <c r="B221">
        <v>2021</v>
      </c>
      <c r="C221">
        <v>1</v>
      </c>
      <c r="D221" t="s">
        <v>15</v>
      </c>
      <c r="E221" t="s">
        <v>24</v>
      </c>
      <c r="F221" s="14">
        <v>46.789503070910101</v>
      </c>
      <c r="G221" s="23">
        <f t="shared" si="9"/>
        <v>74.874828996926908</v>
      </c>
      <c r="H221" s="23">
        <f t="shared" si="10"/>
        <v>-28.085325926016807</v>
      </c>
      <c r="I221" s="23">
        <f t="shared" si="8"/>
        <v>788.7855323705918</v>
      </c>
    </row>
    <row r="222" spans="1:9">
      <c r="A222">
        <v>10</v>
      </c>
      <c r="B222">
        <v>2021</v>
      </c>
      <c r="C222">
        <v>2</v>
      </c>
      <c r="D222" t="s">
        <v>15</v>
      </c>
      <c r="E222" t="s">
        <v>24</v>
      </c>
      <c r="F222" s="14">
        <v>63.522727272727202</v>
      </c>
      <c r="G222" s="23">
        <f t="shared" si="9"/>
        <v>73.714566303084794</v>
      </c>
      <c r="H222" s="23">
        <f t="shared" si="10"/>
        <v>-10.191839030357592</v>
      </c>
      <c r="I222" s="23">
        <f t="shared" si="8"/>
        <v>103.87358282072037</v>
      </c>
    </row>
    <row r="223" spans="1:9">
      <c r="A223">
        <v>11</v>
      </c>
      <c r="B223">
        <v>2021</v>
      </c>
      <c r="C223">
        <v>3</v>
      </c>
      <c r="D223" t="s">
        <v>15</v>
      </c>
      <c r="E223" t="s">
        <v>24</v>
      </c>
      <c r="F223" s="14">
        <v>67.867647058823493</v>
      </c>
      <c r="G223" s="23">
        <f t="shared" si="9"/>
        <v>72.55430360924268</v>
      </c>
      <c r="H223" s="23">
        <f t="shared" si="10"/>
        <v>-4.6866565504191868</v>
      </c>
      <c r="I223" s="23">
        <f t="shared" si="8"/>
        <v>21.964749621587071</v>
      </c>
    </row>
    <row r="224" spans="1:9">
      <c r="A224">
        <v>12</v>
      </c>
      <c r="B224">
        <v>2021</v>
      </c>
      <c r="C224">
        <v>4</v>
      </c>
      <c r="D224" t="s">
        <v>15</v>
      </c>
      <c r="E224" t="s">
        <v>24</v>
      </c>
      <c r="F224" s="14">
        <v>88.916876574307295</v>
      </c>
      <c r="G224" s="23">
        <f t="shared" si="9"/>
        <v>71.394040915400566</v>
      </c>
      <c r="H224" s="23">
        <f t="shared" si="10"/>
        <v>17.522835658906729</v>
      </c>
      <c r="I224" s="23">
        <f t="shared" si="8"/>
        <v>307.04976952905321</v>
      </c>
    </row>
    <row r="225" spans="1:13" ht="15" thickBot="1"/>
    <row r="226" spans="1:13">
      <c r="D226" s="18"/>
      <c r="E226" s="18" t="s">
        <v>43</v>
      </c>
    </row>
    <row r="227" spans="1:13">
      <c r="D227" t="s">
        <v>44</v>
      </c>
      <c r="E227">
        <v>85.317193241505933</v>
      </c>
      <c r="G227" s="33" t="s">
        <v>83</v>
      </c>
      <c r="H227" s="39">
        <f>AVERAGE(I213:I224)</f>
        <v>127.57907742169211</v>
      </c>
    </row>
    <row r="228" spans="1:13" ht="15" thickBot="1">
      <c r="D228" s="19" t="s">
        <v>16</v>
      </c>
      <c r="E228" s="19">
        <v>-1.1602626938421137</v>
      </c>
    </row>
    <row r="232" spans="1:13" ht="18">
      <c r="A232" s="102" t="s">
        <v>76</v>
      </c>
      <c r="B232" s="102"/>
      <c r="C232" s="102"/>
      <c r="D232" s="102"/>
    </row>
    <row r="234" spans="1:13">
      <c r="A234" s="37" t="s">
        <v>16</v>
      </c>
      <c r="B234" s="37" t="s">
        <v>17</v>
      </c>
      <c r="C234" s="37" t="s">
        <v>18</v>
      </c>
      <c r="D234" s="37" t="s">
        <v>38</v>
      </c>
      <c r="E234" s="37" t="s">
        <v>74</v>
      </c>
      <c r="F234" s="37" t="s">
        <v>16</v>
      </c>
      <c r="G234" s="37" t="s">
        <v>84</v>
      </c>
      <c r="H234" s="37" t="s">
        <v>85</v>
      </c>
      <c r="I234" s="37" t="s">
        <v>86</v>
      </c>
      <c r="J234" s="38" t="s">
        <v>40</v>
      </c>
      <c r="K234" s="37" t="s">
        <v>41</v>
      </c>
      <c r="L234" s="37" t="s">
        <v>81</v>
      </c>
      <c r="M234" s="37" t="s">
        <v>82</v>
      </c>
    </row>
    <row r="235" spans="1:13">
      <c r="A235">
        <v>1</v>
      </c>
      <c r="B235">
        <v>2018</v>
      </c>
      <c r="C235">
        <v>1</v>
      </c>
      <c r="D235" t="s">
        <v>15</v>
      </c>
      <c r="E235" t="s">
        <v>24</v>
      </c>
      <c r="F235">
        <v>1</v>
      </c>
      <c r="G235">
        <v>1</v>
      </c>
      <c r="H235">
        <v>0</v>
      </c>
      <c r="I235">
        <v>0</v>
      </c>
      <c r="J235" s="14">
        <v>85.825892857142804</v>
      </c>
      <c r="K235" s="23">
        <f t="shared" ref="K235:K246" si="11">$G$251+$G$252*F235+$G$253*G235+$G$254*H235+$G$255*I235</f>
        <v>79.525195920687736</v>
      </c>
      <c r="L235" s="23">
        <f t="shared" ref="L235:L246" si="12">J235-K235</f>
        <v>6.3006969364550685</v>
      </c>
      <c r="M235" s="23">
        <f>L235*L235</f>
        <v>39.698781885054288</v>
      </c>
    </row>
    <row r="236" spans="1:13">
      <c r="A236">
        <v>2</v>
      </c>
      <c r="B236">
        <v>2018</v>
      </c>
      <c r="C236">
        <v>2</v>
      </c>
      <c r="D236" t="s">
        <v>15</v>
      </c>
      <c r="E236" t="s">
        <v>24</v>
      </c>
      <c r="F236">
        <v>2</v>
      </c>
      <c r="G236">
        <v>0</v>
      </c>
      <c r="H236">
        <v>1</v>
      </c>
      <c r="I236">
        <v>0</v>
      </c>
      <c r="J236" s="14">
        <v>80.060195635816399</v>
      </c>
      <c r="K236" s="23">
        <f t="shared" si="11"/>
        <v>83.377742784307799</v>
      </c>
      <c r="L236" s="23">
        <f t="shared" si="12"/>
        <v>-3.3175471484913999</v>
      </c>
      <c r="M236" s="23">
        <f t="shared" ref="M236:M246" si="13">L236*L236</f>
        <v>11.006119082463419</v>
      </c>
    </row>
    <row r="237" spans="1:13">
      <c r="A237">
        <v>3</v>
      </c>
      <c r="B237">
        <v>2018</v>
      </c>
      <c r="C237">
        <v>3</v>
      </c>
      <c r="D237" t="s">
        <v>15</v>
      </c>
      <c r="E237" t="s">
        <v>24</v>
      </c>
      <c r="F237">
        <v>3</v>
      </c>
      <c r="G237">
        <v>0</v>
      </c>
      <c r="H237">
        <v>0</v>
      </c>
      <c r="I237">
        <v>1</v>
      </c>
      <c r="J237" s="14">
        <v>77.3458445040214</v>
      </c>
      <c r="K237" s="23">
        <f t="shared" si="11"/>
        <v>84.240980866624128</v>
      </c>
      <c r="L237" s="23">
        <f t="shared" si="12"/>
        <v>-6.8951363626027273</v>
      </c>
      <c r="M237" s="23">
        <f t="shared" si="13"/>
        <v>47.542905458886366</v>
      </c>
    </row>
    <row r="238" spans="1:13">
      <c r="A238">
        <v>4</v>
      </c>
      <c r="B238">
        <v>2018</v>
      </c>
      <c r="C238">
        <v>4</v>
      </c>
      <c r="D238" t="s">
        <v>15</v>
      </c>
      <c r="E238" t="s">
        <v>24</v>
      </c>
      <c r="F238">
        <v>4</v>
      </c>
      <c r="G238">
        <v>0</v>
      </c>
      <c r="H238">
        <v>0</v>
      </c>
      <c r="I238">
        <v>0</v>
      </c>
      <c r="J238" s="14">
        <v>79.390797148412105</v>
      </c>
      <c r="K238" s="23">
        <f t="shared" si="11"/>
        <v>91.718065010250058</v>
      </c>
      <c r="L238" s="23">
        <f t="shared" si="12"/>
        <v>-12.327267861837953</v>
      </c>
      <c r="M238" s="23">
        <f t="shared" si="13"/>
        <v>151.96153293750285</v>
      </c>
    </row>
    <row r="239" spans="1:13">
      <c r="A239">
        <v>5</v>
      </c>
      <c r="B239">
        <v>2019</v>
      </c>
      <c r="C239">
        <v>1</v>
      </c>
      <c r="D239" t="s">
        <v>15</v>
      </c>
      <c r="E239" t="s">
        <v>24</v>
      </c>
      <c r="F239">
        <v>5</v>
      </c>
      <c r="G239">
        <v>1</v>
      </c>
      <c r="H239">
        <v>0</v>
      </c>
      <c r="I239">
        <v>0</v>
      </c>
      <c r="J239" s="14">
        <v>85.146053449347406</v>
      </c>
      <c r="K239" s="23">
        <f t="shared" si="11"/>
        <v>72.585185506752509</v>
      </c>
      <c r="L239" s="23">
        <f t="shared" si="12"/>
        <v>12.560867942594896</v>
      </c>
      <c r="M239" s="23">
        <f t="shared" si="13"/>
        <v>157.77540347130815</v>
      </c>
    </row>
    <row r="240" spans="1:13">
      <c r="A240">
        <v>6</v>
      </c>
      <c r="B240">
        <v>2019</v>
      </c>
      <c r="C240">
        <v>2</v>
      </c>
      <c r="D240" t="s">
        <v>15</v>
      </c>
      <c r="E240" t="s">
        <v>24</v>
      </c>
      <c r="F240">
        <v>6</v>
      </c>
      <c r="G240">
        <v>0</v>
      </c>
      <c r="H240">
        <v>1</v>
      </c>
      <c r="I240">
        <v>0</v>
      </c>
      <c r="J240" s="14">
        <v>85.730274202574094</v>
      </c>
      <c r="K240" s="23">
        <f t="shared" si="11"/>
        <v>76.437732370372572</v>
      </c>
      <c r="L240" s="23">
        <f t="shared" si="12"/>
        <v>9.2925418322015219</v>
      </c>
      <c r="M240" s="23">
        <f t="shared" si="13"/>
        <v>86.351333703215218</v>
      </c>
    </row>
    <row r="241" spans="1:13">
      <c r="A241">
        <v>7</v>
      </c>
      <c r="B241">
        <v>2019</v>
      </c>
      <c r="C241">
        <v>3</v>
      </c>
      <c r="D241" t="s">
        <v>15</v>
      </c>
      <c r="E241" t="s">
        <v>24</v>
      </c>
      <c r="F241">
        <v>7</v>
      </c>
      <c r="G241">
        <v>0</v>
      </c>
      <c r="H241">
        <v>0</v>
      </c>
      <c r="I241">
        <v>1</v>
      </c>
      <c r="J241" s="14">
        <v>86.689419795221795</v>
      </c>
      <c r="K241" s="23">
        <f t="shared" si="11"/>
        <v>77.300970452688901</v>
      </c>
      <c r="L241" s="23">
        <f t="shared" si="12"/>
        <v>9.3884493425328941</v>
      </c>
      <c r="M241" s="23">
        <f t="shared" si="13"/>
        <v>88.142981057306329</v>
      </c>
    </row>
    <row r="242" spans="1:13">
      <c r="A242">
        <v>8</v>
      </c>
      <c r="B242">
        <v>2019</v>
      </c>
      <c r="C242">
        <v>4</v>
      </c>
      <c r="D242" t="s">
        <v>15</v>
      </c>
      <c r="E242" t="s">
        <v>24</v>
      </c>
      <c r="F242">
        <v>8</v>
      </c>
      <c r="G242">
        <v>0</v>
      </c>
      <c r="H242">
        <v>0</v>
      </c>
      <c r="I242">
        <v>0</v>
      </c>
      <c r="J242" s="14">
        <v>86.026490066225094</v>
      </c>
      <c r="K242" s="23">
        <f t="shared" si="11"/>
        <v>84.778054596314831</v>
      </c>
      <c r="L242" s="23">
        <f t="shared" si="12"/>
        <v>1.2484354699102624</v>
      </c>
      <c r="M242" s="23">
        <f t="shared" si="13"/>
        <v>1.5585911225300577</v>
      </c>
    </row>
    <row r="243" spans="1:13">
      <c r="A243">
        <v>9</v>
      </c>
      <c r="B243">
        <v>2021</v>
      </c>
      <c r="C243">
        <v>1</v>
      </c>
      <c r="D243" t="s">
        <v>15</v>
      </c>
      <c r="E243" t="s">
        <v>24</v>
      </c>
      <c r="F243">
        <v>9</v>
      </c>
      <c r="G243">
        <v>1</v>
      </c>
      <c r="H243">
        <v>0</v>
      </c>
      <c r="I243">
        <v>0</v>
      </c>
      <c r="J243" s="14">
        <v>46.789503070910101</v>
      </c>
      <c r="K243" s="23">
        <f t="shared" si="11"/>
        <v>65.645175092817283</v>
      </c>
      <c r="L243" s="23">
        <f t="shared" si="12"/>
        <v>-18.855672021907182</v>
      </c>
      <c r="M243" s="23">
        <f t="shared" si="13"/>
        <v>355.53636739773327</v>
      </c>
    </row>
    <row r="244" spans="1:13">
      <c r="A244">
        <v>10</v>
      </c>
      <c r="B244">
        <v>2021</v>
      </c>
      <c r="C244">
        <v>2</v>
      </c>
      <c r="D244" t="s">
        <v>15</v>
      </c>
      <c r="E244" t="s">
        <v>24</v>
      </c>
      <c r="F244">
        <v>10</v>
      </c>
      <c r="G244">
        <v>0</v>
      </c>
      <c r="H244">
        <v>1</v>
      </c>
      <c r="I244">
        <v>0</v>
      </c>
      <c r="J244" s="14">
        <v>63.522727272727202</v>
      </c>
      <c r="K244" s="23">
        <f t="shared" si="11"/>
        <v>69.497721956437346</v>
      </c>
      <c r="L244" s="23">
        <f t="shared" si="12"/>
        <v>-5.9749946837101433</v>
      </c>
      <c r="M244" s="23">
        <f t="shared" si="13"/>
        <v>35.700561470364477</v>
      </c>
    </row>
    <row r="245" spans="1:13">
      <c r="A245">
        <v>11</v>
      </c>
      <c r="B245">
        <v>2021</v>
      </c>
      <c r="C245">
        <v>3</v>
      </c>
      <c r="D245" t="s">
        <v>15</v>
      </c>
      <c r="E245" t="s">
        <v>24</v>
      </c>
      <c r="F245">
        <v>11</v>
      </c>
      <c r="G245">
        <v>0</v>
      </c>
      <c r="H245">
        <v>0</v>
      </c>
      <c r="I245">
        <v>1</v>
      </c>
      <c r="J245" s="14">
        <v>67.867647058823493</v>
      </c>
      <c r="K245" s="23">
        <f t="shared" si="11"/>
        <v>70.360960038753674</v>
      </c>
      <c r="L245" s="23">
        <f t="shared" si="12"/>
        <v>-2.493312979930181</v>
      </c>
      <c r="M245" s="23">
        <f t="shared" si="13"/>
        <v>6.2166096158883191</v>
      </c>
    </row>
    <row r="246" spans="1:13">
      <c r="A246">
        <v>12</v>
      </c>
      <c r="B246">
        <v>2021</v>
      </c>
      <c r="C246">
        <v>4</v>
      </c>
      <c r="D246" t="s">
        <v>15</v>
      </c>
      <c r="E246" t="s">
        <v>24</v>
      </c>
      <c r="F246">
        <v>12</v>
      </c>
      <c r="G246">
        <v>0</v>
      </c>
      <c r="H246">
        <v>0</v>
      </c>
      <c r="I246">
        <v>0</v>
      </c>
      <c r="J246" s="14">
        <v>88.916876574307295</v>
      </c>
      <c r="K246" s="23">
        <f t="shared" si="11"/>
        <v>77.838044182379605</v>
      </c>
      <c r="L246" s="23">
        <f t="shared" si="12"/>
        <v>11.078832391927691</v>
      </c>
      <c r="M246" s="23">
        <f t="shared" si="13"/>
        <v>122.74052716842623</v>
      </c>
    </row>
    <row r="249" spans="1:13" ht="15" thickBot="1"/>
    <row r="250" spans="1:13">
      <c r="F250" s="18"/>
      <c r="G250" s="18" t="s">
        <v>43</v>
      </c>
    </row>
    <row r="251" spans="1:13">
      <c r="F251" t="s">
        <v>44</v>
      </c>
      <c r="G251">
        <v>98.658075424185284</v>
      </c>
    </row>
    <row r="252" spans="1:13">
      <c r="F252" t="s">
        <v>16</v>
      </c>
      <c r="G252">
        <v>-1.7350026034838064</v>
      </c>
      <c r="I252" s="33" t="s">
        <v>83</v>
      </c>
      <c r="J252" s="39">
        <f>AVERAGE(M235:M246)</f>
        <v>92.019309530889913</v>
      </c>
    </row>
    <row r="253" spans="1:13">
      <c r="F253" t="s">
        <v>84</v>
      </c>
      <c r="G253">
        <v>-17.397876900013745</v>
      </c>
    </row>
    <row r="254" spans="1:13">
      <c r="F254" t="s">
        <v>85</v>
      </c>
      <c r="G254">
        <v>-11.810327432909878</v>
      </c>
    </row>
    <row r="255" spans="1:13" ht="15" thickBot="1">
      <c r="F255" s="19" t="s">
        <v>86</v>
      </c>
      <c r="G255" s="19">
        <v>-9.2120867471097405</v>
      </c>
    </row>
    <row r="259" spans="1:9" ht="18">
      <c r="A259" s="102" t="s">
        <v>77</v>
      </c>
      <c r="B259" s="102"/>
      <c r="C259" s="102"/>
      <c r="D259" s="102"/>
      <c r="E259" t="s">
        <v>89</v>
      </c>
      <c r="F259">
        <v>0.2</v>
      </c>
    </row>
    <row r="261" spans="1:9">
      <c r="A261" s="37" t="s">
        <v>16</v>
      </c>
      <c r="B261" s="37" t="s">
        <v>17</v>
      </c>
      <c r="C261" s="37" t="s">
        <v>18</v>
      </c>
      <c r="D261" s="37" t="s">
        <v>38</v>
      </c>
      <c r="E261" s="37" t="s">
        <v>74</v>
      </c>
      <c r="F261" s="38" t="s">
        <v>40</v>
      </c>
      <c r="G261" s="37" t="s">
        <v>41</v>
      </c>
      <c r="H261" s="37" t="s">
        <v>81</v>
      </c>
      <c r="I261" s="37" t="s">
        <v>82</v>
      </c>
    </row>
    <row r="262" spans="1:9">
      <c r="A262" s="53">
        <v>1</v>
      </c>
      <c r="B262" s="53">
        <v>2018</v>
      </c>
      <c r="C262" s="53">
        <v>1</v>
      </c>
      <c r="D262" s="53" t="s">
        <v>15</v>
      </c>
      <c r="E262" s="53" t="s">
        <v>24</v>
      </c>
      <c r="F262" s="14">
        <v>85.825892857142804</v>
      </c>
      <c r="G262" s="54"/>
      <c r="H262" s="54"/>
      <c r="I262" s="54"/>
    </row>
    <row r="263" spans="1:9">
      <c r="A263" s="53">
        <v>2</v>
      </c>
      <c r="B263" s="53">
        <v>2018</v>
      </c>
      <c r="C263" s="53">
        <v>2</v>
      </c>
      <c r="D263" s="53" t="s">
        <v>15</v>
      </c>
      <c r="E263" s="53" t="s">
        <v>24</v>
      </c>
      <c r="F263" s="14">
        <v>80.060195635816399</v>
      </c>
      <c r="G263" s="54">
        <f>F262</f>
        <v>85.825892857142804</v>
      </c>
      <c r="H263" s="54">
        <f t="shared" ref="H263:H273" si="14">F263-G263</f>
        <v>-5.7656972213264055</v>
      </c>
      <c r="I263" s="54">
        <f t="shared" ref="I263:I273" si="15">H263*H263</f>
        <v>33.243264448011033</v>
      </c>
    </row>
    <row r="264" spans="1:9">
      <c r="A264" s="53">
        <v>3</v>
      </c>
      <c r="B264" s="53">
        <v>2018</v>
      </c>
      <c r="C264" s="53">
        <v>3</v>
      </c>
      <c r="D264" s="53" t="s">
        <v>15</v>
      </c>
      <c r="E264" s="53" t="s">
        <v>24</v>
      </c>
      <c r="F264" s="14">
        <v>77.3458445040214</v>
      </c>
      <c r="G264" s="54">
        <f>$F$259*F263+(1-$F$259)*G263</f>
        <v>84.672753412877526</v>
      </c>
      <c r="H264" s="54">
        <f t="shared" si="14"/>
        <v>-7.3269089088561259</v>
      </c>
      <c r="I264" s="54">
        <f t="shared" si="15"/>
        <v>53.683594158675263</v>
      </c>
    </row>
    <row r="265" spans="1:9">
      <c r="A265" s="53">
        <v>4</v>
      </c>
      <c r="B265" s="53">
        <v>2018</v>
      </c>
      <c r="C265" s="53">
        <v>4</v>
      </c>
      <c r="D265" s="53" t="s">
        <v>15</v>
      </c>
      <c r="E265" s="53" t="s">
        <v>24</v>
      </c>
      <c r="F265" s="14">
        <v>79.390797148412105</v>
      </c>
      <c r="G265" s="54">
        <f t="shared" ref="G265:G274" si="16">$F$259*F264+(1-$F$259)*G264</f>
        <v>83.207371631106298</v>
      </c>
      <c r="H265" s="54">
        <f t="shared" si="14"/>
        <v>-3.8165744826941932</v>
      </c>
      <c r="I265" s="54">
        <f t="shared" si="15"/>
        <v>14.566240781952448</v>
      </c>
    </row>
    <row r="266" spans="1:9">
      <c r="A266" s="53">
        <v>5</v>
      </c>
      <c r="B266" s="53">
        <v>2019</v>
      </c>
      <c r="C266" s="53">
        <v>1</v>
      </c>
      <c r="D266" s="53" t="s">
        <v>15</v>
      </c>
      <c r="E266" s="53" t="s">
        <v>24</v>
      </c>
      <c r="F266" s="14">
        <v>85.146053449347406</v>
      </c>
      <c r="G266" s="54">
        <f t="shared" si="16"/>
        <v>82.444056734567468</v>
      </c>
      <c r="H266" s="54">
        <f t="shared" si="14"/>
        <v>2.7019967147799377</v>
      </c>
      <c r="I266" s="54">
        <f t="shared" si="15"/>
        <v>7.3007862466815761</v>
      </c>
    </row>
    <row r="267" spans="1:9">
      <c r="A267" s="53">
        <v>6</v>
      </c>
      <c r="B267" s="53">
        <v>2019</v>
      </c>
      <c r="C267" s="53">
        <v>2</v>
      </c>
      <c r="D267" s="53" t="s">
        <v>15</v>
      </c>
      <c r="E267" s="53" t="s">
        <v>24</v>
      </c>
      <c r="F267" s="14">
        <v>85.730274202574094</v>
      </c>
      <c r="G267" s="54">
        <f t="shared" si="16"/>
        <v>82.984456077523461</v>
      </c>
      <c r="H267" s="54">
        <f t="shared" si="14"/>
        <v>2.7458181250506328</v>
      </c>
      <c r="I267" s="54">
        <f t="shared" si="15"/>
        <v>7.5395171758565729</v>
      </c>
    </row>
    <row r="268" spans="1:9">
      <c r="A268" s="53">
        <v>7</v>
      </c>
      <c r="B268" s="53">
        <v>2019</v>
      </c>
      <c r="C268" s="53">
        <v>3</v>
      </c>
      <c r="D268" s="53" t="s">
        <v>15</v>
      </c>
      <c r="E268" s="53" t="s">
        <v>24</v>
      </c>
      <c r="F268" s="14">
        <v>86.689419795221795</v>
      </c>
      <c r="G268" s="54">
        <f t="shared" si="16"/>
        <v>83.533619702533599</v>
      </c>
      <c r="H268" s="54">
        <f t="shared" si="14"/>
        <v>3.1558000926881959</v>
      </c>
      <c r="I268" s="54">
        <f t="shared" si="15"/>
        <v>9.9590742250108253</v>
      </c>
    </row>
    <row r="269" spans="1:9">
      <c r="A269" s="53">
        <v>8</v>
      </c>
      <c r="B269" s="53">
        <v>2019</v>
      </c>
      <c r="C269" s="53">
        <v>4</v>
      </c>
      <c r="D269" s="53" t="s">
        <v>15</v>
      </c>
      <c r="E269" s="53" t="s">
        <v>24</v>
      </c>
      <c r="F269" s="14">
        <v>86.026490066225094</v>
      </c>
      <c r="G269" s="54">
        <f t="shared" si="16"/>
        <v>84.164779721071241</v>
      </c>
      <c r="H269" s="54">
        <f t="shared" si="14"/>
        <v>1.8617103451538526</v>
      </c>
      <c r="I269" s="54">
        <f t="shared" si="15"/>
        <v>3.4659654092528771</v>
      </c>
    </row>
    <row r="270" spans="1:9">
      <c r="A270" s="53">
        <v>9</v>
      </c>
      <c r="B270" s="53">
        <v>2021</v>
      </c>
      <c r="C270" s="53">
        <v>1</v>
      </c>
      <c r="D270" s="53" t="s">
        <v>15</v>
      </c>
      <c r="E270" s="53" t="s">
        <v>24</v>
      </c>
      <c r="F270" s="14">
        <v>46.789503070910101</v>
      </c>
      <c r="G270" s="54">
        <f t="shared" si="16"/>
        <v>84.53712179010202</v>
      </c>
      <c r="H270" s="54">
        <f t="shared" si="14"/>
        <v>-37.747618719191919</v>
      </c>
      <c r="I270" s="54">
        <f t="shared" si="15"/>
        <v>1424.8827189694882</v>
      </c>
    </row>
    <row r="271" spans="1:9">
      <c r="A271" s="53">
        <v>10</v>
      </c>
      <c r="B271" s="53">
        <v>2021</v>
      </c>
      <c r="C271" s="53">
        <v>2</v>
      </c>
      <c r="D271" s="53" t="s">
        <v>15</v>
      </c>
      <c r="E271" s="53" t="s">
        <v>24</v>
      </c>
      <c r="F271" s="14">
        <v>63.522727272727202</v>
      </c>
      <c r="G271" s="54">
        <f t="shared" si="16"/>
        <v>76.987598046263628</v>
      </c>
      <c r="H271" s="54">
        <f t="shared" si="14"/>
        <v>-13.464870773536425</v>
      </c>
      <c r="I271" s="54">
        <f t="shared" si="15"/>
        <v>181.30274494803541</v>
      </c>
    </row>
    <row r="272" spans="1:9">
      <c r="A272" s="53">
        <v>11</v>
      </c>
      <c r="B272" s="53">
        <v>2021</v>
      </c>
      <c r="C272" s="53">
        <v>3</v>
      </c>
      <c r="D272" s="53" t="s">
        <v>15</v>
      </c>
      <c r="E272" s="53" t="s">
        <v>24</v>
      </c>
      <c r="F272" s="14">
        <v>67.867647058823493</v>
      </c>
      <c r="G272" s="54">
        <f t="shared" si="16"/>
        <v>74.294623891556341</v>
      </c>
      <c r="H272" s="54">
        <f t="shared" si="14"/>
        <v>-6.4269768327328478</v>
      </c>
      <c r="I272" s="54">
        <f t="shared" si="15"/>
        <v>41.306031208484747</v>
      </c>
    </row>
    <row r="273" spans="1:9">
      <c r="A273" s="53">
        <v>12</v>
      </c>
      <c r="B273" s="53">
        <v>2021</v>
      </c>
      <c r="C273" s="53">
        <v>4</v>
      </c>
      <c r="D273" s="53" t="s">
        <v>15</v>
      </c>
      <c r="E273" s="53" t="s">
        <v>24</v>
      </c>
      <c r="F273" s="14">
        <v>88.916876574307295</v>
      </c>
      <c r="G273" s="54">
        <f t="shared" si="16"/>
        <v>73.009228525009775</v>
      </c>
      <c r="H273" s="54">
        <f t="shared" si="14"/>
        <v>15.907648049297521</v>
      </c>
      <c r="I273" s="54">
        <f t="shared" si="15"/>
        <v>253.05326646031921</v>
      </c>
    </row>
    <row r="274" spans="1:9">
      <c r="A274">
        <v>13</v>
      </c>
      <c r="G274" s="23">
        <f t="shared" si="16"/>
        <v>76.190758134869284</v>
      </c>
    </row>
    <row r="275" spans="1:9">
      <c r="G275" s="23"/>
    </row>
    <row r="276" spans="1:9">
      <c r="F276" s="33" t="s">
        <v>3</v>
      </c>
      <c r="G276" s="34">
        <f>AVERAGE(I263:I273)</f>
        <v>184.57301854834256</v>
      </c>
    </row>
    <row r="278" spans="1:9">
      <c r="F278" s="35" t="s">
        <v>49</v>
      </c>
      <c r="G278" s="35" t="s">
        <v>3</v>
      </c>
    </row>
    <row r="279" spans="1:9">
      <c r="F279">
        <v>0.1</v>
      </c>
      <c r="G279" s="76">
        <v>192</v>
      </c>
    </row>
    <row r="280" spans="1:9">
      <c r="F280" s="36">
        <v>0.2</v>
      </c>
      <c r="G280" s="36">
        <v>184</v>
      </c>
      <c r="H280" s="36" t="s">
        <v>73</v>
      </c>
    </row>
    <row r="281" spans="1:9">
      <c r="F281">
        <v>0.4</v>
      </c>
      <c r="G281" s="76">
        <v>191</v>
      </c>
    </row>
    <row r="282" spans="1:9">
      <c r="F282">
        <v>0.6</v>
      </c>
      <c r="G282" s="76">
        <v>199</v>
      </c>
    </row>
    <row r="283" spans="1:9">
      <c r="F283">
        <v>0.8</v>
      </c>
      <c r="G283" s="76">
        <v>204</v>
      </c>
    </row>
  </sheetData>
  <mergeCells count="6">
    <mergeCell ref="A259:D259"/>
    <mergeCell ref="A42:D42"/>
    <mergeCell ref="A90:D90"/>
    <mergeCell ref="A140:D140"/>
    <mergeCell ref="A210:D210"/>
    <mergeCell ref="A232:D2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68F4-53FB-4159-AA55-693ABA082ABD}">
  <sheetPr>
    <tabColor rgb="FF00B0F0"/>
  </sheetPr>
  <dimension ref="A1:I18"/>
  <sheetViews>
    <sheetView workbookViewId="0">
      <selection activeCell="G22" sqref="G22"/>
    </sheetView>
  </sheetViews>
  <sheetFormatPr defaultRowHeight="14.4"/>
  <sheetData>
    <row r="1" spans="1:9">
      <c r="A1" t="s">
        <v>51</v>
      </c>
    </row>
    <row r="2" spans="1:9" ht="15" thickBot="1"/>
    <row r="3" spans="1:9">
      <c r="A3" s="20" t="s">
        <v>52</v>
      </c>
      <c r="B3" s="20"/>
    </row>
    <row r="4" spans="1:9">
      <c r="A4" t="s">
        <v>53</v>
      </c>
      <c r="B4">
        <v>0.89021252185431354</v>
      </c>
    </row>
    <row r="5" spans="1:9">
      <c r="A5" t="s">
        <v>54</v>
      </c>
      <c r="B5">
        <v>0.79247833406621671</v>
      </c>
    </row>
    <row r="6" spans="1:9">
      <c r="A6" t="s">
        <v>55</v>
      </c>
      <c r="B6">
        <v>0.78637475565639947</v>
      </c>
    </row>
    <row r="7" spans="1:9">
      <c r="A7" t="s">
        <v>56</v>
      </c>
      <c r="B7">
        <v>2.6606785722538562</v>
      </c>
    </row>
    <row r="8" spans="1:9" ht="15" thickBot="1">
      <c r="A8" s="19" t="s">
        <v>57</v>
      </c>
      <c r="B8" s="19">
        <v>36</v>
      </c>
    </row>
    <row r="10" spans="1:9" ht="15" thickBot="1">
      <c r="A10" t="s">
        <v>58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t="s">
        <v>64</v>
      </c>
      <c r="B12">
        <v>1</v>
      </c>
      <c r="C12">
        <v>919.15275581053174</v>
      </c>
      <c r="D12">
        <v>919.15275581053174</v>
      </c>
      <c r="E12">
        <v>129.83831465023428</v>
      </c>
      <c r="F12">
        <v>3.7195097643147765E-13</v>
      </c>
    </row>
    <row r="13" spans="1:9">
      <c r="A13" t="s">
        <v>65</v>
      </c>
      <c r="B13">
        <v>34</v>
      </c>
      <c r="C13">
        <v>240.69315580492781</v>
      </c>
      <c r="D13">
        <v>7.0792104648508181</v>
      </c>
    </row>
    <row r="14" spans="1:9" ht="15" thickBot="1">
      <c r="A14" s="19" t="s">
        <v>66</v>
      </c>
      <c r="B14" s="19">
        <v>35</v>
      </c>
      <c r="C14" s="19">
        <v>1159.8459116154595</v>
      </c>
      <c r="D14" s="19"/>
      <c r="E14" s="19"/>
      <c r="F14" s="19"/>
    </row>
    <row r="15" spans="1:9" ht="15" thickBot="1"/>
    <row r="16" spans="1:9">
      <c r="A16" s="18"/>
      <c r="B16" s="18" t="s">
        <v>43</v>
      </c>
      <c r="C16" s="18" t="s">
        <v>56</v>
      </c>
      <c r="D16" s="18" t="s">
        <v>67</v>
      </c>
      <c r="E16" s="18" t="s">
        <v>68</v>
      </c>
      <c r="F16" s="18" t="s">
        <v>69</v>
      </c>
      <c r="G16" s="18" t="s">
        <v>70</v>
      </c>
      <c r="H16" s="18" t="s">
        <v>71</v>
      </c>
      <c r="I16" s="18" t="s">
        <v>72</v>
      </c>
    </row>
    <row r="17" spans="1:9">
      <c r="A17" t="s">
        <v>44</v>
      </c>
      <c r="B17">
        <v>93.101361865854713</v>
      </c>
      <c r="C17">
        <v>0.90569833088180018</v>
      </c>
      <c r="D17">
        <v>102.79511255719105</v>
      </c>
      <c r="E17">
        <v>5.4704958018377652E-44</v>
      </c>
      <c r="F17">
        <v>91.260761405821953</v>
      </c>
      <c r="G17">
        <v>94.941962325887474</v>
      </c>
      <c r="H17">
        <v>91.260761405821953</v>
      </c>
      <c r="I17">
        <v>94.941962325887474</v>
      </c>
    </row>
    <row r="18" spans="1:9" ht="15" thickBot="1">
      <c r="A18" s="19" t="s">
        <v>16</v>
      </c>
      <c r="B18" s="19">
        <v>-0.48640534118756024</v>
      </c>
      <c r="C18" s="19">
        <v>4.2687124473817589E-2</v>
      </c>
      <c r="D18" s="19">
        <v>-11.394661673355392</v>
      </c>
      <c r="E18" s="19">
        <v>3.7195097643147765E-13</v>
      </c>
      <c r="F18" s="19">
        <v>-0.57315601551803808</v>
      </c>
      <c r="G18" s="19">
        <v>-0.3996546668570824</v>
      </c>
      <c r="H18" s="19">
        <v>-0.57315601551803808</v>
      </c>
      <c r="I18" s="19">
        <v>-0.3996546668570824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828F-6CDF-48A4-9610-D47345396BB6}">
  <sheetPr>
    <tabColor rgb="FF00B0F0"/>
  </sheetPr>
  <dimension ref="A1:I21"/>
  <sheetViews>
    <sheetView workbookViewId="0">
      <selection activeCell="J22" sqref="J22"/>
    </sheetView>
  </sheetViews>
  <sheetFormatPr defaultRowHeight="14.4"/>
  <sheetData>
    <row r="1" spans="1:9">
      <c r="A1" t="s">
        <v>51</v>
      </c>
    </row>
    <row r="2" spans="1:9" ht="15" thickBot="1"/>
    <row r="3" spans="1:9">
      <c r="A3" s="20" t="s">
        <v>52</v>
      </c>
      <c r="B3" s="20"/>
    </row>
    <row r="4" spans="1:9">
      <c r="A4" t="s">
        <v>53</v>
      </c>
      <c r="B4">
        <v>0.85103019932398194</v>
      </c>
    </row>
    <row r="5" spans="1:9">
      <c r="A5" t="s">
        <v>54</v>
      </c>
      <c r="B5">
        <v>0.72425240016141645</v>
      </c>
    </row>
    <row r="6" spans="1:9">
      <c r="A6" t="s">
        <v>55</v>
      </c>
      <c r="B6">
        <v>0.69273838875129268</v>
      </c>
    </row>
    <row r="7" spans="1:9">
      <c r="A7" t="s">
        <v>56</v>
      </c>
      <c r="B7">
        <v>3.0522019392625102</v>
      </c>
    </row>
    <row r="8" spans="1:9" ht="15" thickBot="1">
      <c r="A8" s="19" t="s">
        <v>57</v>
      </c>
      <c r="B8" s="19">
        <v>40</v>
      </c>
    </row>
    <row r="10" spans="1:9" ht="15" thickBot="1">
      <c r="A10" t="s">
        <v>58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t="s">
        <v>64</v>
      </c>
      <c r="B12">
        <v>4</v>
      </c>
      <c r="C12">
        <v>856.39234066573636</v>
      </c>
      <c r="D12">
        <v>214.09808516643409</v>
      </c>
      <c r="E12">
        <v>22.981917177600288</v>
      </c>
      <c r="F12">
        <v>2.2124032416991116E-9</v>
      </c>
    </row>
    <row r="13" spans="1:9">
      <c r="A13" t="s">
        <v>65</v>
      </c>
      <c r="B13">
        <v>35</v>
      </c>
      <c r="C13">
        <v>326.05778373132398</v>
      </c>
      <c r="D13">
        <v>9.3159366780378274</v>
      </c>
    </row>
    <row r="14" spans="1:9" ht="15" thickBot="1">
      <c r="A14" s="19" t="s">
        <v>66</v>
      </c>
      <c r="B14" s="19">
        <v>39</v>
      </c>
      <c r="C14" s="19">
        <v>1182.4501243970603</v>
      </c>
      <c r="D14" s="19"/>
      <c r="E14" s="19"/>
      <c r="F14" s="19"/>
    </row>
    <row r="15" spans="1:9" ht="15" thickBot="1"/>
    <row r="16" spans="1:9">
      <c r="A16" s="18"/>
      <c r="B16" s="18" t="s">
        <v>43</v>
      </c>
      <c r="C16" s="18" t="s">
        <v>56</v>
      </c>
      <c r="D16" s="18" t="s">
        <v>67</v>
      </c>
      <c r="E16" s="18" t="s">
        <v>68</v>
      </c>
      <c r="F16" s="18" t="s">
        <v>69</v>
      </c>
      <c r="G16" s="18" t="s">
        <v>70</v>
      </c>
      <c r="H16" s="18" t="s">
        <v>71</v>
      </c>
      <c r="I16" s="18" t="s">
        <v>72</v>
      </c>
    </row>
    <row r="17" spans="1:9">
      <c r="A17" t="s">
        <v>44</v>
      </c>
      <c r="B17">
        <v>93.116942953948765</v>
      </c>
      <c r="C17">
        <v>1.336246433094304</v>
      </c>
      <c r="D17">
        <v>69.6854567000196</v>
      </c>
      <c r="E17">
        <v>3.8451496246290066E-39</v>
      </c>
      <c r="F17">
        <v>90.404218476027779</v>
      </c>
      <c r="G17">
        <v>95.829667431869751</v>
      </c>
      <c r="H17">
        <v>90.404218476027779</v>
      </c>
      <c r="I17">
        <v>95.829667431869751</v>
      </c>
    </row>
    <row r="18" spans="1:9">
      <c r="A18" t="s">
        <v>16</v>
      </c>
      <c r="B18">
        <v>-0.3933726970964041</v>
      </c>
      <c r="C18">
        <v>4.2004546737205412E-2</v>
      </c>
      <c r="D18">
        <v>-9.3650027830909863</v>
      </c>
      <c r="E18">
        <v>4.5852342206192827E-11</v>
      </c>
      <c r="F18">
        <v>-0.4786464604501669</v>
      </c>
      <c r="G18">
        <v>-0.3080989337426413</v>
      </c>
      <c r="H18">
        <v>-0.4786464604501669</v>
      </c>
      <c r="I18">
        <v>-0.3080989337426413</v>
      </c>
    </row>
    <row r="19" spans="1:9">
      <c r="A19" t="s">
        <v>45</v>
      </c>
      <c r="B19">
        <v>-2.1136358271675073</v>
      </c>
      <c r="C19">
        <v>1.3707905650123755</v>
      </c>
      <c r="D19">
        <v>-1.5419101072879251</v>
      </c>
      <c r="E19">
        <v>0.13208939805655046</v>
      </c>
      <c r="F19">
        <v>-4.8964886211698992</v>
      </c>
      <c r="G19">
        <v>0.66921696683488463</v>
      </c>
      <c r="H19">
        <v>-4.8964886211698992</v>
      </c>
      <c r="I19">
        <v>0.66921696683488463</v>
      </c>
    </row>
    <row r="20" spans="1:9">
      <c r="A20" t="s">
        <v>46</v>
      </c>
      <c r="B20">
        <v>6.918884788096992E-2</v>
      </c>
      <c r="C20">
        <v>1.3675689611109043</v>
      </c>
      <c r="D20">
        <v>5.0592584248743404E-2</v>
      </c>
      <c r="E20">
        <v>0.95993780719729749</v>
      </c>
      <c r="F20">
        <v>-2.7071237424993631</v>
      </c>
      <c r="G20">
        <v>2.8455014382613029</v>
      </c>
      <c r="H20">
        <v>-2.7071237424993631</v>
      </c>
      <c r="I20">
        <v>2.8455014382613029</v>
      </c>
    </row>
    <row r="21" spans="1:9" ht="15" thickBot="1">
      <c r="A21" s="19" t="s">
        <v>47</v>
      </c>
      <c r="B21" s="19">
        <v>-2.1830721228729613</v>
      </c>
      <c r="C21" s="19">
        <v>1.3656323508009625</v>
      </c>
      <c r="D21" s="19">
        <v>-1.5985796774604519</v>
      </c>
      <c r="E21" s="19">
        <v>0.1189039763959194</v>
      </c>
      <c r="F21" s="19">
        <v>-4.9554531853091497</v>
      </c>
      <c r="G21" s="19">
        <v>0.58930893956322716</v>
      </c>
      <c r="H21" s="19">
        <v>-4.9554531853091497</v>
      </c>
      <c r="I21" s="19">
        <v>0.58930893956322716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A596-7CE0-45C8-8B7D-DC9A54C94EB8}">
  <sheetPr>
    <tabColor rgb="FF00B0F0"/>
  </sheetPr>
  <dimension ref="A1:I18"/>
  <sheetViews>
    <sheetView workbookViewId="0">
      <selection sqref="A1:XFD1048576"/>
    </sheetView>
  </sheetViews>
  <sheetFormatPr defaultRowHeight="14.4"/>
  <sheetData>
    <row r="1" spans="1:9">
      <c r="A1" t="s">
        <v>51</v>
      </c>
    </row>
    <row r="2" spans="1:9" ht="15" thickBot="1"/>
    <row r="3" spans="1:9">
      <c r="A3" s="20" t="s">
        <v>52</v>
      </c>
      <c r="B3" s="20"/>
    </row>
    <row r="4" spans="1:9">
      <c r="A4" t="s">
        <v>53</v>
      </c>
      <c r="B4">
        <v>0.33421551651854353</v>
      </c>
    </row>
    <row r="5" spans="1:9">
      <c r="A5" t="s">
        <v>54</v>
      </c>
      <c r="B5">
        <v>0.11170001148175683</v>
      </c>
    </row>
    <row r="6" spans="1:9">
      <c r="A6" t="s">
        <v>55</v>
      </c>
      <c r="B6">
        <v>2.2870012629932511E-2</v>
      </c>
    </row>
    <row r="7" spans="1:9">
      <c r="A7" t="s">
        <v>56</v>
      </c>
      <c r="B7">
        <v>12.373072754466198</v>
      </c>
    </row>
    <row r="8" spans="1:9" ht="15" thickBot="1">
      <c r="A8" s="19" t="s">
        <v>57</v>
      </c>
      <c r="B8" s="19">
        <v>12</v>
      </c>
    </row>
    <row r="10" spans="1:9" ht="15" thickBot="1">
      <c r="A10" t="s">
        <v>58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t="s">
        <v>64</v>
      </c>
      <c r="B12">
        <v>1</v>
      </c>
      <c r="C12">
        <v>192.50796117721143</v>
      </c>
      <c r="D12">
        <v>192.50796117721143</v>
      </c>
      <c r="E12">
        <v>1.2574582114774262</v>
      </c>
      <c r="F12">
        <v>0.28833806277081175</v>
      </c>
    </row>
    <row r="13" spans="1:9">
      <c r="A13" t="s">
        <v>65</v>
      </c>
      <c r="B13">
        <v>10</v>
      </c>
      <c r="C13">
        <v>1530.9292938731373</v>
      </c>
      <c r="D13">
        <v>153.09292938731375</v>
      </c>
    </row>
    <row r="14" spans="1:9" ht="15" thickBot="1">
      <c r="A14" s="19" t="s">
        <v>66</v>
      </c>
      <c r="B14" s="19">
        <v>11</v>
      </c>
      <c r="C14" s="19">
        <v>1723.4372550503488</v>
      </c>
      <c r="D14" s="19"/>
      <c r="E14" s="19"/>
      <c r="F14" s="19"/>
    </row>
    <row r="15" spans="1:9" ht="15" thickBot="1"/>
    <row r="16" spans="1:9">
      <c r="A16" s="18"/>
      <c r="B16" s="18" t="s">
        <v>43</v>
      </c>
      <c r="C16" s="18" t="s">
        <v>56</v>
      </c>
      <c r="D16" s="18" t="s">
        <v>67</v>
      </c>
      <c r="E16" s="18" t="s">
        <v>68</v>
      </c>
      <c r="F16" s="18" t="s">
        <v>69</v>
      </c>
      <c r="G16" s="18" t="s">
        <v>70</v>
      </c>
      <c r="H16" s="18" t="s">
        <v>71</v>
      </c>
      <c r="I16" s="18" t="s">
        <v>72</v>
      </c>
    </row>
    <row r="17" spans="1:9">
      <c r="A17" t="s">
        <v>44</v>
      </c>
      <c r="B17">
        <v>85.317193241505933</v>
      </c>
      <c r="C17">
        <v>7.6150998667150196</v>
      </c>
      <c r="D17">
        <v>11.203686719122414</v>
      </c>
      <c r="E17">
        <v>5.557025842956419E-7</v>
      </c>
      <c r="F17">
        <v>68.349693366722704</v>
      </c>
      <c r="G17">
        <v>102.28469311628916</v>
      </c>
      <c r="H17">
        <v>68.349693366722704</v>
      </c>
      <c r="I17">
        <v>102.28469311628916</v>
      </c>
    </row>
    <row r="18" spans="1:9" ht="15" thickBot="1">
      <c r="A18" s="19" t="s">
        <v>16</v>
      </c>
      <c r="B18" s="19">
        <v>-1.1602626938421137</v>
      </c>
      <c r="C18" s="19">
        <v>1.0346883230158785</v>
      </c>
      <c r="D18" s="19">
        <v>-1.1213644418642077</v>
      </c>
      <c r="E18" s="19">
        <v>0.28833806277081231</v>
      </c>
      <c r="F18" s="19">
        <v>-3.4656919460503168</v>
      </c>
      <c r="G18" s="19">
        <v>1.1451665583660893</v>
      </c>
      <c r="H18" s="19">
        <v>-3.4656919460503168</v>
      </c>
      <c r="I18" s="19">
        <v>1.1451665583660893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E743-DB51-493C-9B94-9B78627FF0F4}">
  <sheetPr>
    <tabColor rgb="FF00B0F0"/>
  </sheetPr>
  <dimension ref="A1:I21"/>
  <sheetViews>
    <sheetView workbookViewId="0">
      <selection activeCell="L19" sqref="L19"/>
    </sheetView>
  </sheetViews>
  <sheetFormatPr defaultRowHeight="14.4"/>
  <sheetData>
    <row r="1" spans="1:9">
      <c r="A1" t="s">
        <v>51</v>
      </c>
    </row>
    <row r="2" spans="1:9" ht="15" thickBot="1"/>
    <row r="3" spans="1:9">
      <c r="A3" s="20" t="s">
        <v>52</v>
      </c>
      <c r="B3" s="20"/>
    </row>
    <row r="4" spans="1:9">
      <c r="A4" t="s">
        <v>53</v>
      </c>
      <c r="B4">
        <v>0.5994399814708351</v>
      </c>
    </row>
    <row r="5" spans="1:9">
      <c r="A5" t="s">
        <v>54</v>
      </c>
      <c r="B5">
        <v>0.35932829138575517</v>
      </c>
    </row>
    <row r="6" spans="1:9">
      <c r="A6" t="s">
        <v>55</v>
      </c>
      <c r="B6">
        <v>-6.7698278223847297E-3</v>
      </c>
    </row>
    <row r="7" spans="1:9">
      <c r="A7" t="s">
        <v>56</v>
      </c>
      <c r="B7">
        <v>12.559330571801707</v>
      </c>
    </row>
    <row r="8" spans="1:9" ht="15" thickBot="1">
      <c r="A8" s="19" t="s">
        <v>57</v>
      </c>
      <c r="B8" s="19">
        <v>12</v>
      </c>
    </row>
    <row r="10" spans="1:9" ht="15" thickBot="1">
      <c r="A10" t="s">
        <v>58</v>
      </c>
    </row>
    <row r="11" spans="1:9">
      <c r="A11" s="18"/>
      <c r="B11" s="18" t="s">
        <v>59</v>
      </c>
      <c r="C11" s="18" t="s">
        <v>60</v>
      </c>
      <c r="D11" s="18" t="s">
        <v>61</v>
      </c>
      <c r="E11" s="18" t="s">
        <v>62</v>
      </c>
      <c r="F11" s="18" t="s">
        <v>63</v>
      </c>
    </row>
    <row r="12" spans="1:9">
      <c r="A12" t="s">
        <v>64</v>
      </c>
      <c r="B12">
        <v>4</v>
      </c>
      <c r="C12">
        <v>619.27976416779779</v>
      </c>
      <c r="D12">
        <v>154.81994104194945</v>
      </c>
      <c r="E12">
        <v>0.98150816006094854</v>
      </c>
      <c r="F12">
        <v>0.47520482187988422</v>
      </c>
    </row>
    <row r="13" spans="1:9">
      <c r="A13" t="s">
        <v>65</v>
      </c>
      <c r="B13">
        <v>7</v>
      </c>
      <c r="C13">
        <v>1104.157490882551</v>
      </c>
      <c r="D13">
        <v>157.736784411793</v>
      </c>
    </row>
    <row r="14" spans="1:9" ht="15" thickBot="1">
      <c r="A14" s="19" t="s">
        <v>66</v>
      </c>
      <c r="B14" s="19">
        <v>11</v>
      </c>
      <c r="C14" s="19">
        <v>1723.4372550503488</v>
      </c>
      <c r="D14" s="19"/>
      <c r="E14" s="19"/>
      <c r="F14" s="19"/>
    </row>
    <row r="15" spans="1:9" ht="15" thickBot="1"/>
    <row r="16" spans="1:9">
      <c r="A16" s="18"/>
      <c r="B16" s="18" t="s">
        <v>43</v>
      </c>
      <c r="C16" s="18" t="s">
        <v>56</v>
      </c>
      <c r="D16" s="18" t="s">
        <v>67</v>
      </c>
      <c r="E16" s="18" t="s">
        <v>68</v>
      </c>
      <c r="F16" s="18" t="s">
        <v>69</v>
      </c>
      <c r="G16" s="18" t="s">
        <v>70</v>
      </c>
      <c r="H16" s="18" t="s">
        <v>71</v>
      </c>
      <c r="I16" s="18" t="s">
        <v>72</v>
      </c>
    </row>
    <row r="17" spans="1:9">
      <c r="A17" t="s">
        <v>44</v>
      </c>
      <c r="B17">
        <v>98.658075424185284</v>
      </c>
      <c r="C17">
        <v>11.465047768900085</v>
      </c>
      <c r="D17">
        <v>8.6051168222607579</v>
      </c>
      <c r="E17">
        <v>5.7058431972961695E-5</v>
      </c>
      <c r="F17">
        <v>71.547545424174388</v>
      </c>
      <c r="G17">
        <v>125.76860542419618</v>
      </c>
      <c r="H17">
        <v>71.547545424174388</v>
      </c>
      <c r="I17">
        <v>125.76860542419618</v>
      </c>
    </row>
    <row r="18" spans="1:9">
      <c r="A18" t="s">
        <v>16</v>
      </c>
      <c r="B18">
        <v>-1.7350026034838064</v>
      </c>
      <c r="C18">
        <v>1.1100984768105633</v>
      </c>
      <c r="D18">
        <v>-1.5629267490472218</v>
      </c>
      <c r="E18">
        <v>0.16204345086674476</v>
      </c>
      <c r="F18">
        <v>-4.359968383406275</v>
      </c>
      <c r="G18">
        <v>0.88996317643866241</v>
      </c>
      <c r="H18">
        <v>-4.359968383406275</v>
      </c>
      <c r="I18">
        <v>0.88996317643866241</v>
      </c>
    </row>
    <row r="19" spans="1:9">
      <c r="A19" t="s">
        <v>84</v>
      </c>
      <c r="B19">
        <v>-17.397876900013745</v>
      </c>
      <c r="C19">
        <v>10.781870149861888</v>
      </c>
      <c r="D19">
        <v>-1.6136233007996861</v>
      </c>
      <c r="E19">
        <v>0.15064382196776616</v>
      </c>
      <c r="F19">
        <v>-42.892948533901503</v>
      </c>
      <c r="G19">
        <v>8.0971947338740087</v>
      </c>
      <c r="H19">
        <v>-42.892948533901503</v>
      </c>
      <c r="I19">
        <v>8.0971947338740087</v>
      </c>
    </row>
    <row r="20" spans="1:9">
      <c r="A20" t="s">
        <v>85</v>
      </c>
      <c r="B20">
        <v>-11.810327432909878</v>
      </c>
      <c r="C20">
        <v>10.492241456781157</v>
      </c>
      <c r="D20">
        <v>-1.1256248230235724</v>
      </c>
      <c r="E20">
        <v>0.2974318622430408</v>
      </c>
      <c r="F20">
        <v>-36.620536035181814</v>
      </c>
      <c r="G20">
        <v>12.999881169362057</v>
      </c>
      <c r="H20">
        <v>-36.620536035181814</v>
      </c>
      <c r="I20">
        <v>12.999881169362057</v>
      </c>
    </row>
    <row r="21" spans="1:9" ht="15" thickBot="1">
      <c r="A21" s="19" t="s">
        <v>86</v>
      </c>
      <c r="B21" s="19">
        <v>-9.2120867471097405</v>
      </c>
      <c r="C21" s="19">
        <v>10.314561304425206</v>
      </c>
      <c r="D21" s="19">
        <v>-0.89311474092044263</v>
      </c>
      <c r="E21" s="19">
        <v>0.40145566428753587</v>
      </c>
      <c r="F21" s="19">
        <v>-33.602148552094093</v>
      </c>
      <c r="G21" s="19">
        <v>15.177975057874612</v>
      </c>
      <c r="H21" s="19">
        <v>-33.602148552094093</v>
      </c>
      <c r="I21" s="19">
        <v>15.177975057874612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CB31-C571-45AC-9C4B-ADD98E7C268E}">
  <sheetPr>
    <tabColor rgb="FF00B050"/>
  </sheetPr>
  <dimension ref="A1:R220"/>
  <sheetViews>
    <sheetView topLeftCell="A76" zoomScale="65" zoomScaleNormal="98" workbookViewId="0">
      <selection activeCell="N13" sqref="N13"/>
    </sheetView>
  </sheetViews>
  <sheetFormatPr defaultColWidth="8.88671875" defaultRowHeight="15.6"/>
  <cols>
    <col min="1" max="1" width="9.21875" style="40" bestFit="1" customWidth="1"/>
    <col min="2" max="2" width="14.5546875" style="40" bestFit="1" customWidth="1"/>
    <col min="3" max="3" width="8" style="40" bestFit="1" customWidth="1"/>
    <col min="4" max="4" width="11.33203125" style="40" bestFit="1" customWidth="1"/>
    <col min="5" max="5" width="12.21875" style="40" bestFit="1" customWidth="1"/>
    <col min="6" max="6" width="21.21875" style="40" bestFit="1" customWidth="1"/>
    <col min="7" max="7" width="17.6640625" style="40" customWidth="1"/>
    <col min="8" max="8" width="12.6640625" style="40" bestFit="1" customWidth="1"/>
    <col min="9" max="9" width="21" style="40" bestFit="1" customWidth="1"/>
    <col min="10" max="10" width="21.21875" style="40" bestFit="1" customWidth="1"/>
    <col min="11" max="11" width="13.33203125" style="40" bestFit="1" customWidth="1"/>
    <col min="12" max="12" width="12.6640625" style="40" bestFit="1" customWidth="1"/>
    <col min="13" max="13" width="21" style="40" bestFit="1" customWidth="1"/>
    <col min="14" max="14" width="18.44140625" style="40" bestFit="1" customWidth="1"/>
    <col min="15" max="15" width="19.21875" style="40" bestFit="1" customWidth="1"/>
    <col min="16" max="16" width="18.5546875" style="40" bestFit="1" customWidth="1"/>
    <col min="17" max="17" width="12.44140625" style="40" customWidth="1"/>
    <col min="18" max="18" width="11" style="40" bestFit="1" customWidth="1"/>
    <col min="19" max="16384" width="8.88671875" style="40"/>
  </cols>
  <sheetData>
    <row r="1" spans="1:14" ht="23.4">
      <c r="A1" s="78" t="s">
        <v>112</v>
      </c>
      <c r="B1" s="47"/>
      <c r="C1" s="47"/>
      <c r="D1" s="47"/>
      <c r="E1" s="47"/>
      <c r="F1" s="47"/>
    </row>
    <row r="3" spans="1:14" ht="23.4">
      <c r="A3" s="103" t="s">
        <v>90</v>
      </c>
      <c r="B3" s="103"/>
      <c r="C3" s="103"/>
      <c r="D3" s="103"/>
    </row>
    <row r="4" spans="1:14" ht="16.2" thickBot="1"/>
    <row r="5" spans="1:14" ht="16.2" thickBot="1">
      <c r="A5" s="44" t="s">
        <v>16</v>
      </c>
      <c r="B5" s="44" t="s">
        <v>17</v>
      </c>
      <c r="C5" s="44" t="s">
        <v>18</v>
      </c>
      <c r="D5" s="44" t="s">
        <v>38</v>
      </c>
      <c r="E5" s="44" t="s">
        <v>74</v>
      </c>
      <c r="F5" s="44" t="s">
        <v>40</v>
      </c>
      <c r="G5" s="44" t="s">
        <v>91</v>
      </c>
      <c r="H5" s="44" t="s">
        <v>92</v>
      </c>
      <c r="I5" s="44" t="s">
        <v>42</v>
      </c>
    </row>
    <row r="6" spans="1:14">
      <c r="A6" s="40">
        <v>1</v>
      </c>
      <c r="B6" s="40">
        <v>2018</v>
      </c>
      <c r="C6" s="40">
        <v>1</v>
      </c>
      <c r="D6" s="40" t="s">
        <v>11</v>
      </c>
      <c r="E6" s="40" t="s">
        <v>10</v>
      </c>
      <c r="F6" s="41">
        <v>96.525293817066895</v>
      </c>
      <c r="G6" s="41">
        <f t="shared" ref="G6:G17" si="0">$B$21+$B$22*A6</f>
        <v>94.741808490193961</v>
      </c>
      <c r="H6" s="41">
        <f t="shared" ref="H6:H17" si="1">F6-G6</f>
        <v>1.7834853268729347</v>
      </c>
      <c r="I6" s="41">
        <f t="shared" ref="I6:I17" si="2">POWER(H6,2)</f>
        <v>3.1808199111710587</v>
      </c>
    </row>
    <row r="7" spans="1:14">
      <c r="A7" s="40">
        <v>2</v>
      </c>
      <c r="B7" s="40">
        <v>2018</v>
      </c>
      <c r="C7" s="40">
        <v>2</v>
      </c>
      <c r="D7" s="40" t="s">
        <v>11</v>
      </c>
      <c r="E7" s="40" t="s">
        <v>10</v>
      </c>
      <c r="F7" s="41">
        <v>94.567307692307693</v>
      </c>
      <c r="G7" s="41">
        <f t="shared" si="0"/>
        <v>94.706589483512843</v>
      </c>
      <c r="H7" s="41">
        <f t="shared" si="1"/>
        <v>-0.13928179120514983</v>
      </c>
      <c r="I7" s="41">
        <f t="shared" si="2"/>
        <v>1.9399417361314952E-2</v>
      </c>
    </row>
    <row r="8" spans="1:14">
      <c r="A8" s="40">
        <v>3</v>
      </c>
      <c r="B8" s="40">
        <v>2018</v>
      </c>
      <c r="C8" s="40">
        <v>3</v>
      </c>
      <c r="D8" s="40" t="s">
        <v>11</v>
      </c>
      <c r="E8" s="40" t="s">
        <v>10</v>
      </c>
      <c r="F8" s="41">
        <v>94.694244604316495</v>
      </c>
      <c r="G8" s="41">
        <f t="shared" si="0"/>
        <v>94.671370476831726</v>
      </c>
      <c r="H8" s="41">
        <f t="shared" si="1"/>
        <v>2.2874127484769247E-2</v>
      </c>
      <c r="I8" s="41">
        <f t="shared" si="2"/>
        <v>5.2322570818947591E-4</v>
      </c>
    </row>
    <row r="9" spans="1:14">
      <c r="A9" s="40">
        <v>4</v>
      </c>
      <c r="B9" s="40">
        <v>2018</v>
      </c>
      <c r="C9" s="40">
        <v>4</v>
      </c>
      <c r="D9" s="40" t="s">
        <v>11</v>
      </c>
      <c r="E9" s="40" t="s">
        <v>10</v>
      </c>
      <c r="F9" s="41">
        <v>96.402877697841703</v>
      </c>
      <c r="G9" s="41">
        <f t="shared" si="0"/>
        <v>94.636151470150608</v>
      </c>
      <c r="H9" s="41">
        <f t="shared" si="1"/>
        <v>1.7667262276910947</v>
      </c>
      <c r="I9" s="41">
        <f t="shared" si="2"/>
        <v>3.1213215636116058</v>
      </c>
    </row>
    <row r="10" spans="1:14">
      <c r="A10" s="40">
        <v>5</v>
      </c>
      <c r="B10" s="40">
        <v>2019</v>
      </c>
      <c r="C10" s="40">
        <v>1</v>
      </c>
      <c r="D10" s="40" t="s">
        <v>11</v>
      </c>
      <c r="E10" s="40" t="s">
        <v>10</v>
      </c>
      <c r="F10" s="41">
        <v>94.280686317641795</v>
      </c>
      <c r="G10" s="41">
        <f t="shared" si="0"/>
        <v>94.600932463469491</v>
      </c>
      <c r="H10" s="41">
        <f t="shared" si="1"/>
        <v>-0.32024614582769573</v>
      </c>
      <c r="I10" s="41">
        <f t="shared" si="2"/>
        <v>0.10255759391749376</v>
      </c>
    </row>
    <row r="11" spans="1:14">
      <c r="A11" s="40">
        <v>6</v>
      </c>
      <c r="B11" s="40">
        <v>2019</v>
      </c>
      <c r="C11" s="40">
        <v>2</v>
      </c>
      <c r="D11" s="40" t="s">
        <v>11</v>
      </c>
      <c r="E11" s="40" t="s">
        <v>10</v>
      </c>
      <c r="F11" s="41">
        <v>90.951374207188096</v>
      </c>
      <c r="G11" s="41">
        <f t="shared" si="0"/>
        <v>94.565713456788373</v>
      </c>
      <c r="H11" s="41">
        <f t="shared" si="1"/>
        <v>-3.6143392496002775</v>
      </c>
      <c r="I11" s="41">
        <f t="shared" si="2"/>
        <v>13.063448211201097</v>
      </c>
    </row>
    <row r="12" spans="1:14">
      <c r="A12" s="40">
        <v>7</v>
      </c>
      <c r="B12" s="40">
        <v>2019</v>
      </c>
      <c r="C12" s="40">
        <v>3</v>
      </c>
      <c r="D12" s="40" t="s">
        <v>11</v>
      </c>
      <c r="E12" s="40" t="s">
        <v>10</v>
      </c>
      <c r="F12" s="41">
        <v>95.575553055867999</v>
      </c>
      <c r="G12" s="41">
        <f t="shared" si="0"/>
        <v>94.53049445010727</v>
      </c>
      <c r="H12" s="41">
        <f t="shared" si="1"/>
        <v>1.0450586057607296</v>
      </c>
      <c r="I12" s="41">
        <f t="shared" si="2"/>
        <v>1.0921474894745602</v>
      </c>
    </row>
    <row r="13" spans="1:14">
      <c r="A13" s="40">
        <v>8</v>
      </c>
      <c r="B13" s="40">
        <v>2019</v>
      </c>
      <c r="C13" s="40">
        <v>4</v>
      </c>
      <c r="D13" s="40" t="s">
        <v>11</v>
      </c>
      <c r="E13" s="40" t="s">
        <v>10</v>
      </c>
      <c r="F13" s="41">
        <v>95.745467998520098</v>
      </c>
      <c r="G13" s="41">
        <f t="shared" si="0"/>
        <v>94.495275443426152</v>
      </c>
      <c r="H13" s="41">
        <f t="shared" si="1"/>
        <v>1.2501925550939461</v>
      </c>
      <c r="I13" s="41">
        <f t="shared" si="2"/>
        <v>1.5629814248123295</v>
      </c>
      <c r="M13" s="82" t="s">
        <v>3</v>
      </c>
      <c r="N13" s="114">
        <f>AVERAGE(I6:I17)</f>
        <v>7.2113793323573958</v>
      </c>
    </row>
    <row r="14" spans="1:14">
      <c r="A14" s="40">
        <v>9</v>
      </c>
      <c r="B14" s="40">
        <v>2021</v>
      </c>
      <c r="C14" s="40">
        <v>1</v>
      </c>
      <c r="D14" s="40" t="s">
        <v>11</v>
      </c>
      <c r="E14" s="40" t="s">
        <v>10</v>
      </c>
      <c r="F14" s="41">
        <v>87.324478178368096</v>
      </c>
      <c r="G14" s="41">
        <f t="shared" si="0"/>
        <v>94.460056436745035</v>
      </c>
      <c r="H14" s="41">
        <f t="shared" si="1"/>
        <v>-7.1355782583769383</v>
      </c>
      <c r="I14" s="41">
        <f t="shared" si="2"/>
        <v>50.916477081421661</v>
      </c>
    </row>
    <row r="15" spans="1:14">
      <c r="A15" s="40">
        <v>10</v>
      </c>
      <c r="B15" s="40">
        <v>2021</v>
      </c>
      <c r="C15" s="40">
        <v>2</v>
      </c>
      <c r="D15" s="40" t="s">
        <v>11</v>
      </c>
      <c r="E15" s="40" t="s">
        <v>10</v>
      </c>
      <c r="F15" s="41">
        <v>94.900849858356906</v>
      </c>
      <c r="G15" s="41">
        <f t="shared" si="0"/>
        <v>94.424837430063917</v>
      </c>
      <c r="H15" s="41">
        <f t="shared" si="1"/>
        <v>0.4760124282929894</v>
      </c>
      <c r="I15" s="41">
        <f t="shared" si="2"/>
        <v>0.22658783188938839</v>
      </c>
    </row>
    <row r="16" spans="1:14">
      <c r="A16" s="40">
        <v>11</v>
      </c>
      <c r="B16" s="40">
        <v>2021</v>
      </c>
      <c r="C16" s="40">
        <v>3</v>
      </c>
      <c r="D16" s="40" t="s">
        <v>11</v>
      </c>
      <c r="E16" s="40" t="s">
        <v>10</v>
      </c>
      <c r="F16" s="41">
        <v>95.980825958701999</v>
      </c>
      <c r="G16" s="41">
        <f t="shared" si="0"/>
        <v>94.3896184233828</v>
      </c>
      <c r="H16" s="41">
        <f t="shared" si="1"/>
        <v>1.5912075353191995</v>
      </c>
      <c r="I16" s="41">
        <f t="shared" si="2"/>
        <v>2.5319414204566013</v>
      </c>
    </row>
    <row r="17" spans="1:9">
      <c r="A17" s="40">
        <v>12</v>
      </c>
      <c r="B17" s="40">
        <v>2021</v>
      </c>
      <c r="C17" s="40">
        <v>4</v>
      </c>
      <c r="D17" s="40" t="s">
        <v>11</v>
      </c>
      <c r="E17" s="40" t="s">
        <v>10</v>
      </c>
      <c r="F17" s="41">
        <v>97.628288055196194</v>
      </c>
      <c r="G17" s="41">
        <f t="shared" si="0"/>
        <v>94.354399416701682</v>
      </c>
      <c r="H17" s="41">
        <f t="shared" si="1"/>
        <v>3.2738886384945118</v>
      </c>
      <c r="I17" s="41">
        <f t="shared" si="2"/>
        <v>10.718346817263448</v>
      </c>
    </row>
    <row r="19" spans="1:9" ht="16.2" thickBot="1"/>
    <row r="20" spans="1:9">
      <c r="A20" s="42"/>
      <c r="B20" s="42" t="s">
        <v>43</v>
      </c>
    </row>
    <row r="21" spans="1:9">
      <c r="A21" s="40" t="s">
        <v>44</v>
      </c>
      <c r="B21" s="40">
        <v>94.777027496875078</v>
      </c>
    </row>
    <row r="22" spans="1:9" ht="16.2" thickBot="1">
      <c r="A22" s="43" t="s">
        <v>16</v>
      </c>
      <c r="B22" s="43">
        <v>-3.5219006681116466E-2</v>
      </c>
    </row>
    <row r="41" spans="1:16" ht="23.4">
      <c r="A41" s="103" t="s">
        <v>105</v>
      </c>
      <c r="B41" s="103"/>
      <c r="C41" s="103"/>
      <c r="D41" s="103"/>
      <c r="E41" s="55"/>
    </row>
    <row r="42" spans="1:16" ht="16.2" thickBot="1"/>
    <row r="43" spans="1:16" ht="16.2" thickBot="1">
      <c r="A43" s="44" t="s">
        <v>16</v>
      </c>
      <c r="B43" s="44" t="s">
        <v>17</v>
      </c>
      <c r="C43" s="44" t="s">
        <v>18</v>
      </c>
      <c r="D43" s="44" t="s">
        <v>38</v>
      </c>
      <c r="E43" s="44" t="s">
        <v>74</v>
      </c>
      <c r="F43" s="44" t="s">
        <v>16</v>
      </c>
      <c r="G43" s="44" t="s">
        <v>45</v>
      </c>
      <c r="H43" s="44" t="s">
        <v>93</v>
      </c>
      <c r="I43" s="44" t="s">
        <v>94</v>
      </c>
      <c r="J43" s="44" t="s">
        <v>40</v>
      </c>
      <c r="K43" s="44" t="s">
        <v>91</v>
      </c>
      <c r="L43" s="44" t="s">
        <v>92</v>
      </c>
      <c r="M43" s="44" t="s">
        <v>42</v>
      </c>
    </row>
    <row r="44" spans="1:16">
      <c r="A44" s="40">
        <v>1</v>
      </c>
      <c r="B44" s="40">
        <v>2018</v>
      </c>
      <c r="C44" s="40">
        <v>1</v>
      </c>
      <c r="D44" s="40" t="s">
        <v>11</v>
      </c>
      <c r="E44" s="40" t="s">
        <v>10</v>
      </c>
      <c r="F44" s="40">
        <v>1</v>
      </c>
      <c r="G44" s="40">
        <v>1</v>
      </c>
      <c r="H44" s="40">
        <v>0</v>
      </c>
      <c r="I44" s="40">
        <v>0</v>
      </c>
      <c r="J44" s="41">
        <v>96.525293817066895</v>
      </c>
      <c r="K44" s="40">
        <f t="shared" ref="K44:K55" si="3">$B$58+$B$59*F44+$B$60*G44+$B$61*H44+$B$62*I44</f>
        <v>93.504562991139281</v>
      </c>
      <c r="L44" s="41">
        <f t="shared" ref="L44:L55" si="4">J44-K44</f>
        <v>3.0207308259276147</v>
      </c>
      <c r="M44" s="41">
        <f t="shared" ref="M44:M55" si="5">POWER(L44,2)</f>
        <v>9.1248147227093295</v>
      </c>
    </row>
    <row r="45" spans="1:16">
      <c r="A45" s="40">
        <v>2</v>
      </c>
      <c r="B45" s="40">
        <v>2018</v>
      </c>
      <c r="C45" s="40">
        <v>2</v>
      </c>
      <c r="D45" s="40" t="s">
        <v>11</v>
      </c>
      <c r="E45" s="40" t="s">
        <v>10</v>
      </c>
      <c r="F45" s="40">
        <v>2</v>
      </c>
      <c r="G45" s="40">
        <v>0</v>
      </c>
      <c r="H45" s="40">
        <v>1</v>
      </c>
      <c r="I45" s="40">
        <v>0</v>
      </c>
      <c r="J45" s="41">
        <v>94.567307692307693</v>
      </c>
      <c r="K45" s="40">
        <f t="shared" si="3"/>
        <v>94.267587472731265</v>
      </c>
      <c r="L45" s="41">
        <f t="shared" si="4"/>
        <v>0.2997202195764288</v>
      </c>
      <c r="M45" s="41">
        <f t="shared" si="5"/>
        <v>8.9832210022942699E-2</v>
      </c>
    </row>
    <row r="46" spans="1:16" ht="16.2" thickBot="1">
      <c r="A46" s="40">
        <v>3</v>
      </c>
      <c r="B46" s="40">
        <v>2018</v>
      </c>
      <c r="C46" s="40">
        <v>3</v>
      </c>
      <c r="D46" s="40" t="s">
        <v>11</v>
      </c>
      <c r="E46" s="40" t="s">
        <v>10</v>
      </c>
      <c r="F46" s="40">
        <v>3</v>
      </c>
      <c r="G46" s="40">
        <v>0</v>
      </c>
      <c r="H46" s="40">
        <v>0</v>
      </c>
      <c r="I46" s="40">
        <v>1</v>
      </c>
      <c r="J46" s="41">
        <v>94.694244604316495</v>
      </c>
      <c r="K46" s="40">
        <f t="shared" si="3"/>
        <v>96.211284759742526</v>
      </c>
      <c r="L46" s="41">
        <f t="shared" si="4"/>
        <v>-1.5170401554260309</v>
      </c>
      <c r="M46" s="41">
        <f t="shared" si="5"/>
        <v>2.3014108331750358</v>
      </c>
    </row>
    <row r="47" spans="1:16" ht="16.2" thickBot="1">
      <c r="A47" s="40">
        <v>4</v>
      </c>
      <c r="B47" s="40">
        <v>2018</v>
      </c>
      <c r="C47" s="40">
        <v>4</v>
      </c>
      <c r="D47" s="40" t="s">
        <v>11</v>
      </c>
      <c r="E47" s="40" t="s">
        <v>10</v>
      </c>
      <c r="F47" s="40">
        <v>4</v>
      </c>
      <c r="G47" s="40">
        <v>0</v>
      </c>
      <c r="H47" s="40">
        <v>0</v>
      </c>
      <c r="I47" s="40">
        <v>0</v>
      </c>
      <c r="J47" s="41">
        <v>96.402877697841703</v>
      </c>
      <c r="K47" s="40">
        <f t="shared" si="3"/>
        <v>97.386621470633017</v>
      </c>
      <c r="L47" s="41">
        <f t="shared" si="4"/>
        <v>-0.98374377279131409</v>
      </c>
      <c r="M47" s="41">
        <f t="shared" si="5"/>
        <v>0.96775181050568859</v>
      </c>
      <c r="O47" s="83" t="s">
        <v>3</v>
      </c>
      <c r="P47" s="84">
        <f>AVERAGE(M44:M55)</f>
        <v>4.4387682098334453</v>
      </c>
    </row>
    <row r="48" spans="1:16">
      <c r="A48" s="40">
        <v>5</v>
      </c>
      <c r="B48" s="40">
        <v>2019</v>
      </c>
      <c r="C48" s="40">
        <v>1</v>
      </c>
      <c r="D48" s="40" t="s">
        <v>11</v>
      </c>
      <c r="E48" s="40" t="s">
        <v>10</v>
      </c>
      <c r="F48" s="40">
        <v>5</v>
      </c>
      <c r="G48" s="40">
        <v>1</v>
      </c>
      <c r="H48" s="40">
        <v>0</v>
      </c>
      <c r="I48" s="40">
        <v>0</v>
      </c>
      <c r="J48" s="41">
        <v>94.280686317641795</v>
      </c>
      <c r="K48" s="40">
        <f t="shared" si="3"/>
        <v>92.710152771025591</v>
      </c>
      <c r="L48" s="41">
        <f t="shared" si="4"/>
        <v>1.570533546616204</v>
      </c>
      <c r="M48" s="41">
        <f t="shared" si="5"/>
        <v>2.4665756210468723</v>
      </c>
    </row>
    <row r="49" spans="1:13">
      <c r="A49" s="40">
        <v>6</v>
      </c>
      <c r="B49" s="40">
        <v>2019</v>
      </c>
      <c r="C49" s="40">
        <v>2</v>
      </c>
      <c r="D49" s="40" t="s">
        <v>11</v>
      </c>
      <c r="E49" s="40" t="s">
        <v>10</v>
      </c>
      <c r="F49" s="40">
        <v>6</v>
      </c>
      <c r="G49" s="40">
        <v>0</v>
      </c>
      <c r="H49" s="40">
        <v>1</v>
      </c>
      <c r="I49" s="40">
        <v>0</v>
      </c>
      <c r="J49" s="41">
        <v>90.951374207188096</v>
      </c>
      <c r="K49" s="40">
        <f t="shared" si="3"/>
        <v>93.47317725261756</v>
      </c>
      <c r="L49" s="41">
        <f t="shared" si="4"/>
        <v>-2.5218030454294649</v>
      </c>
      <c r="M49" s="41">
        <f t="shared" si="5"/>
        <v>6.3594905999373239</v>
      </c>
    </row>
    <row r="50" spans="1:13">
      <c r="A50" s="40">
        <v>7</v>
      </c>
      <c r="B50" s="40">
        <v>2019</v>
      </c>
      <c r="C50" s="40">
        <v>3</v>
      </c>
      <c r="D50" s="40" t="s">
        <v>11</v>
      </c>
      <c r="E50" s="40" t="s">
        <v>10</v>
      </c>
      <c r="F50" s="40">
        <v>7</v>
      </c>
      <c r="G50" s="40">
        <v>0</v>
      </c>
      <c r="H50" s="40">
        <v>0</v>
      </c>
      <c r="I50" s="40">
        <v>1</v>
      </c>
      <c r="J50" s="41">
        <v>95.575553055867999</v>
      </c>
      <c r="K50" s="40">
        <f t="shared" si="3"/>
        <v>95.416874539628822</v>
      </c>
      <c r="L50" s="41">
        <f t="shared" si="4"/>
        <v>0.15867851623917772</v>
      </c>
      <c r="M50" s="41">
        <f t="shared" si="5"/>
        <v>2.517887151586699E-2</v>
      </c>
    </row>
    <row r="51" spans="1:13">
      <c r="A51" s="40">
        <v>8</v>
      </c>
      <c r="B51" s="40">
        <v>2019</v>
      </c>
      <c r="C51" s="40">
        <v>4</v>
      </c>
      <c r="D51" s="40" t="s">
        <v>11</v>
      </c>
      <c r="E51" s="40" t="s">
        <v>10</v>
      </c>
      <c r="F51" s="40">
        <v>8</v>
      </c>
      <c r="G51" s="40">
        <v>0</v>
      </c>
      <c r="H51" s="40">
        <v>0</v>
      </c>
      <c r="I51" s="40">
        <v>0</v>
      </c>
      <c r="J51" s="41">
        <v>95.745467998520098</v>
      </c>
      <c r="K51" s="40">
        <f t="shared" si="3"/>
        <v>96.592211250519327</v>
      </c>
      <c r="L51" s="41">
        <f t="shared" si="4"/>
        <v>-0.84674325199922862</v>
      </c>
      <c r="M51" s="41">
        <f t="shared" si="5"/>
        <v>0.71697413480622918</v>
      </c>
    </row>
    <row r="52" spans="1:13">
      <c r="A52" s="40">
        <v>9</v>
      </c>
      <c r="B52" s="40">
        <v>2021</v>
      </c>
      <c r="C52" s="40">
        <v>1</v>
      </c>
      <c r="D52" s="40" t="s">
        <v>11</v>
      </c>
      <c r="E52" s="40" t="s">
        <v>10</v>
      </c>
      <c r="F52" s="40">
        <v>9</v>
      </c>
      <c r="G52" s="40">
        <v>1</v>
      </c>
      <c r="H52" s="40">
        <v>0</v>
      </c>
      <c r="I52" s="40">
        <v>0</v>
      </c>
      <c r="J52" s="41">
        <v>87.324478178368096</v>
      </c>
      <c r="K52" s="40">
        <f t="shared" si="3"/>
        <v>91.915742550911887</v>
      </c>
      <c r="L52" s="41">
        <f t="shared" si="4"/>
        <v>-4.5912643725437903</v>
      </c>
      <c r="M52" s="41">
        <f t="shared" si="5"/>
        <v>21.079708538589923</v>
      </c>
    </row>
    <row r="53" spans="1:13">
      <c r="A53" s="40">
        <v>10</v>
      </c>
      <c r="B53" s="40">
        <v>2021</v>
      </c>
      <c r="C53" s="40">
        <v>2</v>
      </c>
      <c r="D53" s="40" t="s">
        <v>11</v>
      </c>
      <c r="E53" s="40" t="s">
        <v>10</v>
      </c>
      <c r="F53" s="40">
        <v>10</v>
      </c>
      <c r="G53" s="40">
        <v>0</v>
      </c>
      <c r="H53" s="40">
        <v>1</v>
      </c>
      <c r="I53" s="40">
        <v>0</v>
      </c>
      <c r="J53" s="41">
        <v>94.900849858356906</v>
      </c>
      <c r="K53" s="40">
        <f t="shared" si="3"/>
        <v>92.678767032503856</v>
      </c>
      <c r="L53" s="41">
        <f t="shared" si="4"/>
        <v>2.2220828258530503</v>
      </c>
      <c r="M53" s="41">
        <f t="shared" si="5"/>
        <v>4.9376520849510772</v>
      </c>
    </row>
    <row r="54" spans="1:13">
      <c r="A54" s="40">
        <v>11</v>
      </c>
      <c r="B54" s="40">
        <v>2021</v>
      </c>
      <c r="C54" s="40">
        <v>3</v>
      </c>
      <c r="D54" s="40" t="s">
        <v>11</v>
      </c>
      <c r="E54" s="40" t="s">
        <v>10</v>
      </c>
      <c r="F54" s="40">
        <v>11</v>
      </c>
      <c r="G54" s="40">
        <v>0</v>
      </c>
      <c r="H54" s="40">
        <v>0</v>
      </c>
      <c r="I54" s="40">
        <v>1</v>
      </c>
      <c r="J54" s="41">
        <v>95.980825958701999</v>
      </c>
      <c r="K54" s="40">
        <f t="shared" si="3"/>
        <v>94.622464319515132</v>
      </c>
      <c r="L54" s="41">
        <f t="shared" si="4"/>
        <v>1.3583616391868674</v>
      </c>
      <c r="M54" s="41">
        <f t="shared" si="5"/>
        <v>1.8451463428144332</v>
      </c>
    </row>
    <row r="55" spans="1:13">
      <c r="A55" s="40">
        <v>12</v>
      </c>
      <c r="B55" s="40">
        <v>2021</v>
      </c>
      <c r="C55" s="40">
        <v>4</v>
      </c>
      <c r="D55" s="40" t="s">
        <v>11</v>
      </c>
      <c r="E55" s="40" t="s">
        <v>10</v>
      </c>
      <c r="F55" s="40">
        <v>12</v>
      </c>
      <c r="G55" s="40">
        <v>0</v>
      </c>
      <c r="H55" s="40">
        <v>0</v>
      </c>
      <c r="I55" s="40">
        <v>0</v>
      </c>
      <c r="J55" s="41">
        <v>97.628288055196194</v>
      </c>
      <c r="K55" s="40">
        <f t="shared" si="3"/>
        <v>95.797801030405623</v>
      </c>
      <c r="L55" s="41">
        <f t="shared" si="4"/>
        <v>1.8304870247905711</v>
      </c>
      <c r="M55" s="41">
        <f t="shared" si="5"/>
        <v>3.350682747926637</v>
      </c>
    </row>
    <row r="56" spans="1:13" ht="16.2" thickBot="1"/>
    <row r="57" spans="1:13">
      <c r="A57" s="45"/>
      <c r="B57" s="45" t="s">
        <v>43</v>
      </c>
    </row>
    <row r="58" spans="1:13">
      <c r="A58" s="40" t="s">
        <v>44</v>
      </c>
      <c r="B58" s="41">
        <v>98.181031690746721</v>
      </c>
    </row>
    <row r="59" spans="1:13">
      <c r="A59" s="40" t="s">
        <v>16</v>
      </c>
      <c r="B59" s="41">
        <v>-0.19860255502842469</v>
      </c>
    </row>
    <row r="60" spans="1:13">
      <c r="A60" s="40" t="s">
        <v>45</v>
      </c>
      <c r="B60" s="41">
        <v>-4.4778661445790089</v>
      </c>
    </row>
    <row r="61" spans="1:13">
      <c r="A61" s="40" t="s">
        <v>93</v>
      </c>
      <c r="B61" s="41">
        <v>-3.5162391079586151</v>
      </c>
    </row>
    <row r="62" spans="1:13" ht="16.2" thickBot="1">
      <c r="A62" s="43" t="s">
        <v>94</v>
      </c>
      <c r="B62" s="46">
        <v>-1.3739392659189256</v>
      </c>
    </row>
    <row r="66" spans="1:18" ht="23.4">
      <c r="A66" s="48" t="s">
        <v>104</v>
      </c>
      <c r="B66" s="48"/>
      <c r="C66" s="48"/>
      <c r="D66" s="48"/>
      <c r="E66" s="48"/>
      <c r="I66" s="86" t="s">
        <v>75</v>
      </c>
      <c r="J66" s="86">
        <v>0.17</v>
      </c>
    </row>
    <row r="67" spans="1:18" ht="16.2" thickBot="1"/>
    <row r="68" spans="1:18" ht="16.2" thickBot="1">
      <c r="A68" s="44" t="s">
        <v>16</v>
      </c>
      <c r="B68" s="44" t="s">
        <v>17</v>
      </c>
      <c r="C68" s="44" t="s">
        <v>18</v>
      </c>
      <c r="D68" s="44" t="s">
        <v>38</v>
      </c>
      <c r="E68" s="44" t="s">
        <v>74</v>
      </c>
      <c r="F68" s="44" t="s">
        <v>16</v>
      </c>
      <c r="G68" s="44" t="s">
        <v>45</v>
      </c>
      <c r="H68" s="44" t="s">
        <v>93</v>
      </c>
      <c r="I68" s="44" t="s">
        <v>94</v>
      </c>
      <c r="J68" s="44" t="s">
        <v>40</v>
      </c>
      <c r="K68" s="44" t="s">
        <v>91</v>
      </c>
      <c r="L68" s="44" t="s">
        <v>92</v>
      </c>
      <c r="M68" s="50" t="s">
        <v>98</v>
      </c>
    </row>
    <row r="69" spans="1:18">
      <c r="A69" s="40">
        <v>1</v>
      </c>
      <c r="B69" s="40">
        <v>2018</v>
      </c>
      <c r="C69" s="40">
        <v>1</v>
      </c>
      <c r="D69" s="40" t="s">
        <v>11</v>
      </c>
      <c r="E69" s="40" t="s">
        <v>10</v>
      </c>
      <c r="F69" s="40">
        <v>1</v>
      </c>
      <c r="G69" s="40">
        <v>1</v>
      </c>
      <c r="H69" s="40">
        <v>0</v>
      </c>
      <c r="I69" s="40">
        <v>0</v>
      </c>
      <c r="J69" s="41">
        <v>96.525293817066895</v>
      </c>
    </row>
    <row r="70" spans="1:18" ht="16.2" thickBot="1">
      <c r="A70" s="40">
        <v>2</v>
      </c>
      <c r="B70" s="40">
        <v>2018</v>
      </c>
      <c r="C70" s="40">
        <v>2</v>
      </c>
      <c r="D70" s="40" t="s">
        <v>11</v>
      </c>
      <c r="E70" s="40" t="s">
        <v>10</v>
      </c>
      <c r="F70" s="40">
        <v>2</v>
      </c>
      <c r="G70" s="40">
        <v>0</v>
      </c>
      <c r="H70" s="40">
        <v>1</v>
      </c>
      <c r="I70" s="40">
        <v>0</v>
      </c>
      <c r="J70" s="41">
        <v>94.567307692307693</v>
      </c>
      <c r="K70" s="41">
        <v>96.525293817066895</v>
      </c>
      <c r="L70" s="41">
        <f t="shared" ref="L70:L80" si="6">J70-K70</f>
        <v>-1.9579861247592021</v>
      </c>
      <c r="M70" s="40">
        <f t="shared" ref="M70:M80" si="7">POWER(L70,2)</f>
        <v>3.8337096647495579</v>
      </c>
    </row>
    <row r="71" spans="1:18" ht="16.2" thickBot="1">
      <c r="A71" s="40">
        <v>3</v>
      </c>
      <c r="B71" s="40">
        <v>2018</v>
      </c>
      <c r="C71" s="40">
        <v>3</v>
      </c>
      <c r="D71" s="40" t="s">
        <v>11</v>
      </c>
      <c r="E71" s="40" t="s">
        <v>10</v>
      </c>
      <c r="F71" s="40">
        <v>3</v>
      </c>
      <c r="G71" s="40">
        <v>0</v>
      </c>
      <c r="H71" s="40">
        <v>0</v>
      </c>
      <c r="I71" s="40">
        <v>1</v>
      </c>
      <c r="J71" s="41">
        <v>94.694244604316495</v>
      </c>
      <c r="K71" s="41">
        <f t="shared" ref="K71:K80" si="8">$J$66*J70+(1-$J$66)*K70</f>
        <v>96.192436175857821</v>
      </c>
      <c r="L71" s="41">
        <f t="shared" si="6"/>
        <v>-1.4981915715413265</v>
      </c>
      <c r="M71" s="40">
        <f t="shared" si="7"/>
        <v>2.2445779850374699</v>
      </c>
      <c r="P71" s="85" t="s">
        <v>75</v>
      </c>
      <c r="Q71" s="85" t="s">
        <v>3</v>
      </c>
    </row>
    <row r="72" spans="1:18">
      <c r="A72" s="40">
        <v>4</v>
      </c>
      <c r="B72" s="40">
        <v>2018</v>
      </c>
      <c r="C72" s="40">
        <v>4</v>
      </c>
      <c r="D72" s="40" t="s">
        <v>11</v>
      </c>
      <c r="E72" s="40" t="s">
        <v>10</v>
      </c>
      <c r="F72" s="40">
        <v>4</v>
      </c>
      <c r="G72" s="40">
        <v>0</v>
      </c>
      <c r="H72" s="40">
        <v>0</v>
      </c>
      <c r="I72" s="40">
        <v>0</v>
      </c>
      <c r="J72" s="41">
        <v>96.402877697841703</v>
      </c>
      <c r="K72" s="41">
        <f t="shared" si="8"/>
        <v>95.937743608695797</v>
      </c>
      <c r="L72" s="41">
        <f t="shared" si="6"/>
        <v>0.4651340891459057</v>
      </c>
      <c r="M72" s="40">
        <f t="shared" si="7"/>
        <v>0.21634972088559135</v>
      </c>
      <c r="P72" s="40">
        <v>0.8</v>
      </c>
      <c r="Q72" s="41">
        <v>13.81</v>
      </c>
    </row>
    <row r="73" spans="1:18">
      <c r="A73" s="40">
        <v>5</v>
      </c>
      <c r="B73" s="40">
        <v>2019</v>
      </c>
      <c r="C73" s="40">
        <v>1</v>
      </c>
      <c r="D73" s="40" t="s">
        <v>11</v>
      </c>
      <c r="E73" s="40" t="s">
        <v>10</v>
      </c>
      <c r="F73" s="40">
        <v>5</v>
      </c>
      <c r="G73" s="40">
        <v>1</v>
      </c>
      <c r="H73" s="40">
        <v>0</v>
      </c>
      <c r="I73" s="40">
        <v>0</v>
      </c>
      <c r="J73" s="41">
        <v>94.280686317641795</v>
      </c>
      <c r="K73" s="41">
        <f t="shared" si="8"/>
        <v>96.016816403850598</v>
      </c>
      <c r="L73" s="41">
        <f t="shared" si="6"/>
        <v>-1.7361300862088029</v>
      </c>
      <c r="M73" s="40">
        <f t="shared" si="7"/>
        <v>3.0141476762393857</v>
      </c>
      <c r="P73" s="40">
        <v>0.7</v>
      </c>
      <c r="Q73" s="41">
        <v>12.89</v>
      </c>
    </row>
    <row r="74" spans="1:18">
      <c r="A74" s="40">
        <v>6</v>
      </c>
      <c r="B74" s="40">
        <v>2019</v>
      </c>
      <c r="C74" s="40">
        <v>2</v>
      </c>
      <c r="D74" s="40" t="s">
        <v>11</v>
      </c>
      <c r="E74" s="40" t="s">
        <v>10</v>
      </c>
      <c r="F74" s="40">
        <v>6</v>
      </c>
      <c r="G74" s="40">
        <v>0</v>
      </c>
      <c r="H74" s="40">
        <v>1</v>
      </c>
      <c r="I74" s="40">
        <v>0</v>
      </c>
      <c r="J74" s="41">
        <v>90.951374207188096</v>
      </c>
      <c r="K74" s="41">
        <f t="shared" si="8"/>
        <v>95.721674289195107</v>
      </c>
      <c r="L74" s="41">
        <f t="shared" si="6"/>
        <v>-4.7703000820070116</v>
      </c>
      <c r="M74" s="40">
        <f t="shared" si="7"/>
        <v>22.755762872396101</v>
      </c>
      <c r="P74" s="40">
        <v>0.6</v>
      </c>
      <c r="Q74" s="41">
        <v>12.08</v>
      </c>
    </row>
    <row r="75" spans="1:18">
      <c r="A75" s="40">
        <v>7</v>
      </c>
      <c r="B75" s="40">
        <v>2019</v>
      </c>
      <c r="C75" s="40">
        <v>3</v>
      </c>
      <c r="D75" s="40" t="s">
        <v>11</v>
      </c>
      <c r="E75" s="40" t="s">
        <v>10</v>
      </c>
      <c r="F75" s="40">
        <v>7</v>
      </c>
      <c r="G75" s="40">
        <v>0</v>
      </c>
      <c r="H75" s="40">
        <v>0</v>
      </c>
      <c r="I75" s="40">
        <v>1</v>
      </c>
      <c r="J75" s="41">
        <v>95.575553055867999</v>
      </c>
      <c r="K75" s="41">
        <f t="shared" si="8"/>
        <v>94.910723275253915</v>
      </c>
      <c r="L75" s="41">
        <f t="shared" si="6"/>
        <v>0.6648297806140846</v>
      </c>
      <c r="M75" s="40">
        <f t="shared" si="7"/>
        <v>0.44199863719137183</v>
      </c>
      <c r="P75" s="40">
        <v>0.5</v>
      </c>
      <c r="Q75" s="41">
        <v>11.39</v>
      </c>
    </row>
    <row r="76" spans="1:18">
      <c r="A76" s="40">
        <v>8</v>
      </c>
      <c r="B76" s="40">
        <v>2019</v>
      </c>
      <c r="C76" s="40">
        <v>4</v>
      </c>
      <c r="D76" s="40" t="s">
        <v>11</v>
      </c>
      <c r="E76" s="40" t="s">
        <v>10</v>
      </c>
      <c r="F76" s="40">
        <v>8</v>
      </c>
      <c r="G76" s="40">
        <v>0</v>
      </c>
      <c r="H76" s="40">
        <v>0</v>
      </c>
      <c r="I76" s="40">
        <v>0</v>
      </c>
      <c r="J76" s="41">
        <v>95.745467998520098</v>
      </c>
      <c r="K76" s="41">
        <f t="shared" si="8"/>
        <v>95.023744337958306</v>
      </c>
      <c r="L76" s="41">
        <f t="shared" si="6"/>
        <v>0.72172366056179271</v>
      </c>
      <c r="M76" s="40">
        <f t="shared" si="7"/>
        <v>0.52088504221471377</v>
      </c>
      <c r="P76" s="40">
        <v>0.4</v>
      </c>
      <c r="Q76" s="41">
        <v>10.8</v>
      </c>
    </row>
    <row r="77" spans="1:18">
      <c r="A77" s="40">
        <v>9</v>
      </c>
      <c r="B77" s="40">
        <v>2021</v>
      </c>
      <c r="C77" s="40">
        <v>1</v>
      </c>
      <c r="D77" s="40" t="s">
        <v>11</v>
      </c>
      <c r="E77" s="40" t="s">
        <v>10</v>
      </c>
      <c r="F77" s="40">
        <v>9</v>
      </c>
      <c r="G77" s="40">
        <v>1</v>
      </c>
      <c r="H77" s="40">
        <v>0</v>
      </c>
      <c r="I77" s="40">
        <v>0</v>
      </c>
      <c r="J77" s="41">
        <v>87.324478178368096</v>
      </c>
      <c r="K77" s="41">
        <f t="shared" si="8"/>
        <v>95.146437360253813</v>
      </c>
      <c r="L77" s="41">
        <f t="shared" si="6"/>
        <v>-7.8219591818857168</v>
      </c>
      <c r="M77" s="40">
        <f t="shared" si="7"/>
        <v>61.183045443086272</v>
      </c>
      <c r="P77" s="40">
        <v>0.3</v>
      </c>
      <c r="Q77" s="41">
        <v>10.33</v>
      </c>
    </row>
    <row r="78" spans="1:18">
      <c r="A78" s="40">
        <v>10</v>
      </c>
      <c r="B78" s="40">
        <v>2021</v>
      </c>
      <c r="C78" s="40">
        <v>2</v>
      </c>
      <c r="D78" s="40" t="s">
        <v>11</v>
      </c>
      <c r="E78" s="40" t="s">
        <v>10</v>
      </c>
      <c r="F78" s="40">
        <v>10</v>
      </c>
      <c r="G78" s="40">
        <v>0</v>
      </c>
      <c r="H78" s="40">
        <v>1</v>
      </c>
      <c r="I78" s="40">
        <v>0</v>
      </c>
      <c r="J78" s="41">
        <v>94.900849858356906</v>
      </c>
      <c r="K78" s="41">
        <f t="shared" si="8"/>
        <v>93.816704299333239</v>
      </c>
      <c r="L78" s="41">
        <f t="shared" si="6"/>
        <v>1.0841455590236677</v>
      </c>
      <c r="M78" s="40">
        <f t="shared" si="7"/>
        <v>1.1753715931507409</v>
      </c>
      <c r="P78" s="40">
        <v>0.2</v>
      </c>
      <c r="Q78" s="41">
        <v>10.039999999999999</v>
      </c>
    </row>
    <row r="79" spans="1:18">
      <c r="A79" s="40">
        <v>11</v>
      </c>
      <c r="B79" s="40">
        <v>2021</v>
      </c>
      <c r="C79" s="40">
        <v>3</v>
      </c>
      <c r="D79" s="40" t="s">
        <v>11</v>
      </c>
      <c r="E79" s="40" t="s">
        <v>10</v>
      </c>
      <c r="F79" s="40">
        <v>11</v>
      </c>
      <c r="G79" s="40">
        <v>0</v>
      </c>
      <c r="H79" s="40">
        <v>0</v>
      </c>
      <c r="I79" s="40">
        <v>1</v>
      </c>
      <c r="J79" s="41">
        <v>95.980825958701999</v>
      </c>
      <c r="K79" s="41">
        <f t="shared" si="8"/>
        <v>94.001009044367251</v>
      </c>
      <c r="L79" s="41">
        <f t="shared" si="6"/>
        <v>1.9798169143347479</v>
      </c>
      <c r="M79" s="40">
        <f t="shared" si="7"/>
        <v>3.9196750142859624</v>
      </c>
      <c r="P79" s="40">
        <v>0.18</v>
      </c>
      <c r="Q79" s="51">
        <v>10.015000000000001</v>
      </c>
    </row>
    <row r="80" spans="1:18">
      <c r="A80" s="40">
        <v>12</v>
      </c>
      <c r="B80" s="40">
        <v>2021</v>
      </c>
      <c r="C80" s="40">
        <v>4</v>
      </c>
      <c r="D80" s="40" t="s">
        <v>11</v>
      </c>
      <c r="E80" s="40" t="s">
        <v>10</v>
      </c>
      <c r="F80" s="40">
        <v>12</v>
      </c>
      <c r="G80" s="40">
        <v>0</v>
      </c>
      <c r="H80" s="40">
        <v>0</v>
      </c>
      <c r="I80" s="40">
        <v>0</v>
      </c>
      <c r="J80" s="41">
        <v>97.628288055196194</v>
      </c>
      <c r="K80" s="41">
        <f t="shared" si="8"/>
        <v>94.337577919804161</v>
      </c>
      <c r="L80" s="41">
        <f t="shared" si="6"/>
        <v>3.2907101353920325</v>
      </c>
      <c r="M80" s="40">
        <f t="shared" si="7"/>
        <v>10.828773195171848</v>
      </c>
      <c r="P80" s="36">
        <v>0.17</v>
      </c>
      <c r="Q80" s="36">
        <v>10.012</v>
      </c>
      <c r="R80" s="36" t="s">
        <v>73</v>
      </c>
    </row>
    <row r="81" spans="1:17">
      <c r="P81" s="40">
        <v>0.16</v>
      </c>
      <c r="Q81" s="41">
        <v>10.02</v>
      </c>
    </row>
    <row r="82" spans="1:17">
      <c r="L82" s="41"/>
      <c r="P82" s="40">
        <v>0.1</v>
      </c>
      <c r="Q82" s="41">
        <v>10.210000000000001</v>
      </c>
    </row>
    <row r="83" spans="1:17">
      <c r="A83" s="57" t="s">
        <v>3</v>
      </c>
      <c r="B83" s="58">
        <f>AVERAGE(M70:M80)</f>
        <v>10.012208804037183</v>
      </c>
    </row>
    <row r="86" spans="1:17" ht="23.4">
      <c r="A86" s="78" t="s">
        <v>113</v>
      </c>
    </row>
    <row r="88" spans="1:17" ht="18">
      <c r="A88" s="59" t="s">
        <v>50</v>
      </c>
      <c r="B88" s="59"/>
      <c r="C88"/>
      <c r="D88"/>
      <c r="E88"/>
      <c r="F88"/>
      <c r="G88"/>
      <c r="H88"/>
      <c r="I88"/>
    </row>
    <row r="89" spans="1:17" ht="16.2" thickBot="1">
      <c r="A89"/>
      <c r="B89"/>
      <c r="C89"/>
      <c r="D89"/>
      <c r="E89"/>
      <c r="F89"/>
      <c r="G89"/>
      <c r="H89"/>
      <c r="I89"/>
    </row>
    <row r="90" spans="1:17" ht="28.8">
      <c r="A90" s="60" t="s">
        <v>16</v>
      </c>
      <c r="B90" s="60" t="s">
        <v>17</v>
      </c>
      <c r="C90" s="60" t="s">
        <v>18</v>
      </c>
      <c r="D90" s="60" t="s">
        <v>19</v>
      </c>
      <c r="E90" s="60" t="s">
        <v>20</v>
      </c>
      <c r="F90" s="61" t="s">
        <v>21</v>
      </c>
      <c r="G90" s="60" t="s">
        <v>41</v>
      </c>
      <c r="H90" s="60" t="s">
        <v>102</v>
      </c>
      <c r="I90" s="60" t="s">
        <v>103</v>
      </c>
      <c r="K90" s="18"/>
      <c r="L90" s="18" t="s">
        <v>43</v>
      </c>
    </row>
    <row r="91" spans="1:17">
      <c r="A91" s="12">
        <v>1</v>
      </c>
      <c r="B91" s="12" t="s">
        <v>22</v>
      </c>
      <c r="C91" s="12" t="s">
        <v>23</v>
      </c>
      <c r="D91" s="12" t="s">
        <v>11</v>
      </c>
      <c r="E91" s="12" t="str">
        <f t="shared" ref="E91:E106" si="9">VLOOKUP(D91,HBName,2,FALSE)</f>
        <v>NHS Lothian</v>
      </c>
      <c r="F91" s="62">
        <v>94.642857142857139</v>
      </c>
      <c r="G91" s="63">
        <f>$L$91+$L$92*A91</f>
        <v>96.228433397925045</v>
      </c>
      <c r="H91" s="62">
        <f>F91-G91</f>
        <v>-1.585576255067906</v>
      </c>
      <c r="I91" s="14">
        <f>POWER(H91,2)</f>
        <v>2.5140520606351653</v>
      </c>
      <c r="K91" t="s">
        <v>44</v>
      </c>
      <c r="L91">
        <v>96.707304207377732</v>
      </c>
    </row>
    <row r="92" spans="1:17" ht="16.2" thickBot="1">
      <c r="A92" s="12">
        <v>2</v>
      </c>
      <c r="B92" s="12" t="s">
        <v>22</v>
      </c>
      <c r="C92" s="12" t="s">
        <v>25</v>
      </c>
      <c r="D92" s="12" t="s">
        <v>11</v>
      </c>
      <c r="E92" s="12" t="str">
        <f t="shared" si="9"/>
        <v>NHS Lothian</v>
      </c>
      <c r="F92" s="62">
        <v>92.025518341307816</v>
      </c>
      <c r="G92" s="63">
        <f t="shared" ref="G92:G126" si="10">$L$91+$L$92*A92</f>
        <v>95.749562588472358</v>
      </c>
      <c r="H92" s="62">
        <f t="shared" ref="H92:H126" si="11">F92-G92</f>
        <v>-3.7240442471645423</v>
      </c>
      <c r="I92" s="14">
        <f t="shared" ref="I92:I126" si="12">POWER(H92,2)</f>
        <v>13.868505554839322</v>
      </c>
      <c r="K92" s="19" t="s">
        <v>16</v>
      </c>
      <c r="L92" s="19">
        <v>-0.47887080945268473</v>
      </c>
    </row>
    <row r="93" spans="1:17">
      <c r="A93" s="12">
        <v>3</v>
      </c>
      <c r="B93" s="12" t="s">
        <v>22</v>
      </c>
      <c r="C93" s="12" t="s">
        <v>26</v>
      </c>
      <c r="D93" s="12" t="s">
        <v>11</v>
      </c>
      <c r="E93" s="12" t="str">
        <f t="shared" si="9"/>
        <v>NHS Lothian</v>
      </c>
      <c r="F93" s="62">
        <v>90.085470085470092</v>
      </c>
      <c r="G93" s="63">
        <f t="shared" si="10"/>
        <v>95.270691779019671</v>
      </c>
      <c r="H93" s="62">
        <f t="shared" si="11"/>
        <v>-5.185221693549579</v>
      </c>
      <c r="I93" s="14">
        <f t="shared" si="12"/>
        <v>26.886524011257162</v>
      </c>
    </row>
    <row r="94" spans="1:17">
      <c r="A94" s="12">
        <v>4</v>
      </c>
      <c r="B94" s="12" t="s">
        <v>22</v>
      </c>
      <c r="C94" s="12" t="s">
        <v>27</v>
      </c>
      <c r="D94" s="12" t="s">
        <v>11</v>
      </c>
      <c r="E94" s="12" t="str">
        <f t="shared" si="9"/>
        <v>NHS Lothian</v>
      </c>
      <c r="F94" s="62">
        <v>95.595432300163125</v>
      </c>
      <c r="G94" s="63">
        <f t="shared" si="10"/>
        <v>94.791820969566999</v>
      </c>
      <c r="H94" s="62">
        <f t="shared" si="11"/>
        <v>0.80361133059612655</v>
      </c>
      <c r="I94" s="14">
        <f t="shared" si="12"/>
        <v>0.64579117066247704</v>
      </c>
    </row>
    <row r="95" spans="1:17">
      <c r="A95" s="12">
        <v>5</v>
      </c>
      <c r="B95" s="12" t="s">
        <v>28</v>
      </c>
      <c r="C95" s="12" t="s">
        <v>23</v>
      </c>
      <c r="D95" s="12" t="s">
        <v>11</v>
      </c>
      <c r="E95" s="12" t="str">
        <f t="shared" si="9"/>
        <v>NHS Lothian</v>
      </c>
      <c r="F95" s="62">
        <v>94.708029197080293</v>
      </c>
      <c r="G95" s="63">
        <f t="shared" si="10"/>
        <v>94.312950160114312</v>
      </c>
      <c r="H95" s="62">
        <f t="shared" si="11"/>
        <v>0.39507903696598135</v>
      </c>
      <c r="I95" s="14">
        <f t="shared" si="12"/>
        <v>0.15608744544996725</v>
      </c>
      <c r="K95" s="65" t="s">
        <v>3</v>
      </c>
      <c r="L95" s="66">
        <f>AVERAGE(I91:I126)</f>
        <v>10.348304067171902</v>
      </c>
    </row>
    <row r="96" spans="1:17">
      <c r="A96" s="12">
        <v>6</v>
      </c>
      <c r="B96" s="12" t="s">
        <v>28</v>
      </c>
      <c r="C96" s="12" t="s">
        <v>25</v>
      </c>
      <c r="D96" s="12" t="s">
        <v>11</v>
      </c>
      <c r="E96" s="12" t="str">
        <f t="shared" si="9"/>
        <v>NHS Lothian</v>
      </c>
      <c r="F96" s="62">
        <v>94.21641791044776</v>
      </c>
      <c r="G96" s="63">
        <f t="shared" si="10"/>
        <v>93.834079350661625</v>
      </c>
      <c r="H96" s="62">
        <f t="shared" si="11"/>
        <v>0.38233855978613462</v>
      </c>
      <c r="I96" s="14">
        <f t="shared" si="12"/>
        <v>0.14618277429933563</v>
      </c>
    </row>
    <row r="97" spans="1:9">
      <c r="A97" s="12">
        <v>7</v>
      </c>
      <c r="B97" s="12" t="s">
        <v>28</v>
      </c>
      <c r="C97" s="12" t="s">
        <v>26</v>
      </c>
      <c r="D97" s="12" t="s">
        <v>11</v>
      </c>
      <c r="E97" s="12" t="str">
        <f t="shared" si="9"/>
        <v>NHS Lothian</v>
      </c>
      <c r="F97" s="62">
        <v>95.585738539898131</v>
      </c>
      <c r="G97" s="63">
        <f t="shared" si="10"/>
        <v>93.355208541208938</v>
      </c>
      <c r="H97" s="62">
        <f t="shared" si="11"/>
        <v>2.2305299986891924</v>
      </c>
      <c r="I97" s="14">
        <f t="shared" si="12"/>
        <v>4.9752640750524089</v>
      </c>
    </row>
    <row r="98" spans="1:9">
      <c r="A98" s="12">
        <v>8</v>
      </c>
      <c r="B98" s="12" t="s">
        <v>28</v>
      </c>
      <c r="C98" s="12" t="s">
        <v>27</v>
      </c>
      <c r="D98" s="12" t="s">
        <v>11</v>
      </c>
      <c r="E98" s="12" t="str">
        <f t="shared" si="9"/>
        <v>NHS Lothian</v>
      </c>
      <c r="F98" s="62">
        <v>94.38943894389439</v>
      </c>
      <c r="G98" s="63">
        <f t="shared" si="10"/>
        <v>92.876337731756252</v>
      </c>
      <c r="H98" s="62">
        <f t="shared" si="11"/>
        <v>1.5131012121381389</v>
      </c>
      <c r="I98" s="14">
        <f t="shared" si="12"/>
        <v>2.2894752781739052</v>
      </c>
    </row>
    <row r="99" spans="1:9">
      <c r="A99" s="12">
        <v>9</v>
      </c>
      <c r="B99" s="12" t="s">
        <v>29</v>
      </c>
      <c r="C99" s="12" t="s">
        <v>23</v>
      </c>
      <c r="D99" s="12" t="s">
        <v>11</v>
      </c>
      <c r="E99" s="12" t="str">
        <f t="shared" si="9"/>
        <v>NHS Lothian</v>
      </c>
      <c r="F99" s="62">
        <v>90.733590733590731</v>
      </c>
      <c r="G99" s="63">
        <f t="shared" si="10"/>
        <v>92.397466922303565</v>
      </c>
      <c r="H99" s="62">
        <f t="shared" si="11"/>
        <v>-1.6638761887128339</v>
      </c>
      <c r="I99" s="14">
        <f t="shared" si="12"/>
        <v>2.768483971365546</v>
      </c>
    </row>
    <row r="100" spans="1:9">
      <c r="A100" s="12">
        <v>10</v>
      </c>
      <c r="B100" s="12" t="s">
        <v>29</v>
      </c>
      <c r="C100" s="12" t="s">
        <v>25</v>
      </c>
      <c r="D100" s="12" t="s">
        <v>11</v>
      </c>
      <c r="E100" s="12" t="str">
        <f t="shared" si="9"/>
        <v>NHS Lothian</v>
      </c>
      <c r="F100" s="62">
        <v>92.266187050359719</v>
      </c>
      <c r="G100" s="63">
        <f t="shared" si="10"/>
        <v>91.918596112850878</v>
      </c>
      <c r="H100" s="62">
        <f t="shared" si="11"/>
        <v>0.34759093750884063</v>
      </c>
      <c r="I100" s="14">
        <f t="shared" si="12"/>
        <v>0.12081945983827475</v>
      </c>
    </row>
    <row r="101" spans="1:9">
      <c r="A101" s="12">
        <v>11</v>
      </c>
      <c r="B101" s="12" t="s">
        <v>29</v>
      </c>
      <c r="C101" s="12" t="s">
        <v>26</v>
      </c>
      <c r="D101" s="12" t="s">
        <v>11</v>
      </c>
      <c r="E101" s="12" t="str">
        <f t="shared" si="9"/>
        <v>NHS Lothian</v>
      </c>
      <c r="F101" s="62">
        <v>94.026974951830439</v>
      </c>
      <c r="G101" s="63">
        <f t="shared" si="10"/>
        <v>91.439725303398205</v>
      </c>
      <c r="H101" s="62">
        <f t="shared" si="11"/>
        <v>2.587249648432234</v>
      </c>
      <c r="I101" s="14">
        <f t="shared" si="12"/>
        <v>6.6938607433127189</v>
      </c>
    </row>
    <row r="102" spans="1:9">
      <c r="A102" s="12">
        <v>12</v>
      </c>
      <c r="B102" s="12" t="s">
        <v>29</v>
      </c>
      <c r="C102" s="12" t="s">
        <v>27</v>
      </c>
      <c r="D102" s="12" t="s">
        <v>11</v>
      </c>
      <c r="E102" s="12" t="str">
        <f t="shared" si="9"/>
        <v>NHS Lothian</v>
      </c>
      <c r="F102" s="62">
        <v>93.849206349206355</v>
      </c>
      <c r="G102" s="63">
        <f t="shared" si="10"/>
        <v>90.960854493945519</v>
      </c>
      <c r="H102" s="62">
        <f t="shared" si="11"/>
        <v>2.8883518552608365</v>
      </c>
      <c r="I102" s="14">
        <f t="shared" si="12"/>
        <v>8.3425764397887168</v>
      </c>
    </row>
    <row r="103" spans="1:9">
      <c r="A103" s="12">
        <v>13</v>
      </c>
      <c r="B103" s="12" t="s">
        <v>30</v>
      </c>
      <c r="C103" s="12" t="s">
        <v>23</v>
      </c>
      <c r="D103" s="12" t="s">
        <v>11</v>
      </c>
      <c r="E103" s="12" t="str">
        <f t="shared" si="9"/>
        <v>NHS Lothian</v>
      </c>
      <c r="F103" s="62">
        <v>92.427184466019412</v>
      </c>
      <c r="G103" s="63">
        <f t="shared" si="10"/>
        <v>90.481983684492832</v>
      </c>
      <c r="H103" s="62">
        <f t="shared" si="11"/>
        <v>1.9452007815265802</v>
      </c>
      <c r="I103" s="14">
        <f t="shared" si="12"/>
        <v>3.783806080451618</v>
      </c>
    </row>
    <row r="104" spans="1:9">
      <c r="A104" s="12">
        <v>14</v>
      </c>
      <c r="B104" s="12" t="s">
        <v>30</v>
      </c>
      <c r="C104" s="12" t="s">
        <v>25</v>
      </c>
      <c r="D104" s="12" t="s">
        <v>11</v>
      </c>
      <c r="E104" s="12" t="str">
        <f t="shared" si="9"/>
        <v>NHS Lothian</v>
      </c>
      <c r="F104" s="62">
        <v>92.222222222222229</v>
      </c>
      <c r="G104" s="63">
        <f t="shared" si="10"/>
        <v>90.003112875040145</v>
      </c>
      <c r="H104" s="62">
        <f t="shared" si="11"/>
        <v>2.2191093471820835</v>
      </c>
      <c r="I104" s="14">
        <f t="shared" si="12"/>
        <v>4.9244462947508927</v>
      </c>
    </row>
    <row r="105" spans="1:9">
      <c r="A105" s="12">
        <v>15</v>
      </c>
      <c r="B105" s="12" t="s">
        <v>30</v>
      </c>
      <c r="C105" s="12" t="s">
        <v>26</v>
      </c>
      <c r="D105" s="12" t="s">
        <v>11</v>
      </c>
      <c r="E105" s="12" t="str">
        <f t="shared" si="9"/>
        <v>NHS Lothian</v>
      </c>
      <c r="F105" s="62">
        <v>92.723880597014926</v>
      </c>
      <c r="G105" s="63">
        <f t="shared" si="10"/>
        <v>89.524242065587458</v>
      </c>
      <c r="H105" s="62">
        <f t="shared" si="11"/>
        <v>3.1996385314274676</v>
      </c>
      <c r="I105" s="14">
        <f t="shared" si="12"/>
        <v>10.237686731795321</v>
      </c>
    </row>
    <row r="106" spans="1:9">
      <c r="A106" s="12">
        <v>16</v>
      </c>
      <c r="B106" s="12" t="s">
        <v>30</v>
      </c>
      <c r="C106" s="12" t="s">
        <v>27</v>
      </c>
      <c r="D106" s="12" t="s">
        <v>11</v>
      </c>
      <c r="E106" s="12" t="str">
        <f t="shared" si="9"/>
        <v>NHS Lothian</v>
      </c>
      <c r="F106" s="62">
        <v>91.064638783269956</v>
      </c>
      <c r="G106" s="63">
        <f t="shared" si="10"/>
        <v>89.045371256134771</v>
      </c>
      <c r="H106" s="62">
        <f t="shared" si="11"/>
        <v>2.0192675271351845</v>
      </c>
      <c r="I106" s="14">
        <f t="shared" si="12"/>
        <v>4.0774413461426429</v>
      </c>
    </row>
    <row r="107" spans="1:9">
      <c r="A107" s="12">
        <v>17</v>
      </c>
      <c r="B107" s="12" t="s">
        <v>31</v>
      </c>
      <c r="C107" s="12" t="s">
        <v>23</v>
      </c>
      <c r="D107" s="12" t="s">
        <v>11</v>
      </c>
      <c r="E107" s="12" t="str">
        <f t="shared" ref="E107:E126" si="13">VLOOKUP(D107,HBName,2,FALSE)</f>
        <v>NHS Lothian</v>
      </c>
      <c r="F107" s="62">
        <v>90.427698574338095</v>
      </c>
      <c r="G107" s="63">
        <f t="shared" si="10"/>
        <v>88.566500446682085</v>
      </c>
      <c r="H107" s="62">
        <f t="shared" si="11"/>
        <v>1.8611981276560101</v>
      </c>
      <c r="I107" s="14">
        <f t="shared" si="12"/>
        <v>3.4640584703902375</v>
      </c>
    </row>
    <row r="108" spans="1:9">
      <c r="A108" s="12">
        <v>18</v>
      </c>
      <c r="B108" s="12" t="s">
        <v>31</v>
      </c>
      <c r="C108" s="12" t="s">
        <v>25</v>
      </c>
      <c r="D108" s="12" t="s">
        <v>11</v>
      </c>
      <c r="E108" s="12" t="str">
        <f t="shared" si="13"/>
        <v>NHS Lothian</v>
      </c>
      <c r="F108" s="62">
        <v>91.452991452991455</v>
      </c>
      <c r="G108" s="63">
        <f t="shared" si="10"/>
        <v>88.087629637229412</v>
      </c>
      <c r="H108" s="62">
        <f t="shared" si="11"/>
        <v>3.3653618157620429</v>
      </c>
      <c r="I108" s="14">
        <f t="shared" si="12"/>
        <v>11.325660150989194</v>
      </c>
    </row>
    <row r="109" spans="1:9">
      <c r="A109" s="12">
        <v>19</v>
      </c>
      <c r="B109" s="12" t="s">
        <v>31</v>
      </c>
      <c r="C109" s="12" t="s">
        <v>26</v>
      </c>
      <c r="D109" s="12" t="s">
        <v>11</v>
      </c>
      <c r="E109" s="12" t="str">
        <f t="shared" si="13"/>
        <v>NHS Lothian</v>
      </c>
      <c r="F109" s="62">
        <v>87.449392712550605</v>
      </c>
      <c r="G109" s="63">
        <f t="shared" si="10"/>
        <v>87.608758827776725</v>
      </c>
      <c r="H109" s="62">
        <f t="shared" si="11"/>
        <v>-0.15936611522612054</v>
      </c>
      <c r="I109" s="14">
        <f t="shared" si="12"/>
        <v>2.539755868226513E-2</v>
      </c>
    </row>
    <row r="110" spans="1:9">
      <c r="A110" s="12">
        <v>20</v>
      </c>
      <c r="B110" s="12" t="s">
        <v>31</v>
      </c>
      <c r="C110" s="12" t="s">
        <v>27</v>
      </c>
      <c r="D110" s="12" t="s">
        <v>11</v>
      </c>
      <c r="E110" s="12" t="str">
        <f t="shared" si="13"/>
        <v>NHS Lothian</v>
      </c>
      <c r="F110" s="62">
        <v>82.592592592592595</v>
      </c>
      <c r="G110" s="63">
        <f t="shared" si="10"/>
        <v>87.129888018324039</v>
      </c>
      <c r="H110" s="62">
        <f t="shared" si="11"/>
        <v>-4.5372954257314433</v>
      </c>
      <c r="I110" s="14">
        <f t="shared" si="12"/>
        <v>20.587049780363479</v>
      </c>
    </row>
    <row r="111" spans="1:9">
      <c r="A111" s="12">
        <v>21</v>
      </c>
      <c r="B111" s="12" t="s">
        <v>32</v>
      </c>
      <c r="C111" s="12" t="s">
        <v>23</v>
      </c>
      <c r="D111" s="12" t="s">
        <v>11</v>
      </c>
      <c r="E111" s="12" t="str">
        <f t="shared" si="13"/>
        <v>NHS Lothian</v>
      </c>
      <c r="F111" s="62">
        <v>87.620889748549331</v>
      </c>
      <c r="G111" s="63">
        <f t="shared" si="10"/>
        <v>86.651017208871352</v>
      </c>
      <c r="H111" s="62">
        <f t="shared" si="11"/>
        <v>0.96987253967797926</v>
      </c>
      <c r="I111" s="14">
        <f t="shared" si="12"/>
        <v>0.94065274322141346</v>
      </c>
    </row>
    <row r="112" spans="1:9">
      <c r="A112" s="12">
        <v>22</v>
      </c>
      <c r="B112" s="12" t="s">
        <v>32</v>
      </c>
      <c r="C112" s="12" t="s">
        <v>25</v>
      </c>
      <c r="D112" s="12" t="s">
        <v>11</v>
      </c>
      <c r="E112" s="12" t="str">
        <f t="shared" si="13"/>
        <v>NHS Lothian</v>
      </c>
      <c r="F112" s="62">
        <v>85.621970920840056</v>
      </c>
      <c r="G112" s="63">
        <f t="shared" si="10"/>
        <v>86.172146399418665</v>
      </c>
      <c r="H112" s="62">
        <f t="shared" si="11"/>
        <v>-0.55017547857860905</v>
      </c>
      <c r="I112" s="14">
        <f t="shared" si="12"/>
        <v>0.30269305722920148</v>
      </c>
    </row>
    <row r="113" spans="1:9">
      <c r="A113" s="12">
        <v>23</v>
      </c>
      <c r="B113" s="12" t="s">
        <v>32</v>
      </c>
      <c r="C113" s="12" t="s">
        <v>26</v>
      </c>
      <c r="D113" s="12" t="s">
        <v>11</v>
      </c>
      <c r="E113" s="12" t="str">
        <f t="shared" si="13"/>
        <v>NHS Lothian</v>
      </c>
      <c r="F113" s="62">
        <v>86.542056074766364</v>
      </c>
      <c r="G113" s="63">
        <f t="shared" si="10"/>
        <v>85.693275589965978</v>
      </c>
      <c r="H113" s="62">
        <f t="shared" si="11"/>
        <v>0.84878048480038615</v>
      </c>
      <c r="I113" s="14">
        <f t="shared" si="12"/>
        <v>0.72042831137797858</v>
      </c>
    </row>
    <row r="114" spans="1:9">
      <c r="A114" s="12">
        <v>24</v>
      </c>
      <c r="B114" s="12" t="s">
        <v>32</v>
      </c>
      <c r="C114" s="12" t="s">
        <v>27</v>
      </c>
      <c r="D114" s="12" t="s">
        <v>11</v>
      </c>
      <c r="E114" s="12" t="str">
        <f t="shared" si="13"/>
        <v>NHS Lothian</v>
      </c>
      <c r="F114" s="62">
        <v>89.303904923599319</v>
      </c>
      <c r="G114" s="63">
        <f t="shared" si="10"/>
        <v>85.214404780513291</v>
      </c>
      <c r="H114" s="62">
        <f t="shared" si="11"/>
        <v>4.0895001430860276</v>
      </c>
      <c r="I114" s="14">
        <f t="shared" si="12"/>
        <v>16.724011420300641</v>
      </c>
    </row>
    <row r="115" spans="1:9">
      <c r="A115" s="12">
        <v>25</v>
      </c>
      <c r="B115" s="12" t="s">
        <v>33</v>
      </c>
      <c r="C115" s="12" t="s">
        <v>23</v>
      </c>
      <c r="D115" s="12" t="s">
        <v>11</v>
      </c>
      <c r="E115" s="12" t="str">
        <f t="shared" si="13"/>
        <v>NHS Lothian</v>
      </c>
      <c r="F115" s="62">
        <v>85.027726432532347</v>
      </c>
      <c r="G115" s="63">
        <f t="shared" si="10"/>
        <v>84.735533971060619</v>
      </c>
      <c r="H115" s="62">
        <f t="shared" si="11"/>
        <v>0.29219246147172839</v>
      </c>
      <c r="I115" s="14">
        <f t="shared" si="12"/>
        <v>8.5376434540907487E-2</v>
      </c>
    </row>
    <row r="116" spans="1:9">
      <c r="A116" s="12">
        <v>26</v>
      </c>
      <c r="B116" s="12" t="s">
        <v>33</v>
      </c>
      <c r="C116" s="12" t="s">
        <v>25</v>
      </c>
      <c r="D116" s="12" t="s">
        <v>11</v>
      </c>
      <c r="E116" s="12" t="str">
        <f t="shared" si="13"/>
        <v>NHS Lothian</v>
      </c>
      <c r="F116" s="62">
        <v>80.769230769230774</v>
      </c>
      <c r="G116" s="63">
        <f t="shared" si="10"/>
        <v>84.256663161607932</v>
      </c>
      <c r="H116" s="62">
        <f t="shared" si="11"/>
        <v>-3.4874323923771584</v>
      </c>
      <c r="I116" s="14">
        <f t="shared" si="12"/>
        <v>12.162184691401471</v>
      </c>
    </row>
    <row r="117" spans="1:9">
      <c r="A117" s="12">
        <v>27</v>
      </c>
      <c r="B117" s="12" t="s">
        <v>33</v>
      </c>
      <c r="C117" s="12" t="s">
        <v>26</v>
      </c>
      <c r="D117" s="12" t="s">
        <v>11</v>
      </c>
      <c r="E117" s="12" t="str">
        <f t="shared" si="13"/>
        <v>NHS Lothian</v>
      </c>
      <c r="F117" s="62">
        <v>78.703703703703709</v>
      </c>
      <c r="G117" s="63">
        <f t="shared" si="10"/>
        <v>83.777792352155245</v>
      </c>
      <c r="H117" s="62">
        <f t="shared" si="11"/>
        <v>-5.0740886484515357</v>
      </c>
      <c r="I117" s="14">
        <f t="shared" si="12"/>
        <v>25.746375612344732</v>
      </c>
    </row>
    <row r="118" spans="1:9">
      <c r="A118" s="12">
        <v>28</v>
      </c>
      <c r="B118" s="12" t="s">
        <v>33</v>
      </c>
      <c r="C118" s="12" t="s">
        <v>27</v>
      </c>
      <c r="D118" s="12" t="s">
        <v>11</v>
      </c>
      <c r="E118" s="12" t="str">
        <f t="shared" si="13"/>
        <v>NHS Lothian</v>
      </c>
      <c r="F118" s="62">
        <v>80.060422960725077</v>
      </c>
      <c r="G118" s="63">
        <f t="shared" si="10"/>
        <v>83.298921542702558</v>
      </c>
      <c r="H118" s="62">
        <f t="shared" si="11"/>
        <v>-3.2384985819774812</v>
      </c>
      <c r="I118" s="14">
        <f t="shared" si="12"/>
        <v>10.487873065470156</v>
      </c>
    </row>
    <row r="119" spans="1:9">
      <c r="A119" s="12">
        <v>29</v>
      </c>
      <c r="B119" s="12" t="s">
        <v>34</v>
      </c>
      <c r="C119" s="12" t="s">
        <v>23</v>
      </c>
      <c r="D119" s="12" t="s">
        <v>11</v>
      </c>
      <c r="E119" s="12" t="str">
        <f t="shared" si="13"/>
        <v>NHS Lothian</v>
      </c>
      <c r="F119" s="62">
        <v>78.13559322033899</v>
      </c>
      <c r="G119" s="63">
        <f t="shared" si="10"/>
        <v>82.820050733249872</v>
      </c>
      <c r="H119" s="62">
        <f t="shared" si="11"/>
        <v>-4.6844575129108819</v>
      </c>
      <c r="I119" s="14">
        <f t="shared" si="12"/>
        <v>21.944142190267204</v>
      </c>
    </row>
    <row r="120" spans="1:9">
      <c r="A120" s="12">
        <v>30</v>
      </c>
      <c r="B120" s="12" t="s">
        <v>34</v>
      </c>
      <c r="C120" s="12" t="s">
        <v>25</v>
      </c>
      <c r="D120" s="12" t="s">
        <v>11</v>
      </c>
      <c r="E120" s="12" t="str">
        <f t="shared" si="13"/>
        <v>NHS Lothian</v>
      </c>
      <c r="F120" s="62">
        <v>73.668188736681884</v>
      </c>
      <c r="G120" s="63">
        <f t="shared" si="10"/>
        <v>82.341179923797185</v>
      </c>
      <c r="H120" s="62">
        <f t="shared" si="11"/>
        <v>-8.6729911871153007</v>
      </c>
      <c r="I120" s="14">
        <f t="shared" si="12"/>
        <v>75.220776131779672</v>
      </c>
    </row>
    <row r="121" spans="1:9">
      <c r="A121" s="12">
        <v>31</v>
      </c>
      <c r="B121" s="12" t="s">
        <v>34</v>
      </c>
      <c r="C121" s="12" t="s">
        <v>26</v>
      </c>
      <c r="D121" s="12" t="s">
        <v>11</v>
      </c>
      <c r="E121" s="12" t="str">
        <f t="shared" si="13"/>
        <v>NHS Lothian</v>
      </c>
      <c r="F121" s="62">
        <v>78.236130867709818</v>
      </c>
      <c r="G121" s="63">
        <f t="shared" si="10"/>
        <v>81.862309114344498</v>
      </c>
      <c r="H121" s="62">
        <f t="shared" si="11"/>
        <v>-3.6261782466346801</v>
      </c>
      <c r="I121" s="14">
        <f t="shared" si="12"/>
        <v>13.149168676366562</v>
      </c>
    </row>
    <row r="122" spans="1:9">
      <c r="A122" s="12">
        <v>32</v>
      </c>
      <c r="B122" s="12" t="s">
        <v>34</v>
      </c>
      <c r="C122" s="12" t="s">
        <v>27</v>
      </c>
      <c r="D122" s="12" t="s">
        <v>11</v>
      </c>
      <c r="E122" s="12" t="str">
        <f t="shared" si="13"/>
        <v>NHS Lothian</v>
      </c>
      <c r="F122" s="62">
        <v>80.277349768875197</v>
      </c>
      <c r="G122" s="63">
        <f t="shared" si="10"/>
        <v>81.383438304891826</v>
      </c>
      <c r="H122" s="62">
        <f t="shared" si="11"/>
        <v>-1.1060885360166282</v>
      </c>
      <c r="I122" s="14">
        <f t="shared" si="12"/>
        <v>1.2234318495074077</v>
      </c>
    </row>
    <row r="123" spans="1:9">
      <c r="A123" s="12">
        <v>33</v>
      </c>
      <c r="B123" s="12" t="s">
        <v>35</v>
      </c>
      <c r="C123" s="12" t="s">
        <v>23</v>
      </c>
      <c r="D123" s="12" t="s">
        <v>11</v>
      </c>
      <c r="E123" s="12" t="str">
        <f t="shared" si="13"/>
        <v>NHS Lothian</v>
      </c>
      <c r="F123" s="62">
        <v>82.736156351791536</v>
      </c>
      <c r="G123" s="63">
        <f t="shared" si="10"/>
        <v>80.904567495439139</v>
      </c>
      <c r="H123" s="62">
        <f t="shared" si="11"/>
        <v>1.831588856352397</v>
      </c>
      <c r="I123" s="14">
        <f t="shared" si="12"/>
        <v>3.3547177387142817</v>
      </c>
    </row>
    <row r="124" spans="1:9">
      <c r="A124" s="12">
        <v>34</v>
      </c>
      <c r="B124" s="12" t="s">
        <v>35</v>
      </c>
      <c r="C124" s="12" t="s">
        <v>25</v>
      </c>
      <c r="D124" s="12" t="s">
        <v>11</v>
      </c>
      <c r="E124" s="12" t="str">
        <f t="shared" si="13"/>
        <v>NHS Lothian</v>
      </c>
      <c r="F124" s="62">
        <v>85.348506401137982</v>
      </c>
      <c r="G124" s="63">
        <f t="shared" si="10"/>
        <v>80.425696685986452</v>
      </c>
      <c r="H124" s="62">
        <f t="shared" si="11"/>
        <v>4.92280971515153</v>
      </c>
      <c r="I124" s="14">
        <f t="shared" si="12"/>
        <v>24.234055491590286</v>
      </c>
    </row>
    <row r="125" spans="1:9">
      <c r="A125" s="12">
        <v>35</v>
      </c>
      <c r="B125" s="12" t="s">
        <v>35</v>
      </c>
      <c r="C125" s="12" t="s">
        <v>26</v>
      </c>
      <c r="D125" s="12" t="s">
        <v>11</v>
      </c>
      <c r="E125" s="12" t="str">
        <f t="shared" si="13"/>
        <v>NHS Lothian</v>
      </c>
      <c r="F125" s="62">
        <v>85.126162018592296</v>
      </c>
      <c r="G125" s="63">
        <f t="shared" si="10"/>
        <v>79.946825876533765</v>
      </c>
      <c r="H125" s="62">
        <f t="shared" si="11"/>
        <v>5.1793361420585313</v>
      </c>
      <c r="I125" s="14">
        <f t="shared" si="12"/>
        <v>26.825522872433751</v>
      </c>
    </row>
    <row r="126" spans="1:9">
      <c r="A126" s="12">
        <v>36</v>
      </c>
      <c r="B126" s="12" t="s">
        <v>35</v>
      </c>
      <c r="C126" s="12" t="s">
        <v>27</v>
      </c>
      <c r="D126" s="12" t="s">
        <v>11</v>
      </c>
      <c r="E126" s="12" t="str">
        <f t="shared" si="13"/>
        <v>NHS Lothian</v>
      </c>
      <c r="F126" s="62">
        <v>82.871536523929464</v>
      </c>
      <c r="G126" s="63">
        <f t="shared" si="10"/>
        <v>79.467955067081078</v>
      </c>
      <c r="H126" s="62">
        <f t="shared" si="11"/>
        <v>3.4035814568483858</v>
      </c>
      <c r="I126" s="14">
        <f t="shared" si="12"/>
        <v>11.584366733402179</v>
      </c>
    </row>
    <row r="133" spans="1:13" ht="18">
      <c r="A133" s="59" t="s">
        <v>106</v>
      </c>
      <c r="B133" s="64"/>
      <c r="C133" s="64"/>
      <c r="D133" s="64"/>
      <c r="E133"/>
      <c r="F133"/>
      <c r="G133"/>
      <c r="H133"/>
      <c r="I133"/>
      <c r="J133"/>
      <c r="K133"/>
      <c r="L133"/>
      <c r="M133"/>
    </row>
    <row r="134" spans="1:1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28.8">
      <c r="A136" s="60" t="s">
        <v>16</v>
      </c>
      <c r="B136" s="60" t="s">
        <v>17</v>
      </c>
      <c r="C136" s="60" t="s">
        <v>18</v>
      </c>
      <c r="D136" s="60" t="s">
        <v>19</v>
      </c>
      <c r="E136" s="60" t="s">
        <v>20</v>
      </c>
      <c r="F136" s="60" t="s">
        <v>16</v>
      </c>
      <c r="G136" s="60" t="s">
        <v>45</v>
      </c>
      <c r="H136" s="60" t="s">
        <v>46</v>
      </c>
      <c r="I136" s="60" t="s">
        <v>47</v>
      </c>
      <c r="J136" s="61" t="s">
        <v>21</v>
      </c>
      <c r="K136" s="60" t="s">
        <v>41</v>
      </c>
      <c r="L136" s="60" t="s">
        <v>102</v>
      </c>
      <c r="M136" s="60" t="s">
        <v>103</v>
      </c>
    </row>
    <row r="137" spans="1:13">
      <c r="A137" s="12">
        <v>1</v>
      </c>
      <c r="B137" s="12" t="s">
        <v>22</v>
      </c>
      <c r="C137" s="12" t="s">
        <v>23</v>
      </c>
      <c r="D137" s="12" t="s">
        <v>11</v>
      </c>
      <c r="E137" s="12" t="str">
        <f t="shared" ref="E137:E172" si="14">VLOOKUP(D137,HBName,2,FALSE)</f>
        <v>NHS Lothian</v>
      </c>
      <c r="F137" s="12">
        <v>1</v>
      </c>
      <c r="G137" s="12">
        <v>1</v>
      </c>
      <c r="H137" s="12">
        <v>0</v>
      </c>
      <c r="I137" s="12">
        <v>0</v>
      </c>
      <c r="J137" s="62">
        <v>94.642857142857139</v>
      </c>
      <c r="K137" s="63">
        <f>$B$175+($B$176*F137+$B$177*G137+$B$178*H137+$B$179*I137)</f>
        <v>96.208751881825776</v>
      </c>
      <c r="L137" s="62">
        <f>J137-K137</f>
        <v>-1.5658947389686375</v>
      </c>
      <c r="M137" s="62">
        <f>POWER(L137,2)</f>
        <v>2.4520263335296573</v>
      </c>
    </row>
    <row r="138" spans="1:13">
      <c r="A138" s="12">
        <v>2</v>
      </c>
      <c r="B138" s="12" t="s">
        <v>22</v>
      </c>
      <c r="C138" s="12" t="s">
        <v>25</v>
      </c>
      <c r="D138" s="12" t="s">
        <v>11</v>
      </c>
      <c r="E138" s="12" t="str">
        <f t="shared" si="14"/>
        <v>NHS Lothian</v>
      </c>
      <c r="F138" s="12">
        <v>2</v>
      </c>
      <c r="G138" s="12">
        <v>0</v>
      </c>
      <c r="H138" s="12">
        <v>1</v>
      </c>
      <c r="I138" s="12">
        <v>0</v>
      </c>
      <c r="J138" s="62">
        <v>92.025518341307816</v>
      </c>
      <c r="K138" s="63">
        <f t="shared" ref="K138:K172" si="15">$B$175+($B$176*F138+$B$177*G138+$B$178*H138+$B$179*I138)</f>
        <v>95.223363874950422</v>
      </c>
      <c r="L138" s="62">
        <f t="shared" ref="L138:L172" si="16">J138-K138</f>
        <v>-3.1978455336426066</v>
      </c>
      <c r="M138" s="62">
        <f t="shared" ref="M138:M172" si="17">POWER(L138,2)</f>
        <v>10.226216057037968</v>
      </c>
    </row>
    <row r="139" spans="1:13">
      <c r="A139" s="12">
        <v>3</v>
      </c>
      <c r="B139" s="12" t="s">
        <v>22</v>
      </c>
      <c r="C139" s="12" t="s">
        <v>26</v>
      </c>
      <c r="D139" s="12" t="s">
        <v>11</v>
      </c>
      <c r="E139" s="12" t="str">
        <f t="shared" si="14"/>
        <v>NHS Lothian</v>
      </c>
      <c r="F139" s="12">
        <v>3</v>
      </c>
      <c r="G139" s="12">
        <v>0</v>
      </c>
      <c r="H139" s="12">
        <v>0</v>
      </c>
      <c r="I139" s="12">
        <v>1</v>
      </c>
      <c r="J139" s="62">
        <v>90.085470085470092</v>
      </c>
      <c r="K139" s="63">
        <f t="shared" si="15"/>
        <v>95.322061180096725</v>
      </c>
      <c r="L139" s="62">
        <f t="shared" si="16"/>
        <v>-5.2365910946266325</v>
      </c>
      <c r="M139" s="62">
        <f t="shared" si="17"/>
        <v>27.421886292322952</v>
      </c>
    </row>
    <row r="140" spans="1:13">
      <c r="A140" s="12">
        <v>4</v>
      </c>
      <c r="B140" s="12" t="s">
        <v>22</v>
      </c>
      <c r="C140" s="12" t="s">
        <v>27</v>
      </c>
      <c r="D140" s="12" t="s">
        <v>11</v>
      </c>
      <c r="E140" s="12" t="str">
        <f t="shared" si="14"/>
        <v>NHS Lothian</v>
      </c>
      <c r="F140" s="12">
        <v>4</v>
      </c>
      <c r="G140" s="12">
        <v>0</v>
      </c>
      <c r="H140" s="12">
        <v>0</v>
      </c>
      <c r="I140" s="12">
        <v>0</v>
      </c>
      <c r="J140" s="62">
        <v>95.595432300163125</v>
      </c>
      <c r="K140" s="63">
        <f t="shared" si="15"/>
        <v>95.491507135065518</v>
      </c>
      <c r="L140" s="62">
        <f t="shared" si="16"/>
        <v>0.10392516509760696</v>
      </c>
      <c r="M140" s="62">
        <f t="shared" si="17"/>
        <v>1.0800439940564864E-2</v>
      </c>
    </row>
    <row r="141" spans="1:13">
      <c r="A141" s="12">
        <v>5</v>
      </c>
      <c r="B141" s="12" t="s">
        <v>28</v>
      </c>
      <c r="C141" s="12" t="s">
        <v>23</v>
      </c>
      <c r="D141" s="12" t="s">
        <v>11</v>
      </c>
      <c r="E141" s="12" t="str">
        <f t="shared" si="14"/>
        <v>NHS Lothian</v>
      </c>
      <c r="F141" s="12">
        <v>5</v>
      </c>
      <c r="G141" s="12">
        <v>1</v>
      </c>
      <c r="H141" s="12">
        <v>0</v>
      </c>
      <c r="I141" s="12">
        <v>0</v>
      </c>
      <c r="J141" s="62">
        <v>94.708029197080293</v>
      </c>
      <c r="K141" s="63">
        <f t="shared" si="15"/>
        <v>94.280445185455392</v>
      </c>
      <c r="L141" s="62">
        <f t="shared" si="16"/>
        <v>0.42758401162490145</v>
      </c>
      <c r="M141" s="62">
        <f t="shared" si="17"/>
        <v>0.18282808699724387</v>
      </c>
    </row>
    <row r="142" spans="1:13">
      <c r="A142" s="12">
        <v>6</v>
      </c>
      <c r="B142" s="12" t="s">
        <v>28</v>
      </c>
      <c r="C142" s="12" t="s">
        <v>25</v>
      </c>
      <c r="D142" s="12" t="s">
        <v>11</v>
      </c>
      <c r="E142" s="12" t="str">
        <f t="shared" si="14"/>
        <v>NHS Lothian</v>
      </c>
      <c r="F142" s="12">
        <v>6</v>
      </c>
      <c r="G142" s="12">
        <v>0</v>
      </c>
      <c r="H142" s="12">
        <v>1</v>
      </c>
      <c r="I142" s="12">
        <v>0</v>
      </c>
      <c r="J142" s="62">
        <v>94.21641791044776</v>
      </c>
      <c r="K142" s="63">
        <f t="shared" si="15"/>
        <v>93.295057178580038</v>
      </c>
      <c r="L142" s="62">
        <f t="shared" si="16"/>
        <v>0.92136073186772194</v>
      </c>
      <c r="M142" s="62">
        <f t="shared" si="17"/>
        <v>0.84890559822782419</v>
      </c>
    </row>
    <row r="143" spans="1:13">
      <c r="A143" s="12">
        <v>7</v>
      </c>
      <c r="B143" s="12" t="s">
        <v>28</v>
      </c>
      <c r="C143" s="12" t="s">
        <v>26</v>
      </c>
      <c r="D143" s="12" t="s">
        <v>11</v>
      </c>
      <c r="E143" s="12" t="str">
        <f t="shared" si="14"/>
        <v>NHS Lothian</v>
      </c>
      <c r="F143" s="12">
        <v>7</v>
      </c>
      <c r="G143" s="12">
        <v>0</v>
      </c>
      <c r="H143" s="12">
        <v>0</v>
      </c>
      <c r="I143" s="12">
        <v>1</v>
      </c>
      <c r="J143" s="62">
        <v>95.585738539898131</v>
      </c>
      <c r="K143" s="63">
        <f t="shared" si="15"/>
        <v>93.393754483726326</v>
      </c>
      <c r="L143" s="62">
        <f t="shared" si="16"/>
        <v>2.1919840561718047</v>
      </c>
      <c r="M143" s="62">
        <f t="shared" si="17"/>
        <v>4.8047941025113978</v>
      </c>
    </row>
    <row r="144" spans="1:13">
      <c r="A144" s="12">
        <v>8</v>
      </c>
      <c r="B144" s="12" t="s">
        <v>28</v>
      </c>
      <c r="C144" s="12" t="s">
        <v>27</v>
      </c>
      <c r="D144" s="12" t="s">
        <v>11</v>
      </c>
      <c r="E144" s="12" t="str">
        <f t="shared" si="14"/>
        <v>NHS Lothian</v>
      </c>
      <c r="F144" s="12">
        <v>8</v>
      </c>
      <c r="G144" s="12">
        <v>0</v>
      </c>
      <c r="H144" s="12">
        <v>0</v>
      </c>
      <c r="I144" s="12">
        <v>0</v>
      </c>
      <c r="J144" s="62">
        <v>94.38943894389439</v>
      </c>
      <c r="K144" s="63">
        <f t="shared" si="15"/>
        <v>93.563200438695119</v>
      </c>
      <c r="L144" s="62">
        <f t="shared" si="16"/>
        <v>0.82623850519927089</v>
      </c>
      <c r="M144" s="62">
        <f t="shared" si="17"/>
        <v>0.68267006747392556</v>
      </c>
    </row>
    <row r="145" spans="1:13">
      <c r="A145" s="12">
        <v>9</v>
      </c>
      <c r="B145" s="12" t="s">
        <v>29</v>
      </c>
      <c r="C145" s="12" t="s">
        <v>23</v>
      </c>
      <c r="D145" s="12" t="s">
        <v>11</v>
      </c>
      <c r="E145" s="12" t="str">
        <f t="shared" si="14"/>
        <v>NHS Lothian</v>
      </c>
      <c r="F145" s="12">
        <v>9</v>
      </c>
      <c r="G145" s="12">
        <v>1</v>
      </c>
      <c r="H145" s="12">
        <v>0</v>
      </c>
      <c r="I145" s="12">
        <v>0</v>
      </c>
      <c r="J145" s="62">
        <v>90.733590733590731</v>
      </c>
      <c r="K145" s="63">
        <f t="shared" si="15"/>
        <v>92.352138489084993</v>
      </c>
      <c r="L145" s="62">
        <f t="shared" si="16"/>
        <v>-1.6185477554942622</v>
      </c>
      <c r="M145" s="62">
        <f t="shared" si="17"/>
        <v>2.619696836815514</v>
      </c>
    </row>
    <row r="146" spans="1:13">
      <c r="A146" s="12">
        <v>10</v>
      </c>
      <c r="B146" s="12" t="s">
        <v>29</v>
      </c>
      <c r="C146" s="12" t="s">
        <v>25</v>
      </c>
      <c r="D146" s="12" t="s">
        <v>11</v>
      </c>
      <c r="E146" s="12" t="str">
        <f t="shared" si="14"/>
        <v>NHS Lothian</v>
      </c>
      <c r="F146" s="12">
        <v>10</v>
      </c>
      <c r="G146" s="12">
        <v>0</v>
      </c>
      <c r="H146" s="12">
        <v>1</v>
      </c>
      <c r="I146" s="12">
        <v>0</v>
      </c>
      <c r="J146" s="62">
        <v>92.266187050359719</v>
      </c>
      <c r="K146" s="63">
        <f t="shared" si="15"/>
        <v>91.366750482209639</v>
      </c>
      <c r="L146" s="62">
        <f t="shared" si="16"/>
        <v>0.89943656815007955</v>
      </c>
      <c r="M146" s="62">
        <f t="shared" si="17"/>
        <v>0.80898614012559267</v>
      </c>
    </row>
    <row r="147" spans="1:13">
      <c r="A147" s="12">
        <v>11</v>
      </c>
      <c r="B147" s="12" t="s">
        <v>29</v>
      </c>
      <c r="C147" s="12" t="s">
        <v>26</v>
      </c>
      <c r="D147" s="12" t="s">
        <v>11</v>
      </c>
      <c r="E147" s="12" t="str">
        <f t="shared" si="14"/>
        <v>NHS Lothian</v>
      </c>
      <c r="F147" s="12">
        <v>11</v>
      </c>
      <c r="G147" s="12">
        <v>0</v>
      </c>
      <c r="H147" s="12">
        <v>0</v>
      </c>
      <c r="I147" s="12">
        <v>1</v>
      </c>
      <c r="J147" s="62">
        <v>94.026974951830439</v>
      </c>
      <c r="K147" s="63">
        <f t="shared" si="15"/>
        <v>91.465447787355942</v>
      </c>
      <c r="L147" s="62">
        <f t="shared" si="16"/>
        <v>2.5615271644744979</v>
      </c>
      <c r="M147" s="62">
        <f t="shared" si="17"/>
        <v>6.5614214143407619</v>
      </c>
    </row>
    <row r="148" spans="1:13">
      <c r="A148" s="12">
        <v>12</v>
      </c>
      <c r="B148" s="12" t="s">
        <v>29</v>
      </c>
      <c r="C148" s="12" t="s">
        <v>27</v>
      </c>
      <c r="D148" s="12" t="s">
        <v>11</v>
      </c>
      <c r="E148" s="12" t="str">
        <f t="shared" si="14"/>
        <v>NHS Lothian</v>
      </c>
      <c r="F148" s="12">
        <v>12</v>
      </c>
      <c r="G148" s="12">
        <v>0</v>
      </c>
      <c r="H148" s="12">
        <v>0</v>
      </c>
      <c r="I148" s="12">
        <v>0</v>
      </c>
      <c r="J148" s="62">
        <v>93.849206349206355</v>
      </c>
      <c r="K148" s="63">
        <f t="shared" si="15"/>
        <v>91.634893742324735</v>
      </c>
      <c r="L148" s="62">
        <f t="shared" si="16"/>
        <v>2.2143126068816201</v>
      </c>
      <c r="M148" s="62">
        <f t="shared" si="17"/>
        <v>4.9031803209948768</v>
      </c>
    </row>
    <row r="149" spans="1:13">
      <c r="A149" s="12">
        <v>13</v>
      </c>
      <c r="B149" s="12" t="s">
        <v>30</v>
      </c>
      <c r="C149" s="12" t="s">
        <v>23</v>
      </c>
      <c r="D149" s="12" t="s">
        <v>11</v>
      </c>
      <c r="E149" s="12" t="str">
        <f t="shared" si="14"/>
        <v>NHS Lothian</v>
      </c>
      <c r="F149" s="12">
        <v>13</v>
      </c>
      <c r="G149" s="12">
        <v>1</v>
      </c>
      <c r="H149" s="12">
        <v>0</v>
      </c>
      <c r="I149" s="12">
        <v>0</v>
      </c>
      <c r="J149" s="62">
        <v>92.427184466019412</v>
      </c>
      <c r="K149" s="63">
        <f t="shared" si="15"/>
        <v>90.423831792714608</v>
      </c>
      <c r="L149" s="62">
        <f t="shared" si="16"/>
        <v>2.0033526733048035</v>
      </c>
      <c r="M149" s="62">
        <f t="shared" si="17"/>
        <v>4.0134219336375025</v>
      </c>
    </row>
    <row r="150" spans="1:13">
      <c r="A150" s="12">
        <v>14</v>
      </c>
      <c r="B150" s="12" t="s">
        <v>30</v>
      </c>
      <c r="C150" s="12" t="s">
        <v>25</v>
      </c>
      <c r="D150" s="12" t="s">
        <v>11</v>
      </c>
      <c r="E150" s="12" t="str">
        <f t="shared" si="14"/>
        <v>NHS Lothian</v>
      </c>
      <c r="F150" s="12">
        <v>14</v>
      </c>
      <c r="G150" s="12">
        <v>0</v>
      </c>
      <c r="H150" s="12">
        <v>1</v>
      </c>
      <c r="I150" s="12">
        <v>0</v>
      </c>
      <c r="J150" s="62">
        <v>92.222222222222229</v>
      </c>
      <c r="K150" s="63">
        <f t="shared" si="15"/>
        <v>89.438443785839254</v>
      </c>
      <c r="L150" s="62">
        <f t="shared" si="16"/>
        <v>2.7837784363829741</v>
      </c>
      <c r="M150" s="62">
        <f t="shared" si="17"/>
        <v>7.7494223828708364</v>
      </c>
    </row>
    <row r="151" spans="1:13">
      <c r="A151" s="12">
        <v>15</v>
      </c>
      <c r="B151" s="12" t="s">
        <v>30</v>
      </c>
      <c r="C151" s="12" t="s">
        <v>26</v>
      </c>
      <c r="D151" s="12" t="s">
        <v>11</v>
      </c>
      <c r="E151" s="12" t="str">
        <f t="shared" si="14"/>
        <v>NHS Lothian</v>
      </c>
      <c r="F151" s="12">
        <v>15</v>
      </c>
      <c r="G151" s="12">
        <v>0</v>
      </c>
      <c r="H151" s="12">
        <v>0</v>
      </c>
      <c r="I151" s="12">
        <v>1</v>
      </c>
      <c r="J151" s="62">
        <v>92.723880597014926</v>
      </c>
      <c r="K151" s="63">
        <f t="shared" si="15"/>
        <v>89.537141090985557</v>
      </c>
      <c r="L151" s="62">
        <f t="shared" si="16"/>
        <v>3.1867395060293688</v>
      </c>
      <c r="M151" s="62">
        <f t="shared" si="17"/>
        <v>10.155308679288305</v>
      </c>
    </row>
    <row r="152" spans="1:13">
      <c r="A152" s="12">
        <v>16</v>
      </c>
      <c r="B152" s="12" t="s">
        <v>30</v>
      </c>
      <c r="C152" s="12" t="s">
        <v>27</v>
      </c>
      <c r="D152" s="12" t="s">
        <v>11</v>
      </c>
      <c r="E152" s="12" t="str">
        <f t="shared" si="14"/>
        <v>NHS Lothian</v>
      </c>
      <c r="F152" s="12">
        <v>16</v>
      </c>
      <c r="G152" s="12">
        <v>0</v>
      </c>
      <c r="H152" s="12">
        <v>0</v>
      </c>
      <c r="I152" s="12">
        <v>0</v>
      </c>
      <c r="J152" s="62">
        <v>91.064638783269956</v>
      </c>
      <c r="K152" s="63">
        <f t="shared" si="15"/>
        <v>89.706587045954336</v>
      </c>
      <c r="L152" s="62">
        <f t="shared" si="16"/>
        <v>1.3580517373156198</v>
      </c>
      <c r="M152" s="62">
        <f t="shared" si="17"/>
        <v>1.8443045212259732</v>
      </c>
    </row>
    <row r="153" spans="1:13">
      <c r="A153" s="12">
        <v>17</v>
      </c>
      <c r="B153" s="12" t="s">
        <v>31</v>
      </c>
      <c r="C153" s="12" t="s">
        <v>23</v>
      </c>
      <c r="D153" s="12" t="s">
        <v>11</v>
      </c>
      <c r="E153" s="12" t="str">
        <f t="shared" si="14"/>
        <v>NHS Lothian</v>
      </c>
      <c r="F153" s="12">
        <v>17</v>
      </c>
      <c r="G153" s="12">
        <v>1</v>
      </c>
      <c r="H153" s="12">
        <v>0</v>
      </c>
      <c r="I153" s="12">
        <v>0</v>
      </c>
      <c r="J153" s="62">
        <v>90.427698574338095</v>
      </c>
      <c r="K153" s="63">
        <f t="shared" si="15"/>
        <v>88.49552509634421</v>
      </c>
      <c r="L153" s="62">
        <f t="shared" si="16"/>
        <v>1.9321734779938851</v>
      </c>
      <c r="M153" s="62">
        <f t="shared" si="17"/>
        <v>3.7332943490629864</v>
      </c>
    </row>
    <row r="154" spans="1:13">
      <c r="A154" s="12">
        <v>18</v>
      </c>
      <c r="B154" s="12" t="s">
        <v>31</v>
      </c>
      <c r="C154" s="12" t="s">
        <v>25</v>
      </c>
      <c r="D154" s="12" t="s">
        <v>11</v>
      </c>
      <c r="E154" s="12" t="str">
        <f t="shared" si="14"/>
        <v>NHS Lothian</v>
      </c>
      <c r="F154" s="12">
        <v>18</v>
      </c>
      <c r="G154" s="12">
        <v>0</v>
      </c>
      <c r="H154" s="12">
        <v>1</v>
      </c>
      <c r="I154" s="12">
        <v>0</v>
      </c>
      <c r="J154" s="62">
        <v>91.452991452991455</v>
      </c>
      <c r="K154" s="63">
        <f t="shared" si="15"/>
        <v>87.510137089468856</v>
      </c>
      <c r="L154" s="62">
        <f t="shared" si="16"/>
        <v>3.9428543635225992</v>
      </c>
      <c r="M154" s="62">
        <f t="shared" si="17"/>
        <v>15.5461005319492</v>
      </c>
    </row>
    <row r="155" spans="1:13">
      <c r="A155" s="12">
        <v>19</v>
      </c>
      <c r="B155" s="12" t="s">
        <v>31</v>
      </c>
      <c r="C155" s="12" t="s">
        <v>26</v>
      </c>
      <c r="D155" s="12" t="s">
        <v>11</v>
      </c>
      <c r="E155" s="12" t="str">
        <f t="shared" si="14"/>
        <v>NHS Lothian</v>
      </c>
      <c r="F155" s="12">
        <v>19</v>
      </c>
      <c r="G155" s="12">
        <v>0</v>
      </c>
      <c r="H155" s="12">
        <v>0</v>
      </c>
      <c r="I155" s="12">
        <v>1</v>
      </c>
      <c r="J155" s="62">
        <v>87.449392712550605</v>
      </c>
      <c r="K155" s="63">
        <f t="shared" si="15"/>
        <v>87.608834394615158</v>
      </c>
      <c r="L155" s="62">
        <f t="shared" si="16"/>
        <v>-0.15944168206455345</v>
      </c>
      <c r="M155" s="62">
        <f t="shared" si="17"/>
        <v>2.5421649979574145E-2</v>
      </c>
    </row>
    <row r="156" spans="1:13">
      <c r="A156" s="12">
        <v>20</v>
      </c>
      <c r="B156" s="12" t="s">
        <v>31</v>
      </c>
      <c r="C156" s="12" t="s">
        <v>27</v>
      </c>
      <c r="D156" s="12" t="s">
        <v>11</v>
      </c>
      <c r="E156" s="12" t="str">
        <f t="shared" si="14"/>
        <v>NHS Lothian</v>
      </c>
      <c r="F156" s="12">
        <v>20</v>
      </c>
      <c r="G156" s="12">
        <v>0</v>
      </c>
      <c r="H156" s="12">
        <v>0</v>
      </c>
      <c r="I156" s="12">
        <v>0</v>
      </c>
      <c r="J156" s="62">
        <v>82.592592592592595</v>
      </c>
      <c r="K156" s="63">
        <f t="shared" si="15"/>
        <v>87.778280349583952</v>
      </c>
      <c r="L156" s="62">
        <f t="shared" si="16"/>
        <v>-5.1856877569913564</v>
      </c>
      <c r="M156" s="62">
        <f t="shared" si="17"/>
        <v>26.891357513010046</v>
      </c>
    </row>
    <row r="157" spans="1:13">
      <c r="A157" s="12">
        <v>21</v>
      </c>
      <c r="B157" s="12" t="s">
        <v>32</v>
      </c>
      <c r="C157" s="12" t="s">
        <v>23</v>
      </c>
      <c r="D157" s="12" t="s">
        <v>11</v>
      </c>
      <c r="E157" s="12" t="str">
        <f t="shared" si="14"/>
        <v>NHS Lothian</v>
      </c>
      <c r="F157" s="12">
        <v>21</v>
      </c>
      <c r="G157" s="12">
        <v>1</v>
      </c>
      <c r="H157" s="12">
        <v>0</v>
      </c>
      <c r="I157" s="12">
        <v>0</v>
      </c>
      <c r="J157" s="62">
        <v>87.620889748549331</v>
      </c>
      <c r="K157" s="63">
        <f t="shared" si="15"/>
        <v>86.567218399973825</v>
      </c>
      <c r="L157" s="62">
        <f t="shared" si="16"/>
        <v>1.0536713485755058</v>
      </c>
      <c r="M157" s="62">
        <f t="shared" si="17"/>
        <v>1.110223310808925</v>
      </c>
    </row>
    <row r="158" spans="1:13">
      <c r="A158" s="12">
        <v>22</v>
      </c>
      <c r="B158" s="12" t="s">
        <v>32</v>
      </c>
      <c r="C158" s="12" t="s">
        <v>25</v>
      </c>
      <c r="D158" s="12" t="s">
        <v>11</v>
      </c>
      <c r="E158" s="12" t="str">
        <f t="shared" si="14"/>
        <v>NHS Lothian</v>
      </c>
      <c r="F158" s="12">
        <v>22</v>
      </c>
      <c r="G158" s="12">
        <v>0</v>
      </c>
      <c r="H158" s="12">
        <v>1</v>
      </c>
      <c r="I158" s="12">
        <v>0</v>
      </c>
      <c r="J158" s="62">
        <v>85.621970920840056</v>
      </c>
      <c r="K158" s="63">
        <f t="shared" si="15"/>
        <v>85.581830393098471</v>
      </c>
      <c r="L158" s="62">
        <f t="shared" si="16"/>
        <v>4.0140527741584719E-2</v>
      </c>
      <c r="M158" s="62">
        <f t="shared" si="17"/>
        <v>1.6112619673729325E-3</v>
      </c>
    </row>
    <row r="159" spans="1:13">
      <c r="A159" s="12">
        <v>23</v>
      </c>
      <c r="B159" s="12" t="s">
        <v>32</v>
      </c>
      <c r="C159" s="12" t="s">
        <v>26</v>
      </c>
      <c r="D159" s="12" t="s">
        <v>11</v>
      </c>
      <c r="E159" s="12" t="str">
        <f t="shared" si="14"/>
        <v>NHS Lothian</v>
      </c>
      <c r="F159" s="12">
        <v>23</v>
      </c>
      <c r="G159" s="12">
        <v>0</v>
      </c>
      <c r="H159" s="12">
        <v>0</v>
      </c>
      <c r="I159" s="12">
        <v>1</v>
      </c>
      <c r="J159" s="62">
        <v>86.542056074766364</v>
      </c>
      <c r="K159" s="63">
        <f t="shared" si="15"/>
        <v>85.680527698244774</v>
      </c>
      <c r="L159" s="62">
        <f t="shared" si="16"/>
        <v>0.86152837652159064</v>
      </c>
      <c r="M159" s="62">
        <f t="shared" si="17"/>
        <v>0.74223114355192765</v>
      </c>
    </row>
    <row r="160" spans="1:13">
      <c r="A160" s="12">
        <v>24</v>
      </c>
      <c r="B160" s="12" t="s">
        <v>32</v>
      </c>
      <c r="C160" s="12" t="s">
        <v>27</v>
      </c>
      <c r="D160" s="12" t="s">
        <v>11</v>
      </c>
      <c r="E160" s="12" t="str">
        <f t="shared" si="14"/>
        <v>NHS Lothian</v>
      </c>
      <c r="F160" s="12">
        <v>24</v>
      </c>
      <c r="G160" s="12">
        <v>0</v>
      </c>
      <c r="H160" s="12">
        <v>0</v>
      </c>
      <c r="I160" s="12">
        <v>0</v>
      </c>
      <c r="J160" s="62">
        <v>89.303904923599319</v>
      </c>
      <c r="K160" s="63">
        <f t="shared" si="15"/>
        <v>85.849973653213567</v>
      </c>
      <c r="L160" s="62">
        <f t="shared" si="16"/>
        <v>3.4539312703857519</v>
      </c>
      <c r="M160" s="62">
        <f t="shared" si="17"/>
        <v>11.929641220548534</v>
      </c>
    </row>
    <row r="161" spans="1:13">
      <c r="A161" s="12">
        <v>25</v>
      </c>
      <c r="B161" s="12" t="s">
        <v>33</v>
      </c>
      <c r="C161" s="12" t="s">
        <v>23</v>
      </c>
      <c r="D161" s="12" t="s">
        <v>11</v>
      </c>
      <c r="E161" s="12" t="str">
        <f t="shared" si="14"/>
        <v>NHS Lothian</v>
      </c>
      <c r="F161" s="12">
        <v>25</v>
      </c>
      <c r="G161" s="12">
        <v>1</v>
      </c>
      <c r="H161" s="12">
        <v>0</v>
      </c>
      <c r="I161" s="12">
        <v>0</v>
      </c>
      <c r="J161" s="62">
        <v>85.027726432532347</v>
      </c>
      <c r="K161" s="63">
        <f t="shared" si="15"/>
        <v>84.638911703603441</v>
      </c>
      <c r="L161" s="62">
        <f t="shared" si="16"/>
        <v>0.38881472892890656</v>
      </c>
      <c r="M161" s="62">
        <f t="shared" si="17"/>
        <v>0.15117689343205909</v>
      </c>
    </row>
    <row r="162" spans="1:13">
      <c r="A162" s="12">
        <v>26</v>
      </c>
      <c r="B162" s="12" t="s">
        <v>33</v>
      </c>
      <c r="C162" s="12" t="s">
        <v>25</v>
      </c>
      <c r="D162" s="12" t="s">
        <v>11</v>
      </c>
      <c r="E162" s="12" t="str">
        <f t="shared" si="14"/>
        <v>NHS Lothian</v>
      </c>
      <c r="F162" s="12">
        <v>26</v>
      </c>
      <c r="G162" s="12">
        <v>0</v>
      </c>
      <c r="H162" s="12">
        <v>1</v>
      </c>
      <c r="I162" s="12">
        <v>0</v>
      </c>
      <c r="J162" s="62">
        <v>80.769230769230774</v>
      </c>
      <c r="K162" s="63">
        <f t="shared" si="15"/>
        <v>83.653523696728087</v>
      </c>
      <c r="L162" s="62">
        <f t="shared" si="16"/>
        <v>-2.884292927497313</v>
      </c>
      <c r="M162" s="62">
        <f t="shared" si="17"/>
        <v>8.3191456916110198</v>
      </c>
    </row>
    <row r="163" spans="1:13">
      <c r="A163" s="12">
        <v>27</v>
      </c>
      <c r="B163" s="12" t="s">
        <v>33</v>
      </c>
      <c r="C163" s="12" t="s">
        <v>26</v>
      </c>
      <c r="D163" s="12" t="s">
        <v>11</v>
      </c>
      <c r="E163" s="12" t="str">
        <f t="shared" si="14"/>
        <v>NHS Lothian</v>
      </c>
      <c r="F163" s="12">
        <v>27</v>
      </c>
      <c r="G163" s="12">
        <v>0</v>
      </c>
      <c r="H163" s="12">
        <v>0</v>
      </c>
      <c r="I163" s="12">
        <v>1</v>
      </c>
      <c r="J163" s="62">
        <v>78.703703703703709</v>
      </c>
      <c r="K163" s="63">
        <f t="shared" si="15"/>
        <v>83.752221001874375</v>
      </c>
      <c r="L163" s="62">
        <f t="shared" si="16"/>
        <v>-5.0485172981706654</v>
      </c>
      <c r="M163" s="62">
        <f t="shared" si="17"/>
        <v>25.487526909928434</v>
      </c>
    </row>
    <row r="164" spans="1:13">
      <c r="A164" s="12">
        <v>28</v>
      </c>
      <c r="B164" s="12" t="s">
        <v>33</v>
      </c>
      <c r="C164" s="12" t="s">
        <v>27</v>
      </c>
      <c r="D164" s="12" t="s">
        <v>11</v>
      </c>
      <c r="E164" s="12" t="str">
        <f t="shared" si="14"/>
        <v>NHS Lothian</v>
      </c>
      <c r="F164" s="12">
        <v>28</v>
      </c>
      <c r="G164" s="12">
        <v>0</v>
      </c>
      <c r="H164" s="12">
        <v>0</v>
      </c>
      <c r="I164" s="12">
        <v>0</v>
      </c>
      <c r="J164" s="62">
        <v>80.060422960725077</v>
      </c>
      <c r="K164" s="63">
        <f t="shared" si="15"/>
        <v>83.921666956843168</v>
      </c>
      <c r="L164" s="62">
        <f t="shared" si="16"/>
        <v>-3.8612439961180911</v>
      </c>
      <c r="M164" s="62">
        <f t="shared" si="17"/>
        <v>14.909205197558006</v>
      </c>
    </row>
    <row r="165" spans="1:13">
      <c r="A165" s="12">
        <v>29</v>
      </c>
      <c r="B165" s="12" t="s">
        <v>34</v>
      </c>
      <c r="C165" s="12" t="s">
        <v>23</v>
      </c>
      <c r="D165" s="12" t="s">
        <v>11</v>
      </c>
      <c r="E165" s="12" t="str">
        <f t="shared" si="14"/>
        <v>NHS Lothian</v>
      </c>
      <c r="F165" s="12">
        <v>29</v>
      </c>
      <c r="G165" s="12">
        <v>1</v>
      </c>
      <c r="H165" s="12">
        <v>0</v>
      </c>
      <c r="I165" s="12">
        <v>0</v>
      </c>
      <c r="J165" s="62">
        <v>78.13559322033899</v>
      </c>
      <c r="K165" s="63">
        <f t="shared" si="15"/>
        <v>82.710605007233042</v>
      </c>
      <c r="L165" s="62">
        <f t="shared" si="16"/>
        <v>-4.5750117868940521</v>
      </c>
      <c r="M165" s="62">
        <f t="shared" si="17"/>
        <v>20.930732850219506</v>
      </c>
    </row>
    <row r="166" spans="1:13">
      <c r="A166" s="12">
        <v>30</v>
      </c>
      <c r="B166" s="12" t="s">
        <v>34</v>
      </c>
      <c r="C166" s="12" t="s">
        <v>25</v>
      </c>
      <c r="D166" s="12" t="s">
        <v>11</v>
      </c>
      <c r="E166" s="12" t="str">
        <f t="shared" si="14"/>
        <v>NHS Lothian</v>
      </c>
      <c r="F166" s="12">
        <v>30</v>
      </c>
      <c r="G166" s="12">
        <v>0</v>
      </c>
      <c r="H166" s="12">
        <v>1</v>
      </c>
      <c r="I166" s="12">
        <v>0</v>
      </c>
      <c r="J166" s="62">
        <v>73.668188736681884</v>
      </c>
      <c r="K166" s="63">
        <f t="shared" si="15"/>
        <v>81.725217000357688</v>
      </c>
      <c r="L166" s="62">
        <f t="shared" si="16"/>
        <v>-8.0570282636758037</v>
      </c>
      <c r="M166" s="62">
        <f t="shared" si="17"/>
        <v>64.915704441670741</v>
      </c>
    </row>
    <row r="167" spans="1:13">
      <c r="A167" s="12">
        <v>31</v>
      </c>
      <c r="B167" s="12" t="s">
        <v>34</v>
      </c>
      <c r="C167" s="12" t="s">
        <v>26</v>
      </c>
      <c r="D167" s="12" t="s">
        <v>11</v>
      </c>
      <c r="E167" s="12" t="str">
        <f t="shared" si="14"/>
        <v>NHS Lothian</v>
      </c>
      <c r="F167" s="12">
        <v>31</v>
      </c>
      <c r="G167" s="12">
        <v>0</v>
      </c>
      <c r="H167" s="12">
        <v>0</v>
      </c>
      <c r="I167" s="12">
        <v>1</v>
      </c>
      <c r="J167" s="62">
        <v>78.236130867709818</v>
      </c>
      <c r="K167" s="63">
        <f t="shared" si="15"/>
        <v>81.82391430550399</v>
      </c>
      <c r="L167" s="62">
        <f t="shared" si="16"/>
        <v>-3.5877834377941724</v>
      </c>
      <c r="M167" s="62">
        <f t="shared" si="17"/>
        <v>12.872189996510171</v>
      </c>
    </row>
    <row r="168" spans="1:13">
      <c r="A168" s="12">
        <v>32</v>
      </c>
      <c r="B168" s="12" t="s">
        <v>34</v>
      </c>
      <c r="C168" s="12" t="s">
        <v>27</v>
      </c>
      <c r="D168" s="12" t="s">
        <v>11</v>
      </c>
      <c r="E168" s="12" t="str">
        <f t="shared" si="14"/>
        <v>NHS Lothian</v>
      </c>
      <c r="F168" s="12">
        <v>32</v>
      </c>
      <c r="G168" s="12">
        <v>0</v>
      </c>
      <c r="H168" s="12">
        <v>0</v>
      </c>
      <c r="I168" s="12">
        <v>0</v>
      </c>
      <c r="J168" s="62">
        <v>80.277349768875197</v>
      </c>
      <c r="K168" s="63">
        <f t="shared" si="15"/>
        <v>81.993360260472784</v>
      </c>
      <c r="L168" s="62">
        <f t="shared" si="16"/>
        <v>-1.7160104915975865</v>
      </c>
      <c r="M168" s="62">
        <f t="shared" si="17"/>
        <v>2.9446920072729905</v>
      </c>
    </row>
    <row r="169" spans="1:13">
      <c r="A169" s="12">
        <v>33</v>
      </c>
      <c r="B169" s="12" t="s">
        <v>35</v>
      </c>
      <c r="C169" s="12" t="s">
        <v>23</v>
      </c>
      <c r="D169" s="12" t="s">
        <v>11</v>
      </c>
      <c r="E169" s="12" t="str">
        <f t="shared" si="14"/>
        <v>NHS Lothian</v>
      </c>
      <c r="F169" s="12">
        <v>33</v>
      </c>
      <c r="G169" s="12">
        <v>1</v>
      </c>
      <c r="H169" s="12">
        <v>0</v>
      </c>
      <c r="I169" s="12">
        <v>0</v>
      </c>
      <c r="J169" s="62">
        <v>82.736156351791536</v>
      </c>
      <c r="K169" s="63">
        <f t="shared" si="15"/>
        <v>80.782298310862657</v>
      </c>
      <c r="L169" s="62">
        <f t="shared" si="16"/>
        <v>1.9538580409288784</v>
      </c>
      <c r="M169" s="62">
        <f t="shared" si="17"/>
        <v>3.8175612441024347</v>
      </c>
    </row>
    <row r="170" spans="1:13">
      <c r="A170" s="12">
        <v>34</v>
      </c>
      <c r="B170" s="12" t="s">
        <v>35</v>
      </c>
      <c r="C170" s="12" t="s">
        <v>25</v>
      </c>
      <c r="D170" s="12" t="s">
        <v>11</v>
      </c>
      <c r="E170" s="12" t="str">
        <f t="shared" si="14"/>
        <v>NHS Lothian</v>
      </c>
      <c r="F170" s="12">
        <v>34</v>
      </c>
      <c r="G170" s="12">
        <v>0</v>
      </c>
      <c r="H170" s="12">
        <v>1</v>
      </c>
      <c r="I170" s="12">
        <v>0</v>
      </c>
      <c r="J170" s="62">
        <v>85.348506401137982</v>
      </c>
      <c r="K170" s="63">
        <f t="shared" si="15"/>
        <v>79.796910303987303</v>
      </c>
      <c r="L170" s="62">
        <f t="shared" si="16"/>
        <v>5.5515960971506786</v>
      </c>
      <c r="M170" s="62">
        <f t="shared" si="17"/>
        <v>30.820219225898647</v>
      </c>
    </row>
    <row r="171" spans="1:13">
      <c r="A171" s="12">
        <v>35</v>
      </c>
      <c r="B171" s="12" t="s">
        <v>35</v>
      </c>
      <c r="C171" s="12" t="s">
        <v>26</v>
      </c>
      <c r="D171" s="12" t="s">
        <v>11</v>
      </c>
      <c r="E171" s="12" t="str">
        <f t="shared" si="14"/>
        <v>NHS Lothian</v>
      </c>
      <c r="F171" s="12">
        <v>35</v>
      </c>
      <c r="G171" s="12">
        <v>0</v>
      </c>
      <c r="H171" s="12">
        <v>0</v>
      </c>
      <c r="I171" s="12">
        <v>1</v>
      </c>
      <c r="J171" s="62">
        <v>85.126162018592296</v>
      </c>
      <c r="K171" s="63">
        <f t="shared" si="15"/>
        <v>79.895607609133606</v>
      </c>
      <c r="L171" s="62">
        <f t="shared" si="16"/>
        <v>5.2305544094586907</v>
      </c>
      <c r="M171" s="62">
        <f t="shared" si="17"/>
        <v>27.358699430307752</v>
      </c>
    </row>
    <row r="172" spans="1:13">
      <c r="A172" s="12">
        <v>36</v>
      </c>
      <c r="B172" s="12" t="s">
        <v>35</v>
      </c>
      <c r="C172" s="12" t="s">
        <v>27</v>
      </c>
      <c r="D172" s="12" t="s">
        <v>11</v>
      </c>
      <c r="E172" s="12" t="str">
        <f t="shared" si="14"/>
        <v>NHS Lothian</v>
      </c>
      <c r="F172" s="12">
        <v>36</v>
      </c>
      <c r="G172" s="12">
        <v>0</v>
      </c>
      <c r="H172" s="12">
        <v>0</v>
      </c>
      <c r="I172" s="12">
        <v>0</v>
      </c>
      <c r="J172" s="62">
        <v>82.871536523929464</v>
      </c>
      <c r="K172" s="63">
        <f t="shared" si="15"/>
        <v>80.065053564102385</v>
      </c>
      <c r="L172" s="62">
        <f t="shared" si="16"/>
        <v>2.8064829598270791</v>
      </c>
      <c r="M172" s="62">
        <f t="shared" si="17"/>
        <v>7.876346603799762</v>
      </c>
    </row>
    <row r="173" spans="1:13" ht="16.2" thickBot="1"/>
    <row r="174" spans="1:13">
      <c r="A174" s="18"/>
      <c r="B174" s="18" t="s">
        <v>43</v>
      </c>
    </row>
    <row r="175" spans="1:13">
      <c r="A175" t="s">
        <v>44</v>
      </c>
      <c r="B175">
        <v>97.419813831435903</v>
      </c>
    </row>
    <row r="176" spans="1:13">
      <c r="A176" t="s">
        <v>16</v>
      </c>
      <c r="B176">
        <v>-0.48207667409259763</v>
      </c>
      <c r="D176" s="65" t="s">
        <v>3</v>
      </c>
      <c r="E176" s="66">
        <f>AVERAGE(M137:M172)</f>
        <v>10.157470852236973</v>
      </c>
    </row>
    <row r="177" spans="1:14">
      <c r="A177" t="s">
        <v>45</v>
      </c>
      <c r="B177">
        <v>-0.72898527551752645</v>
      </c>
    </row>
    <row r="178" spans="1:14">
      <c r="A178" t="s">
        <v>46</v>
      </c>
      <c r="B178">
        <v>-1.2322966083002851</v>
      </c>
    </row>
    <row r="179" spans="1:14" ht="16.2" thickBot="1">
      <c r="A179" s="19" t="s">
        <v>47</v>
      </c>
      <c r="B179" s="19">
        <v>-0.65152262906138658</v>
      </c>
    </row>
    <row r="182" spans="1:14" ht="18">
      <c r="A182" s="59" t="s">
        <v>107</v>
      </c>
      <c r="B182" s="64"/>
      <c r="C182" s="64"/>
      <c r="D182" s="64"/>
      <c r="E182" s="64"/>
      <c r="F182"/>
      <c r="G182" s="67" t="s">
        <v>109</v>
      </c>
      <c r="H182" s="67">
        <v>0.9</v>
      </c>
      <c r="I182"/>
      <c r="J182"/>
      <c r="K182"/>
      <c r="L182"/>
      <c r="M182"/>
      <c r="N182"/>
    </row>
    <row r="183" spans="1:14" ht="18">
      <c r="A183" s="68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 ht="28.8">
      <c r="A184" s="60" t="s">
        <v>16</v>
      </c>
      <c r="B184" s="60" t="s">
        <v>17</v>
      </c>
      <c r="C184" s="60" t="s">
        <v>18</v>
      </c>
      <c r="D184" s="60" t="s">
        <v>19</v>
      </c>
      <c r="E184" s="60" t="s">
        <v>20</v>
      </c>
      <c r="F184" s="61" t="s">
        <v>21</v>
      </c>
      <c r="G184" s="60" t="s">
        <v>41</v>
      </c>
      <c r="H184" s="60" t="s">
        <v>102</v>
      </c>
      <c r="I184" s="60" t="s">
        <v>103</v>
      </c>
      <c r="J184"/>
      <c r="K184"/>
      <c r="L184" s="69" t="s">
        <v>3</v>
      </c>
      <c r="M184" s="70">
        <f>AVERAGE(I186:I220)</f>
        <v>7.322408499655972</v>
      </c>
      <c r="N184"/>
    </row>
    <row r="185" spans="1:14">
      <c r="A185" s="12">
        <v>1</v>
      </c>
      <c r="B185" s="12" t="s">
        <v>22</v>
      </c>
      <c r="C185" s="12" t="s">
        <v>23</v>
      </c>
      <c r="D185" s="12" t="s">
        <v>11</v>
      </c>
      <c r="E185" s="12" t="s">
        <v>10</v>
      </c>
      <c r="F185" s="62">
        <v>94.642857142857139</v>
      </c>
      <c r="G185" s="72" t="e">
        <v>#N/A</v>
      </c>
      <c r="H185" s="62"/>
      <c r="I185" s="54"/>
      <c r="J185"/>
      <c r="K185"/>
      <c r="L185"/>
      <c r="M185"/>
      <c r="N185"/>
    </row>
    <row r="186" spans="1:14">
      <c r="A186" s="12">
        <v>2</v>
      </c>
      <c r="B186" s="12" t="s">
        <v>22</v>
      </c>
      <c r="C186" s="12" t="s">
        <v>25</v>
      </c>
      <c r="D186" s="12" t="s">
        <v>11</v>
      </c>
      <c r="E186" s="12" t="s">
        <v>10</v>
      </c>
      <c r="F186" s="62">
        <v>92.025518341307816</v>
      </c>
      <c r="G186" s="73">
        <f>F185</f>
        <v>94.642857142857139</v>
      </c>
      <c r="H186" s="62">
        <f>F186-G186</f>
        <v>-2.6173388015493231</v>
      </c>
      <c r="I186" s="14">
        <f>POWER(H186,2)</f>
        <v>6.8504624020956468</v>
      </c>
      <c r="J186"/>
      <c r="K186"/>
      <c r="L186"/>
      <c r="M186"/>
      <c r="N186"/>
    </row>
    <row r="187" spans="1:14">
      <c r="A187" s="12">
        <v>3</v>
      </c>
      <c r="B187" s="12" t="s">
        <v>22</v>
      </c>
      <c r="C187" s="12" t="s">
        <v>26</v>
      </c>
      <c r="D187" s="12" t="s">
        <v>11</v>
      </c>
      <c r="E187" s="12" t="s">
        <v>10</v>
      </c>
      <c r="F187" s="62">
        <v>90.085470085470092</v>
      </c>
      <c r="G187" s="74">
        <f t="shared" ref="G187:G220" si="18">0.9*F186+0.1*G186</f>
        <v>92.287252221462751</v>
      </c>
      <c r="H187" s="62">
        <f t="shared" ref="H187:H220" si="19">F187-G187</f>
        <v>-2.2017821359926586</v>
      </c>
      <c r="I187" s="14">
        <f t="shared" ref="I187:I220" si="20">POWER(H187,2)</f>
        <v>4.8478445743763938</v>
      </c>
      <c r="J187"/>
      <c r="K187"/>
      <c r="L187" s="104" t="s">
        <v>108</v>
      </c>
      <c r="M187" s="104" t="s">
        <v>3</v>
      </c>
      <c r="N187"/>
    </row>
    <row r="188" spans="1:14">
      <c r="A188" s="12">
        <v>4</v>
      </c>
      <c r="B188" s="12" t="s">
        <v>22</v>
      </c>
      <c r="C188" s="12" t="s">
        <v>27</v>
      </c>
      <c r="D188" s="12" t="s">
        <v>11</v>
      </c>
      <c r="E188" s="12" t="s">
        <v>10</v>
      </c>
      <c r="F188" s="62">
        <v>95.595432300163125</v>
      </c>
      <c r="G188" s="74">
        <f t="shared" si="18"/>
        <v>90.305648299069361</v>
      </c>
      <c r="H188" s="62">
        <f t="shared" si="19"/>
        <v>5.2897840010937642</v>
      </c>
      <c r="I188" s="14">
        <f t="shared" si="20"/>
        <v>27.981814778227552</v>
      </c>
      <c r="J188"/>
      <c r="K188"/>
      <c r="L188" s="105"/>
      <c r="M188" s="105"/>
      <c r="N188"/>
    </row>
    <row r="189" spans="1:14">
      <c r="A189" s="12">
        <v>5</v>
      </c>
      <c r="B189" s="12" t="s">
        <v>28</v>
      </c>
      <c r="C189" s="12" t="s">
        <v>23</v>
      </c>
      <c r="D189" s="12" t="s">
        <v>11</v>
      </c>
      <c r="E189" s="12" t="s">
        <v>10</v>
      </c>
      <c r="F189" s="62">
        <v>94.708029197080293</v>
      </c>
      <c r="G189" s="74">
        <f t="shared" si="18"/>
        <v>95.066453900053745</v>
      </c>
      <c r="H189" s="62">
        <f t="shared" si="19"/>
        <v>-0.3584247029734513</v>
      </c>
      <c r="I189" s="14">
        <f t="shared" si="20"/>
        <v>0.1284682677016068</v>
      </c>
      <c r="J189"/>
      <c r="K189"/>
      <c r="L189">
        <v>0.2</v>
      </c>
      <c r="M189">
        <v>13.36</v>
      </c>
      <c r="N189"/>
    </row>
    <row r="190" spans="1:14">
      <c r="A190" s="12">
        <v>6</v>
      </c>
      <c r="B190" s="12" t="s">
        <v>28</v>
      </c>
      <c r="C190" s="12" t="s">
        <v>25</v>
      </c>
      <c r="D190" s="12" t="s">
        <v>11</v>
      </c>
      <c r="E190" s="12" t="s">
        <v>10</v>
      </c>
      <c r="F190" s="62">
        <v>94.21641791044776</v>
      </c>
      <c r="G190" s="74">
        <f t="shared" si="18"/>
        <v>94.743871667377647</v>
      </c>
      <c r="H190" s="62">
        <f t="shared" si="19"/>
        <v>-0.52745375692988716</v>
      </c>
      <c r="I190" s="14">
        <f t="shared" si="20"/>
        <v>0.27820746569945248</v>
      </c>
      <c r="J190"/>
      <c r="K190"/>
      <c r="L190">
        <v>0.4</v>
      </c>
      <c r="M190">
        <v>9.1199999999999992</v>
      </c>
      <c r="N190"/>
    </row>
    <row r="191" spans="1:14">
      <c r="A191" s="12">
        <v>7</v>
      </c>
      <c r="B191" s="12" t="s">
        <v>28</v>
      </c>
      <c r="C191" s="12" t="s">
        <v>26</v>
      </c>
      <c r="D191" s="12" t="s">
        <v>11</v>
      </c>
      <c r="E191" s="12" t="s">
        <v>10</v>
      </c>
      <c r="F191" s="62">
        <v>95.585738539898131</v>
      </c>
      <c r="G191" s="74">
        <f t="shared" si="18"/>
        <v>94.269163286140753</v>
      </c>
      <c r="H191" s="62">
        <f t="shared" si="19"/>
        <v>1.3165752537573781</v>
      </c>
      <c r="I191" s="14">
        <f t="shared" si="20"/>
        <v>1.7333703988063045</v>
      </c>
      <c r="J191"/>
      <c r="K191"/>
      <c r="L191">
        <v>0.6</v>
      </c>
      <c r="M191">
        <v>7.83</v>
      </c>
      <c r="N191"/>
    </row>
    <row r="192" spans="1:14">
      <c r="A192" s="12">
        <v>8</v>
      </c>
      <c r="B192" s="12" t="s">
        <v>28</v>
      </c>
      <c r="C192" s="12" t="s">
        <v>27</v>
      </c>
      <c r="D192" s="12" t="s">
        <v>11</v>
      </c>
      <c r="E192" s="12" t="s">
        <v>10</v>
      </c>
      <c r="F192" s="62">
        <v>94.38943894389439</v>
      </c>
      <c r="G192" s="74">
        <f t="shared" si="18"/>
        <v>95.454081014522387</v>
      </c>
      <c r="H192" s="62">
        <f t="shared" si="19"/>
        <v>-1.0646420706279969</v>
      </c>
      <c r="I192" s="14">
        <f t="shared" si="20"/>
        <v>1.1334627385510687</v>
      </c>
      <c r="J192"/>
      <c r="K192"/>
      <c r="L192">
        <v>0.8</v>
      </c>
      <c r="M192">
        <v>7.38</v>
      </c>
      <c r="N192"/>
    </row>
    <row r="193" spans="1:14">
      <c r="A193" s="12">
        <v>9</v>
      </c>
      <c r="B193" s="12" t="s">
        <v>29</v>
      </c>
      <c r="C193" s="12" t="s">
        <v>23</v>
      </c>
      <c r="D193" s="12" t="s">
        <v>11</v>
      </c>
      <c r="E193" s="12" t="s">
        <v>10</v>
      </c>
      <c r="F193" s="62">
        <v>90.733590733590731</v>
      </c>
      <c r="G193" s="74">
        <f t="shared" si="18"/>
        <v>94.49590315095719</v>
      </c>
      <c r="H193" s="62">
        <f t="shared" si="19"/>
        <v>-3.7623124173664593</v>
      </c>
      <c r="I193" s="14">
        <f t="shared" si="20"/>
        <v>14.15499472586985</v>
      </c>
      <c r="J193"/>
      <c r="K193"/>
      <c r="L193" s="36">
        <v>0.9</v>
      </c>
      <c r="M193" s="36">
        <v>7.32</v>
      </c>
      <c r="N193" s="36" t="s">
        <v>73</v>
      </c>
    </row>
    <row r="194" spans="1:14">
      <c r="A194" s="12">
        <v>10</v>
      </c>
      <c r="B194" s="12" t="s">
        <v>29</v>
      </c>
      <c r="C194" s="12" t="s">
        <v>25</v>
      </c>
      <c r="D194" s="12" t="s">
        <v>11</v>
      </c>
      <c r="E194" s="12" t="s">
        <v>10</v>
      </c>
      <c r="F194" s="62">
        <v>92.266187050359719</v>
      </c>
      <c r="G194" s="74">
        <f t="shared" si="18"/>
        <v>91.109821975327378</v>
      </c>
      <c r="H194" s="62">
        <f t="shared" si="19"/>
        <v>1.1563650750323404</v>
      </c>
      <c r="I194" s="14">
        <f t="shared" si="20"/>
        <v>1.3371801867545503</v>
      </c>
      <c r="J194"/>
      <c r="K194"/>
      <c r="L194" s="71"/>
      <c r="M194" s="71"/>
      <c r="N194"/>
    </row>
    <row r="195" spans="1:14">
      <c r="A195" s="12">
        <v>11</v>
      </c>
      <c r="B195" s="12" t="s">
        <v>29</v>
      </c>
      <c r="C195" s="12" t="s">
        <v>26</v>
      </c>
      <c r="D195" s="12" t="s">
        <v>11</v>
      </c>
      <c r="E195" s="12" t="s">
        <v>10</v>
      </c>
      <c r="F195" s="62">
        <v>94.026974951830439</v>
      </c>
      <c r="G195" s="74">
        <f t="shared" si="18"/>
        <v>92.150550542856479</v>
      </c>
      <c r="H195" s="62">
        <f t="shared" si="19"/>
        <v>1.8764244089739606</v>
      </c>
      <c r="I195" s="14">
        <f t="shared" si="20"/>
        <v>3.5209685625932772</v>
      </c>
      <c r="J195"/>
      <c r="K195"/>
      <c r="L195" s="71"/>
      <c r="M195" s="71"/>
      <c r="N195"/>
    </row>
    <row r="196" spans="1:14">
      <c r="A196" s="12">
        <v>12</v>
      </c>
      <c r="B196" s="12" t="s">
        <v>29</v>
      </c>
      <c r="C196" s="12" t="s">
        <v>27</v>
      </c>
      <c r="D196" s="12" t="s">
        <v>11</v>
      </c>
      <c r="E196" s="12" t="s">
        <v>10</v>
      </c>
      <c r="F196" s="62">
        <v>93.849206349206355</v>
      </c>
      <c r="G196" s="74">
        <f t="shared" si="18"/>
        <v>93.839332510933033</v>
      </c>
      <c r="H196" s="62">
        <f t="shared" si="19"/>
        <v>9.8738382733216667E-3</v>
      </c>
      <c r="I196" s="14">
        <f t="shared" si="20"/>
        <v>9.7492682247711797E-5</v>
      </c>
      <c r="J196"/>
      <c r="K196"/>
      <c r="L196"/>
      <c r="M196"/>
      <c r="N196"/>
    </row>
    <row r="197" spans="1:14">
      <c r="A197" s="12">
        <v>13</v>
      </c>
      <c r="B197" s="12" t="s">
        <v>30</v>
      </c>
      <c r="C197" s="12" t="s">
        <v>23</v>
      </c>
      <c r="D197" s="12" t="s">
        <v>11</v>
      </c>
      <c r="E197" s="12" t="s">
        <v>10</v>
      </c>
      <c r="F197" s="62">
        <v>92.427184466019412</v>
      </c>
      <c r="G197" s="74">
        <f t="shared" si="18"/>
        <v>93.848218965379033</v>
      </c>
      <c r="H197" s="62">
        <f t="shared" si="19"/>
        <v>-1.4210344993596209</v>
      </c>
      <c r="I197" s="14">
        <f t="shared" si="20"/>
        <v>2.0193390483702482</v>
      </c>
      <c r="J197"/>
      <c r="K197"/>
      <c r="L197"/>
      <c r="M197"/>
    </row>
    <row r="198" spans="1:14">
      <c r="A198" s="12">
        <v>14</v>
      </c>
      <c r="B198" s="12" t="s">
        <v>30</v>
      </c>
      <c r="C198" s="12" t="s">
        <v>25</v>
      </c>
      <c r="D198" s="12" t="s">
        <v>11</v>
      </c>
      <c r="E198" s="12" t="s">
        <v>10</v>
      </c>
      <c r="F198" s="62">
        <v>92.222222222222229</v>
      </c>
      <c r="G198" s="74">
        <f t="shared" si="18"/>
        <v>92.569287915955371</v>
      </c>
      <c r="H198" s="62">
        <f t="shared" si="19"/>
        <v>-0.34706569373314267</v>
      </c>
      <c r="I198" s="14">
        <f t="shared" si="20"/>
        <v>0.12045459576646758</v>
      </c>
      <c r="J198"/>
      <c r="K198"/>
      <c r="L198"/>
      <c r="M198"/>
    </row>
    <row r="199" spans="1:14">
      <c r="A199" s="12">
        <v>15</v>
      </c>
      <c r="B199" s="12" t="s">
        <v>30</v>
      </c>
      <c r="C199" s="12" t="s">
        <v>26</v>
      </c>
      <c r="D199" s="12" t="s">
        <v>11</v>
      </c>
      <c r="E199" s="12" t="s">
        <v>10</v>
      </c>
      <c r="F199" s="62">
        <v>92.723880597014926</v>
      </c>
      <c r="G199" s="74">
        <f t="shared" si="18"/>
        <v>92.256928791595556</v>
      </c>
      <c r="H199" s="62">
        <f t="shared" si="19"/>
        <v>0.4669518054193702</v>
      </c>
      <c r="I199" s="14">
        <f t="shared" si="20"/>
        <v>0.21804398858440938</v>
      </c>
      <c r="J199"/>
      <c r="K199"/>
      <c r="L199"/>
      <c r="M199"/>
    </row>
    <row r="200" spans="1:14">
      <c r="A200" s="12">
        <v>16</v>
      </c>
      <c r="B200" s="12" t="s">
        <v>30</v>
      </c>
      <c r="C200" s="12" t="s">
        <v>27</v>
      </c>
      <c r="D200" s="12" t="s">
        <v>11</v>
      </c>
      <c r="E200" s="12" t="s">
        <v>10</v>
      </c>
      <c r="F200" s="62">
        <v>91.064638783269956</v>
      </c>
      <c r="G200" s="74">
        <f t="shared" si="18"/>
        <v>92.677185416472994</v>
      </c>
      <c r="H200" s="62">
        <f t="shared" si="19"/>
        <v>-1.6125466332030385</v>
      </c>
      <c r="I200" s="14">
        <f t="shared" si="20"/>
        <v>2.6003066442544549</v>
      </c>
      <c r="J200"/>
      <c r="K200"/>
      <c r="L200"/>
      <c r="M200"/>
    </row>
    <row r="201" spans="1:14">
      <c r="A201" s="12">
        <v>17</v>
      </c>
      <c r="B201" s="12" t="s">
        <v>31</v>
      </c>
      <c r="C201" s="12" t="s">
        <v>23</v>
      </c>
      <c r="D201" s="12" t="s">
        <v>11</v>
      </c>
      <c r="E201" s="12" t="s">
        <v>10</v>
      </c>
      <c r="F201" s="62">
        <v>90.427698574338095</v>
      </c>
      <c r="G201" s="74">
        <f t="shared" si="18"/>
        <v>91.225893446590263</v>
      </c>
      <c r="H201" s="62">
        <f t="shared" si="19"/>
        <v>-0.7981948722521679</v>
      </c>
      <c r="I201" s="14">
        <f t="shared" si="20"/>
        <v>0.63711505408965463</v>
      </c>
      <c r="J201"/>
      <c r="K201"/>
      <c r="L201"/>
      <c r="M201"/>
    </row>
    <row r="202" spans="1:14">
      <c r="A202" s="12">
        <v>18</v>
      </c>
      <c r="B202" s="12" t="s">
        <v>31</v>
      </c>
      <c r="C202" s="12" t="s">
        <v>25</v>
      </c>
      <c r="D202" s="12" t="s">
        <v>11</v>
      </c>
      <c r="E202" s="12" t="s">
        <v>10</v>
      </c>
      <c r="F202" s="62">
        <v>91.452991452991455</v>
      </c>
      <c r="G202" s="74">
        <f t="shared" si="18"/>
        <v>90.507518061563303</v>
      </c>
      <c r="H202" s="62">
        <f t="shared" si="19"/>
        <v>0.9454733914281519</v>
      </c>
      <c r="I202" s="14">
        <f t="shared" si="20"/>
        <v>0.89391993389865132</v>
      </c>
      <c r="J202"/>
      <c r="K202"/>
      <c r="L202"/>
      <c r="M202"/>
    </row>
    <row r="203" spans="1:14">
      <c r="A203" s="12">
        <v>19</v>
      </c>
      <c r="B203" s="12" t="s">
        <v>31</v>
      </c>
      <c r="C203" s="12" t="s">
        <v>26</v>
      </c>
      <c r="D203" s="12" t="s">
        <v>11</v>
      </c>
      <c r="E203" s="12" t="s">
        <v>10</v>
      </c>
      <c r="F203" s="62">
        <v>87.449392712550605</v>
      </c>
      <c r="G203" s="74">
        <f t="shared" si="18"/>
        <v>91.358444113848634</v>
      </c>
      <c r="H203" s="62">
        <f t="shared" si="19"/>
        <v>-3.9090514012980293</v>
      </c>
      <c r="I203" s="14">
        <f t="shared" si="20"/>
        <v>15.280682857990087</v>
      </c>
      <c r="J203"/>
      <c r="K203"/>
      <c r="L203"/>
      <c r="M203"/>
    </row>
    <row r="204" spans="1:14">
      <c r="A204" s="12">
        <v>20</v>
      </c>
      <c r="B204" s="12" t="s">
        <v>31</v>
      </c>
      <c r="C204" s="12" t="s">
        <v>27</v>
      </c>
      <c r="D204" s="12" t="s">
        <v>11</v>
      </c>
      <c r="E204" s="12" t="s">
        <v>10</v>
      </c>
      <c r="F204" s="62">
        <v>82.592592592592595</v>
      </c>
      <c r="G204" s="74">
        <f t="shared" si="18"/>
        <v>87.840297852680408</v>
      </c>
      <c r="H204" s="62">
        <f t="shared" si="19"/>
        <v>-5.2477052600878125</v>
      </c>
      <c r="I204" s="14">
        <f t="shared" si="20"/>
        <v>27.538410496753297</v>
      </c>
      <c r="J204"/>
      <c r="K204"/>
      <c r="L204"/>
      <c r="M204"/>
    </row>
    <row r="205" spans="1:14">
      <c r="A205" s="12">
        <v>21</v>
      </c>
      <c r="B205" s="12" t="s">
        <v>32</v>
      </c>
      <c r="C205" s="12" t="s">
        <v>23</v>
      </c>
      <c r="D205" s="12" t="s">
        <v>11</v>
      </c>
      <c r="E205" s="12" t="s">
        <v>10</v>
      </c>
      <c r="F205" s="62">
        <v>87.620889748549331</v>
      </c>
      <c r="G205" s="74">
        <f t="shared" si="18"/>
        <v>83.117363118601389</v>
      </c>
      <c r="H205" s="62">
        <f t="shared" si="19"/>
        <v>4.5035266299479417</v>
      </c>
      <c r="I205" s="14">
        <f t="shared" si="20"/>
        <v>20.281752106650266</v>
      </c>
      <c r="J205"/>
      <c r="K205"/>
      <c r="L205"/>
      <c r="M205"/>
    </row>
    <row r="206" spans="1:14">
      <c r="A206" s="12">
        <v>22</v>
      </c>
      <c r="B206" s="12" t="s">
        <v>32</v>
      </c>
      <c r="C206" s="12" t="s">
        <v>25</v>
      </c>
      <c r="D206" s="12" t="s">
        <v>11</v>
      </c>
      <c r="E206" s="12" t="s">
        <v>10</v>
      </c>
      <c r="F206" s="62">
        <v>85.621970920840056</v>
      </c>
      <c r="G206" s="74">
        <f t="shared" si="18"/>
        <v>87.170537085554543</v>
      </c>
      <c r="H206" s="62">
        <f t="shared" si="19"/>
        <v>-1.5485661647144866</v>
      </c>
      <c r="I206" s="14">
        <f t="shared" si="20"/>
        <v>2.3980571664985346</v>
      </c>
      <c r="J206"/>
      <c r="K206"/>
      <c r="L206"/>
      <c r="M206"/>
    </row>
    <row r="207" spans="1:14">
      <c r="A207" s="12">
        <v>23</v>
      </c>
      <c r="B207" s="12" t="s">
        <v>32</v>
      </c>
      <c r="C207" s="12" t="s">
        <v>26</v>
      </c>
      <c r="D207" s="12" t="s">
        <v>11</v>
      </c>
      <c r="E207" s="12" t="s">
        <v>10</v>
      </c>
      <c r="F207" s="62">
        <v>86.542056074766364</v>
      </c>
      <c r="G207" s="74">
        <f t="shared" si="18"/>
        <v>85.776827537311505</v>
      </c>
      <c r="H207" s="62">
        <f t="shared" si="19"/>
        <v>0.76522853745485975</v>
      </c>
      <c r="I207" s="14">
        <f t="shared" si="20"/>
        <v>0.58557471453530374</v>
      </c>
      <c r="J207"/>
      <c r="K207"/>
      <c r="L207"/>
      <c r="M207"/>
    </row>
    <row r="208" spans="1:14">
      <c r="A208" s="12">
        <v>24</v>
      </c>
      <c r="B208" s="12" t="s">
        <v>32</v>
      </c>
      <c r="C208" s="12" t="s">
        <v>27</v>
      </c>
      <c r="D208" s="12" t="s">
        <v>11</v>
      </c>
      <c r="E208" s="12" t="s">
        <v>10</v>
      </c>
      <c r="F208" s="62">
        <v>89.303904923599319</v>
      </c>
      <c r="G208" s="74">
        <f t="shared" si="18"/>
        <v>86.465533221020877</v>
      </c>
      <c r="H208" s="62">
        <f t="shared" si="19"/>
        <v>2.8383717025784421</v>
      </c>
      <c r="I208" s="14">
        <f t="shared" si="20"/>
        <v>8.0563539219980438</v>
      </c>
      <c r="J208"/>
      <c r="K208"/>
      <c r="L208"/>
      <c r="M208"/>
    </row>
    <row r="209" spans="1:13">
      <c r="A209" s="12">
        <v>25</v>
      </c>
      <c r="B209" s="12" t="s">
        <v>33</v>
      </c>
      <c r="C209" s="12" t="s">
        <v>23</v>
      </c>
      <c r="D209" s="12" t="s">
        <v>11</v>
      </c>
      <c r="E209" s="12" t="s">
        <v>10</v>
      </c>
      <c r="F209" s="62">
        <v>85.027726432532347</v>
      </c>
      <c r="G209" s="74">
        <f t="shared" si="18"/>
        <v>89.020067753341479</v>
      </c>
      <c r="H209" s="62">
        <f t="shared" si="19"/>
        <v>-3.9923413208091318</v>
      </c>
      <c r="I209" s="14">
        <f t="shared" si="20"/>
        <v>15.938789221840004</v>
      </c>
      <c r="J209"/>
      <c r="K209"/>
      <c r="L209"/>
      <c r="M209"/>
    </row>
    <row r="210" spans="1:13">
      <c r="A210" s="12">
        <v>26</v>
      </c>
      <c r="B210" s="12" t="s">
        <v>33</v>
      </c>
      <c r="C210" s="12" t="s">
        <v>25</v>
      </c>
      <c r="D210" s="12" t="s">
        <v>11</v>
      </c>
      <c r="E210" s="12" t="s">
        <v>10</v>
      </c>
      <c r="F210" s="62">
        <v>80.769230769230774</v>
      </c>
      <c r="G210" s="74">
        <f t="shared" si="18"/>
        <v>85.426960564613253</v>
      </c>
      <c r="H210" s="62">
        <f t="shared" si="19"/>
        <v>-4.6577297953824797</v>
      </c>
      <c r="I210" s="14">
        <f t="shared" si="20"/>
        <v>21.694446846793717</v>
      </c>
      <c r="J210"/>
      <c r="K210"/>
      <c r="L210"/>
      <c r="M210"/>
    </row>
    <row r="211" spans="1:13">
      <c r="A211" s="12">
        <v>27</v>
      </c>
      <c r="B211" s="12" t="s">
        <v>33</v>
      </c>
      <c r="C211" s="12" t="s">
        <v>26</v>
      </c>
      <c r="D211" s="12" t="s">
        <v>11</v>
      </c>
      <c r="E211" s="12" t="s">
        <v>10</v>
      </c>
      <c r="F211" s="62">
        <v>78.703703703703709</v>
      </c>
      <c r="G211" s="74">
        <f t="shared" si="18"/>
        <v>81.235003748769017</v>
      </c>
      <c r="H211" s="62">
        <f t="shared" si="19"/>
        <v>-2.5313000450653078</v>
      </c>
      <c r="I211" s="14">
        <f t="shared" si="20"/>
        <v>6.4074799181476294</v>
      </c>
      <c r="J211"/>
      <c r="K211"/>
      <c r="L211"/>
      <c r="M211"/>
    </row>
    <row r="212" spans="1:13">
      <c r="A212" s="12">
        <v>28</v>
      </c>
      <c r="B212" s="12" t="s">
        <v>33</v>
      </c>
      <c r="C212" s="12" t="s">
        <v>27</v>
      </c>
      <c r="D212" s="12" t="s">
        <v>11</v>
      </c>
      <c r="E212" s="12" t="s">
        <v>10</v>
      </c>
      <c r="F212" s="62">
        <v>80.060422960725077</v>
      </c>
      <c r="G212" s="74">
        <f t="shared" si="18"/>
        <v>78.95683370821024</v>
      </c>
      <c r="H212" s="62">
        <f t="shared" si="19"/>
        <v>1.103589252514837</v>
      </c>
      <c r="I212" s="14">
        <f t="shared" si="20"/>
        <v>1.2179092382662566</v>
      </c>
      <c r="J212"/>
      <c r="K212"/>
      <c r="L212"/>
      <c r="M212"/>
    </row>
    <row r="213" spans="1:13">
      <c r="A213" s="12">
        <v>29</v>
      </c>
      <c r="B213" s="12" t="s">
        <v>34</v>
      </c>
      <c r="C213" s="12" t="s">
        <v>23</v>
      </c>
      <c r="D213" s="12" t="s">
        <v>11</v>
      </c>
      <c r="E213" s="12" t="s">
        <v>10</v>
      </c>
      <c r="F213" s="62">
        <v>78.13559322033899</v>
      </c>
      <c r="G213" s="74">
        <f t="shared" si="18"/>
        <v>79.950064035473588</v>
      </c>
      <c r="H213" s="62">
        <f t="shared" si="19"/>
        <v>-1.8144708151345981</v>
      </c>
      <c r="I213" s="14">
        <f t="shared" si="20"/>
        <v>3.2923043389752129</v>
      </c>
      <c r="J213"/>
      <c r="K213"/>
      <c r="L213"/>
      <c r="M213"/>
    </row>
    <row r="214" spans="1:13">
      <c r="A214" s="12">
        <v>30</v>
      </c>
      <c r="B214" s="12" t="s">
        <v>34</v>
      </c>
      <c r="C214" s="12" t="s">
        <v>25</v>
      </c>
      <c r="D214" s="12" t="s">
        <v>11</v>
      </c>
      <c r="E214" s="12" t="s">
        <v>10</v>
      </c>
      <c r="F214" s="62">
        <v>73.668188736681884</v>
      </c>
      <c r="G214" s="74">
        <f t="shared" si="18"/>
        <v>78.317040301852458</v>
      </c>
      <c r="H214" s="62">
        <f t="shared" si="19"/>
        <v>-4.648851565170574</v>
      </c>
      <c r="I214" s="14">
        <f t="shared" si="20"/>
        <v>21.611820874988894</v>
      </c>
      <c r="J214"/>
      <c r="K214"/>
      <c r="L214"/>
      <c r="M214"/>
    </row>
    <row r="215" spans="1:13">
      <c r="A215" s="12">
        <v>31</v>
      </c>
      <c r="B215" s="12" t="s">
        <v>34</v>
      </c>
      <c r="C215" s="12" t="s">
        <v>26</v>
      </c>
      <c r="D215" s="12" t="s">
        <v>11</v>
      </c>
      <c r="E215" s="12" t="s">
        <v>10</v>
      </c>
      <c r="F215" s="62">
        <v>78.236130867709818</v>
      </c>
      <c r="G215" s="74">
        <f t="shared" si="18"/>
        <v>74.133073893198954</v>
      </c>
      <c r="H215" s="62">
        <f t="shared" si="19"/>
        <v>4.1030569745108636</v>
      </c>
      <c r="I215" s="14">
        <f t="shared" si="20"/>
        <v>16.835076536082241</v>
      </c>
      <c r="J215"/>
      <c r="K215"/>
      <c r="L215"/>
      <c r="M215"/>
    </row>
    <row r="216" spans="1:13">
      <c r="A216" s="12">
        <v>32</v>
      </c>
      <c r="B216" s="12" t="s">
        <v>34</v>
      </c>
      <c r="C216" s="12" t="s">
        <v>27</v>
      </c>
      <c r="D216" s="12" t="s">
        <v>11</v>
      </c>
      <c r="E216" s="12" t="s">
        <v>10</v>
      </c>
      <c r="F216" s="62">
        <v>80.277349768875197</v>
      </c>
      <c r="G216" s="74">
        <f t="shared" si="18"/>
        <v>77.825825170258739</v>
      </c>
      <c r="H216" s="62">
        <f t="shared" si="19"/>
        <v>2.4515245986164587</v>
      </c>
      <c r="I216" s="14">
        <f t="shared" si="20"/>
        <v>6.0099728576215892</v>
      </c>
      <c r="J216"/>
      <c r="K216"/>
      <c r="L216"/>
      <c r="M216"/>
    </row>
    <row r="217" spans="1:13">
      <c r="A217" s="12">
        <v>33</v>
      </c>
      <c r="B217" s="12" t="s">
        <v>35</v>
      </c>
      <c r="C217" s="12" t="s">
        <v>23</v>
      </c>
      <c r="D217" s="12" t="s">
        <v>11</v>
      </c>
      <c r="E217" s="12" t="s">
        <v>10</v>
      </c>
      <c r="F217" s="62">
        <v>82.736156351791536</v>
      </c>
      <c r="G217" s="74">
        <f t="shared" si="18"/>
        <v>80.032197309013554</v>
      </c>
      <c r="H217" s="62">
        <f t="shared" si="19"/>
        <v>2.7039590427779814</v>
      </c>
      <c r="I217" s="14">
        <f t="shared" si="20"/>
        <v>7.3113945050208171</v>
      </c>
      <c r="J217"/>
      <c r="K217"/>
      <c r="L217"/>
      <c r="M217"/>
    </row>
    <row r="218" spans="1:13">
      <c r="A218" s="12">
        <v>34</v>
      </c>
      <c r="B218" s="12" t="s">
        <v>35</v>
      </c>
      <c r="C218" s="12" t="s">
        <v>25</v>
      </c>
      <c r="D218" s="12" t="s">
        <v>11</v>
      </c>
      <c r="E218" s="12" t="s">
        <v>10</v>
      </c>
      <c r="F218" s="62">
        <v>85.348506401137982</v>
      </c>
      <c r="G218" s="74">
        <f t="shared" si="18"/>
        <v>82.46576044751373</v>
      </c>
      <c r="H218" s="62">
        <f t="shared" si="19"/>
        <v>2.8827459536242515</v>
      </c>
      <c r="I218" s="14">
        <f t="shared" si="20"/>
        <v>8.3102242331369958</v>
      </c>
      <c r="J218"/>
      <c r="K218"/>
      <c r="L218"/>
      <c r="M218"/>
    </row>
    <row r="219" spans="1:13">
      <c r="A219" s="12">
        <v>35</v>
      </c>
      <c r="B219" s="12" t="s">
        <v>35</v>
      </c>
      <c r="C219" s="12" t="s">
        <v>26</v>
      </c>
      <c r="D219" s="12" t="s">
        <v>11</v>
      </c>
      <c r="E219" s="12" t="s">
        <v>10</v>
      </c>
      <c r="F219" s="62">
        <v>85.126162018592296</v>
      </c>
      <c r="G219" s="74">
        <f t="shared" si="18"/>
        <v>85.060231805775558</v>
      </c>
      <c r="H219" s="62">
        <f t="shared" si="19"/>
        <v>6.5930212816738276E-2</v>
      </c>
      <c r="I219" s="14">
        <f t="shared" si="20"/>
        <v>4.3467929620604005E-3</v>
      </c>
      <c r="J219"/>
      <c r="K219"/>
      <c r="L219"/>
      <c r="M219"/>
    </row>
    <row r="220" spans="1:13" ht="18">
      <c r="A220" s="12">
        <v>36</v>
      </c>
      <c r="B220" s="12" t="s">
        <v>35</v>
      </c>
      <c r="C220" s="12" t="s">
        <v>27</v>
      </c>
      <c r="D220" s="12" t="s">
        <v>11</v>
      </c>
      <c r="E220" s="12" t="s">
        <v>10</v>
      </c>
      <c r="F220" s="62">
        <v>82.871536523929464</v>
      </c>
      <c r="G220" s="75">
        <f t="shared" si="18"/>
        <v>85.119568997310623</v>
      </c>
      <c r="H220" s="62">
        <f t="shared" si="19"/>
        <v>-2.2480324733811585</v>
      </c>
      <c r="I220" s="14">
        <f t="shared" si="20"/>
        <v>5.0536500013762096</v>
      </c>
      <c r="J220" s="68" t="s">
        <v>110</v>
      </c>
      <c r="K220"/>
      <c r="L220"/>
      <c r="M220"/>
    </row>
  </sheetData>
  <mergeCells count="4">
    <mergeCell ref="A3:D3"/>
    <mergeCell ref="A41:D41"/>
    <mergeCell ref="L187:L188"/>
    <mergeCell ref="M187:M18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 2020x</vt:lpstr>
      <vt:lpstr>Cancer- Input Base Data 20x</vt:lpstr>
      <vt:lpstr>Beds-Input Base Data 20x</vt:lpstr>
      <vt:lpstr>S08000020</vt:lpstr>
      <vt:lpstr>Cancer Reg Trend 20x</vt:lpstr>
      <vt:lpstr>Cancer Reg Trend 20x seasonal</vt:lpstr>
      <vt:lpstr>Beds Reg Trend 20x</vt:lpstr>
      <vt:lpstr>Beds Reg Trend 20x seasonal</vt:lpstr>
      <vt:lpstr>S08000024</vt:lpstr>
      <vt:lpstr>Bed Reg Trend 24 20x</vt:lpstr>
      <vt:lpstr>Bed RegTrend 24 20x seasonality</vt:lpstr>
      <vt:lpstr>Cancer RegTrend 24 20x S </vt:lpstr>
      <vt:lpstr>Cancer Reg Trend 24 20x</vt:lpstr>
      <vt:lpstr>S08000030</vt:lpstr>
      <vt:lpstr>Cancer RT without20 x</vt:lpstr>
      <vt:lpstr>Cancer RT Seasonal without20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Aathira</dc:creator>
  <cp:lastModifiedBy>Jackson George</cp:lastModifiedBy>
  <dcterms:created xsi:type="dcterms:W3CDTF">2023-04-20T19:42:46Z</dcterms:created>
  <dcterms:modified xsi:type="dcterms:W3CDTF">2023-05-18T08:54:09Z</dcterms:modified>
</cp:coreProperties>
</file>