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Excel\Variance Analysis\"/>
    </mc:Choice>
  </mc:AlternateContent>
  <xr:revisionPtr revIDLastSave="0" documentId="13_ncr:1_{8640EA6D-6B89-4EC4-B4AC-ED693F8C7E9B}" xr6:coauthVersionLast="47" xr6:coauthVersionMax="47" xr10:uidLastSave="{00000000-0000-0000-0000-000000000000}"/>
  <bookViews>
    <workbookView xWindow="-120" yWindow="-120" windowWidth="24240" windowHeight="13140" xr2:uid="{A9F3A084-0A6B-464F-AD08-CA831EE6B608}"/>
  </bookViews>
  <sheets>
    <sheet name="Budget" sheetId="1" r:id="rId1"/>
    <sheet name="Actual" sheetId="2" r:id="rId2"/>
    <sheet name="Dashboar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3" l="1"/>
  <c r="E17" i="3" l="1"/>
  <c r="F21" i="3"/>
  <c r="F17" i="3"/>
  <c r="I17" i="3" s="1"/>
  <c r="E20" i="3"/>
  <c r="H20" i="3" s="1"/>
  <c r="E16" i="3"/>
  <c r="F20" i="3"/>
  <c r="F16" i="3"/>
  <c r="H16" i="3" s="1"/>
  <c r="E10" i="3"/>
  <c r="E12" i="3"/>
  <c r="F19" i="3"/>
  <c r="F12" i="3"/>
  <c r="I12" i="3" s="1"/>
  <c r="E21" i="3"/>
  <c r="H21" i="3" s="1"/>
  <c r="E19" i="3"/>
  <c r="F10" i="3"/>
  <c r="E18" i="3"/>
  <c r="I18" i="3" s="1"/>
  <c r="E11" i="3"/>
  <c r="I11" i="3" s="1"/>
  <c r="F18" i="3"/>
  <c r="H17" i="3"/>
  <c r="I19" i="3"/>
  <c r="I10" i="3"/>
  <c r="I21" i="3" l="1"/>
  <c r="H10" i="3"/>
  <c r="I20" i="3"/>
  <c r="H11" i="3"/>
  <c r="H19" i="3"/>
  <c r="I16" i="3"/>
  <c r="F13" i="3"/>
  <c r="F22" i="3"/>
  <c r="F24" i="3" s="1"/>
  <c r="H18" i="3"/>
  <c r="E22" i="3"/>
  <c r="H22" i="3" s="1"/>
  <c r="H12" i="3"/>
  <c r="E13" i="3"/>
  <c r="I22" i="3" l="1"/>
  <c r="I13" i="3"/>
  <c r="H13" i="3"/>
  <c r="E24" i="3"/>
  <c r="I24" i="3" l="1"/>
  <c r="H24" i="3"/>
</calcChain>
</file>

<file path=xl/sharedStrings.xml><?xml version="1.0" encoding="utf-8"?>
<sst xmlns="http://schemas.openxmlformats.org/spreadsheetml/2006/main" count="234" uniqueCount="66">
  <si>
    <t>Budgeted Income &amp; Expenses 2022</t>
  </si>
  <si>
    <t>Figures in USD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</si>
  <si>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</si>
  <si>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</si>
  <si>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</si>
  <si>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</si>
  <si>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</si>
  <si>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</si>
  <si>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</si>
  <si>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</si>
  <si>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</si>
  <si>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</si>
  <si>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</si>
  <si>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</si>
  <si>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Income:</t>
  </si>
  <si>
    <t>Base Salary</t>
  </si>
  <si>
    <t>Bonus</t>
  </si>
  <si>
    <t>Side Hustle</t>
  </si>
  <si>
    <t>Total Income</t>
  </si>
  <si>
    <t>Expenses:</t>
  </si>
  <si>
    <t>Rent</t>
  </si>
  <si>
    <t>Utilities</t>
  </si>
  <si>
    <t>Transport</t>
  </si>
  <si>
    <t>Groceries</t>
  </si>
  <si>
    <t>Leisure</t>
  </si>
  <si>
    <t>Other</t>
  </si>
  <si>
    <t>Total Expenses</t>
  </si>
  <si>
    <t>Savings</t>
  </si>
  <si>
    <t>Cumulative Savings</t>
  </si>
  <si>
    <t>Actual Income &amp; Expenses 2022</t>
  </si>
  <si>
    <t>Date</t>
  </si>
  <si>
    <t>Month</t>
  </si>
  <si>
    <t>Category</t>
  </si>
  <si>
    <t>Description</t>
  </si>
  <si>
    <t>Amount</t>
  </si>
  <si>
    <t>Categories</t>
  </si>
  <si>
    <t>Apartment split with friend</t>
  </si>
  <si>
    <t>Higher month than usual</t>
  </si>
  <si>
    <t>Metro card</t>
  </si>
  <si>
    <t>Walmart shopping</t>
  </si>
  <si>
    <t>Hotel in NYC</t>
  </si>
  <si>
    <t>Dinner with friends (invited my partner)</t>
  </si>
  <si>
    <t>Drake concert</t>
  </si>
  <si>
    <t>Bought new clothes</t>
  </si>
  <si>
    <t>Commissions from each sale</t>
  </si>
  <si>
    <t>9-5 job</t>
  </si>
  <si>
    <t>Startup idea $</t>
  </si>
  <si>
    <t>Average month</t>
  </si>
  <si>
    <t>Drinks out</t>
  </si>
  <si>
    <t>Date night</t>
  </si>
  <si>
    <t>Tennis x2</t>
  </si>
  <si>
    <t>Snacks</t>
  </si>
  <si>
    <t>Lunch out x4</t>
  </si>
  <si>
    <t>Dinner with friends x2</t>
  </si>
  <si>
    <t>Exercise</t>
  </si>
  <si>
    <t>Travel back home</t>
  </si>
  <si>
    <t>Disco &amp; drinks</t>
  </si>
  <si>
    <t>NBA game</t>
  </si>
  <si>
    <t>Budget vs. Actual Budget</t>
  </si>
  <si>
    <t xml:space="preserve">Current Month -&gt; </t>
  </si>
  <si>
    <t>Budget</t>
  </si>
  <si>
    <t>Actual</t>
  </si>
  <si>
    <t>Var. Abs</t>
  </si>
  <si>
    <t>Var %</t>
  </si>
  <si>
    <t>Budget vs. Actual Income</t>
  </si>
  <si>
    <t>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</si>
</sst>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);\(#,##0\);\-\-_)"/>
    <numFmt numFmtId="165" formatCode="0.00;[Red]0.00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b/>
      <sz val="12"/>
      <color theme="1"/>
      <name val="Calibri"/>
    </font>
    <font>
      <b/>
      <sz val="16"/>
      <color theme="0"/>
      <name val="Calibri"/>
      <family val="2"/>
    </font>
    <font>
      <b/>
      <sz val="12"/>
      <color theme="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</font>
    <font>
      <i/>
      <sz val="12"/>
      <color theme="1"/>
      <name val="Calibri"/>
      <family val="2"/>
    </font>
    <font>
      <sz val="12"/>
      <color theme="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293D68"/>
      </patternFill>
    </fill>
    <fill>
      <patternFill patternType="solid">
        <fgColor theme="6" tint="0.79998168889431442"/>
        <bgColor rgb="FFFFFF9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4" fillId="0" borderId="0" xfId="0" applyFont="1" applyAlignment="1">
      <alignment horizontal="left"/>
    </xf>
    <xf numFmtId="0" fontId="6" fillId="0" borderId="2" xfId="0" applyFont="1" applyBorder="1" applyAlignment="1">
      <alignment horizontal="left"/>
    </xf>
    <xf numFmtId="164" fontId="6" fillId="0" borderId="2" xfId="0" applyNumberFormat="1" applyFont="1" applyBorder="1"/>
    <xf numFmtId="0" fontId="6" fillId="0" borderId="0" xfId="0" applyFont="1" applyAlignment="1">
      <alignment horizontal="left"/>
    </xf>
    <xf numFmtId="0" fontId="6" fillId="0" borderId="0" xfId="0" applyFont="1"/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/>
    <xf numFmtId="0" fontId="3" fillId="3" borderId="3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12" fillId="4" borderId="0" xfId="0" applyFont="1" applyFill="1"/>
    <xf numFmtId="17" fontId="11" fillId="4" borderId="0" xfId="0" applyNumberFormat="1" applyFont="1" applyFill="1"/>
    <xf numFmtId="0" fontId="6" fillId="5" borderId="2" xfId="0" applyFont="1" applyFill="1" applyBorder="1" applyAlignment="1">
      <alignment horizontal="left"/>
    </xf>
    <xf numFmtId="164" fontId="6" fillId="5" borderId="2" xfId="0" applyNumberFormat="1" applyFont="1" applyFill="1" applyBorder="1"/>
    <xf numFmtId="0" fontId="6" fillId="5" borderId="1" xfId="0" applyFont="1" applyFill="1" applyBorder="1"/>
    <xf numFmtId="164" fontId="6" fillId="5" borderId="1" xfId="0" applyNumberFormat="1" applyFont="1" applyFill="1" applyBorder="1"/>
    <xf numFmtId="0" fontId="11" fillId="4" borderId="0" xfId="0" applyFont="1" applyFill="1" applyAlignment="1">
      <alignment horizontal="center"/>
    </xf>
    <xf numFmtId="0" fontId="8" fillId="2" borderId="0" xfId="0" applyFont="1" applyFill="1" applyAlignment="1"/>
    <xf numFmtId="0" fontId="3" fillId="0" borderId="6" xfId="0" applyFont="1" applyFill="1" applyBorder="1"/>
    <xf numFmtId="0" fontId="0" fillId="0" borderId="6" xfId="0" applyFill="1" applyBorder="1"/>
    <xf numFmtId="0" fontId="11" fillId="6" borderId="7" xfId="0" applyFont="1" applyFill="1" applyBorder="1" applyAlignment="1">
      <alignment horizontal="left"/>
    </xf>
    <xf numFmtId="1" fontId="0" fillId="6" borderId="7" xfId="0" applyNumberFormat="1" applyFill="1" applyBorder="1"/>
    <xf numFmtId="0" fontId="0" fillId="0" borderId="7" xfId="0" applyBorder="1"/>
    <xf numFmtId="9" fontId="0" fillId="0" borderId="0" xfId="1" applyFont="1"/>
    <xf numFmtId="165" fontId="0" fillId="0" borderId="0" xfId="0" applyNumberFormat="1"/>
    <xf numFmtId="165" fontId="0" fillId="0" borderId="0" xfId="1" applyNumberFormat="1" applyFont="1"/>
    <xf numFmtId="0" fontId="3" fillId="0" borderId="6" xfId="0" applyFont="1" applyBorder="1"/>
    <xf numFmtId="166" fontId="3" fillId="0" borderId="6" xfId="1" applyNumberFormat="1" applyFont="1" applyBorder="1"/>
    <xf numFmtId="165" fontId="3" fillId="0" borderId="0" xfId="0" applyNumberFormat="1" applyFont="1"/>
    <xf numFmtId="165" fontId="3" fillId="0" borderId="0" xfId="1" applyNumberFormat="1" applyFont="1"/>
    <xf numFmtId="165" fontId="3" fillId="6" borderId="7" xfId="0" applyNumberFormat="1" applyFont="1" applyFill="1" applyBorder="1"/>
    <xf numFmtId="165" fontId="3" fillId="6" borderId="7" xfId="1" applyNumberFormat="1" applyFont="1" applyFill="1" applyBorder="1"/>
    <xf numFmtId="164" fontId="13" fillId="0" borderId="0" xfId="0" applyNumberFormat="1" applyFont="1"/>
    <xf numFmtId="0" fontId="3" fillId="6" borderId="7" xfId="0" applyFont="1" applyFill="1" applyBorder="1"/>
    <xf numFmtId="0" fontId="3" fillId="0" borderId="7" xfId="0" applyFont="1" applyBorder="1"/>
    <xf numFmtId="0" fontId="7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Budget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Dashboard!$D$10:$D$12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Dashboard!$E$10:$E$12</c:f>
              <c:numCache>
                <c:formatCode>General</c:formatCode>
                <c:ptCount val="3"/>
                <c:pt idx="0">
                  <c:v>3000</c:v>
                </c:pt>
                <c:pt idx="1">
                  <c:v>500</c:v>
                </c:pt>
                <c:pt idx="2">
                  <c:v>219.70000000000002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1-4193-9D3C-403429FFCB91}"/>
            </c:ext>
          </c:extLst>
        </c:ser>
        <c:ser>
          <c:idx val="1"/>
          <c:order val="1"/>
          <c:tx>
            <c:v>Actual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Dashboard!$D$10:$D$12</c:f>
              <c:strCache>
                <c:ptCount val="3"/>
                <c:pt idx="0">
                  <c:v>Base Salary</c:v>
                </c:pt>
                <c:pt idx="1">
                  <c:v>Bonus</c:v>
                </c:pt>
                <c:pt idx="2">
                  <c:v>Side Hustle</c:v>
                </c:pt>
              </c:strCache>
            </c:strRef>
          </c:cat>
          <c:val>
            <c:numRef>
              <c:f>Dashboard!$F$10:$F$12</c:f>
              <c:numCache>
                <c:formatCode>General</c:formatCode>
                <c:ptCount val="3"/>
                <c:pt idx="0">
                  <c:v>3000</c:v>
                </c:pt>
                <c:pt idx="1">
                  <c:v>669</c:v>
                </c:pt>
                <c:pt idx="2">
                  <c:v>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1-4193-9D3C-403429FF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9272127"/>
        <c:axId val="949275871"/>
      </c:barChart>
      <c:catAx>
        <c:axId val="94927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75871"/>
        <c:crosses val="autoZero"/>
        <c:auto val="1"/>
        <c:lblAlgn val="ctr"/>
        <c:lblOffset val="100"/>
        <c:noMultiLvlLbl val="0"/>
      </c:catAx>
      <c:valAx>
        <c:axId val="9492758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27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54-4644-9BE5-05DA9F22FC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54-4644-9BE5-05DA9F22FC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54-4644-9BE5-05DA9F22FC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54-4644-9BE5-05DA9F22FC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54-4644-9BE5-05DA9F22FC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54-4644-9BE5-05DA9F22FC10}"/>
              </c:ext>
            </c:extLst>
          </c:dPt>
          <c:cat>
            <c:strRef>
              <c:f>Dashboard!$D$16:$D$21</c:f>
              <c:strCache>
                <c:ptCount val="6"/>
                <c:pt idx="0">
                  <c:v>Rent</c:v>
                </c:pt>
                <c:pt idx="1">
                  <c:v>Utilities</c:v>
                </c:pt>
                <c:pt idx="2">
                  <c:v>Transport</c:v>
                </c:pt>
                <c:pt idx="3">
                  <c:v>Groceries</c:v>
                </c:pt>
                <c:pt idx="4">
                  <c:v>Leisure</c:v>
                </c:pt>
                <c:pt idx="5">
                  <c:v>Other</c:v>
                </c:pt>
              </c:strCache>
            </c:strRef>
          </c:cat>
          <c:val>
            <c:numRef>
              <c:f>Dashboard!$F$16:$F$21</c:f>
              <c:numCache>
                <c:formatCode>General</c:formatCode>
                <c:ptCount val="6"/>
                <c:pt idx="0">
                  <c:v>1120</c:v>
                </c:pt>
                <c:pt idx="1">
                  <c:v>140</c:v>
                </c:pt>
                <c:pt idx="2">
                  <c:v>55</c:v>
                </c:pt>
                <c:pt idx="3">
                  <c:v>449</c:v>
                </c:pt>
                <c:pt idx="4">
                  <c:v>462</c:v>
                </c:pt>
                <c:pt idx="5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A-47A3-8A59-AA3D3301E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9</xdr:row>
      <xdr:rowOff>42863</xdr:rowOff>
    </xdr:from>
    <xdr:to>
      <xdr:col>16</xdr:col>
      <xdr:colOff>9525</xdr:colOff>
      <xdr:row>21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09EA64-2DB7-41E1-B94C-27BEA4546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23</xdr:row>
      <xdr:rowOff>166686</xdr:rowOff>
    </xdr:from>
    <xdr:to>
      <xdr:col>18</xdr:col>
      <xdr:colOff>0</xdr:colOff>
      <xdr:row>36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B455E0-2330-4DB3-8DB2-A89109B6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8B506-133B-4104-9DB6-ECBA290CD3A1}">
  <dimension ref="C4:O23"/>
  <sheetViews>
    <sheetView showGridLines="0" tabSelected="1" workbookViewId="0">
      <selection activeCell="Q6" sqref="Q6"/>
    </sheetView>
  </sheetViews>
  <sheetFormatPr defaultRowHeight="15" x14ac:dyDescent="0.25"/>
  <cols>
    <col min="3" max="3" width="46.5703125" bestFit="1" customWidth="1"/>
    <col min="4" max="4" width="8.5703125" bestFit="1" customWidth="1"/>
    <col min="5" max="5" width="9.7109375" bestFit="1" customWidth="1"/>
    <col min="6" max="6" width="8.140625" customWidth="1"/>
    <col min="12" max="12" width="11.7109375" bestFit="1" customWidth="1"/>
    <col min="13" max="13" width="9" bestFit="1" customWidth="1"/>
    <col min="14" max="14" width="11.28515625" bestFit="1" customWidth="1"/>
    <col min="15" max="15" width="10.85546875" bestFit="1" customWidth="1"/>
  </cols>
  <sheetData>
    <row r="4" spans="3:15" ht="21" x14ac:dyDescent="0.35">
      <c r="C4" s="40" t="s">
        <v>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6" spans="3:15" ht="15.75" x14ac:dyDescent="0.25">
      <c r="C6" s="15" t="s">
        <v>1</v>
      </c>
      <c r="D6" s="16" t="s">
        <v>2</v>
      </c>
      <c r="E6" s="16" t="s">
        <v>3</v>
      </c>
      <c r="F6" s="16" t="s">
        <v>4</v>
      </c>
      <c r="G6" s="16" t="s">
        <v>5</v>
      </c>
      <c r="H6" s="16" t="s">
        <v>6</v>
      </c>
      <c r="I6" s="16" t="s">
        <v>7</v>
      </c>
      <c r="J6" s="16" t="s">
        <v>8</v>
      </c>
      <c r="K6" s="16" t="s">
        <v>9</v>
      </c>
      <c r="L6" s="16" t="s">
        <v>10</v>
      </c>
      <c r="M6" s="16" t="s">
        <v>11</v>
      </c>
      <c r="N6" s="16" t="s">
        <v>12</v>
      </c>
      <c r="O6" s="16" t="s">
        <v>13</v>
      </c>
    </row>
    <row r="7" spans="3:15" ht="15.75" x14ac:dyDescent="0.25">
      <c r="C7" s="1" t="s">
        <v>14</v>
      </c>
    </row>
    <row r="8" spans="3:15" ht="15.75" x14ac:dyDescent="0.25">
      <c r="C8" s="2" t="s">
        <v>15</v>
      </c>
      <c r="D8" s="37">
        <v>2200</v>
      </c>
      <c r="E8" s="37">
        <v>2200</v>
      </c>
      <c r="F8" s="37">
        <v>2200</v>
      </c>
      <c r="G8" s="37">
        <v>3000</v>
      </c>
      <c r="H8" s="37">
        <v>3000</v>
      </c>
      <c r="I8" s="37">
        <v>3000</v>
      </c>
      <c r="J8" s="37">
        <v>3000</v>
      </c>
      <c r="K8" s="37">
        <v>3000</v>
      </c>
      <c r="L8" s="37">
        <v>3000</v>
      </c>
      <c r="M8" s="37">
        <v>3000</v>
      </c>
      <c r="N8" s="37">
        <v>3000</v>
      </c>
      <c r="O8" s="37">
        <v>3000</v>
      </c>
    </row>
    <row r="9" spans="3:15" ht="15.75" x14ac:dyDescent="0.25">
      <c r="C9" s="2" t="s">
        <v>16</v>
      </c>
      <c r="D9" s="37">
        <v>500</v>
      </c>
      <c r="E9" s="37">
        <v>550</v>
      </c>
      <c r="F9" s="37">
        <v>500</v>
      </c>
      <c r="G9" s="37">
        <v>500</v>
      </c>
      <c r="H9" s="37">
        <v>500</v>
      </c>
      <c r="I9" s="37">
        <v>500</v>
      </c>
      <c r="J9" s="37">
        <v>500</v>
      </c>
      <c r="K9" s="37">
        <v>500</v>
      </c>
      <c r="L9" s="37">
        <v>500</v>
      </c>
      <c r="M9" s="37">
        <v>500</v>
      </c>
      <c r="N9" s="37">
        <v>500</v>
      </c>
      <c r="O9" s="37">
        <v>500</v>
      </c>
    </row>
    <row r="10" spans="3:15" ht="15.75" x14ac:dyDescent="0.25">
      <c r="C10" s="2" t="s">
        <v>17</v>
      </c>
      <c r="D10" s="37">
        <v>100</v>
      </c>
      <c r="E10" s="37">
        <v>130</v>
      </c>
      <c r="F10" s="37">
        <v>169</v>
      </c>
      <c r="G10" s="37">
        <v>219.70000000000002</v>
      </c>
      <c r="H10" s="37">
        <v>285.61</v>
      </c>
      <c r="I10" s="37">
        <v>371.29300000000001</v>
      </c>
      <c r="J10" s="37">
        <v>482.68090000000001</v>
      </c>
      <c r="K10" s="37">
        <v>627.48517000000004</v>
      </c>
      <c r="L10" s="37">
        <v>815.73072100000013</v>
      </c>
      <c r="M10" s="37">
        <v>1060.4499373000001</v>
      </c>
      <c r="N10" s="37">
        <v>1378.5849184900003</v>
      </c>
      <c r="O10" s="37">
        <v>1792.1603940370005</v>
      </c>
    </row>
    <row r="11" spans="3:15" ht="15.75" x14ac:dyDescent="0.25">
      <c r="C11" s="3" t="s">
        <v>18</v>
      </c>
      <c r="D11" s="4">
        <v>2800</v>
      </c>
      <c r="E11" s="4">
        <v>2880</v>
      </c>
      <c r="F11" s="4">
        <v>2869</v>
      </c>
      <c r="G11" s="4">
        <v>3719.7</v>
      </c>
      <c r="H11" s="4">
        <v>3785.61</v>
      </c>
      <c r="I11" s="4">
        <v>3871.2930000000001</v>
      </c>
      <c r="J11" s="4">
        <v>3982.6808999999998</v>
      </c>
      <c r="K11" s="4">
        <v>4127.4851699999999</v>
      </c>
      <c r="L11" s="4">
        <v>4315.7307209999999</v>
      </c>
      <c r="M11" s="4">
        <v>4560.4499372999999</v>
      </c>
      <c r="N11" s="4">
        <v>4878.5849184899998</v>
      </c>
      <c r="O11" s="4">
        <v>5292.1603940370005</v>
      </c>
    </row>
    <row r="12" spans="3:15" ht="15.75" x14ac:dyDescent="0.25">
      <c r="C12" s="5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3:15" ht="15.75" x14ac:dyDescent="0.25">
      <c r="C13" s="1" t="s">
        <v>19</v>
      </c>
    </row>
    <row r="14" spans="3:15" ht="15.75" x14ac:dyDescent="0.25">
      <c r="C14" s="2" t="s">
        <v>20</v>
      </c>
      <c r="D14" s="37">
        <v>1120</v>
      </c>
      <c r="E14" s="37">
        <v>1120</v>
      </c>
      <c r="F14" s="37">
        <v>1120</v>
      </c>
      <c r="G14" s="37">
        <v>1120</v>
      </c>
      <c r="H14" s="37">
        <v>1120</v>
      </c>
      <c r="I14" s="37">
        <v>1120</v>
      </c>
      <c r="J14" s="37">
        <v>1120</v>
      </c>
      <c r="K14" s="37">
        <v>1120</v>
      </c>
      <c r="L14" s="37">
        <v>1120</v>
      </c>
      <c r="M14" s="37">
        <v>1120</v>
      </c>
      <c r="N14" s="37">
        <v>1120</v>
      </c>
      <c r="O14" s="37">
        <v>1120</v>
      </c>
    </row>
    <row r="15" spans="3:15" ht="15.75" x14ac:dyDescent="0.25">
      <c r="C15" s="2" t="s">
        <v>21</v>
      </c>
      <c r="D15" s="37">
        <v>112</v>
      </c>
      <c r="E15" s="37">
        <v>112</v>
      </c>
      <c r="F15" s="37">
        <v>112</v>
      </c>
      <c r="G15" s="37">
        <v>112</v>
      </c>
      <c r="H15" s="37">
        <v>112</v>
      </c>
      <c r="I15" s="37">
        <v>112</v>
      </c>
      <c r="J15" s="37">
        <v>112</v>
      </c>
      <c r="K15" s="37">
        <v>112</v>
      </c>
      <c r="L15" s="37">
        <v>112</v>
      </c>
      <c r="M15" s="37">
        <v>112</v>
      </c>
      <c r="N15" s="37">
        <v>112</v>
      </c>
      <c r="O15" s="37">
        <v>112</v>
      </c>
    </row>
    <row r="16" spans="3:15" ht="15.75" x14ac:dyDescent="0.25">
      <c r="C16" s="2" t="s">
        <v>22</v>
      </c>
      <c r="D16" s="37">
        <v>55</v>
      </c>
      <c r="E16" s="37">
        <v>55</v>
      </c>
      <c r="F16" s="37">
        <v>55</v>
      </c>
      <c r="G16" s="37">
        <v>55</v>
      </c>
      <c r="H16" s="37">
        <v>55</v>
      </c>
      <c r="I16" s="37">
        <v>55</v>
      </c>
      <c r="J16" s="37">
        <v>55</v>
      </c>
      <c r="K16" s="37">
        <v>55</v>
      </c>
      <c r="L16" s="37">
        <v>55</v>
      </c>
      <c r="M16" s="37">
        <v>55</v>
      </c>
      <c r="N16" s="37">
        <v>55</v>
      </c>
      <c r="O16" s="37">
        <v>55</v>
      </c>
    </row>
    <row r="17" spans="3:15" ht="15.75" x14ac:dyDescent="0.25">
      <c r="C17" s="2" t="s">
        <v>23</v>
      </c>
      <c r="D17" s="37">
        <v>550</v>
      </c>
      <c r="E17" s="37">
        <v>550</v>
      </c>
      <c r="F17" s="37">
        <v>550</v>
      </c>
      <c r="G17" s="37">
        <v>550</v>
      </c>
      <c r="H17" s="37">
        <v>550</v>
      </c>
      <c r="I17" s="37">
        <v>550</v>
      </c>
      <c r="J17" s="37">
        <v>550</v>
      </c>
      <c r="K17" s="37">
        <v>550</v>
      </c>
      <c r="L17" s="37">
        <v>550</v>
      </c>
      <c r="M17" s="37">
        <v>550</v>
      </c>
      <c r="N17" s="37">
        <v>550</v>
      </c>
      <c r="O17" s="37">
        <v>550</v>
      </c>
    </row>
    <row r="18" spans="3:15" ht="15.75" x14ac:dyDescent="0.25">
      <c r="C18" s="2" t="s">
        <v>24</v>
      </c>
      <c r="D18" s="37">
        <v>400</v>
      </c>
      <c r="E18" s="37">
        <v>400</v>
      </c>
      <c r="F18" s="37">
        <v>400</v>
      </c>
      <c r="G18" s="37">
        <v>400</v>
      </c>
      <c r="H18" s="37">
        <v>400</v>
      </c>
      <c r="I18" s="37">
        <v>400</v>
      </c>
      <c r="J18" s="37">
        <v>400</v>
      </c>
      <c r="K18" s="37">
        <v>400</v>
      </c>
      <c r="L18" s="37">
        <v>400</v>
      </c>
      <c r="M18" s="37">
        <v>400</v>
      </c>
      <c r="N18" s="37">
        <v>400</v>
      </c>
      <c r="O18" s="37">
        <v>400</v>
      </c>
    </row>
    <row r="19" spans="3:15" ht="15.75" x14ac:dyDescent="0.25">
      <c r="C19" s="2" t="s">
        <v>25</v>
      </c>
      <c r="D19" s="37">
        <v>100</v>
      </c>
      <c r="E19" s="37">
        <v>100</v>
      </c>
      <c r="F19" s="37">
        <v>100</v>
      </c>
      <c r="G19" s="37">
        <v>100</v>
      </c>
      <c r="H19" s="37">
        <v>100</v>
      </c>
      <c r="I19" s="37">
        <v>100</v>
      </c>
      <c r="J19" s="37">
        <v>100</v>
      </c>
      <c r="K19" s="37">
        <v>100</v>
      </c>
      <c r="L19" s="37">
        <v>100</v>
      </c>
      <c r="M19" s="37">
        <v>100</v>
      </c>
      <c r="N19" s="37">
        <v>100</v>
      </c>
      <c r="O19" s="37">
        <v>100</v>
      </c>
    </row>
    <row r="20" spans="3:15" ht="15.75" x14ac:dyDescent="0.25">
      <c r="C20" s="3" t="s">
        <v>26</v>
      </c>
      <c r="D20" s="4">
        <v>2337</v>
      </c>
      <c r="E20" s="4">
        <v>2337</v>
      </c>
      <c r="F20" s="4">
        <v>2337</v>
      </c>
      <c r="G20" s="4">
        <v>2337</v>
      </c>
      <c r="H20" s="4">
        <v>2337</v>
      </c>
      <c r="I20" s="4">
        <v>2337</v>
      </c>
      <c r="J20" s="4">
        <v>2337</v>
      </c>
      <c r="K20" s="4">
        <v>2337</v>
      </c>
      <c r="L20" s="4">
        <v>2337</v>
      </c>
      <c r="M20" s="4">
        <v>2337</v>
      </c>
      <c r="N20" s="4">
        <v>2337</v>
      </c>
      <c r="O20" s="4">
        <v>2337</v>
      </c>
    </row>
    <row r="22" spans="3:15" ht="15.75" x14ac:dyDescent="0.25">
      <c r="C22" s="17" t="s">
        <v>27</v>
      </c>
      <c r="D22" s="18">
        <v>463</v>
      </c>
      <c r="E22" s="18">
        <v>543</v>
      </c>
      <c r="F22" s="18">
        <v>532</v>
      </c>
      <c r="G22" s="18">
        <v>1382.6999999999998</v>
      </c>
      <c r="H22" s="18">
        <v>1448.6100000000001</v>
      </c>
      <c r="I22" s="18">
        <v>1534.2930000000001</v>
      </c>
      <c r="J22" s="18">
        <v>1645.6808999999998</v>
      </c>
      <c r="K22" s="18">
        <v>1790.4851699999999</v>
      </c>
      <c r="L22" s="18">
        <v>1978.7307209999999</v>
      </c>
      <c r="M22" s="18">
        <v>2223.4499372999999</v>
      </c>
      <c r="N22" s="18">
        <v>2541.5849184899998</v>
      </c>
      <c r="O22" s="18">
        <v>2955.1603940370005</v>
      </c>
    </row>
    <row r="23" spans="3:15" ht="15.75" x14ac:dyDescent="0.25">
      <c r="C23" s="19" t="s">
        <v>28</v>
      </c>
      <c r="D23" s="20">
        <v>463</v>
      </c>
      <c r="E23" s="20">
        <v>1006</v>
      </c>
      <c r="F23" s="20">
        <v>1538</v>
      </c>
      <c r="G23" s="20">
        <v>2920.7</v>
      </c>
      <c r="H23" s="20">
        <v>4369.3099999999995</v>
      </c>
      <c r="I23" s="20">
        <v>5903.6029999999992</v>
      </c>
      <c r="J23" s="20">
        <v>7549.2838999999985</v>
      </c>
      <c r="K23" s="20">
        <v>9339.7690699999985</v>
      </c>
      <c r="L23" s="20">
        <v>11318.499790999998</v>
      </c>
      <c r="M23" s="20">
        <v>13541.949728299998</v>
      </c>
      <c r="N23" s="20">
        <v>16083.534646789998</v>
      </c>
      <c r="O23" s="20">
        <v>19038.695040826999</v>
      </c>
    </row>
  </sheetData>
  <mergeCells count="1">
    <mergeCell ref="C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C68F6-E2FB-4F34-9F8B-38D25E26812B}">
  <dimension ref="C4:L61"/>
  <sheetViews>
    <sheetView showGridLines="0" workbookViewId="0">
      <pane ySplit="6" topLeftCell="A7" activePane="bottomLeft" state="frozen"/>
      <selection pane="bottomLeft" activeCell="L13" sqref="L13"/>
    </sheetView>
  </sheetViews>
  <sheetFormatPr defaultRowHeight="15" x14ac:dyDescent="0.25"/>
  <cols>
    <col min="5" max="5" width="11" bestFit="1" customWidth="1"/>
    <col min="6" max="6" width="37.28515625" bestFit="1" customWidth="1"/>
    <col min="7" max="7" width="9.42578125" customWidth="1"/>
    <col min="9" max="9" width="11" bestFit="1" customWidth="1"/>
  </cols>
  <sheetData>
    <row r="4" spans="3:12" ht="15.75" x14ac:dyDescent="0.25">
      <c r="C4" s="22" t="s">
        <v>29</v>
      </c>
      <c r="D4" s="22"/>
      <c r="E4" s="22"/>
      <c r="F4" s="22"/>
      <c r="G4" s="22"/>
      <c r="H4" s="22"/>
      <c r="I4" s="22"/>
      <c r="J4" s="22"/>
      <c r="K4" s="22"/>
      <c r="L4" s="22"/>
    </row>
    <row r="6" spans="3:12" x14ac:dyDescent="0.25">
      <c r="C6" s="7" t="s">
        <v>30</v>
      </c>
      <c r="D6" s="7" t="s">
        <v>31</v>
      </c>
      <c r="E6" s="7" t="s">
        <v>32</v>
      </c>
      <c r="F6" s="7" t="s">
        <v>33</v>
      </c>
      <c r="G6" s="7" t="s">
        <v>34</v>
      </c>
      <c r="H6" s="8"/>
      <c r="I6" s="10" t="s">
        <v>35</v>
      </c>
    </row>
    <row r="7" spans="3:12" x14ac:dyDescent="0.25">
      <c r="C7">
        <v>44562</v>
      </c>
      <c r="D7" t="s">
        <v>2</v>
      </c>
      <c r="E7" t="s">
        <v>20</v>
      </c>
      <c r="F7" t="s">
        <v>36</v>
      </c>
      <c r="G7" s="9">
        <v>1120</v>
      </c>
      <c r="I7" s="12" t="s">
        <v>15</v>
      </c>
    </row>
    <row r="8" spans="3:12" x14ac:dyDescent="0.25">
      <c r="C8">
        <v>44562</v>
      </c>
      <c r="D8" t="s">
        <v>2</v>
      </c>
      <c r="E8" t="s">
        <v>21</v>
      </c>
      <c r="F8" t="s">
        <v>37</v>
      </c>
      <c r="G8" s="9">
        <v>140</v>
      </c>
      <c r="I8" s="12" t="s">
        <v>16</v>
      </c>
    </row>
    <row r="9" spans="3:12" x14ac:dyDescent="0.25">
      <c r="C9">
        <v>44562</v>
      </c>
      <c r="D9" t="s">
        <v>2</v>
      </c>
      <c r="E9" t="s">
        <v>22</v>
      </c>
      <c r="F9" t="s">
        <v>38</v>
      </c>
      <c r="G9" s="9">
        <v>55</v>
      </c>
      <c r="I9" s="12" t="s">
        <v>17</v>
      </c>
    </row>
    <row r="10" spans="3:12" x14ac:dyDescent="0.25">
      <c r="C10">
        <v>44569</v>
      </c>
      <c r="D10" t="s">
        <v>2</v>
      </c>
      <c r="E10" t="s">
        <v>23</v>
      </c>
      <c r="F10" t="s">
        <v>39</v>
      </c>
      <c r="G10" s="9">
        <v>449</v>
      </c>
      <c r="I10" s="12" t="s">
        <v>20</v>
      </c>
    </row>
    <row r="11" spans="3:12" x14ac:dyDescent="0.25">
      <c r="C11">
        <v>44572</v>
      </c>
      <c r="D11" t="s">
        <v>2</v>
      </c>
      <c r="E11" t="s">
        <v>24</v>
      </c>
      <c r="F11" t="s">
        <v>40</v>
      </c>
      <c r="G11" s="9">
        <v>245</v>
      </c>
      <c r="I11" s="12" t="s">
        <v>21</v>
      </c>
    </row>
    <row r="12" spans="3:12" x14ac:dyDescent="0.25">
      <c r="C12">
        <v>44573</v>
      </c>
      <c r="D12" t="s">
        <v>2</v>
      </c>
      <c r="E12" t="s">
        <v>24</v>
      </c>
      <c r="F12" t="s">
        <v>41</v>
      </c>
      <c r="G12" s="9">
        <v>168</v>
      </c>
      <c r="I12" s="12" t="s">
        <v>22</v>
      </c>
    </row>
    <row r="13" spans="3:12" x14ac:dyDescent="0.25">
      <c r="C13">
        <v>44573</v>
      </c>
      <c r="D13" t="s">
        <v>2</v>
      </c>
      <c r="E13" t="s">
        <v>24</v>
      </c>
      <c r="F13" t="s">
        <v>42</v>
      </c>
      <c r="G13" s="9">
        <v>149</v>
      </c>
      <c r="I13" s="12" t="s">
        <v>23</v>
      </c>
    </row>
    <row r="14" spans="3:12" x14ac:dyDescent="0.25">
      <c r="C14">
        <v>44575</v>
      </c>
      <c r="D14" t="s">
        <v>2</v>
      </c>
      <c r="E14" t="s">
        <v>25</v>
      </c>
      <c r="F14" t="s">
        <v>43</v>
      </c>
      <c r="G14" s="9">
        <v>249</v>
      </c>
      <c r="I14" s="12" t="s">
        <v>24</v>
      </c>
    </row>
    <row r="15" spans="3:12" x14ac:dyDescent="0.25">
      <c r="C15">
        <v>44592</v>
      </c>
      <c r="D15" t="s">
        <v>2</v>
      </c>
      <c r="E15" t="s">
        <v>16</v>
      </c>
      <c r="F15" t="s">
        <v>44</v>
      </c>
      <c r="G15" s="9">
        <v>458</v>
      </c>
      <c r="I15" s="13" t="s">
        <v>25</v>
      </c>
      <c r="L15" s="11"/>
    </row>
    <row r="16" spans="3:12" x14ac:dyDescent="0.25">
      <c r="C16">
        <v>44592</v>
      </c>
      <c r="D16" t="s">
        <v>2</v>
      </c>
      <c r="E16" t="s">
        <v>15</v>
      </c>
      <c r="F16" t="s">
        <v>45</v>
      </c>
      <c r="G16" s="9">
        <v>3000</v>
      </c>
    </row>
    <row r="17" spans="3:7" x14ac:dyDescent="0.25">
      <c r="C17">
        <v>44592</v>
      </c>
      <c r="D17" t="s">
        <v>2</v>
      </c>
      <c r="E17" t="s">
        <v>17</v>
      </c>
      <c r="F17" t="s">
        <v>46</v>
      </c>
      <c r="G17" s="9">
        <v>184</v>
      </c>
    </row>
    <row r="18" spans="3:7" x14ac:dyDescent="0.25">
      <c r="C18">
        <v>44593</v>
      </c>
      <c r="D18" t="s">
        <v>3</v>
      </c>
      <c r="E18" t="s">
        <v>20</v>
      </c>
      <c r="F18" t="s">
        <v>36</v>
      </c>
      <c r="G18" s="9">
        <v>1120</v>
      </c>
    </row>
    <row r="19" spans="3:7" x14ac:dyDescent="0.25">
      <c r="C19">
        <v>44593</v>
      </c>
      <c r="D19" t="s">
        <v>3</v>
      </c>
      <c r="E19" t="s">
        <v>21</v>
      </c>
      <c r="F19" t="s">
        <v>47</v>
      </c>
      <c r="G19" s="9">
        <v>105</v>
      </c>
    </row>
    <row r="20" spans="3:7" x14ac:dyDescent="0.25">
      <c r="C20">
        <v>44593</v>
      </c>
      <c r="D20" t="s">
        <v>3</v>
      </c>
      <c r="E20" t="s">
        <v>22</v>
      </c>
      <c r="F20" t="s">
        <v>38</v>
      </c>
      <c r="G20" s="9">
        <v>55</v>
      </c>
    </row>
    <row r="21" spans="3:7" x14ac:dyDescent="0.25">
      <c r="C21">
        <v>44600</v>
      </c>
      <c r="D21" t="s">
        <v>3</v>
      </c>
      <c r="E21" t="s">
        <v>23</v>
      </c>
      <c r="F21" t="s">
        <v>39</v>
      </c>
      <c r="G21" s="9">
        <v>305</v>
      </c>
    </row>
    <row r="22" spans="3:7" x14ac:dyDescent="0.25">
      <c r="C22">
        <v>44603</v>
      </c>
      <c r="D22" t="s">
        <v>3</v>
      </c>
      <c r="E22" t="s">
        <v>24</v>
      </c>
      <c r="F22" t="s">
        <v>48</v>
      </c>
      <c r="G22" s="9">
        <v>28</v>
      </c>
    </row>
    <row r="23" spans="3:7" x14ac:dyDescent="0.25">
      <c r="C23">
        <v>44604</v>
      </c>
      <c r="D23" t="s">
        <v>3</v>
      </c>
      <c r="E23" t="s">
        <v>24</v>
      </c>
      <c r="F23" t="s">
        <v>49</v>
      </c>
      <c r="G23" s="9">
        <v>99</v>
      </c>
    </row>
    <row r="24" spans="3:7" x14ac:dyDescent="0.25">
      <c r="C24">
        <v>44604</v>
      </c>
      <c r="D24" t="s">
        <v>3</v>
      </c>
      <c r="E24" t="s">
        <v>24</v>
      </c>
      <c r="F24" t="s">
        <v>50</v>
      </c>
      <c r="G24" s="9">
        <v>67</v>
      </c>
    </row>
    <row r="25" spans="3:7" x14ac:dyDescent="0.25">
      <c r="C25">
        <v>44606</v>
      </c>
      <c r="D25" t="s">
        <v>3</v>
      </c>
      <c r="E25" t="s">
        <v>25</v>
      </c>
      <c r="F25" t="s">
        <v>51</v>
      </c>
      <c r="G25" s="9">
        <v>18</v>
      </c>
    </row>
    <row r="26" spans="3:7" x14ac:dyDescent="0.25">
      <c r="C26">
        <v>44620</v>
      </c>
      <c r="D26" t="s">
        <v>3</v>
      </c>
      <c r="E26" t="s">
        <v>16</v>
      </c>
      <c r="F26" t="s">
        <v>44</v>
      </c>
      <c r="G26" s="9">
        <v>305</v>
      </c>
    </row>
    <row r="27" spans="3:7" x14ac:dyDescent="0.25">
      <c r="C27">
        <v>44620</v>
      </c>
      <c r="D27" t="s">
        <v>3</v>
      </c>
      <c r="E27" t="s">
        <v>15</v>
      </c>
      <c r="F27" t="s">
        <v>45</v>
      </c>
      <c r="G27" s="9">
        <v>3000</v>
      </c>
    </row>
    <row r="28" spans="3:7" x14ac:dyDescent="0.25">
      <c r="C28">
        <v>44620</v>
      </c>
      <c r="D28" t="s">
        <v>3</v>
      </c>
      <c r="E28" t="s">
        <v>17</v>
      </c>
      <c r="F28" t="s">
        <v>46</v>
      </c>
      <c r="G28" s="9">
        <v>228</v>
      </c>
    </row>
    <row r="29" spans="3:7" x14ac:dyDescent="0.25">
      <c r="C29">
        <v>44621</v>
      </c>
      <c r="D29" t="s">
        <v>4</v>
      </c>
      <c r="E29" t="s">
        <v>20</v>
      </c>
      <c r="F29" t="s">
        <v>36</v>
      </c>
      <c r="G29" s="9">
        <v>1120</v>
      </c>
    </row>
    <row r="30" spans="3:7" x14ac:dyDescent="0.25">
      <c r="C30">
        <v>44621</v>
      </c>
      <c r="D30" t="s">
        <v>4</v>
      </c>
      <c r="E30" t="s">
        <v>21</v>
      </c>
      <c r="F30" t="s">
        <v>47</v>
      </c>
      <c r="G30" s="9">
        <v>110</v>
      </c>
    </row>
    <row r="31" spans="3:7" x14ac:dyDescent="0.25">
      <c r="C31">
        <v>44621</v>
      </c>
      <c r="D31" t="s">
        <v>4</v>
      </c>
      <c r="E31" t="s">
        <v>22</v>
      </c>
      <c r="F31" t="s">
        <v>38</v>
      </c>
      <c r="G31" s="9">
        <v>55</v>
      </c>
    </row>
    <row r="32" spans="3:7" x14ac:dyDescent="0.25">
      <c r="C32">
        <v>44628</v>
      </c>
      <c r="D32" t="s">
        <v>4</v>
      </c>
      <c r="E32" t="s">
        <v>23</v>
      </c>
      <c r="F32" t="s">
        <v>39</v>
      </c>
      <c r="G32" s="9">
        <v>208</v>
      </c>
    </row>
    <row r="33" spans="3:7" x14ac:dyDescent="0.25">
      <c r="C33">
        <v>44631</v>
      </c>
      <c r="D33" t="s">
        <v>4</v>
      </c>
      <c r="E33" t="s">
        <v>24</v>
      </c>
      <c r="F33" t="s">
        <v>52</v>
      </c>
      <c r="G33" s="9">
        <v>188</v>
      </c>
    </row>
    <row r="34" spans="3:7" x14ac:dyDescent="0.25">
      <c r="C34">
        <v>44632</v>
      </c>
      <c r="D34" t="s">
        <v>4</v>
      </c>
      <c r="E34" t="s">
        <v>24</v>
      </c>
      <c r="F34" t="s">
        <v>53</v>
      </c>
      <c r="G34" s="9">
        <v>168</v>
      </c>
    </row>
    <row r="35" spans="3:7" x14ac:dyDescent="0.25">
      <c r="C35">
        <v>44632</v>
      </c>
      <c r="D35" t="s">
        <v>4</v>
      </c>
      <c r="E35" t="s">
        <v>24</v>
      </c>
      <c r="F35" t="s">
        <v>54</v>
      </c>
      <c r="G35" s="9">
        <v>49</v>
      </c>
    </row>
    <row r="36" spans="3:7" x14ac:dyDescent="0.25">
      <c r="C36">
        <v>44634</v>
      </c>
      <c r="D36" t="s">
        <v>4</v>
      </c>
      <c r="E36" t="s">
        <v>25</v>
      </c>
      <c r="F36" t="s">
        <v>43</v>
      </c>
      <c r="G36" s="9">
        <v>199</v>
      </c>
    </row>
    <row r="37" spans="3:7" x14ac:dyDescent="0.25">
      <c r="C37">
        <v>44648</v>
      </c>
      <c r="D37" t="s">
        <v>4</v>
      </c>
      <c r="E37" t="s">
        <v>16</v>
      </c>
      <c r="F37" t="s">
        <v>44</v>
      </c>
      <c r="G37" s="9">
        <v>598</v>
      </c>
    </row>
    <row r="38" spans="3:7" x14ac:dyDescent="0.25">
      <c r="C38">
        <v>44648</v>
      </c>
      <c r="D38" t="s">
        <v>4</v>
      </c>
      <c r="E38" t="s">
        <v>15</v>
      </c>
      <c r="F38" t="s">
        <v>45</v>
      </c>
      <c r="G38" s="9">
        <v>3000</v>
      </c>
    </row>
    <row r="39" spans="3:7" x14ac:dyDescent="0.25">
      <c r="C39">
        <v>44648</v>
      </c>
      <c r="D39" t="s">
        <v>4</v>
      </c>
      <c r="E39" t="s">
        <v>17</v>
      </c>
      <c r="F39" t="s">
        <v>46</v>
      </c>
      <c r="G39" s="9">
        <v>59</v>
      </c>
    </row>
    <row r="40" spans="3:7" x14ac:dyDescent="0.25">
      <c r="C40">
        <v>44652</v>
      </c>
      <c r="D40" t="s">
        <v>5</v>
      </c>
      <c r="E40" t="s">
        <v>20</v>
      </c>
      <c r="F40" t="s">
        <v>36</v>
      </c>
      <c r="G40" s="9">
        <v>1120</v>
      </c>
    </row>
    <row r="41" spans="3:7" x14ac:dyDescent="0.25">
      <c r="C41">
        <v>44652</v>
      </c>
      <c r="D41" t="s">
        <v>5</v>
      </c>
      <c r="E41" t="s">
        <v>21</v>
      </c>
      <c r="F41" t="s">
        <v>37</v>
      </c>
      <c r="G41" s="9">
        <v>140</v>
      </c>
    </row>
    <row r="42" spans="3:7" x14ac:dyDescent="0.25">
      <c r="C42">
        <v>44652</v>
      </c>
      <c r="D42" t="s">
        <v>5</v>
      </c>
      <c r="E42" t="s">
        <v>22</v>
      </c>
      <c r="F42" t="s">
        <v>38</v>
      </c>
      <c r="G42" s="9">
        <v>55</v>
      </c>
    </row>
    <row r="43" spans="3:7" x14ac:dyDescent="0.25">
      <c r="C43">
        <v>44659</v>
      </c>
      <c r="D43" t="s">
        <v>5</v>
      </c>
      <c r="E43" t="s">
        <v>23</v>
      </c>
      <c r="F43" t="s">
        <v>39</v>
      </c>
      <c r="G43" s="9">
        <v>449</v>
      </c>
    </row>
    <row r="44" spans="3:7" x14ac:dyDescent="0.25">
      <c r="C44">
        <v>44662</v>
      </c>
      <c r="D44" t="s">
        <v>5</v>
      </c>
      <c r="E44" t="s">
        <v>24</v>
      </c>
      <c r="F44" t="s">
        <v>55</v>
      </c>
      <c r="G44" s="9">
        <v>245</v>
      </c>
    </row>
    <row r="45" spans="3:7" x14ac:dyDescent="0.25">
      <c r="C45">
        <v>44663</v>
      </c>
      <c r="D45" t="s">
        <v>5</v>
      </c>
      <c r="E45" t="s">
        <v>24</v>
      </c>
      <c r="F45" t="s">
        <v>41</v>
      </c>
      <c r="G45" s="9">
        <v>168</v>
      </c>
    </row>
    <row r="46" spans="3:7" x14ac:dyDescent="0.25">
      <c r="C46">
        <v>44663</v>
      </c>
      <c r="D46" t="s">
        <v>5</v>
      </c>
      <c r="E46" t="s">
        <v>24</v>
      </c>
      <c r="F46" t="s">
        <v>56</v>
      </c>
      <c r="G46" s="9">
        <v>49</v>
      </c>
    </row>
    <row r="47" spans="3:7" x14ac:dyDescent="0.25">
      <c r="C47">
        <v>44665</v>
      </c>
      <c r="D47" t="s">
        <v>5</v>
      </c>
      <c r="E47" t="s">
        <v>25</v>
      </c>
      <c r="F47" t="s">
        <v>43</v>
      </c>
      <c r="G47" s="9">
        <v>249</v>
      </c>
    </row>
    <row r="48" spans="3:7" x14ac:dyDescent="0.25">
      <c r="C48">
        <v>44679</v>
      </c>
      <c r="D48" t="s">
        <v>5</v>
      </c>
      <c r="E48" t="s">
        <v>16</v>
      </c>
      <c r="F48" t="s">
        <v>44</v>
      </c>
      <c r="G48" s="9">
        <v>669</v>
      </c>
    </row>
    <row r="49" spans="3:7" x14ac:dyDescent="0.25">
      <c r="C49">
        <v>44679</v>
      </c>
      <c r="D49" t="s">
        <v>5</v>
      </c>
      <c r="E49" t="s">
        <v>15</v>
      </c>
      <c r="F49" t="s">
        <v>45</v>
      </c>
      <c r="G49" s="9">
        <v>3000</v>
      </c>
    </row>
    <row r="50" spans="3:7" x14ac:dyDescent="0.25">
      <c r="C50">
        <v>44679</v>
      </c>
      <c r="D50" t="s">
        <v>5</v>
      </c>
      <c r="E50" t="s">
        <v>17</v>
      </c>
      <c r="F50" t="s">
        <v>46</v>
      </c>
      <c r="G50" s="9">
        <v>258</v>
      </c>
    </row>
    <row r="51" spans="3:7" x14ac:dyDescent="0.25">
      <c r="C51">
        <v>44682</v>
      </c>
      <c r="D51" t="s">
        <v>6</v>
      </c>
      <c r="E51" t="s">
        <v>20</v>
      </c>
      <c r="F51" t="s">
        <v>36</v>
      </c>
      <c r="G51" s="9">
        <v>1120</v>
      </c>
    </row>
    <row r="52" spans="3:7" x14ac:dyDescent="0.25">
      <c r="C52">
        <v>44682</v>
      </c>
      <c r="D52" t="s">
        <v>6</v>
      </c>
      <c r="E52" t="s">
        <v>21</v>
      </c>
      <c r="F52" t="s">
        <v>37</v>
      </c>
      <c r="G52" s="9">
        <v>155</v>
      </c>
    </row>
    <row r="53" spans="3:7" x14ac:dyDescent="0.25">
      <c r="C53">
        <v>44682</v>
      </c>
      <c r="D53" t="s">
        <v>6</v>
      </c>
      <c r="E53" t="s">
        <v>22</v>
      </c>
      <c r="F53" t="s">
        <v>38</v>
      </c>
      <c r="G53" s="9">
        <v>55</v>
      </c>
    </row>
    <row r="54" spans="3:7" x14ac:dyDescent="0.25">
      <c r="C54">
        <v>44689</v>
      </c>
      <c r="D54" t="s">
        <v>6</v>
      </c>
      <c r="E54" t="s">
        <v>23</v>
      </c>
      <c r="F54" t="s">
        <v>39</v>
      </c>
      <c r="G54" s="9">
        <v>449</v>
      </c>
    </row>
    <row r="55" spans="3:7" x14ac:dyDescent="0.25">
      <c r="C55">
        <v>44692</v>
      </c>
      <c r="D55" t="s">
        <v>6</v>
      </c>
      <c r="E55" t="s">
        <v>24</v>
      </c>
      <c r="F55" t="s">
        <v>40</v>
      </c>
      <c r="G55" s="9">
        <v>245</v>
      </c>
    </row>
    <row r="56" spans="3:7" x14ac:dyDescent="0.25">
      <c r="C56">
        <v>44693</v>
      </c>
      <c r="D56" t="s">
        <v>6</v>
      </c>
      <c r="E56" t="s">
        <v>24</v>
      </c>
      <c r="F56" t="s">
        <v>41</v>
      </c>
      <c r="G56" s="9">
        <v>168</v>
      </c>
    </row>
    <row r="57" spans="3:7" x14ac:dyDescent="0.25">
      <c r="C57">
        <v>44693</v>
      </c>
      <c r="D57" t="s">
        <v>6</v>
      </c>
      <c r="E57" t="s">
        <v>24</v>
      </c>
      <c r="F57" t="s">
        <v>57</v>
      </c>
      <c r="G57" s="9">
        <v>233</v>
      </c>
    </row>
    <row r="58" spans="3:7" x14ac:dyDescent="0.25">
      <c r="C58">
        <v>44695</v>
      </c>
      <c r="D58" t="s">
        <v>6</v>
      </c>
      <c r="E58" t="s">
        <v>25</v>
      </c>
      <c r="F58" t="s">
        <v>43</v>
      </c>
      <c r="G58" s="9">
        <v>249</v>
      </c>
    </row>
    <row r="59" spans="3:7" x14ac:dyDescent="0.25">
      <c r="C59">
        <v>44709</v>
      </c>
      <c r="D59" t="s">
        <v>6</v>
      </c>
      <c r="E59" t="s">
        <v>16</v>
      </c>
      <c r="F59" t="s">
        <v>44</v>
      </c>
      <c r="G59" s="9">
        <v>708</v>
      </c>
    </row>
    <row r="60" spans="3:7" x14ac:dyDescent="0.25">
      <c r="C60">
        <v>44709</v>
      </c>
      <c r="D60" t="s">
        <v>6</v>
      </c>
      <c r="E60" t="s">
        <v>15</v>
      </c>
      <c r="F60" t="s">
        <v>45</v>
      </c>
      <c r="G60" s="9">
        <v>3000</v>
      </c>
    </row>
    <row r="61" spans="3:7" x14ac:dyDescent="0.25">
      <c r="C61">
        <v>44709</v>
      </c>
      <c r="D61" t="s">
        <v>6</v>
      </c>
      <c r="E61" t="s">
        <v>17</v>
      </c>
      <c r="F61" t="s">
        <v>46</v>
      </c>
      <c r="G61" s="9">
        <v>366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CF830-7472-471C-BE1E-BA792A604E2A}">
  <dimension ref="C4:R24"/>
  <sheetViews>
    <sheetView showGridLines="0" topLeftCell="A7" workbookViewId="0">
      <selection activeCell="H26" sqref="H26"/>
    </sheetView>
  </sheetViews>
  <sheetFormatPr defaultRowHeight="15" x14ac:dyDescent="0.25"/>
  <cols>
    <col min="4" max="4" width="16.7109375" bestFit="1" customWidth="1"/>
    <col min="5" max="5" width="11.85546875" customWidth="1"/>
    <col min="6" max="6" width="13" customWidth="1"/>
    <col min="8" max="8" width="12" customWidth="1"/>
    <col min="9" max="9" width="11.85546875" customWidth="1"/>
  </cols>
  <sheetData>
    <row r="4" spans="3:18" ht="18.75" x14ac:dyDescent="0.3">
      <c r="C4" s="41" t="s">
        <v>58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6" spans="3:18" x14ac:dyDescent="0.25">
      <c r="D6" s="39" t="s">
        <v>59</v>
      </c>
      <c r="E6" s="27"/>
      <c r="F6" s="38" t="s">
        <v>5</v>
      </c>
    </row>
    <row r="8" spans="3:18" ht="15.75" x14ac:dyDescent="0.25">
      <c r="D8" s="15" t="s">
        <v>1</v>
      </c>
      <c r="E8" s="21" t="s">
        <v>60</v>
      </c>
      <c r="F8" s="21" t="s">
        <v>61</v>
      </c>
      <c r="H8" s="7" t="s">
        <v>62</v>
      </c>
      <c r="I8" s="7" t="s">
        <v>63</v>
      </c>
      <c r="K8" s="42" t="s">
        <v>64</v>
      </c>
      <c r="L8" s="42"/>
      <c r="M8" s="42"/>
      <c r="N8" s="42"/>
      <c r="O8" s="42"/>
      <c r="P8" s="42"/>
      <c r="Q8" s="42"/>
      <c r="R8" s="42"/>
    </row>
    <row r="9" spans="3:18" ht="15.75" x14ac:dyDescent="0.25">
      <c r="D9" s="1" t="s">
        <v>14</v>
      </c>
      <c r="E9" s="14"/>
    </row>
    <row r="10" spans="3:18" ht="15.75" x14ac:dyDescent="0.25">
      <c r="D10" s="2" t="s">
        <v>15</v>
      </c>
      <c r="E10" s="14">
        <f>INDEX(Budget!$C$6:$O$20, MATCH(Dashboard!D10,Budget!$C$6:$C$20,0),MATCH(Dashboard!$F$6,Budget!$C$6:$O$6,0))</f>
        <v>3000</v>
      </c>
      <c r="F10">
        <f>SUMIFS(Actual!G:G,Actual!E:E,Dashboard!D10,Actual!D:D,Dashboard!$F$6)</f>
        <v>3000</v>
      </c>
      <c r="H10">
        <f>F10-E10</f>
        <v>0</v>
      </c>
      <c r="I10" s="28">
        <f>F10/E10-1</f>
        <v>0</v>
      </c>
    </row>
    <row r="11" spans="3:18" ht="15.75" x14ac:dyDescent="0.25">
      <c r="D11" s="2" t="s">
        <v>16</v>
      </c>
      <c r="E11" s="14">
        <f>INDEX(Budget!$C$6:$O$20, MATCH(Dashboard!D11,Budget!$C$6:$C$20,0),MATCH(Dashboard!$F$6,Budget!$C$6:$O$6,0))</f>
        <v>500</v>
      </c>
      <c r="F11">
        <f>SUMIFS(Actual!G:G,Actual!E:E,Dashboard!D11,Actual!D:D,Dashboard!$F$6)</f>
        <v>669</v>
      </c>
      <c r="H11">
        <f t="shared" ref="H11:H13" si="0">F11-E11</f>
        <v>169</v>
      </c>
      <c r="I11" s="28">
        <f t="shared" ref="I11:I13" si="1">F11/E11-1</f>
        <v>0.33800000000000008</v>
      </c>
    </row>
    <row r="12" spans="3:18" ht="15.75" x14ac:dyDescent="0.25">
      <c r="D12" s="2" t="s">
        <v>17</v>
      </c>
      <c r="E12" s="14">
        <f>INDEX(Budget!$C$6:$O$20, MATCH(Dashboard!D12,Budget!$C$6:$C$20,0),MATCH(Dashboard!$F$6,Budget!$C$6:$O$6,0))</f>
        <v>219.70000000000002</v>
      </c>
      <c r="F12">
        <f>SUMIFS(Actual!G:G,Actual!E:E,Dashboard!D12,Actual!D:D,Dashboard!$F$6)</f>
        <v>258</v>
      </c>
      <c r="H12">
        <f t="shared" si="0"/>
        <v>38.299999999999983</v>
      </c>
      <c r="I12" s="28">
        <f t="shared" si="1"/>
        <v>0.17432862994993159</v>
      </c>
    </row>
    <row r="13" spans="3:18" ht="15.75" x14ac:dyDescent="0.25">
      <c r="D13" s="3" t="s">
        <v>18</v>
      </c>
      <c r="E13" s="24">
        <f>SUM(E10:E12)</f>
        <v>3719.7</v>
      </c>
      <c r="F13" s="24">
        <f>SUM(F10:F12)</f>
        <v>3927</v>
      </c>
      <c r="H13" s="31">
        <f t="shared" si="0"/>
        <v>207.30000000000018</v>
      </c>
      <c r="I13" s="32">
        <f t="shared" si="1"/>
        <v>5.5730300830712176E-2</v>
      </c>
    </row>
    <row r="14" spans="3:18" ht="15.75" x14ac:dyDescent="0.25">
      <c r="D14" s="5"/>
      <c r="E14" s="14"/>
      <c r="I14" s="28"/>
    </row>
    <row r="15" spans="3:18" ht="15.75" x14ac:dyDescent="0.25">
      <c r="D15" s="1" t="s">
        <v>19</v>
      </c>
      <c r="E15" s="14"/>
      <c r="I15" s="28"/>
    </row>
    <row r="16" spans="3:18" ht="15.75" x14ac:dyDescent="0.25">
      <c r="D16" s="2" t="s">
        <v>20</v>
      </c>
      <c r="E16" s="14">
        <f>INDEX(Budget!$C$6:$O$20, MATCH(Dashboard!D16,Budget!$C$6:$C$20,0),MATCH(Dashboard!$F$6,Budget!$C$6:$O$6,0))</f>
        <v>1120</v>
      </c>
      <c r="F16">
        <f>SUMIFS(Actual!G:G,Actual!E:E,Dashboard!D16,Actual!D:D,Dashboard!$F$6)</f>
        <v>1120</v>
      </c>
      <c r="H16" s="29">
        <f>E16-F16</f>
        <v>0</v>
      </c>
      <c r="I16" s="30">
        <f>E16/F16-1</f>
        <v>0</v>
      </c>
    </row>
    <row r="17" spans="4:18" ht="15.75" x14ac:dyDescent="0.25">
      <c r="D17" s="2" t="s">
        <v>21</v>
      </c>
      <c r="E17" s="14">
        <f>INDEX(Budget!$C$6:$O$20, MATCH(Dashboard!D17,Budget!$C$6:$C$20,0),MATCH(Dashboard!$F$6,Budget!$C$6:$O$6,0))</f>
        <v>112</v>
      </c>
      <c r="F17">
        <f>SUMIFS(Actual!G:G,Actual!E:E,Dashboard!D17,Actual!D:D,Dashboard!$F$6)</f>
        <v>140</v>
      </c>
      <c r="H17" s="29">
        <f t="shared" ref="H17:H24" si="2">E17-F17</f>
        <v>-28</v>
      </c>
      <c r="I17" s="30">
        <f t="shared" ref="I17:I24" si="3">E17/F17-1</f>
        <v>-0.19999999999999996</v>
      </c>
    </row>
    <row r="18" spans="4:18" ht="15.75" x14ac:dyDescent="0.25">
      <c r="D18" s="2" t="s">
        <v>22</v>
      </c>
      <c r="E18" s="14">
        <f>INDEX(Budget!$C$6:$O$20, MATCH(Dashboard!D18,Budget!$C$6:$C$20,0),MATCH(Dashboard!$F$6,Budget!$C$6:$O$6,0))</f>
        <v>55</v>
      </c>
      <c r="F18">
        <f>SUMIFS(Actual!G:G,Actual!E:E,Dashboard!D18,Actual!D:D,Dashboard!$F$6)</f>
        <v>55</v>
      </c>
      <c r="H18" s="29">
        <f t="shared" si="2"/>
        <v>0</v>
      </c>
      <c r="I18" s="30">
        <f t="shared" si="3"/>
        <v>0</v>
      </c>
    </row>
    <row r="19" spans="4:18" ht="15.75" x14ac:dyDescent="0.25">
      <c r="D19" s="2" t="s">
        <v>23</v>
      </c>
      <c r="E19" s="14">
        <f>INDEX(Budget!$C$6:$O$20, MATCH(Dashboard!D19,Budget!$C$6:$C$20,0),MATCH(Dashboard!$F$6,Budget!$C$6:$O$6,0))</f>
        <v>550</v>
      </c>
      <c r="F19">
        <f>SUMIFS(Actual!G:G,Actual!E:E,Dashboard!D19,Actual!D:D,Dashboard!$F$6)</f>
        <v>449</v>
      </c>
      <c r="H19" s="29">
        <f t="shared" si="2"/>
        <v>101</v>
      </c>
      <c r="I19" s="30">
        <f t="shared" si="3"/>
        <v>0.22494432071269488</v>
      </c>
    </row>
    <row r="20" spans="4:18" ht="15.75" x14ac:dyDescent="0.25">
      <c r="D20" s="2" t="s">
        <v>24</v>
      </c>
      <c r="E20" s="14">
        <f>INDEX(Budget!$C$6:$O$20, MATCH(Dashboard!D20,Budget!$C$6:$C$20,0),MATCH(Dashboard!$F$6,Budget!$C$6:$O$6,0))</f>
        <v>400</v>
      </c>
      <c r="F20">
        <f>SUMIFS(Actual!G:G,Actual!E:E,Dashboard!D20,Actual!D:D,Dashboard!$F$6)</f>
        <v>462</v>
      </c>
      <c r="H20" s="29">
        <f t="shared" si="2"/>
        <v>-62</v>
      </c>
      <c r="I20" s="30">
        <f t="shared" si="3"/>
        <v>-0.13419913419913421</v>
      </c>
    </row>
    <row r="21" spans="4:18" ht="15.75" x14ac:dyDescent="0.25">
      <c r="D21" s="2" t="s">
        <v>25</v>
      </c>
      <c r="E21" s="14">
        <f>INDEX(Budget!$C$6:$O$20, MATCH(Dashboard!D21,Budget!$C$6:$C$20,0),MATCH(Dashboard!$F$6,Budget!$C$6:$O$6,0))</f>
        <v>100</v>
      </c>
      <c r="F21">
        <f>SUMIFS(Actual!G:G,Actual!E:E,Dashboard!D21,Actual!D:D,Dashboard!$F$6)</f>
        <v>249</v>
      </c>
      <c r="H21" s="29">
        <f t="shared" si="2"/>
        <v>-149</v>
      </c>
      <c r="I21" s="30">
        <f t="shared" si="3"/>
        <v>-0.59839357429718876</v>
      </c>
    </row>
    <row r="22" spans="4:18" ht="15.75" x14ac:dyDescent="0.25">
      <c r="D22" s="3" t="s">
        <v>26</v>
      </c>
      <c r="E22" s="23">
        <f>SUM(E16:E21)</f>
        <v>2337</v>
      </c>
      <c r="F22" s="23">
        <f>SUM(F16:F21)</f>
        <v>2475</v>
      </c>
      <c r="H22" s="33">
        <f t="shared" si="2"/>
        <v>-138</v>
      </c>
      <c r="I22" s="34">
        <f t="shared" si="3"/>
        <v>-5.5757575757575784E-2</v>
      </c>
    </row>
    <row r="23" spans="4:18" x14ac:dyDescent="0.25">
      <c r="H23" s="33"/>
      <c r="I23" s="34"/>
      <c r="K23" s="43" t="s">
        <v>65</v>
      </c>
      <c r="L23" s="43"/>
      <c r="M23" s="43"/>
      <c r="N23" s="43"/>
      <c r="O23" s="43"/>
      <c r="P23" s="43"/>
      <c r="Q23" s="43"/>
      <c r="R23" s="43"/>
    </row>
    <row r="24" spans="4:18" ht="15.75" x14ac:dyDescent="0.25">
      <c r="D24" s="25" t="s">
        <v>27</v>
      </c>
      <c r="E24" s="26">
        <f>E13-E22</f>
        <v>1382.6999999999998</v>
      </c>
      <c r="F24" s="26">
        <f>F13-F22</f>
        <v>1452</v>
      </c>
      <c r="H24" s="35">
        <f t="shared" si="2"/>
        <v>-69.300000000000182</v>
      </c>
      <c r="I24" s="36">
        <f t="shared" si="3"/>
        <v>-4.772727272727284E-2</v>
      </c>
    </row>
  </sheetData>
  <mergeCells count="3">
    <mergeCell ref="C4:R4"/>
    <mergeCell ref="K8:R8"/>
    <mergeCell ref="K23:R23"/>
  </mergeCells>
  <conditionalFormatting sqref="H10:I24">
    <cfRule type="cellIs" dxfId="1" priority="2" operator="greaterThan">
      <formula>0</formula>
    </cfRule>
  </conditionalFormatting>
  <conditionalFormatting sqref="M1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CAC2F71-6EF6-4073-A483-71B5F8501C54}">
          <x14:formula1>
            <xm:f>Budget!$D$6:$O$6</xm:f>
          </x14:formula1>
          <xm:sqref>F6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Budget</vt:lpstr>
      <vt:lpstr>Actual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Navya Muraharikar</dc:creator>
  <cp:lastModifiedBy>Navya Muraharikar</cp:lastModifiedBy>
  <dcterms:created xsi:type="dcterms:W3CDTF">2023-12-16T14:57:12Z</dcterms:created>
  <dcterms:modified xsi:type="dcterms:W3CDTF">2024-01-19T09:59:32Z</dcterms:modified>
</cp:coreProperties>
</file>