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navya\Downloads\"/>
    </mc:Choice>
  </mc:AlternateContent>
  <xr:revisionPtr revIDLastSave="0" documentId="13_ncr:1_{E3A3A603-89BD-4357-A666-964B9B5943BB}" xr6:coauthVersionLast="45" xr6:coauthVersionMax="45" xr10:uidLastSave="{00000000-0000-0000-0000-000000000000}"/>
  <bookViews>
    <workbookView xWindow="-96" yWindow="-96" windowWidth="23232" windowHeight="12552" tabRatio="500" xr2:uid="{00000000-000D-0000-FFFF-FFFF00000000}"/>
  </bookViews>
  <sheets>
    <sheet name="ProblemSet 10" sheetId="1" r:id="rId1"/>
    <sheet name="Markov Model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X44" i="1" s="1"/>
  <c r="R45" i="1" s="1"/>
  <c r="B9" i="1"/>
  <c r="C9" i="1" s="1"/>
  <c r="B14" i="1"/>
  <c r="B10" i="1"/>
  <c r="C10" i="1" s="1"/>
  <c r="B24" i="1"/>
  <c r="M7" i="1" s="1"/>
  <c r="Q37" i="1"/>
  <c r="U35" i="1"/>
  <c r="Q22" i="1"/>
  <c r="U20" i="1"/>
  <c r="Q2" i="1"/>
  <c r="Q7" i="1"/>
  <c r="X14" i="1"/>
  <c r="N15" i="1"/>
  <c r="D13" i="1"/>
  <c r="X9" i="1" l="1"/>
  <c r="R10" i="1" s="1"/>
  <c r="X4" i="1"/>
  <c r="R5" i="1" s="1"/>
  <c r="N7" i="1"/>
  <c r="J11" i="1" s="1"/>
  <c r="C11" i="1"/>
  <c r="M38" i="1" s="1"/>
  <c r="X29" i="1"/>
  <c r="R30" i="1" s="1"/>
  <c r="X39" i="1"/>
  <c r="V40" i="1" s="1"/>
  <c r="X24" i="1"/>
  <c r="V25" i="1" s="1"/>
  <c r="B11" i="1"/>
  <c r="M23" i="1" s="1"/>
  <c r="X34" i="1"/>
  <c r="V35" i="1" s="1"/>
  <c r="X19" i="1"/>
  <c r="V20" i="1" s="1"/>
  <c r="B17" i="1" l="1"/>
  <c r="D17" i="1" s="1"/>
  <c r="B18" i="1"/>
  <c r="K10" i="1"/>
  <c r="U17" i="1" l="1"/>
  <c r="U22" i="1" s="1"/>
  <c r="R22" i="1" s="1"/>
  <c r="N26" i="1" s="1"/>
  <c r="U32" i="1"/>
  <c r="D18" i="1"/>
  <c r="O25" i="1" l="1"/>
  <c r="U37" i="1"/>
  <c r="R37" i="1" s="1"/>
  <c r="N41" i="1" s="1"/>
  <c r="O40" i="1" l="1"/>
  <c r="J33" i="1"/>
  <c r="F22" i="1" s="1"/>
  <c r="G21" i="1" s="1"/>
</calcChain>
</file>

<file path=xl/sharedStrings.xml><?xml version="1.0" encoding="utf-8"?>
<sst xmlns="http://schemas.openxmlformats.org/spreadsheetml/2006/main" count="93" uniqueCount="61">
  <si>
    <t>Biz 51</t>
  </si>
  <si>
    <t>Dustin's research</t>
  </si>
  <si>
    <t>positive (YR)</t>
  </si>
  <si>
    <t>negative (NR)</t>
  </si>
  <si>
    <t>MARGINAL PROB</t>
  </si>
  <si>
    <t>Viable (YV)</t>
  </si>
  <si>
    <t>P(YV&amp;YR)</t>
  </si>
  <si>
    <t>P(YV&amp;NR)</t>
  </si>
  <si>
    <t>P(YV)</t>
  </si>
  <si>
    <t>Not viable (NV)</t>
  </si>
  <si>
    <t>P(NV&amp;YR)</t>
  </si>
  <si>
    <t>P(NV&amp;NR)</t>
  </si>
  <si>
    <t>P(NV)</t>
  </si>
  <si>
    <t>P(YR)</t>
  </si>
  <si>
    <t>P(NR)</t>
  </si>
  <si>
    <t>Buy</t>
  </si>
  <si>
    <t>[ANSWERS:]</t>
  </si>
  <si>
    <t>No research</t>
  </si>
  <si>
    <t>P(YR|YV)=</t>
  </si>
  <si>
    <t>P(NR|YV)=</t>
  </si>
  <si>
    <t>Don't buy</t>
  </si>
  <si>
    <t>P(YR|NV)=</t>
  </si>
  <si>
    <t>P(NR|NV)=</t>
  </si>
  <si>
    <t>Conditional Probabilities:</t>
  </si>
  <si>
    <t>P(YV|YR)=</t>
  </si>
  <si>
    <t>P(NV|YR)=</t>
  </si>
  <si>
    <t>P(YV|NR)=</t>
  </si>
  <si>
    <t>P(NV|NR)=</t>
  </si>
  <si>
    <t>Cost of research</t>
  </si>
  <si>
    <t>Buy Biz with or without research?</t>
  </si>
  <si>
    <t>Cost of business</t>
  </si>
  <si>
    <t>Rollback EV:</t>
  </si>
  <si>
    <t>Cost of refurb on purhcase</t>
  </si>
  <si>
    <t>Positive research (YR)</t>
  </si>
  <si>
    <t>Potential payout</t>
  </si>
  <si>
    <t>Research</t>
  </si>
  <si>
    <t>Negative research (NR)</t>
  </si>
  <si>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</si>
  <si>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</si>
  <si>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</si>
  <si>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</si>
  <si>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</si>
  <si>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</si>
  <si>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</si>
  <si>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</si>
  <si>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</si>
  <si>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</si>
  <si>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</si>
  <si>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</si>
  <si>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</si>
  <si>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</si>
  <si>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</si>
  <si>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</si>
  <si>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</si>
  <si>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E</t>
  </si>
  <si>
    <t>T</t>
  </si>
  <si>
    <t>SNHU: DAT-520 Problem Set 6</t>
  </si>
  <si>
    <t>V1</t>
  </si>
  <si>
    <t>V2</t>
  </si>
  <si>
    <t>Success</t>
  </si>
  <si>
    <t>1-Success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</si>
</sst>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b/>
      <i/>
      <sz val="12"/>
      <color rgb="FF00B05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9" fontId="0" fillId="2" borderId="0" xfId="0" applyNumberFormat="1" applyFill="1" applyAlignment="1">
      <alignment horizontal="left"/>
    </xf>
    <xf numFmtId="6" fontId="0" fillId="0" borderId="0" xfId="0" applyNumberFormat="1"/>
    <xf numFmtId="6" fontId="0" fillId="2" borderId="0" xfId="0" applyNumberFormat="1" applyFill="1" applyAlignment="1">
      <alignment horizontal="left"/>
    </xf>
    <xf numFmtId="0" fontId="4" fillId="0" borderId="0" xfId="0" applyFont="1"/>
    <xf numFmtId="164" fontId="3" fillId="3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164" fontId="3" fillId="3" borderId="0" xfId="0" applyNumberFormat="1" applyFont="1" applyFill="1"/>
    <xf numFmtId="0" fontId="3" fillId="4" borderId="0" xfId="0" applyFont="1" applyFill="1"/>
    <xf numFmtId="9" fontId="3" fillId="4" borderId="0" xfId="0" applyNumberFormat="1" applyFont="1" applyFill="1"/>
    <xf numFmtId="9" fontId="3" fillId="3" borderId="0" xfId="0" applyNumberFormat="1" applyFont="1" applyFill="1"/>
    <xf numFmtId="0" fontId="2" fillId="0" borderId="0" xfId="0" applyFont="1" applyAlignment="1">
      <alignment horizontal="right"/>
    </xf>
    <xf numFmtId="164" fontId="1" fillId="2" borderId="0" xfId="0" applyNumberFormat="1" applyFont="1" applyFill="1"/>
    <xf numFmtId="164" fontId="0" fillId="0" borderId="0" xfId="0" applyNumberFormat="1" applyAlignment="1">
      <alignment horizontal="right"/>
    </xf>
    <xf numFmtId="164" fontId="0" fillId="2" borderId="0" xfId="0" applyNumberFormat="1" applyFill="1"/>
    <xf numFmtId="164" fontId="0" fillId="2" borderId="0" xfId="0" applyNumberFormat="1" applyFill="1" applyAlignment="1">
      <alignment horizontal="left"/>
    </xf>
    <xf numFmtId="0" fontId="1" fillId="0" borderId="0" xfId="0" applyFont="1" applyProtection="1">
      <protection locked="0"/>
    </xf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0" fillId="0" borderId="1" xfId="0" applyBorder="1"/>
    <xf numFmtId="6" fontId="0" fillId="0" borderId="1" xfId="0" applyNumberFormat="1" applyBorder="1"/>
    <xf numFmtId="0" fontId="0" fillId="0" borderId="0" xfId="0" applyAlignment="1">
      <alignment horizontal="left"/>
    </xf>
    <xf numFmtId="0" fontId="5" fillId="0" borderId="0" xfId="0" applyFont="1"/>
    <xf numFmtId="9" fontId="3" fillId="6" borderId="0" xfId="0" applyNumberFormat="1" applyFont="1" applyFill="1" applyAlignment="1">
      <alignment horizontal="right"/>
    </xf>
    <xf numFmtId="0" fontId="0" fillId="7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Markov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'Markov Model'!$B$1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'Markov Model'!$A$2:$A$11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'Markov Model'!$B$2:$B$11</c:f>
              <c:numCache>
                <c:formatCode>General</c:formatCode>
                <c:ptCount val="10"/>
                <c:pt idx="0">
                  <c:v>0.33</c:v>
                </c:pt>
                <c:pt idx="1">
                  <c:v>0.65159999999999996</c:v>
                </c:pt>
                <c:pt idx="2">
                  <c:v>0.49723200000000001</c:v>
                </c:pt>
                <c:pt idx="3">
                  <c:v>0.57132859999999996</c:v>
                </c:pt>
                <c:pt idx="4">
                  <c:v>0.53576230000000002</c:v>
                </c:pt>
                <c:pt idx="5">
                  <c:v>0.55283409999999999</c:v>
                </c:pt>
                <c:pt idx="6">
                  <c:v>0.5446396</c:v>
                </c:pt>
                <c:pt idx="7">
                  <c:v>0.54857299999999998</c:v>
                </c:pt>
                <c:pt idx="8">
                  <c:v>0.54668499999999998</c:v>
                </c:pt>
                <c:pt idx="9">
                  <c:v>0.54759119999999994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E-4E10-8A7C-2F2C41F3BB85}"/>
            </c:ext>
          </c:extLst>
        </c:ser>
        <c:ser>
          <c:idx val="1"/>
          <c:order val="1"/>
          <c:tx>
            <c:strRef>
              <c:f>'Markov Model'!$C$1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'Markov Model'!$A$2:$A$11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'Markov Model'!$C$2:$C$11</c:f>
              <c:numCache>
                <c:formatCode>General</c:formatCode>
                <c:ptCount val="10"/>
                <c:pt idx="0">
                  <c:v>0.67</c:v>
                </c:pt>
                <c:pt idx="1">
                  <c:v>0.34839999999999999</c:v>
                </c:pt>
                <c:pt idx="2">
                  <c:v>0.50276799999999999</c:v>
                </c:pt>
                <c:pt idx="3">
                  <c:v>0.42867139999999998</c:v>
                </c:pt>
                <c:pt idx="4">
                  <c:v>0.46423769999999998</c:v>
                </c:pt>
                <c:pt idx="5">
                  <c:v>0.44716590000000001</c:v>
                </c:pt>
                <c:pt idx="6">
                  <c:v>0.4553604</c:v>
                </c:pt>
                <c:pt idx="7">
                  <c:v>0.45142700000000002</c:v>
                </c:pt>
                <c:pt idx="8">
                  <c:v>0.45331500000000002</c:v>
                </c:pt>
                <c:pt idx="9">
                  <c:v>0.4524088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E-4E10-8A7C-2F2C41F3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371408"/>
        <c:axId val="-2124478608"/>
      </c:lineChart>
      <c:catAx>
        <c:axId val="-20883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78608"/>
        <c:crosses val="autoZero"/>
        <c:auto val="1"/>
        <c:lblAlgn val="ctr"/>
        <c:lblOffset val="100"/>
        <c:noMultiLvlLbl val="0"/>
      </c:catAx>
      <c:valAx>
        <c:axId val="-21244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</xdr:row>
      <xdr:rowOff>0</xdr:rowOff>
    </xdr:from>
    <xdr:to>
      <xdr:col>11</xdr:col>
      <xdr:colOff>88900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1017"/>
  <sheetViews>
    <sheetView tabSelected="1" zoomScale="71" workbookViewId="0">
      <selection activeCell="D9" sqref="D9"/>
    </sheetView>
  </sheetViews>
  <sheetFormatPr defaultColWidth="11" defaultRowHeight="15.6" x14ac:dyDescent="0.6"/>
  <cols>
    <col min="1" max="1" width="22.34765625" bestFit="1" customWidth="1"/>
    <col min="2" max="2" width="15.5" bestFit="1" customWidth="1"/>
    <col min="3" max="3" width="12.1484375" bestFit="1" customWidth="1"/>
    <col min="4" max="4" width="15.1484375" bestFit="1" customWidth="1"/>
    <col min="7" max="7" width="1.84765625" customWidth="1"/>
    <col min="8" max="8" width="2.84765625" customWidth="1"/>
    <col min="11" max="11" width="1.84765625" customWidth="1"/>
    <col min="12" max="12" width="2.84765625" customWidth="1"/>
    <col min="15" max="15" width="1.84765625" customWidth="1"/>
    <col min="16" max="16" width="2.84765625" customWidth="1"/>
    <col min="19" max="19" width="1.84765625" customWidth="1"/>
    <col min="20" max="20" width="2.84765625" customWidth="1"/>
    <col min="23" max="23" width="1.84765625" customWidth="1"/>
  </cols>
  <sheetData>
    <row r="1" spans="1:24" x14ac:dyDescent="0.6">
      <c r="A1" s="1" t="s">
        <v>0</v>
      </c>
      <c r="B1" s="1" t="s">
        <v>1</v>
      </c>
      <c r="C1" s="1"/>
      <c r="D1" s="2"/>
    </row>
    <row r="2" spans="1:24" x14ac:dyDescent="0.6">
      <c r="A2" s="2"/>
      <c r="B2" s="3" t="s">
        <v>2</v>
      </c>
      <c r="C2" s="3" t="s">
        <v>3</v>
      </c>
      <c r="D2" s="3" t="s">
        <v>4</v>
      </c>
      <c r="Q2" s="4">
        <f>D9</f>
        <v>0.54759119999999994</v>
      </c>
    </row>
    <row r="3" spans="1:24" x14ac:dyDescent="0.6">
      <c r="A3" s="3" t="s">
        <v>5</v>
      </c>
      <c r="B3" s="3" t="s">
        <v>6</v>
      </c>
      <c r="C3" s="3" t="s">
        <v>7</v>
      </c>
      <c r="D3" s="3" t="s">
        <v>8</v>
      </c>
      <c r="Q3" s="3" t="s">
        <v>5</v>
      </c>
    </row>
    <row r="4" spans="1:24" x14ac:dyDescent="0.6">
      <c r="A4" s="3" t="s">
        <v>9</v>
      </c>
      <c r="B4" s="3" t="s">
        <v>10</v>
      </c>
      <c r="C4" s="3" t="s">
        <v>11</v>
      </c>
      <c r="D4" s="3" t="s">
        <v>12</v>
      </c>
      <c r="X4" s="5">
        <f>SUM(I11,M7,Q5)</f>
        <v>252</v>
      </c>
    </row>
    <row r="5" spans="1:24" x14ac:dyDescent="0.6">
      <c r="A5" s="3" t="s">
        <v>4</v>
      </c>
      <c r="B5" s="3" t="s">
        <v>13</v>
      </c>
      <c r="C5" s="3" t="s">
        <v>14</v>
      </c>
      <c r="D5" s="3">
        <v>1</v>
      </c>
      <c r="M5" t="s">
        <v>15</v>
      </c>
      <c r="Q5" s="6">
        <v>500</v>
      </c>
      <c r="R5" s="5">
        <f>X4</f>
        <v>252</v>
      </c>
    </row>
    <row r="6" spans="1:24" x14ac:dyDescent="0.6">
      <c r="A6" s="3"/>
      <c r="B6" s="3"/>
      <c r="C6" s="3"/>
      <c r="D6" s="3"/>
    </row>
    <row r="7" spans="1:24" x14ac:dyDescent="0.6">
      <c r="A7" s="7" t="s">
        <v>16</v>
      </c>
      <c r="B7" s="7"/>
      <c r="C7" s="7"/>
      <c r="D7" s="7"/>
      <c r="M7" s="6">
        <f>B24</f>
        <v>-248</v>
      </c>
      <c r="N7">
        <f>IF(ABS(1-(Q2+Q7))&lt;=0.00001,Q2*R5+Q7*R10,NA())</f>
        <v>25.795599999999993</v>
      </c>
      <c r="Q7" s="4">
        <f>D10</f>
        <v>0.4524088</v>
      </c>
    </row>
    <row r="8" spans="1:24" x14ac:dyDescent="0.6">
      <c r="A8" s="2"/>
      <c r="B8" s="3" t="s">
        <v>2</v>
      </c>
      <c r="C8" s="3" t="s">
        <v>3</v>
      </c>
      <c r="D8" s="3" t="s">
        <v>4</v>
      </c>
      <c r="Q8" s="3" t="s">
        <v>9</v>
      </c>
    </row>
    <row r="9" spans="1:24" x14ac:dyDescent="0.6">
      <c r="A9" s="3" t="s">
        <v>5</v>
      </c>
      <c r="B9" s="8">
        <f>B13*D9</f>
        <v>0.32855471999999997</v>
      </c>
      <c r="C9" s="8">
        <f>D9-B9</f>
        <v>0.21903647999999998</v>
      </c>
      <c r="D9" s="26">
        <v>0.54759119999999994</v>
      </c>
      <c r="E9" s="28" t="s">
        <v>59</v>
      </c>
      <c r="I9" t="s">
        <v>17</v>
      </c>
      <c r="X9" s="5">
        <f>SUM(I11,M7,Q10)</f>
        <v>-248</v>
      </c>
    </row>
    <row r="10" spans="1:24" x14ac:dyDescent="0.6">
      <c r="A10" s="3" t="s">
        <v>9</v>
      </c>
      <c r="B10" s="8">
        <f>B14*D10</f>
        <v>0.13572264000000003</v>
      </c>
      <c r="C10" s="8">
        <f>D10-B10</f>
        <v>0.31668615999999994</v>
      </c>
      <c r="D10" s="26">
        <v>0.4524088</v>
      </c>
      <c r="E10" s="28" t="s">
        <v>60</v>
      </c>
      <c r="K10">
        <f>IF(J11=N7,1,IF(J11=N15,2))</f>
        <v>1</v>
      </c>
      <c r="Q10" s="9">
        <v>0</v>
      </c>
      <c r="R10" s="5">
        <f>X9</f>
        <v>-248</v>
      </c>
    </row>
    <row r="11" spans="1:24" x14ac:dyDescent="0.6">
      <c r="A11" s="3" t="s">
        <v>4</v>
      </c>
      <c r="B11" s="10">
        <f>B9+B10</f>
        <v>0.46427735999999997</v>
      </c>
      <c r="C11" s="10">
        <f>C9+C10</f>
        <v>0.53572263999999992</v>
      </c>
      <c r="D11" s="11">
        <v>1</v>
      </c>
      <c r="I11" s="9">
        <v>0</v>
      </c>
      <c r="J11">
        <f>MAX(N7,N15)</f>
        <v>25.795599999999993</v>
      </c>
    </row>
    <row r="12" spans="1:24" x14ac:dyDescent="0.6">
      <c r="A12" s="3"/>
      <c r="B12" s="2"/>
      <c r="C12" s="2"/>
      <c r="D12" s="2"/>
    </row>
    <row r="13" spans="1:24" x14ac:dyDescent="0.6">
      <c r="A13" s="3" t="s">
        <v>18</v>
      </c>
      <c r="B13" s="12">
        <v>0.6</v>
      </c>
      <c r="C13" s="3" t="s">
        <v>19</v>
      </c>
      <c r="D13" s="13">
        <f>1-B13</f>
        <v>0.4</v>
      </c>
      <c r="M13" t="s">
        <v>20</v>
      </c>
    </row>
    <row r="14" spans="1:24" x14ac:dyDescent="0.6">
      <c r="A14" s="3" t="s">
        <v>21</v>
      </c>
      <c r="B14" s="13">
        <f>1-D14</f>
        <v>0.30000000000000004</v>
      </c>
      <c r="C14" s="3" t="s">
        <v>22</v>
      </c>
      <c r="D14" s="12">
        <v>0.7</v>
      </c>
      <c r="X14">
        <f>SUM(I11,M15)</f>
        <v>0</v>
      </c>
    </row>
    <row r="15" spans="1:24" x14ac:dyDescent="0.6">
      <c r="M15" s="9">
        <v>0</v>
      </c>
      <c r="N15">
        <f>X14</f>
        <v>0</v>
      </c>
    </row>
    <row r="16" spans="1:24" x14ac:dyDescent="0.6">
      <c r="A16" s="14" t="s">
        <v>23</v>
      </c>
    </row>
    <row r="17" spans="1:24" x14ac:dyDescent="0.6">
      <c r="A17" s="3" t="s">
        <v>24</v>
      </c>
      <c r="B17" s="15">
        <f>B9/B11</f>
        <v>0.70766905368807986</v>
      </c>
      <c r="C17" s="16" t="s">
        <v>25</v>
      </c>
      <c r="D17" s="17">
        <f>1-B17</f>
        <v>0.29233094631192014</v>
      </c>
      <c r="U17" s="18">
        <f>B17</f>
        <v>0.70766905368807986</v>
      </c>
    </row>
    <row r="18" spans="1:24" x14ac:dyDescent="0.6">
      <c r="A18" s="3" t="s">
        <v>26</v>
      </c>
      <c r="B18" s="17">
        <f>C9/C11</f>
        <v>0.40886171993776482</v>
      </c>
      <c r="C18" s="16" t="s">
        <v>27</v>
      </c>
      <c r="D18" s="17">
        <f>1-B18</f>
        <v>0.59113828006223512</v>
      </c>
      <c r="U18" s="3" t="s">
        <v>5</v>
      </c>
    </row>
    <row r="19" spans="1:24" x14ac:dyDescent="0.6">
      <c r="X19" s="5">
        <f>SUM(I33,M26,Q22,U20)</f>
        <v>236</v>
      </c>
    </row>
    <row r="20" spans="1:24" x14ac:dyDescent="0.6">
      <c r="A20" t="s">
        <v>28</v>
      </c>
      <c r="B20" s="5">
        <v>-16</v>
      </c>
      <c r="E20" s="19" t="s">
        <v>29</v>
      </c>
      <c r="Q20" t="s">
        <v>15</v>
      </c>
      <c r="U20" s="6">
        <f>B26</f>
        <v>500</v>
      </c>
      <c r="V20" s="5">
        <f>X19</f>
        <v>236</v>
      </c>
    </row>
    <row r="21" spans="1:24" x14ac:dyDescent="0.6">
      <c r="G21">
        <f>IF(F22=J11,1,IF(F22=J33,2))</f>
        <v>2</v>
      </c>
    </row>
    <row r="22" spans="1:24" x14ac:dyDescent="0.6">
      <c r="A22" t="s">
        <v>30</v>
      </c>
      <c r="B22" s="5">
        <v>-188</v>
      </c>
      <c r="E22" s="20" t="s">
        <v>31</v>
      </c>
      <c r="F22" s="21">
        <f>MAX(J11,J33)</f>
        <v>33.136574719999984</v>
      </c>
      <c r="Q22" s="6">
        <f>B24</f>
        <v>-248</v>
      </c>
      <c r="R22">
        <f>IF(ABS(1-(U17+U22))&lt;=0.00001,U17*V20+U22*V25,NA())</f>
        <v>89.834526844039914</v>
      </c>
      <c r="U22" s="18">
        <f>1-U17</f>
        <v>0.29233094631192014</v>
      </c>
    </row>
    <row r="23" spans="1:24" x14ac:dyDescent="0.6">
      <c r="A23" t="s">
        <v>32</v>
      </c>
      <c r="B23" s="5">
        <v>-60</v>
      </c>
      <c r="M23" s="18">
        <f>B11</f>
        <v>0.46427735999999997</v>
      </c>
      <c r="U23" s="3" t="s">
        <v>9</v>
      </c>
    </row>
    <row r="24" spans="1:24" x14ac:dyDescent="0.6">
      <c r="A24" s="22" t="s">
        <v>30</v>
      </c>
      <c r="B24" s="23">
        <f>B22+B23</f>
        <v>-248</v>
      </c>
      <c r="M24" t="s">
        <v>33</v>
      </c>
      <c r="X24" s="5">
        <f>SUM(I33,M26,Q22,U25)</f>
        <v>-264</v>
      </c>
    </row>
    <row r="25" spans="1:24" x14ac:dyDescent="0.6">
      <c r="O25">
        <f>IF(N26=R22,1,IF(N26=R30,2))</f>
        <v>1</v>
      </c>
      <c r="U25" s="9">
        <v>0</v>
      </c>
      <c r="V25" s="5">
        <f>X24</f>
        <v>-264</v>
      </c>
    </row>
    <row r="26" spans="1:24" x14ac:dyDescent="0.6">
      <c r="A26" t="s">
        <v>34</v>
      </c>
      <c r="B26" s="5">
        <v>500</v>
      </c>
      <c r="M26" s="24">
        <v>0</v>
      </c>
      <c r="N26">
        <f>MAX(R22,R30)</f>
        <v>89.834526844039914</v>
      </c>
    </row>
    <row r="28" spans="1:24" x14ac:dyDescent="0.6">
      <c r="Q28" t="s">
        <v>20</v>
      </c>
    </row>
    <row r="29" spans="1:24" x14ac:dyDescent="0.6">
      <c r="X29" s="5">
        <f>SUM(I33,M26,Q30)</f>
        <v>-16</v>
      </c>
    </row>
    <row r="30" spans="1:24" x14ac:dyDescent="0.6">
      <c r="Q30" s="9">
        <v>0</v>
      </c>
      <c r="R30" s="5">
        <f>X29</f>
        <v>-16</v>
      </c>
    </row>
    <row r="31" spans="1:24" x14ac:dyDescent="0.6">
      <c r="I31" t="s">
        <v>35</v>
      </c>
    </row>
    <row r="32" spans="1:24" x14ac:dyDescent="0.6">
      <c r="U32" s="18">
        <f>B18</f>
        <v>0.40886171993776482</v>
      </c>
    </row>
    <row r="33" spans="1:24" x14ac:dyDescent="0.6">
      <c r="I33" s="6">
        <f>B20</f>
        <v>-16</v>
      </c>
      <c r="J33">
        <f>IF(ABS(1-(M23+M38))&lt;=0.00001,M23*N26+M38*N41,NA())</f>
        <v>33.136574719999984</v>
      </c>
      <c r="U33" s="3" t="s">
        <v>5</v>
      </c>
    </row>
    <row r="34" spans="1:24" x14ac:dyDescent="0.6">
      <c r="X34" s="5">
        <f>SUM(I33,M41,Q37,U35)</f>
        <v>236</v>
      </c>
    </row>
    <row r="35" spans="1:24" x14ac:dyDescent="0.6">
      <c r="Q35" t="s">
        <v>15</v>
      </c>
      <c r="U35" s="6">
        <f>B26</f>
        <v>500</v>
      </c>
      <c r="V35" s="5">
        <f>X34</f>
        <v>236</v>
      </c>
    </row>
    <row r="37" spans="1:24" x14ac:dyDescent="0.6">
      <c r="Q37" s="6">
        <f>B24</f>
        <v>-248</v>
      </c>
      <c r="R37">
        <f>IF(ABS(1-(U32+U37))&lt;=0.00001,U32*V35+U37*V40,NA())</f>
        <v>-59.569140031117584</v>
      </c>
      <c r="U37" s="18">
        <f>1-U32</f>
        <v>0.59113828006223512</v>
      </c>
    </row>
    <row r="38" spans="1:24" x14ac:dyDescent="0.6">
      <c r="M38" s="18">
        <f>C11</f>
        <v>0.53572263999999992</v>
      </c>
      <c r="U38" s="3" t="s">
        <v>9</v>
      </c>
    </row>
    <row r="39" spans="1:24" x14ac:dyDescent="0.6">
      <c r="M39" t="s">
        <v>36</v>
      </c>
      <c r="X39" s="5">
        <f>SUM(I33,M41,Q37,U40)</f>
        <v>-264</v>
      </c>
    </row>
    <row r="40" spans="1:24" x14ac:dyDescent="0.6">
      <c r="O40">
        <f>IF(N41=R37,1,IF(N41=R45,2))</f>
        <v>2</v>
      </c>
      <c r="U40" s="9">
        <v>0</v>
      </c>
      <c r="V40" s="5">
        <f>X39</f>
        <v>-264</v>
      </c>
    </row>
    <row r="41" spans="1:24" x14ac:dyDescent="0.6">
      <c r="M41" s="24">
        <v>0</v>
      </c>
      <c r="N41">
        <f>MAX(R37,R45)</f>
        <v>-16</v>
      </c>
    </row>
    <row r="43" spans="1:24" x14ac:dyDescent="0.6">
      <c r="Q43" t="s">
        <v>20</v>
      </c>
    </row>
    <row r="44" spans="1:24" x14ac:dyDescent="0.6">
      <c r="X44" s="5">
        <f>SUM(I33,M41,Q45)</f>
        <v>-16</v>
      </c>
    </row>
    <row r="45" spans="1:24" x14ac:dyDescent="0.6">
      <c r="Q45" s="9">
        <v>0</v>
      </c>
      <c r="R45" s="5">
        <f>X44</f>
        <v>-16</v>
      </c>
    </row>
    <row r="46" spans="1:24" x14ac:dyDescent="0.6">
      <c r="A46" s="25" t="s">
        <v>56</v>
      </c>
    </row>
    <row r="1000" spans="190:204" x14ac:dyDescent="0.6">
      <c r="GH1000" t="s">
        <v>37</v>
      </c>
      <c r="GI1000" t="s">
        <v>38</v>
      </c>
      <c r="GJ1000" t="s">
        <v>39</v>
      </c>
      <c r="GK1000" t="s">
        <v>40</v>
      </c>
      <c r="GL1000" t="s">
        <v>41</v>
      </c>
      <c r="GM1000" t="s">
        <v>42</v>
      </c>
      <c r="GN1000" t="s">
        <v>43</v>
      </c>
      <c r="GO1000" t="s">
        <v>44</v>
      </c>
      <c r="GP1000" t="s">
        <v>45</v>
      </c>
      <c r="GQ1000" t="s">
        <v>46</v>
      </c>
      <c r="GR1000" t="s">
        <v>47</v>
      </c>
      <c r="GS1000" t="s">
        <v>48</v>
      </c>
      <c r="GT1000" t="s">
        <v>49</v>
      </c>
      <c r="GU1000" t="s">
        <v>50</v>
      </c>
      <c r="GV1000" t="s">
        <v>51</v>
      </c>
    </row>
    <row r="1001" spans="190:204" x14ac:dyDescent="0.6">
      <c r="GH1001">
        <v>0</v>
      </c>
      <c r="GI1001" t="s">
        <v>52</v>
      </c>
      <c r="GJ1001">
        <v>0</v>
      </c>
      <c r="GK1001">
        <v>0</v>
      </c>
      <c r="GL1001">
        <v>0</v>
      </c>
      <c r="GM1001" t="s">
        <v>53</v>
      </c>
      <c r="GN1001">
        <v>2</v>
      </c>
      <c r="GO1001">
        <v>1</v>
      </c>
      <c r="GP1001">
        <v>2</v>
      </c>
      <c r="GQ1001">
        <v>0</v>
      </c>
      <c r="GR1001">
        <v>0</v>
      </c>
      <c r="GS1001">
        <v>0</v>
      </c>
      <c r="GT1001">
        <v>19</v>
      </c>
      <c r="GU1001">
        <v>1</v>
      </c>
      <c r="GV1001" t="b">
        <v>1</v>
      </c>
    </row>
    <row r="1002" spans="190:204" x14ac:dyDescent="0.6">
      <c r="GH1002">
        <v>1</v>
      </c>
      <c r="GK1002">
        <v>0</v>
      </c>
      <c r="GL1002">
        <v>0</v>
      </c>
      <c r="GM1002" t="s">
        <v>53</v>
      </c>
      <c r="GN1002">
        <v>2</v>
      </c>
      <c r="GO1002">
        <v>3</v>
      </c>
      <c r="GP1002">
        <v>4</v>
      </c>
      <c r="GQ1002">
        <v>0</v>
      </c>
      <c r="GR1002">
        <v>0</v>
      </c>
      <c r="GS1002">
        <v>0</v>
      </c>
      <c r="GT1002">
        <v>8</v>
      </c>
      <c r="GU1002">
        <v>5</v>
      </c>
      <c r="GV1002" t="b">
        <v>1</v>
      </c>
    </row>
    <row r="1003" spans="190:204" x14ac:dyDescent="0.6">
      <c r="GH1003">
        <v>2</v>
      </c>
      <c r="GK1003">
        <v>0</v>
      </c>
      <c r="GL1003">
        <v>0</v>
      </c>
      <c r="GM1003" t="s">
        <v>54</v>
      </c>
      <c r="GN1003">
        <v>2</v>
      </c>
      <c r="GO1003">
        <v>7</v>
      </c>
      <c r="GP1003">
        <v>8</v>
      </c>
      <c r="GQ1003">
        <v>0</v>
      </c>
      <c r="GR1003">
        <v>0</v>
      </c>
      <c r="GS1003">
        <v>0</v>
      </c>
      <c r="GT1003">
        <v>30</v>
      </c>
      <c r="GU1003">
        <v>5</v>
      </c>
      <c r="GV1003" t="b">
        <v>1</v>
      </c>
    </row>
    <row r="1004" spans="190:204" x14ac:dyDescent="0.6">
      <c r="GH1004">
        <v>3</v>
      </c>
      <c r="GK1004">
        <v>0</v>
      </c>
      <c r="GL1004">
        <v>1</v>
      </c>
      <c r="GM1004" t="s">
        <v>54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4</v>
      </c>
      <c r="GU1004">
        <v>9</v>
      </c>
      <c r="GV1004" t="b">
        <v>1</v>
      </c>
    </row>
    <row r="1005" spans="190:204" x14ac:dyDescent="0.6">
      <c r="GH1005">
        <v>4</v>
      </c>
      <c r="GK1005">
        <v>0</v>
      </c>
      <c r="GL1005">
        <v>1</v>
      </c>
      <c r="GM1005" t="s">
        <v>55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12</v>
      </c>
      <c r="GU1005">
        <v>9</v>
      </c>
      <c r="GV1005" t="b">
        <v>1</v>
      </c>
    </row>
    <row r="1006" spans="190:204" x14ac:dyDescent="0.6">
      <c r="GH1006">
        <v>5</v>
      </c>
      <c r="GL1006">
        <v>3</v>
      </c>
      <c r="GM1006" t="s">
        <v>55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90:204" x14ac:dyDescent="0.6">
      <c r="GH1007">
        <v>6</v>
      </c>
      <c r="GL1007">
        <v>3</v>
      </c>
      <c r="GM1007" t="s">
        <v>55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7</v>
      </c>
      <c r="GU1007">
        <v>13</v>
      </c>
      <c r="GV1007" t="b">
        <v>1</v>
      </c>
    </row>
    <row r="1008" spans="190:204" x14ac:dyDescent="0.6">
      <c r="GH1008">
        <v>7</v>
      </c>
      <c r="GL1008">
        <v>2</v>
      </c>
      <c r="GM1008" t="s">
        <v>53</v>
      </c>
      <c r="GN1008">
        <v>2</v>
      </c>
      <c r="GO1008">
        <v>9</v>
      </c>
      <c r="GP1008">
        <v>10</v>
      </c>
      <c r="GQ1008">
        <v>0</v>
      </c>
      <c r="GR1008">
        <v>0</v>
      </c>
      <c r="GS1008">
        <v>0</v>
      </c>
      <c r="GT1008">
        <v>23</v>
      </c>
      <c r="GU1008">
        <v>9</v>
      </c>
      <c r="GV1008" t="b">
        <v>1</v>
      </c>
    </row>
    <row r="1009" spans="190:204" x14ac:dyDescent="0.6">
      <c r="GH1009">
        <v>8</v>
      </c>
      <c r="GL1009">
        <v>2</v>
      </c>
      <c r="GM1009" t="s">
        <v>53</v>
      </c>
      <c r="GN1009">
        <v>2</v>
      </c>
      <c r="GO1009">
        <v>13</v>
      </c>
      <c r="GP1009">
        <v>14</v>
      </c>
      <c r="GQ1009">
        <v>0</v>
      </c>
      <c r="GR1009">
        <v>0</v>
      </c>
      <c r="GS1009">
        <v>0</v>
      </c>
      <c r="GT1009">
        <v>38</v>
      </c>
      <c r="GU1009">
        <v>9</v>
      </c>
      <c r="GV1009" t="b">
        <v>1</v>
      </c>
    </row>
    <row r="1010" spans="190:204" x14ac:dyDescent="0.6">
      <c r="GH1010">
        <v>9</v>
      </c>
      <c r="GK1010">
        <v>0</v>
      </c>
      <c r="GL1010">
        <v>7</v>
      </c>
      <c r="GM1010" t="s">
        <v>54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19</v>
      </c>
      <c r="GU1010">
        <v>13</v>
      </c>
      <c r="GV1010" t="b">
        <v>1</v>
      </c>
    </row>
    <row r="1011" spans="190:204" x14ac:dyDescent="0.6">
      <c r="GH1011">
        <v>10</v>
      </c>
      <c r="GK1011">
        <v>0</v>
      </c>
      <c r="GL1011">
        <v>7</v>
      </c>
      <c r="GM1011" t="s">
        <v>55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90:204" x14ac:dyDescent="0.6">
      <c r="GH1012">
        <v>11</v>
      </c>
      <c r="GL1012">
        <v>9</v>
      </c>
      <c r="GM1012" t="s">
        <v>55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90:204" x14ac:dyDescent="0.6">
      <c r="GH1013">
        <v>12</v>
      </c>
      <c r="GL1013">
        <v>9</v>
      </c>
      <c r="GM1013" t="s">
        <v>55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90:204" x14ac:dyDescent="0.6">
      <c r="GH1014">
        <v>13</v>
      </c>
      <c r="GK1014">
        <v>0</v>
      </c>
      <c r="GL1014">
        <v>8</v>
      </c>
      <c r="GM1014" t="s">
        <v>54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34</v>
      </c>
      <c r="GU1014">
        <v>13</v>
      </c>
      <c r="GV1014" t="b">
        <v>1</v>
      </c>
    </row>
    <row r="1015" spans="190:204" x14ac:dyDescent="0.6">
      <c r="GH1015">
        <v>14</v>
      </c>
      <c r="GK1015">
        <v>0</v>
      </c>
      <c r="GL1015">
        <v>8</v>
      </c>
      <c r="GM1015" t="s">
        <v>55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42</v>
      </c>
      <c r="GU1015">
        <v>13</v>
      </c>
      <c r="GV1015" t="b">
        <v>1</v>
      </c>
    </row>
    <row r="1016" spans="190:204" x14ac:dyDescent="0.6">
      <c r="GH1016">
        <v>15</v>
      </c>
      <c r="GL1016">
        <v>13</v>
      </c>
      <c r="GM1016" t="s">
        <v>55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17</v>
      </c>
      <c r="GV1016" t="b">
        <v>1</v>
      </c>
    </row>
    <row r="1017" spans="190:204" x14ac:dyDescent="0.6">
      <c r="GH1017">
        <v>16</v>
      </c>
      <c r="GL1017">
        <v>13</v>
      </c>
      <c r="GM1017" t="s">
        <v>55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17</v>
      </c>
      <c r="GV101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sqref="A1:C11"/>
    </sheetView>
  </sheetViews>
  <sheetFormatPr defaultColWidth="11" defaultRowHeight="15.6" x14ac:dyDescent="0.6"/>
  <sheetData>
    <row r="1" spans="1:3" x14ac:dyDescent="0.6">
      <c r="B1" t="s">
        <v>57</v>
      </c>
      <c r="C1" t="s">
        <v>58</v>
      </c>
    </row>
    <row r="2" spans="1:3" x14ac:dyDescent="0.6">
      <c r="A2">
        <v>1</v>
      </c>
      <c r="B2" s="27">
        <v>0.33</v>
      </c>
      <c r="C2" s="27">
        <v>0.67</v>
      </c>
    </row>
    <row r="3" spans="1:3" x14ac:dyDescent="0.6">
      <c r="A3">
        <v>2</v>
      </c>
      <c r="B3" s="27">
        <v>0.65159999999999996</v>
      </c>
      <c r="C3" s="27">
        <v>0.34839999999999999</v>
      </c>
    </row>
    <row r="4" spans="1:3" x14ac:dyDescent="0.6">
      <c r="A4">
        <v>3</v>
      </c>
      <c r="B4" s="27">
        <v>0.49723200000000001</v>
      </c>
      <c r="C4" s="27">
        <v>0.50276799999999999</v>
      </c>
    </row>
    <row r="5" spans="1:3" x14ac:dyDescent="0.6">
      <c r="A5">
        <v>4</v>
      </c>
      <c r="B5" s="27">
        <v>0.57132859999999996</v>
      </c>
      <c r="C5" s="27">
        <v>0.42867139999999998</v>
      </c>
    </row>
    <row r="6" spans="1:3" x14ac:dyDescent="0.6">
      <c r="A6">
        <v>5</v>
      </c>
      <c r="B6" s="27">
        <v>0.53576230000000002</v>
      </c>
      <c r="C6" s="27">
        <v>0.46423769999999998</v>
      </c>
    </row>
    <row r="7" spans="1:3" x14ac:dyDescent="0.6">
      <c r="A7">
        <v>6</v>
      </c>
      <c r="B7" s="27">
        <v>0.55283409999999999</v>
      </c>
      <c r="C7" s="27">
        <v>0.44716590000000001</v>
      </c>
    </row>
    <row r="8" spans="1:3" x14ac:dyDescent="0.6">
      <c r="A8">
        <v>7</v>
      </c>
      <c r="B8" s="27">
        <v>0.5446396</v>
      </c>
      <c r="C8" s="27">
        <v>0.4553604</v>
      </c>
    </row>
    <row r="9" spans="1:3" x14ac:dyDescent="0.6">
      <c r="A9">
        <v>8</v>
      </c>
      <c r="B9" s="27">
        <v>0.54857299999999998</v>
      </c>
      <c r="C9" s="27">
        <v>0.45142700000000002</v>
      </c>
    </row>
    <row r="10" spans="1:3" x14ac:dyDescent="0.6">
      <c r="A10">
        <v>9</v>
      </c>
      <c r="B10" s="27">
        <v>0.54668499999999998</v>
      </c>
      <c r="C10" s="27">
        <v>0.45331500000000002</v>
      </c>
    </row>
    <row r="11" spans="1:3" x14ac:dyDescent="0.6">
      <c r="A11">
        <v>10</v>
      </c>
      <c r="B11" s="27">
        <v>0.54759119999999994</v>
      </c>
      <c r="C11" s="27">
        <v>0.4524088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ProblemSet 10</vt:lpstr>
      <vt:lpstr>Markov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Navya Sri</cp:lastModifiedBy>
  <dcterms:created xsi:type="dcterms:W3CDTF">2015-08-11T01:19:14Z</dcterms:created>
  <dcterms:modified xsi:type="dcterms:W3CDTF">2020-06-20T19:14:02Z</dcterms:modified>
</cp:coreProperties>
</file>