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e.jacobs1\Desktop\DAT 520\August Revision Documents Only\Final Docs DAT 520 Revision 8_17_15\"/>
    </mc:Choice>
  </mc:AlternateContent>
  <bookViews>
    <workbookView xWindow="165" yWindow="0" windowWidth="25605" windowHeight="11715" tabRatio="500"/>
  </bookViews>
  <sheets>
    <sheet name="TreePlan Help" sheetId="8" r:id="rId1"/>
    <sheet name="Original ExpVal" sheetId="1" r:id="rId2"/>
    <sheet name="Formatted ExpVal" sheetId="2" r:id="rId3"/>
    <sheet name="Alternative Model Inputs" sheetId="3" r:id="rId4"/>
    <sheet name="Risk Utility Unscaled" sheetId="4" r:id="rId5"/>
    <sheet name="Risk Utility Scaled" sheetId="5" r:id="rId6"/>
    <sheet name="TreePlan License" sheetId="7" r:id="rId7"/>
  </sheets>
  <definedNames>
    <definedName name="_01_Title" localSheetId="6">'TreePlan License'!$A$1</definedName>
    <definedName name="_02_Introduction" localSheetId="6">'TreePlan License'!$A$2</definedName>
    <definedName name="_03_Definitions" localSheetId="6">'TreePlan License'!$A$3</definedName>
    <definedName name="_04_Ownership" localSheetId="6">'TreePlan License'!$A$4</definedName>
    <definedName name="_05_Copyright" localSheetId="6">'TreePlan License'!$A$5</definedName>
    <definedName name="_06_Standard_License" localSheetId="6">'TreePlan License'!$A$6</definedName>
    <definedName name="_07_Student_License" localSheetId="6">'TreePlan License'!$A$7</definedName>
    <definedName name="_08_Trial_License" localSheetId="6">'TreePlan License'!$A$8</definedName>
    <definedName name="_09_Volume_Licenses" localSheetId="6">'TreePlan License'!$A$9</definedName>
    <definedName name="_10_Backup_Copy" localSheetId="6">'TreePlan License'!$A$10</definedName>
    <definedName name="_11_Accessibility" localSheetId="6">'TreePlan License'!$A$11</definedName>
    <definedName name="_12_License_Transfer" localSheetId="6">'TreePlan License'!$A$12</definedName>
    <definedName name="_13_Modifications" localSheetId="6">'TreePlan License'!$A$13</definedName>
    <definedName name="_14_Reverse_Engineering" localSheetId="6">'TreePlan License'!$A$14</definedName>
    <definedName name="_15_Sublicensing" localSheetId="6">'TreePlan License'!$A$15</definedName>
    <definedName name="_16_Limited_Warranty" localSheetId="6">'TreePlan License'!$A$16</definedName>
    <definedName name="_17_Limited_Remedy" localSheetId="6">'TreePlan License'!$A$17</definedName>
    <definedName name="_18_Termination" localSheetId="6">'TreePlan License'!$A$18</definedName>
    <definedName name="_19_Confidentiality" localSheetId="6">'TreePlan License'!$A$19</definedName>
    <definedName name="_20_General_Provisions" localSheetId="6">'TreePlan License'!$A$20</definedName>
    <definedName name="A" localSheetId="5">'Risk Utility Scaled'!$V$9</definedName>
    <definedName name="A" localSheetId="4">1</definedName>
    <definedName name="B" localSheetId="5">'Risk Utility Scaled'!$V$10</definedName>
    <definedName name="B" localSheetId="4">1</definedName>
    <definedName name="High">'Risk Utility Scaled'!$V$7</definedName>
    <definedName name="Low">'Risk Utility Scaled'!$V$6</definedName>
    <definedName name="MinimizeCosts" localSheetId="3">FALSE</definedName>
    <definedName name="MinimizeCosts" localSheetId="2">FALSE</definedName>
    <definedName name="MinimizeCosts" localSheetId="1">FALSE</definedName>
    <definedName name="MinimizeCosts" localSheetId="5">FALSE</definedName>
    <definedName name="MinimizeCosts" localSheetId="4">FALSE</definedName>
    <definedName name="_xlnm.Print_Area" localSheetId="3">'Alternative Model Inputs'!TreeDiagram</definedName>
    <definedName name="_xlnm.Print_Area" localSheetId="2">'Formatted ExpVal'!TreeDiagram</definedName>
    <definedName name="_xlnm.Print_Area" localSheetId="1">'Original ExpVal'!TreeDiagram</definedName>
    <definedName name="_xlnm.Print_Area" localSheetId="5">'Risk Utility Scaled'!TreeDiagram</definedName>
    <definedName name="_xlnm.Print_Area" localSheetId="4">'Risk Utility Unscaled'!TreeDiagram</definedName>
    <definedName name="_xlnm.Print_Area" localSheetId="6">'TreePlan License'!$A$1:$A$20</definedName>
    <definedName name="RT" localSheetId="5">'Risk Utility Scaled'!$V$4</definedName>
    <definedName name="RT" localSheetId="4">'Risk Utility Unscaled'!$V$4</definedName>
    <definedName name="ScaledA" localSheetId="5">EXP(-Low/'Risk Utility Scaled'!RT)/(EXP(-Low/'Risk Utility Scaled'!RT)-EXP(-High/'Risk Utility Scaled'!RT))</definedName>
    <definedName name="ScaledA" localSheetId="4">EXP(-Low/'Risk Utility Unscaled'!RT)/(EXP(-Low/'Risk Utility Unscaled'!RT)-EXP(-High/'Risk Utility Unscaled'!RT))</definedName>
    <definedName name="ScaledB" localSheetId="5">1/(EXP(-Low/'Risk Utility Scaled'!RT)-EXP(-High/'Risk Utility Scaled'!RT))</definedName>
    <definedName name="ScaledB" localSheetId="4">1/(EXP(-Low/'Risk Utility Unscaled'!RT)-EXP(-High/'Risk Utility Unscaled'!RT))</definedName>
    <definedName name="TreeData" localSheetId="3">'Alternative Model Inputs'!$GH$1001:$GV$1014</definedName>
    <definedName name="TreeData" localSheetId="2">'Formatted ExpVal'!$GH$1001:$GV$1012</definedName>
    <definedName name="TreeData" localSheetId="1">'Original ExpVal'!$GH$1001:$GV$1012</definedName>
    <definedName name="TreeData" localSheetId="5">'Risk Utility Scaled'!$GH$1001:$GV$1012</definedName>
    <definedName name="TreeData" localSheetId="4">'Risk Utility Unscaled'!$GH$1001:$GV$1012</definedName>
    <definedName name="TreeDiagBase" localSheetId="3">'Alternative Model Inputs'!$A$1</definedName>
    <definedName name="TreeDiagBase" localSheetId="2">'Formatted ExpVal'!$A$1</definedName>
    <definedName name="TreeDiagBase" localSheetId="1">'Original ExpVal'!$A$1</definedName>
    <definedName name="TreeDiagBase" localSheetId="5">'Risk Utility Scaled'!$A$1</definedName>
    <definedName name="TreeDiagBase" localSheetId="4">'Risk Utility Unscaled'!$A$1</definedName>
    <definedName name="TreeDiagram" localSheetId="3">'Alternative Model Inputs'!$A$1:$W$34</definedName>
    <definedName name="TreeDiagram" localSheetId="2">'Formatted ExpVal'!$A$1:$S$34</definedName>
    <definedName name="TreeDiagram" localSheetId="1">'Original ExpVal'!$A$1:$S$34</definedName>
    <definedName name="TreeDiagram" localSheetId="5">'Risk Utility Scaled'!$A$1:$S$35</definedName>
    <definedName name="TreeDiagram" localSheetId="4">'Risk Utility Unscaled'!$A$1:$S$35</definedName>
    <definedName name="UseExpUtility" localSheetId="3">FALSE</definedName>
    <definedName name="UseExpUtility" localSheetId="2">FALSE</definedName>
    <definedName name="UseExpUtility" localSheetId="1">FALSE</definedName>
    <definedName name="UseExpUtility" localSheetId="5">TRUE</definedName>
    <definedName name="UseExpUtility" localSheetId="4">TRUE</definedName>
  </definedNames>
  <calcPr calcId="152511" calcMode="manual"/>
</workbook>
</file>

<file path=xl/calcChain.xml><?xml version="1.0" encoding="utf-8"?>
<calcChain xmlns="http://schemas.openxmlformats.org/spreadsheetml/2006/main">
  <c r="V9" i="5" l="1"/>
  <c r="AA8" i="5" s="1"/>
  <c r="V10" i="5"/>
  <c r="S23" i="5"/>
  <c r="Q24" i="5" s="1"/>
  <c r="S18" i="5"/>
  <c r="Q19" i="5" s="1"/>
  <c r="S13" i="5"/>
  <c r="Q14" i="5"/>
  <c r="S8" i="5"/>
  <c r="Q9" i="5" s="1"/>
  <c r="S3" i="5"/>
  <c r="M4" i="5" s="1"/>
  <c r="S28" i="5"/>
  <c r="I29" i="5"/>
  <c r="S33" i="5"/>
  <c r="E34" i="5" s="1"/>
  <c r="S23" i="4"/>
  <c r="Q24" i="4"/>
  <c r="Q25" i="4" s="1"/>
  <c r="S18" i="4"/>
  <c r="Q19" i="4"/>
  <c r="Q20" i="4" s="1"/>
  <c r="M22" i="4" s="1"/>
  <c r="M21" i="4" s="1"/>
  <c r="S13" i="4"/>
  <c r="Q14" i="4"/>
  <c r="Q15" i="4" s="1"/>
  <c r="S8" i="4"/>
  <c r="Q9" i="4" s="1"/>
  <c r="Q10" i="4" s="1"/>
  <c r="S3" i="4"/>
  <c r="M4" i="4" s="1"/>
  <c r="M5" i="4" s="1"/>
  <c r="S28" i="4"/>
  <c r="I29" i="4"/>
  <c r="I30" i="4" s="1"/>
  <c r="S33" i="4"/>
  <c r="E34" i="4"/>
  <c r="E35" i="4" s="1"/>
  <c r="W23" i="3"/>
  <c r="U24" i="3"/>
  <c r="W13" i="3"/>
  <c r="U14" i="3"/>
  <c r="Q24" i="3"/>
  <c r="R23" i="3"/>
  <c r="W18" i="3"/>
  <c r="Q19" i="3" s="1"/>
  <c r="M21" i="3" s="1"/>
  <c r="Q14" i="3"/>
  <c r="R13" i="3" s="1"/>
  <c r="W8" i="3"/>
  <c r="Q9" i="3"/>
  <c r="M11" i="3"/>
  <c r="W3" i="3"/>
  <c r="M4" i="3" s="1"/>
  <c r="W28" i="3"/>
  <c r="I29" i="3" s="1"/>
  <c r="W33" i="3"/>
  <c r="E34" i="3"/>
  <c r="S23" i="2"/>
  <c r="Q24" i="2"/>
  <c r="S18" i="2"/>
  <c r="Q19" i="2"/>
  <c r="M21" i="2" s="1"/>
  <c r="S13" i="2"/>
  <c r="Q14" i="2"/>
  <c r="S8" i="2"/>
  <c r="Q9" i="2" s="1"/>
  <c r="M11" i="2" s="1"/>
  <c r="S3" i="2"/>
  <c r="M4" i="2"/>
  <c r="S28" i="2"/>
  <c r="I29" i="2"/>
  <c r="S33" i="2"/>
  <c r="E34" i="2"/>
  <c r="S23" i="1"/>
  <c r="Q24" i="1"/>
  <c r="M21" i="1" s="1"/>
  <c r="S18" i="1"/>
  <c r="Q19" i="1"/>
  <c r="S13" i="1"/>
  <c r="Q14" i="1" s="1"/>
  <c r="M11" i="1" s="1"/>
  <c r="I12" i="1" s="1"/>
  <c r="S8" i="1"/>
  <c r="Q9" i="1"/>
  <c r="S3" i="1"/>
  <c r="M4" i="1"/>
  <c r="S28" i="1"/>
  <c r="I29" i="1" s="1"/>
  <c r="S33" i="1"/>
  <c r="E34" i="1"/>
  <c r="AA7" i="5"/>
  <c r="AA15" i="5"/>
  <c r="AA23" i="5"/>
  <c r="AA31" i="5"/>
  <c r="AA39" i="5"/>
  <c r="I12" i="2" l="1"/>
  <c r="I12" i="3"/>
  <c r="E20" i="1"/>
  <c r="A27" i="1" s="1"/>
  <c r="B26" i="1" s="1"/>
  <c r="J11" i="1"/>
  <c r="M12" i="4"/>
  <c r="M11" i="4" s="1"/>
  <c r="I12" i="4" s="1"/>
  <c r="AA38" i="5"/>
  <c r="AA30" i="5"/>
  <c r="AA22" i="5"/>
  <c r="AA14" i="5"/>
  <c r="AA6" i="5"/>
  <c r="I30" i="5"/>
  <c r="AA37" i="5"/>
  <c r="AA29" i="5"/>
  <c r="AA21" i="5"/>
  <c r="AA13" i="5"/>
  <c r="AA5" i="5"/>
  <c r="AA36" i="5"/>
  <c r="AA28" i="5"/>
  <c r="AA20" i="5"/>
  <c r="AA12" i="5"/>
  <c r="AA4" i="5"/>
  <c r="Q20" i="5"/>
  <c r="AA2" i="5"/>
  <c r="AA35" i="5"/>
  <c r="AA27" i="5"/>
  <c r="AA19" i="5"/>
  <c r="AA11" i="5"/>
  <c r="AA3" i="5"/>
  <c r="M5" i="5"/>
  <c r="E35" i="5"/>
  <c r="Q25" i="5"/>
  <c r="AA42" i="5"/>
  <c r="AA34" i="5"/>
  <c r="AA26" i="5"/>
  <c r="AA18" i="5"/>
  <c r="AA10" i="5"/>
  <c r="AA41" i="5"/>
  <c r="AA33" i="5"/>
  <c r="AA25" i="5"/>
  <c r="AA17" i="5"/>
  <c r="AA9" i="5"/>
  <c r="AA40" i="5"/>
  <c r="AA32" i="5"/>
  <c r="AA24" i="5"/>
  <c r="AA16" i="5"/>
  <c r="Q10" i="5"/>
  <c r="I13" i="4"/>
  <c r="E21" i="4" s="1"/>
  <c r="E20" i="4" s="1"/>
  <c r="A27" i="4" s="1"/>
  <c r="J11" i="4"/>
  <c r="Q15" i="5"/>
  <c r="M22" i="5" l="1"/>
  <c r="M21" i="5" s="1"/>
  <c r="J11" i="3"/>
  <c r="E20" i="3"/>
  <c r="A27" i="3" s="1"/>
  <c r="B26" i="3" s="1"/>
  <c r="M12" i="5"/>
  <c r="M11" i="5" s="1"/>
  <c r="I12" i="5" s="1"/>
  <c r="J11" i="5" s="1"/>
  <c r="J11" i="2"/>
  <c r="E20" i="2"/>
  <c r="A27" i="2" s="1"/>
  <c r="B26" i="2" s="1"/>
  <c r="A28" i="4"/>
  <c r="B26" i="4"/>
  <c r="I13" i="5" l="1"/>
  <c r="E21" i="5" s="1"/>
  <c r="E20" i="5" s="1"/>
  <c r="A27" i="5" s="1"/>
  <c r="B26" i="5"/>
  <c r="A28" i="5"/>
</calcChain>
</file>

<file path=xl/sharedStrings.xml><?xml version="1.0" encoding="utf-8"?>
<sst xmlns="http://schemas.openxmlformats.org/spreadsheetml/2006/main" count="352" uniqueCount="175">
  <si>
    <t>ID</t>
  </si>
  <si>
    <t>Name</t>
  </si>
  <si>
    <t>Value</t>
  </si>
  <si>
    <t>Prob</t>
  </si>
  <si>
    <t>Pred</t>
  </si>
  <si>
    <t>Kind</t>
  </si>
  <si>
    <t>NS</t>
  </si>
  <si>
    <t>S1</t>
  </si>
  <si>
    <t>S2</t>
  </si>
  <si>
    <t>S3</t>
  </si>
  <si>
    <t>S4</t>
  </si>
  <si>
    <t>S5</t>
  </si>
  <si>
    <t>Row</t>
  </si>
  <si>
    <t>Col</t>
  </si>
  <si>
    <t>Mark</t>
  </si>
  <si>
    <t>TreePlan</t>
  </si>
  <si>
    <t>D</t>
  </si>
  <si>
    <t>T</t>
  </si>
  <si>
    <t>E</t>
  </si>
  <si>
    <t>Prepare proposal</t>
  </si>
  <si>
    <t>Awarded contract</t>
  </si>
  <si>
    <t>Not awarded contract</t>
  </si>
  <si>
    <t>Do not prepare proposal</t>
  </si>
  <si>
    <t>Use mechanical method</t>
  </si>
  <si>
    <t>Try electronic method</t>
  </si>
  <si>
    <t>Try magnetic method</t>
  </si>
  <si>
    <t>Electronic failure</t>
  </si>
  <si>
    <t>Magnetic success</t>
  </si>
  <si>
    <t>Magnetic failure</t>
  </si>
  <si>
    <t>Electronic success</t>
  </si>
  <si>
    <t>Label in cell on left is the</t>
  </si>
  <si>
    <t>defined name of cell on right.</t>
  </si>
  <si>
    <t>RT</t>
  </si>
  <si>
    <t>Low</t>
  </si>
  <si>
    <t>High</t>
  </si>
  <si>
    <t>A</t>
  </si>
  <si>
    <t>B</t>
  </si>
  <si>
    <t>U(High) = 1.0</t>
  </si>
  <si>
    <t>U(Low) = 0.0</t>
  </si>
  <si>
    <t>Risk Utility</t>
  </si>
  <si>
    <r>
      <t>Introduction</t>
    </r>
    <r>
      <rPr>
        <sz val="12"/>
        <color theme="1"/>
        <rFont val="Calibri"/>
        <family val="2"/>
        <scheme val="minor"/>
      </rPr>
      <t xml:space="preserve">  Carefully read the following license agreement. This is a contract. By downloading, accepting delivery of, installing, or using any part of the Software, licensee agrees to be bound by all terms and conditions of this license.
</t>
    </r>
    <r>
      <rPr>
        <b/>
        <sz val="11"/>
        <color theme="1"/>
        <rFont val="Calibri"/>
        <family val="2"/>
        <scheme val="minor"/>
      </rPr>
      <t xml:space="preserve">
</t>
    </r>
  </si>
  <si>
    <r>
      <t>Ownership</t>
    </r>
    <r>
      <rPr>
        <sz val="12"/>
        <color theme="1"/>
        <rFont val="Calibri"/>
        <family val="2"/>
        <scheme val="minor"/>
      </rPr>
      <t xml:space="preserve">  The Software is owned and copyrighted by TreePlan Software. Your license confers no title or ownership in the Software and should not be construed as a sale of any right in the Software. We remain the sole owner of all right, title, and interest in the Software and related explanatory written and electronic materials. You acknowledge that no title to the intellectual property in the Software is transferred to you by the license. You further acknowledge that title and full ownership rights to the Software will remain the exclusive property of TreePlan Software and that you will not acquire any rights to the Software except as expressly set forth in this license.
</t>
    </r>
  </si>
  <si>
    <r>
      <t>Copyright</t>
    </r>
    <r>
      <rPr>
        <sz val="12"/>
        <color theme="1"/>
        <rFont val="Calibri"/>
        <family val="2"/>
        <scheme val="minor"/>
      </rPr>
      <t xml:space="preserve">  The Software is protected by United States copyright laws and international treaty provisions.
</t>
    </r>
  </si>
  <si>
    <r>
      <t>Student License</t>
    </r>
    <r>
      <rPr>
        <sz val="12"/>
        <color theme="1"/>
        <rFont val="Calibri"/>
        <family val="2"/>
        <scheme val="minor"/>
      </rPr>
      <t xml:space="preserve">  The Student license is only for instructional use by students and instructors, and the Software may not be used for commercial purposes. Upon purchase or receipt of a Student license, you may install and use the Student version of the Software for single individual use on multiple computers, or you may install the Student version on a single computer for shared use, but not both.
</t>
    </r>
  </si>
  <si>
    <r>
      <t>Trial License</t>
    </r>
    <r>
      <rPr>
        <sz val="12"/>
        <color theme="1"/>
        <rFont val="Calibri"/>
        <family val="2"/>
        <scheme val="minor"/>
      </rPr>
      <t xml:space="preserve">  TreePlan Software grants you the right to install and use the Trial version of the Software free of charge for single individual use on one computer for no longer than thirty days, after which you must delete all of the Software files from your computer. During the Trial period the Software is licensed only for evaluation and may not be used for commercial, instructional, or other production purposes.
</t>
    </r>
  </si>
  <si>
    <r>
      <rPr>
        <b/>
        <sz val="11"/>
        <color theme="1"/>
        <rFont val="Calibri"/>
        <family val="2"/>
        <scheme val="minor"/>
      </rPr>
      <t>Backup Copy</t>
    </r>
    <r>
      <rPr>
        <sz val="12"/>
        <color theme="1"/>
        <rFont val="Calibri"/>
        <family val="2"/>
        <scheme val="minor"/>
      </rPr>
      <t xml:space="preserve">  You may copy the Software for backup and archival purposes, provided that the original and each copy is kept in your possession and is not available to others.
</t>
    </r>
  </si>
  <si>
    <r>
      <rPr>
        <b/>
        <sz val="11"/>
        <color theme="1"/>
        <rFont val="Calibri"/>
        <family val="2"/>
        <scheme val="minor"/>
      </rPr>
      <t>Accessibility</t>
    </r>
    <r>
      <rPr>
        <sz val="12"/>
        <color theme="1"/>
        <rFont val="Calibri"/>
        <family val="2"/>
        <scheme val="minor"/>
      </rPr>
      <t xml:space="preserve">  You may not place the Software onto a server so that it is accessible via a public network such as the Internet.
</t>
    </r>
  </si>
  <si>
    <r>
      <rPr>
        <b/>
        <sz val="11"/>
        <color theme="1"/>
        <rFont val="Calibri"/>
        <family val="2"/>
        <scheme val="minor"/>
      </rPr>
      <t>License Transfer</t>
    </r>
    <r>
      <rPr>
        <sz val="12"/>
        <color theme="1"/>
        <rFont val="Calibri"/>
        <family val="2"/>
        <scheme val="minor"/>
      </rPr>
      <t xml:space="preserve">  You may not sublicense, sell, lease, rent, assign or otherwise transfer the license rights granted herein without the prior written consent of TreePlan Software.
</t>
    </r>
  </si>
  <si>
    <r>
      <t>Modifications</t>
    </r>
    <r>
      <rPr>
        <sz val="12"/>
        <color theme="1"/>
        <rFont val="Calibri"/>
        <family val="2"/>
        <scheme val="minor"/>
      </rPr>
      <t xml:space="preserve">  You may not modify or adapt the Software or merge it into another program.
</t>
    </r>
  </si>
  <si>
    <r>
      <rPr>
        <b/>
        <sz val="11"/>
        <color theme="1"/>
        <rFont val="Calibri"/>
        <family val="2"/>
        <scheme val="minor"/>
      </rPr>
      <t>Reverse Engineering</t>
    </r>
    <r>
      <rPr>
        <sz val="12"/>
        <color theme="1"/>
        <rFont val="Calibri"/>
        <family val="2"/>
        <scheme val="minor"/>
      </rPr>
      <t xml:space="preserve">  You may not reverse engineer, disassemble, decompile, or make any attempt to discover the source code of the Software.
</t>
    </r>
  </si>
  <si>
    <r>
      <rPr>
        <b/>
        <sz val="11"/>
        <color theme="1"/>
        <rFont val="Calibri"/>
        <family val="2"/>
        <scheme val="minor"/>
      </rPr>
      <t>Sublicensing</t>
    </r>
    <r>
      <rPr>
        <sz val="12"/>
        <color theme="1"/>
        <rFont val="Calibri"/>
        <family val="2"/>
        <scheme val="minor"/>
      </rPr>
      <t xml:space="preserve">  You may not sublicense, rent, lease, or lend any portion of the Software and related explanatory written and electronic materials.
</t>
    </r>
  </si>
  <si>
    <r>
      <rPr>
        <b/>
        <sz val="11"/>
        <color theme="1"/>
        <rFont val="Calibri"/>
        <family val="2"/>
        <scheme val="minor"/>
      </rPr>
      <t>Limited Warranty</t>
    </r>
    <r>
      <rPr>
        <sz val="12"/>
        <color theme="1"/>
        <rFont val="Calibri"/>
        <family val="2"/>
        <scheme val="minor"/>
      </rPr>
      <t xml:space="preserve">  We warrant that for a period of 90 days after delivery of this copy of the Software to you the Software will perform in substantial accordance with the related explanatory materials. 
To the extent permitted by applicable law, the foregoing limited warranty is in lieu of all other warranties or conditions, express or implied, and we disclaim any and all implied warranties or conditions, including any implied warranty of title, non-infringement, merchantability or fitness for a particular purpose, regardless of whether we know or had reason to know of your particular needs. 
No employee, agent, dealer, reseller, or distributor of ours is authorized to modify this limited warranty nor to make any additional warranties. 
Some states do not allow the limitation or exclusion of liability for incidental or consequential damages, so the above limitation may not apply to you.
</t>
    </r>
  </si>
  <si>
    <r>
      <rPr>
        <b/>
        <sz val="11"/>
        <color theme="1"/>
        <rFont val="Calibri"/>
        <family val="2"/>
        <scheme val="minor"/>
      </rPr>
      <t>Limited Remedy</t>
    </r>
    <r>
      <rPr>
        <sz val="12"/>
        <color theme="1"/>
        <rFont val="Calibri"/>
        <family val="2"/>
        <scheme val="minor"/>
      </rPr>
      <t xml:space="preserve">  Our entire liability and your exclusive remedy for breach of the foregoing warranty shall be, at our option, to either return the price you paid or replace the Software file that does not meet the foregoing warranty.
In no event will we be liable to you for any damages, including any lost profits, lost savings, or other incidental or consequential damages arising from the use or the inability to use the Software (even if we or an authorized dealer, reseller, or distributor has been advised of the possibility of these damages), or for any claim by any other party.
Some states do not allow the limitation or exclusion of liability for incidental or consequential damages, so the above limitation may not apply to you.
</t>
    </r>
  </si>
  <si>
    <r>
      <rPr>
        <b/>
        <sz val="11"/>
        <color theme="1"/>
        <rFont val="Calibri"/>
        <family val="2"/>
        <scheme val="minor"/>
      </rPr>
      <t xml:space="preserve">Termination  </t>
    </r>
    <r>
      <rPr>
        <sz val="12"/>
        <color theme="1"/>
        <rFont val="Calibri"/>
        <family val="2"/>
        <scheme val="minor"/>
      </rPr>
      <t xml:space="preserve">This license agreement takes effect upon your use of the Software and remains effective until terminated. You may terminate it at any time by destroying all copies of the Software and related explanatory materials in your possession. It will also automatically terminate if you fail to comply with any term or condition of this license agreement. You agree on termination of this license to destroy all copies of the Software and related explanatory materials in your possession.
</t>
    </r>
  </si>
  <si>
    <r>
      <rPr>
        <b/>
        <sz val="11"/>
        <color theme="1"/>
        <rFont val="Calibri"/>
        <family val="2"/>
        <scheme val="minor"/>
      </rPr>
      <t xml:space="preserve">Confidentiality  </t>
    </r>
    <r>
      <rPr>
        <sz val="12"/>
        <color theme="1"/>
        <rFont val="Calibri"/>
        <family val="2"/>
        <scheme val="minor"/>
      </rPr>
      <t xml:space="preserve">The Software contains trade secrets and proprietary know-how that belong to us and it is being made available to you in strict confidence. Any use or disclosure of the Software, or of its algorithms, protocols or interfaces, other than in strict accordance with this license agreement, may be actionable as a violation of our trade secret rights.
</t>
    </r>
  </si>
  <si>
    <r>
      <rPr>
        <b/>
        <sz val="11"/>
        <color theme="1"/>
        <rFont val="Calibri"/>
        <family val="2"/>
        <scheme val="minor"/>
      </rPr>
      <t xml:space="preserve">General Provisions  </t>
    </r>
    <r>
      <rPr>
        <sz val="12"/>
        <color theme="1"/>
        <rFont val="Calibri"/>
        <family val="2"/>
        <scheme val="minor"/>
      </rPr>
      <t xml:space="preserve">This written license agreement is the exclusive agreement between you and us concerning the Software and related explanatory materials and supersedes any prior purchase order, communication, advertising or representation concerning the Software.
This license agreement may be modified only by a writing signed by you and us.
In the event of litigation between you and us concerning the Software or related explanatory materials, the prevailing party in the litigation will be entitled to recover attorney fees and expenses from the other party.
This license agreement is governed by the laws of the State of California.
You agree that the Software will not be shipped, transferred or exported into any country or used in any manner prohibited by the United States Export Administration Act or any other export laws, restrictions or regulations.
</t>
    </r>
  </si>
  <si>
    <r>
      <t>Title</t>
    </r>
    <r>
      <rPr>
        <sz val="12"/>
        <color theme="1"/>
        <rFont val="Calibri"/>
        <family val="2"/>
        <scheme val="minor"/>
      </rPr>
      <t xml:space="preserve">  License Agreement for TreePlan, SensIt, and SimVoi
</t>
    </r>
  </si>
  <si>
    <r>
      <t>Definitions</t>
    </r>
    <r>
      <rPr>
        <sz val="12"/>
        <color theme="1"/>
        <rFont val="Calibri"/>
        <family val="2"/>
        <scheme val="minor"/>
      </rPr>
      <t xml:space="preserve">  The software product, “Software,” means the Pro, Student, or Trial version of TreePlan, SensIt, or SimVoi, including the Excel add-in files, associated example files, and electronic documentation files, and also any updates or modifications of the foregoing provided by TreePlan Software. 
The licensor, “TreePlan Software” or “We” or “Us” or “Our,” means Mike Middleton or Michael R. Middleton, doing business as TreePlan Software, a sole proprietorship, located at 2105 Buchanan Street, #1, San Francisco, CA 94115 USA. 
The licensee, “You” or “Your,” means the individual person or a single organizational entity that is being licensed to use the Software. 
This license agreement, “Agreement,” means this legal and binding agreement between you and TreePlan Software for the Software you are about to download, install, or use.
"Use" of the Software means the use of any of the Software functions to define, solve, analyze, or obtain results for a user-defined model.
</t>
    </r>
  </si>
  <si>
    <r>
      <t>Pro License</t>
    </r>
    <r>
      <rPr>
        <sz val="12"/>
        <color theme="1"/>
        <rFont val="Calibri"/>
        <family val="2"/>
        <scheme val="minor"/>
      </rPr>
      <t xml:space="preserve">  Upon purchase or receipt of a Pro license, you may install and use the Pro version of the Software for single individual use on multiple computers, or you may install the Pro version on a single computer for shared use, but not both.
</t>
    </r>
  </si>
  <si>
    <r>
      <t>Volume Licenses</t>
    </r>
    <r>
      <rPr>
        <sz val="12"/>
        <color theme="1"/>
        <rFont val="Calibri"/>
        <family val="2"/>
        <scheme val="minor"/>
      </rPr>
      <t xml:space="preserve">  For a volume purchase of Pro or Student licenses for a group of individual users, the primary purchaser may duplicate and distribute the corresponding version of the Software to those licensed users by disk, secure network, secure web site, or email attachment. For any method of distribution, the Software must be accessible only to people who have a license. 
For a volume purchase of Pro or Student licenses for shared use on a group of computers, each computer must have its own license, regardless of whether the Software is used at different times or concurrently. The Software may be installed on each licensed computer or on a network, provided there is a license for each computer that will access the Software through the network.
For a volume purchase, TreePlan Software provides support only to the primary purchaser or to another person designated by the purchaser.
</t>
    </r>
  </si>
  <si>
    <t>TreePlan for Excel                                                 1.84</t>
  </si>
  <si>
    <t>Decision Tree Software</t>
  </si>
  <si>
    <t>Add-In for Microsoft Windows Excel 2007-2013</t>
  </si>
  <si>
    <t>and for Macintosh Excel 2011</t>
  </si>
  <si>
    <t>TreePlan helps you build and modify decision tree diagrams</t>
  </si>
  <si>
    <t>in Excel worksheets.  TreePlan automatically puts formulas</t>
  </si>
  <si>
    <t>on your worksheet for evaluating these trees.</t>
  </si>
  <si>
    <t xml:space="preserve">To build a new decision tree, first create a new worksheet. </t>
  </si>
  <si>
    <t>Then start TreePlan in one of two ways:</t>
  </si>
  <si>
    <t>Windows Excel 2007, 2010, &amp; 2013</t>
  </si>
  <si>
    <t xml:space="preserve">     Add-Ins &gt; TreePlan Decision Tree, or Ctrl+Shift+T</t>
  </si>
  <si>
    <t>Macintosh Excel 2011</t>
  </si>
  <si>
    <t xml:space="preserve">     Tools &gt; TreePlan Decision Tree, or Option+Cmd+T</t>
  </si>
  <si>
    <t>When the TreePlan...New dialog box appears, choose</t>
  </si>
  <si>
    <t>New Tree.  TreePlan builds a tree diagram with an initial</t>
  </si>
  <si>
    <t>decision node and two branches.  The tree diagram begins</t>
  </si>
  <si>
    <t>with the upper left corner of the diagram near the active</t>
  </si>
  <si>
    <t>cell at the time New... is chosen.  TreePlan assigns the</t>
  </si>
  <si>
    <t>name TreeDiagram to the range of the tree diagram and</t>
  </si>
  <si>
    <t>sets Excel's Print_Area equal to TreeDiagram.</t>
  </si>
  <si>
    <t>To change the structure of the tree diagram, select a node,</t>
  </si>
  <si>
    <t>start TreePlan, and choose commands from a TreePlan</t>
  </si>
  <si>
    <t>dialog box.  Do not use Excel's commands to modify</t>
  </si>
  <si>
    <t>the tree structure or any other cells or graphic objects in</t>
  </si>
  <si>
    <t>the tree diagram. Only use TreePlan.</t>
  </si>
  <si>
    <t>On the left side of each branch of the tree diagram, there is</t>
  </si>
  <si>
    <t>a name field above the branch line and a partial-cash-flow</t>
  </si>
  <si>
    <t>value field below the line.  On the left side of event</t>
  </si>
  <si>
    <t>branches, there is also a probability field above the name</t>
  </si>
  <si>
    <t xml:space="preserve">field.  Decision nodes also have a number in them indicating  </t>
  </si>
  <si>
    <t>the optimal branch.</t>
  </si>
  <si>
    <t>On the right side of each branch of the tree diagram, there</t>
  </si>
  <si>
    <t>is a rollback Expected Value field below the line near</t>
  </si>
  <si>
    <t>each node.  TreePlan automatically puts the rollback EV</t>
  </si>
  <si>
    <t>formula into this cell: maximum of successor EVs at a</t>
  </si>
  <si>
    <t>decision node, and expected value of successor EVs at an</t>
  </si>
  <si>
    <t>event node.</t>
  </si>
  <si>
    <t xml:space="preserve">To the right of the terminal nodes, there is an endpoint </t>
  </si>
  <si>
    <t>value field that sums all of the partial cashflows in the tree.</t>
  </si>
  <si>
    <t>Internally, TreePlan uses the TreeData range, near cell</t>
  </si>
  <si>
    <t>GV1000, to construct the TreeDiagram.</t>
  </si>
  <si>
    <t>CAUTION:  Do not insert or delete rows or columns in the</t>
  </si>
  <si>
    <t>TreeDiagram or TreeData ranges.  Modify the tree diagram</t>
  </si>
  <si>
    <t>only by using TreePlan's menu options.</t>
  </si>
  <si>
    <t xml:space="preserve">TREEPLAN...DECISION and </t>
  </si>
  <si>
    <t>TREEPLAN...EVENT dialog boxes</t>
  </si>
  <si>
    <t>Add branch</t>
  </si>
  <si>
    <t xml:space="preserve">     Adds a single branch after the selected node .</t>
  </si>
  <si>
    <t xml:space="preserve">     (No more than 5 branches are allowed.)</t>
  </si>
  <si>
    <t>Copy subtree</t>
  </si>
  <si>
    <t xml:space="preserve">     Copies the selected node and all its successors to the</t>
  </si>
  <si>
    <t xml:space="preserve">     TreePlan clipboard.</t>
  </si>
  <si>
    <t>Insert decision</t>
  </si>
  <si>
    <t xml:space="preserve">     Inserts a decision node and single branch before the</t>
  </si>
  <si>
    <t xml:space="preserve">     selected node.</t>
  </si>
  <si>
    <t>Insert event</t>
  </si>
  <si>
    <t xml:space="preserve">     Inserts an event node and single branch before the</t>
  </si>
  <si>
    <t>Change to decision</t>
  </si>
  <si>
    <t xml:space="preserve">     Changes the selected event node to a decision node and</t>
  </si>
  <si>
    <t xml:space="preserve">     erases the probability fields from the event branches.</t>
  </si>
  <si>
    <t>Change to event</t>
  </si>
  <si>
    <t xml:space="preserve">     Changes the selected decision node to an event node.</t>
  </si>
  <si>
    <t>Shorten tree</t>
  </si>
  <si>
    <t xml:space="preserve">     Removes the selected node and its single successor</t>
  </si>
  <si>
    <t xml:space="preserve">     branch.</t>
  </si>
  <si>
    <t>Change to terminal</t>
  </si>
  <si>
    <t xml:space="preserve">     Changes the selected node to a terminal node.  All</t>
  </si>
  <si>
    <t xml:space="preserve">     successor branches are erased.</t>
  </si>
  <si>
    <t>Remove branch</t>
  </si>
  <si>
    <t xml:space="preserve">     Erases the selected node, the previous branch, and any</t>
  </si>
  <si>
    <t xml:space="preserve">     successor branches and nodes.</t>
  </si>
  <si>
    <t>TREEPLAN...TERMINAL dialog box</t>
  </si>
  <si>
    <t>Change to decision node</t>
  </si>
  <si>
    <t xml:space="preserve">     Changes the selected terminal node to a decision node</t>
  </si>
  <si>
    <t xml:space="preserve">     with one to five successor branches.</t>
  </si>
  <si>
    <t>Change to event node</t>
  </si>
  <si>
    <t xml:space="preserve">     Changes the selected terminal node to an event node</t>
  </si>
  <si>
    <t>Paste subtree</t>
  </si>
  <si>
    <t xml:space="preserve">     Pastes the subtree onto the selected terminal node from</t>
  </si>
  <si>
    <t xml:space="preserve">     the TreePlan clipboard.</t>
  </si>
  <si>
    <t>Remove previous branch</t>
  </si>
  <si>
    <t xml:space="preserve">     Erases the selected terminal node and the previous</t>
  </si>
  <si>
    <t>TREEPLAN...SELECT dialog box</t>
  </si>
  <si>
    <t>Cells</t>
  </si>
  <si>
    <t xml:space="preserve">     To select a set of nonadjacent cells for subsequent</t>
  </si>
  <si>
    <t xml:space="preserve">     formatting, select the appropriate option button.</t>
  </si>
  <si>
    <t>Objects</t>
  </si>
  <si>
    <t xml:space="preserve">     To select all objects, choose Select Special from the</t>
  </si>
  <si>
    <t xml:space="preserve">     Formula menu, and select the Objects option button.</t>
  </si>
  <si>
    <t>Columns</t>
  </si>
  <si>
    <t xml:space="preserve">     To select a set of nonadjacent columns for subsequent</t>
  </si>
  <si>
    <t>TREEPLAN...OPTIONS dialog box</t>
  </si>
  <si>
    <t>Certainty Equivalents</t>
  </si>
  <si>
    <t xml:space="preserve">     The default is to rollback the tree using expected values.  </t>
  </si>
  <si>
    <t xml:space="preserve">     If you chose to use exponential utilities, TreePlan will </t>
  </si>
  <si>
    <t xml:space="preserve">     compute utilities and certainty equivalents at each node.</t>
  </si>
  <si>
    <t xml:space="preserve">     For the Maximize option, the rollback formulas are</t>
  </si>
  <si>
    <t xml:space="preserve">     U=A-B*EXP(-X/RT) and X=-LN((A-U)/B)*RT, and for the</t>
  </si>
  <si>
    <t xml:space="preserve">     Minimize option, U=A-B*EXP(X/RT) and</t>
  </si>
  <si>
    <t xml:space="preserve">     X=LN((A-U)/B)*RT.</t>
  </si>
  <si>
    <t xml:space="preserve">     NOTE:  TreePlan uses the name RT to represent the</t>
  </si>
  <si>
    <t xml:space="preserve">     risk tolerance parameter of the exponential utility</t>
  </si>
  <si>
    <t xml:space="preserve">     function;  the names A and B determine scaling.</t>
  </si>
  <si>
    <t xml:space="preserve">     If the names A, B, and RT don't exist, they are initially</t>
  </si>
  <si>
    <t xml:space="preserve">     defined as A=1, B=1, and RT=999999999999.  The </t>
  </si>
  <si>
    <t xml:space="preserve">     name UseExpUtility is a flag indicating whether to use </t>
  </si>
  <si>
    <t xml:space="preserve">     exponential utilities or expected values.</t>
  </si>
  <si>
    <t>Decision Node EV/CE Choices</t>
  </si>
  <si>
    <t xml:space="preserve">     The default is to Maximize profits.  If you choose to</t>
  </si>
  <si>
    <t xml:space="preserve">     Minimize costs instead, the cash flows are interpreted </t>
  </si>
  <si>
    <t xml:space="preserve">     as costs, and decisions are made by choosing the</t>
  </si>
  <si>
    <t xml:space="preserve">     minimum expected value/CE rather than the maximum.</t>
  </si>
  <si>
    <t xml:space="preserve">     TreePlan uses the name MinimizeCosts as a flag</t>
  </si>
  <si>
    <t xml:space="preserve">     indicating whether to maximize profits or minimize</t>
  </si>
  <si>
    <t xml:space="preserve">     costs.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</si>
</sst>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
    <numFmt numFmtId="165" formatCode=";;;"/>
    <numFmt numFmtId="166" formatCode="0.00000"/>
  </numFmts>
  <fonts count="6" x14ac:knownFonts="1">
    <font>
      <sz val="12"/>
      <color theme="1"/>
      <name val="Calibri"/>
      <family val="2"/>
      <scheme val="minor"/>
    </font>
    <font>
      <sz val="11"/>
      <color theme="1"/>
      <name val="Calibri"/>
      <family val="2"/>
      <scheme val="minor"/>
    </font>
    <font>
      <sz val="11"/>
      <color theme="1"/>
      <name val="Calibri"/>
      <family val="2"/>
      <scheme val="minor"/>
    </font>
    <font>
      <sz val="8"/>
      <name val="Calibri"/>
      <family val="2"/>
    </font>
    <font>
      <b/>
      <sz val="11"/>
      <color theme="1"/>
      <name val="Calibri"/>
      <family val="2"/>
      <scheme val="minor"/>
    </font>
    <font>
      <sz val="12"/>
      <name val="Arial"/>
      <family val="2"/>
      <charset val="204"/>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8">
    <xf numFmtId="0" fontId="0" fillId="0" borderId="0" xfId="0"/>
    <xf numFmtId="0" fontId="0" fillId="0" borderId="0" xfId="0" applyAlignment="1">
      <alignment horizontal="left"/>
    </xf>
    <xf numFmtId="0" fontId="0" fillId="0" borderId="0" xfId="0" applyProtection="1">
      <protection locked="0"/>
    </xf>
    <xf numFmtId="164" fontId="0" fillId="0" borderId="0" xfId="0" applyNumberFormat="1" applyAlignment="1">
      <alignment horizontal="left"/>
    </xf>
    <xf numFmtId="164" fontId="0" fillId="0" borderId="0" xfId="0" applyNumberFormat="1"/>
    <xf numFmtId="165" fontId="0" fillId="0" borderId="0" xfId="0" applyNumberFormat="1"/>
    <xf numFmtId="166" fontId="0" fillId="0" borderId="0" xfId="0" applyNumberFormat="1"/>
    <xf numFmtId="0" fontId="0" fillId="0" borderId="0" xfId="0" applyAlignment="1">
      <alignment horizontal="right"/>
    </xf>
    <xf numFmtId="0" fontId="0" fillId="0" borderId="0" xfId="0" applyAlignment="1" applyProtection="1">
      <alignment horizontal="right"/>
      <protection locked="0"/>
    </xf>
    <xf numFmtId="164" fontId="0" fillId="0" borderId="0" xfId="0" applyNumberFormat="1" applyAlignment="1">
      <alignment horizontal="right"/>
    </xf>
    <xf numFmtId="166" fontId="0" fillId="0" borderId="0" xfId="0" applyNumberFormat="1" applyAlignment="1">
      <alignment horizontal="right"/>
    </xf>
    <xf numFmtId="0" fontId="4" fillId="0" borderId="0" xfId="2" applyFont="1" applyAlignment="1">
      <alignment vertical="top" wrapText="1"/>
    </xf>
    <xf numFmtId="0" fontId="1" fillId="0" borderId="0" xfId="2" applyFont="1" applyAlignment="1">
      <alignment vertical="top" wrapText="1"/>
    </xf>
    <xf numFmtId="0" fontId="1" fillId="0" borderId="0" xfId="2" applyFont="1"/>
    <xf numFmtId="0" fontId="5" fillId="0" borderId="0" xfId="0" applyFont="1" applyBorder="1" applyAlignment="1">
      <alignment horizontal="left" wrapText="1"/>
    </xf>
    <xf numFmtId="0" fontId="5" fillId="0" borderId="0" xfId="0" applyFont="1" applyBorder="1"/>
    <xf numFmtId="0" fontId="5" fillId="0" borderId="0" xfId="0" applyFont="1"/>
    <xf numFmtId="0" fontId="5" fillId="0" borderId="0" xfId="0" quotePrefix="1" applyFont="1" applyBorder="1"/>
  </cellXfs>
  <cellStyles count="3">
    <cellStyle name="Normal" xfId="0" builtinId="0"/>
    <cellStyle name="Normal 2" xfId="1"/>
    <cellStyle name="Normal 3" xfId="2"/>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200" b="1" i="0" u="none" strike="noStrike" baseline="0">
                <a:solidFill>
                  <a:srgbClr val="000000"/>
                </a:solidFill>
                <a:latin typeface="Calibri"/>
                <a:ea typeface="Calibri"/>
                <a:cs typeface="Calibri"/>
              </a:defRPr>
            </a:pPr>
            <a:r>
              <a:rPr lang="en-US"/>
              <a:t>DriveTek Risk Utility Function</a:t>
            </a:r>
          </a:p>
        </c:rich>
      </c:tx>
      <c:overlay val="0"/>
      <c:spPr>
        <a:noFill/>
        <a:ln w="25400">
          <a:noFill/>
        </a:ln>
      </c:spPr>
    </c:title>
    <c:autoTitleDeleted val="0"/>
    <c:plotArea>
      <c:layout>
        <c:manualLayout>
          <c:layoutTarget val="inner"/>
          <c:xMode val="edge"/>
          <c:yMode val="edge"/>
          <c:x val="0.12461966604823747"/>
          <c:y val="8.8377445339470659E-2"/>
          <c:w val="0.8099025608811885"/>
          <c:h val="0.78638275509002109"/>
        </c:manualLayout>
      </c:layout>
      <c:scatterChart>
        <c:scatterStyle val="smoothMarker"/>
        <c:varyColors val="0"/>
        <c:ser>
          <c:idx val="0"/>
          <c:order val="0"/>
          <c:spPr>
            <a:ln w="25400">
              <a:solidFill>
                <a:srgbClr val="666699"/>
              </a:solidFill>
              <a:prstDash val="solid"/>
            </a:ln>
          </c:spPr>
          <c:marker>
            <c:symbol val="circle"/>
            <c:size val="5"/>
            <c:spPr>
              <a:solidFill>
                <a:schemeClr val="tx1"/>
              </a:solidFill>
              <a:ln>
                <a:solidFill>
                  <a:schemeClr val="tx1"/>
                </a:solidFill>
                <a:prstDash val="solid"/>
              </a:ln>
              <a:effectLst/>
            </c:spPr>
          </c:marker>
          <c:xVal>
            <c:numRef>
              <c:f>'Risk Utility Scaled'!$Z$2:$Z$42</c:f>
              <c:numCache>
                <c:formatCode>"$"#,##0</c:formatCode>
                <c:ptCount val="41"/>
                <c:pt idx="0">
                  <c:v>-50000</c:v>
                </c:pt>
                <c:pt idx="1">
                  <c:v>-45000</c:v>
                </c:pt>
                <c:pt idx="2">
                  <c:v>-40000</c:v>
                </c:pt>
                <c:pt idx="3">
                  <c:v>-35000</c:v>
                </c:pt>
                <c:pt idx="4">
                  <c:v>-30000</c:v>
                </c:pt>
                <c:pt idx="5">
                  <c:v>-25000</c:v>
                </c:pt>
                <c:pt idx="6">
                  <c:v>-20000</c:v>
                </c:pt>
                <c:pt idx="7">
                  <c:v>-15000</c:v>
                </c:pt>
                <c:pt idx="8">
                  <c:v>-10000</c:v>
                </c:pt>
                <c:pt idx="9">
                  <c:v>-5000</c:v>
                </c:pt>
                <c:pt idx="10">
                  <c:v>0</c:v>
                </c:pt>
                <c:pt idx="11">
                  <c:v>5000</c:v>
                </c:pt>
                <c:pt idx="12">
                  <c:v>10000</c:v>
                </c:pt>
                <c:pt idx="13">
                  <c:v>15000</c:v>
                </c:pt>
                <c:pt idx="14">
                  <c:v>20000</c:v>
                </c:pt>
                <c:pt idx="15">
                  <c:v>25000</c:v>
                </c:pt>
                <c:pt idx="16">
                  <c:v>30000</c:v>
                </c:pt>
                <c:pt idx="17">
                  <c:v>35000</c:v>
                </c:pt>
                <c:pt idx="18">
                  <c:v>40000</c:v>
                </c:pt>
                <c:pt idx="19">
                  <c:v>45000</c:v>
                </c:pt>
                <c:pt idx="20">
                  <c:v>50000</c:v>
                </c:pt>
                <c:pt idx="21">
                  <c:v>55000</c:v>
                </c:pt>
                <c:pt idx="22">
                  <c:v>60000</c:v>
                </c:pt>
                <c:pt idx="23">
                  <c:v>65000</c:v>
                </c:pt>
                <c:pt idx="24">
                  <c:v>70000</c:v>
                </c:pt>
                <c:pt idx="25">
                  <c:v>75000</c:v>
                </c:pt>
                <c:pt idx="26">
                  <c:v>80000</c:v>
                </c:pt>
                <c:pt idx="27">
                  <c:v>85000</c:v>
                </c:pt>
                <c:pt idx="28">
                  <c:v>90000</c:v>
                </c:pt>
                <c:pt idx="29">
                  <c:v>95000</c:v>
                </c:pt>
                <c:pt idx="30">
                  <c:v>100000</c:v>
                </c:pt>
                <c:pt idx="31">
                  <c:v>105000</c:v>
                </c:pt>
                <c:pt idx="32">
                  <c:v>110000</c:v>
                </c:pt>
                <c:pt idx="33">
                  <c:v>115000</c:v>
                </c:pt>
                <c:pt idx="34">
                  <c:v>120000</c:v>
                </c:pt>
                <c:pt idx="35">
                  <c:v>125000</c:v>
                </c:pt>
                <c:pt idx="36">
                  <c:v>130000</c:v>
                </c:pt>
                <c:pt idx="37">
                  <c:v>135000</c:v>
                </c:pt>
                <c:pt idx="38">
                  <c:v>140000</c:v>
                </c:pt>
                <c:pt idx="39">
                  <c:v>145000</c:v>
                </c:pt>
                <c:pt idx="40">
                  <c:v>150000</c:v>
                </c:pt>
              </c:numCache>
            </c:numRef>
          </c:xVal>
          <c:yVal>
            <c:numRef>
              <c:f>'Risk Utility Scaled'!$AA$2:$AA$42</c:f>
              <c:numCache>
                <c:formatCode>0.00000</c:formatCode>
                <c:ptCount val="41"/>
                <c:pt idx="0">
                  <c:v>0</c:v>
                </c:pt>
                <c:pt idx="1">
                  <c:v>4.4518973533193673E-2</c:v>
                </c:pt>
                <c:pt idx="2">
                  <c:v>8.7578441511430904E-2</c:v>
                </c:pt>
                <c:pt idx="3">
                  <c:v>0.12922625221817152</c:v>
                </c:pt>
                <c:pt idx="4">
                  <c:v>0.16950868528355789</c:v>
                </c:pt>
                <c:pt idx="5">
                  <c:v>0.20847050311098836</c:v>
                </c:pt>
                <c:pt idx="6">
                  <c:v>0.24615500061772555</c:v>
                </c:pt>
                <c:pt idx="7">
                  <c:v>0.28260405334481598</c:v>
                </c:pt>
                <c:pt idx="8">
                  <c:v>0.31785816398977551</c:v>
                </c:pt>
                <c:pt idx="9">
                  <c:v>0.3519565074137545</c:v>
                </c:pt>
                <c:pt idx="10">
                  <c:v>0.3849369741731915</c:v>
                </c:pt>
                <c:pt idx="11">
                  <c:v>0.41683621262433068</c:v>
                </c:pt>
                <c:pt idx="12">
                  <c:v>0.4476896696473871</c:v>
                </c:pt>
                <c:pt idx="13">
                  <c:v>0.47753163003561705</c:v>
                </c:pt>
                <c:pt idx="14">
                  <c:v>0.50639525459305912</c:v>
                </c:pt>
                <c:pt idx="15">
                  <c:v>0.53431261698328503</c:v>
                </c:pt>
                <c:pt idx="16">
                  <c:v>0.56131473937010234</c:v>
                </c:pt>
                <c:pt idx="17">
                  <c:v>0.58743162688981765</c:v>
                </c:pt>
                <c:pt idx="18">
                  <c:v>0.6126923009933638</c:v>
                </c:pt>
                <c:pt idx="19">
                  <c:v>0.63712483169534251</c:v>
                </c:pt>
                <c:pt idx="20">
                  <c:v>0.66075636876581723</c:v>
                </c:pt>
                <c:pt idx="21">
                  <c:v>0.68361317189951776</c:v>
                </c:pt>
                <c:pt idx="22">
                  <c:v>0.70572063989598055</c:v>
                </c:pt>
                <c:pt idx="23">
                  <c:v>0.72710333888305001</c:v>
                </c:pt>
                <c:pt idx="24">
                  <c:v>0.74778502961510385</c:v>
                </c:pt>
                <c:pt idx="25">
                  <c:v>0.76778869387633575</c:v>
                </c:pt>
                <c:pt idx="26">
                  <c:v>0.78713656001843579</c:v>
                </c:pt>
                <c:pt idx="27">
                  <c:v>0.80585012766104558</c:v>
                </c:pt>
                <c:pt idx="28">
                  <c:v>0.82395019158243699</c:v>
                </c:pt>
                <c:pt idx="29">
                  <c:v>0.84145686482696014</c:v>
                </c:pt>
                <c:pt idx="30">
                  <c:v>0.85838960105494055</c:v>
                </c:pt>
                <c:pt idx="31">
                  <c:v>0.87476721615985809</c:v>
                </c:pt>
                <c:pt idx="32">
                  <c:v>0.89060790917683152</c:v>
                </c:pt>
                <c:pt idx="33">
                  <c:v>0.90592928250564131</c:v>
                </c:pt>
                <c:pt idx="34">
                  <c:v>0.92074836147076167</c:v>
                </c:pt>
                <c:pt idx="35">
                  <c:v>0.93508161324014027</c:v>
                </c:pt>
                <c:pt idx="36">
                  <c:v>0.94894496512374538</c:v>
                </c:pt>
                <c:pt idx="37">
                  <c:v>0.96235382227221589</c:v>
                </c:pt>
                <c:pt idx="38">
                  <c:v>0.97532308479527985</c:v>
                </c:pt>
                <c:pt idx="39">
                  <c:v>0.98786716431896515</c:v>
                </c:pt>
                <c:pt idx="40">
                  <c:v>1</c:v>
                </c:pt>
              </c:numCache>
            </c:numRef>
          </c:yVal>
          <c:smooth val="1"/>
        </c:ser>
        <c:dLbls>
          <c:showLegendKey val="0"/>
          <c:showVal val="0"/>
          <c:showCatName val="0"/>
          <c:showSerName val="0"/>
          <c:showPercent val="0"/>
          <c:showBubbleSize val="0"/>
        </c:dLbls>
        <c:axId val="181079856"/>
        <c:axId val="181080416"/>
      </c:scatterChart>
      <c:valAx>
        <c:axId val="181079856"/>
        <c:scaling>
          <c:orientation val="minMax"/>
          <c:max val="150000"/>
          <c:min val="-50000"/>
        </c:scaling>
        <c:delete val="0"/>
        <c:axPos val="b"/>
        <c:majorGridlines>
          <c:spPr>
            <a:ln w="3175">
              <a:solidFill>
                <a:srgbClr val="808080"/>
              </a:solidFill>
              <a:prstDash val="solid"/>
            </a:ln>
          </c:spPr>
        </c:majorGridlines>
        <c:title>
          <c:tx>
            <c:rich>
              <a:bodyPr/>
              <a:lstStyle/>
              <a:p>
                <a:pPr>
                  <a:defRPr sz="1200" b="1" i="0" u="none" strike="noStrike" baseline="0">
                    <a:solidFill>
                      <a:srgbClr val="000000"/>
                    </a:solidFill>
                    <a:latin typeface="Calibri"/>
                    <a:ea typeface="Calibri"/>
                    <a:cs typeface="Calibri"/>
                  </a:defRPr>
                </a:pPr>
                <a:r>
                  <a:rPr lang="en-US"/>
                  <a:t>Value or Certain Equivalent, x</a:t>
                </a:r>
              </a:p>
            </c:rich>
          </c:tx>
          <c:overlay val="0"/>
          <c:spPr>
            <a:noFill/>
            <a:ln w="25400">
              <a:noFill/>
            </a:ln>
          </c:spPr>
        </c:title>
        <c:numFmt formatCode="&quot;$&quot;#,##0" sourceLinked="1"/>
        <c:majorTickMark val="out"/>
        <c:minorTickMark val="none"/>
        <c:tickLblPos val="nextTo"/>
        <c:spPr>
          <a:ln w="12700">
            <a:solidFill>
              <a:srgbClr val="000000"/>
            </a:solidFill>
            <a:prstDash val="solid"/>
          </a:ln>
        </c:spPr>
        <c:txPr>
          <a:bodyPr rot="0" vert="horz"/>
          <a:lstStyle/>
          <a:p>
            <a:pPr>
              <a:defRPr sz="1200" b="1" i="0" u="none" strike="noStrike" baseline="0">
                <a:solidFill>
                  <a:srgbClr val="000000"/>
                </a:solidFill>
                <a:latin typeface="Calibri"/>
                <a:ea typeface="Calibri"/>
                <a:cs typeface="Calibri"/>
              </a:defRPr>
            </a:pPr>
            <a:endParaRPr lang="en-US"/>
          </a:p>
        </c:txPr>
        <c:crossAx val="181080416"/>
        <c:crossesAt val="0"/>
        <c:crossBetween val="midCat"/>
        <c:majorUnit val="50000"/>
      </c:valAx>
      <c:valAx>
        <c:axId val="181080416"/>
        <c:scaling>
          <c:orientation val="minMax"/>
          <c:max val="1"/>
          <c:min val="0"/>
        </c:scaling>
        <c:delete val="0"/>
        <c:axPos val="l"/>
        <c:majorGridlines>
          <c:spPr>
            <a:ln w="3175">
              <a:solidFill>
                <a:srgbClr val="808080"/>
              </a:solidFill>
              <a:prstDash val="solid"/>
            </a:ln>
          </c:spPr>
        </c:majorGridlines>
        <c:title>
          <c:tx>
            <c:rich>
              <a:bodyPr/>
              <a:lstStyle/>
              <a:p>
                <a:pPr>
                  <a:defRPr sz="1200" b="1" i="0" u="none" strike="noStrike" baseline="0">
                    <a:solidFill>
                      <a:srgbClr val="000000"/>
                    </a:solidFill>
                    <a:latin typeface="Calibri"/>
                    <a:ea typeface="Calibri"/>
                    <a:cs typeface="Calibri"/>
                  </a:defRPr>
                </a:pPr>
                <a:r>
                  <a:rPr lang="en-US"/>
                  <a:t>Utility or Expected Utility, U(x)</a:t>
                </a:r>
              </a:p>
            </c:rich>
          </c:tx>
          <c:layout>
            <c:manualLayout>
              <c:xMode val="edge"/>
              <c:yMode val="edge"/>
              <c:x val="2.2578794089095029E-2"/>
              <c:y val="0.31941418360596191"/>
            </c:manualLayout>
          </c:layout>
          <c:overlay val="0"/>
          <c:spPr>
            <a:noFill/>
            <a:ln w="25400">
              <a:noFill/>
            </a:ln>
          </c:spPr>
        </c:title>
        <c:numFmt formatCode="0.0" sourceLinked="0"/>
        <c:majorTickMark val="out"/>
        <c:minorTickMark val="none"/>
        <c:tickLblPos val="nextTo"/>
        <c:spPr>
          <a:ln w="12700">
            <a:solidFill>
              <a:srgbClr val="000000"/>
            </a:solidFill>
            <a:prstDash val="solid"/>
          </a:ln>
        </c:spPr>
        <c:txPr>
          <a:bodyPr rot="0" vert="horz"/>
          <a:lstStyle/>
          <a:p>
            <a:pPr>
              <a:defRPr sz="1200" b="1" i="0" u="none" strike="noStrike" baseline="0">
                <a:solidFill>
                  <a:srgbClr val="000000"/>
                </a:solidFill>
                <a:latin typeface="Calibri"/>
                <a:ea typeface="Calibri"/>
                <a:cs typeface="Calibri"/>
              </a:defRPr>
            </a:pPr>
            <a:endParaRPr lang="en-US"/>
          </a:p>
        </c:txPr>
        <c:crossAx val="181079856"/>
        <c:crossesAt val="-50000"/>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18</xdr:row>
      <xdr:rowOff>0</xdr:rowOff>
    </xdr:from>
    <xdr:to>
      <xdr:col>5</xdr:col>
      <xdr:colOff>152400</xdr:colOff>
      <xdr:row>18</xdr:row>
      <xdr:rowOff>152400</xdr:rowOff>
    </xdr:to>
    <xdr:sp macro="" textlink="">
      <xdr:nvSpPr>
        <xdr:cNvPr id="15" name="Circle 14"/>
        <xdr:cNvSpPr/>
      </xdr:nvSpPr>
      <xdr:spPr>
        <a:xfrm>
          <a:off x="2505075" y="3600450"/>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3</xdr:col>
      <xdr:colOff>0</xdr:colOff>
      <xdr:row>18</xdr:row>
      <xdr:rowOff>76200</xdr:rowOff>
    </xdr:from>
    <xdr:to>
      <xdr:col>5</xdr:col>
      <xdr:colOff>0</xdr:colOff>
      <xdr:row>18</xdr:row>
      <xdr:rowOff>76200</xdr:rowOff>
    </xdr:to>
    <xdr:sp macro="" textlink="">
      <xdr:nvSpPr>
        <xdr:cNvPr id="1616" name="Line 527"/>
        <xdr:cNvSpPr>
          <a:spLocks noChangeShapeType="1"/>
        </xdr:cNvSpPr>
      </xdr:nvSpPr>
      <xdr:spPr bwMode="auto">
        <a:xfrm>
          <a:off x="1133475" y="3676650"/>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18</xdr:row>
      <xdr:rowOff>76200</xdr:rowOff>
    </xdr:from>
    <xdr:to>
      <xdr:col>3</xdr:col>
      <xdr:colOff>0</xdr:colOff>
      <xdr:row>25</xdr:row>
      <xdr:rowOff>76200</xdr:rowOff>
    </xdr:to>
    <xdr:sp macro="" textlink="">
      <xdr:nvSpPr>
        <xdr:cNvPr id="1617" name="Line 528"/>
        <xdr:cNvSpPr>
          <a:spLocks noChangeShapeType="1"/>
        </xdr:cNvSpPr>
      </xdr:nvSpPr>
      <xdr:spPr bwMode="auto">
        <a:xfrm flipV="1">
          <a:off x="838200" y="3676650"/>
          <a:ext cx="295275" cy="140017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5</xdr:col>
      <xdr:colOff>0</xdr:colOff>
      <xdr:row>32</xdr:row>
      <xdr:rowOff>0</xdr:rowOff>
    </xdr:from>
    <xdr:to>
      <xdr:col>5</xdr:col>
      <xdr:colOff>152400</xdr:colOff>
      <xdr:row>32</xdr:row>
      <xdr:rowOff>152400</xdr:rowOff>
    </xdr:to>
    <xdr:sp macro="" textlink="">
      <xdr:nvSpPr>
        <xdr:cNvPr id="16" name="Triangle 15"/>
        <xdr:cNvSpPr/>
      </xdr:nvSpPr>
      <xdr:spPr>
        <a:xfrm rot="16200000">
          <a:off x="2505075" y="640080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152400</xdr:colOff>
      <xdr:row>32</xdr:row>
      <xdr:rowOff>76200</xdr:rowOff>
    </xdr:from>
    <xdr:to>
      <xdr:col>17</xdr:col>
      <xdr:colOff>0</xdr:colOff>
      <xdr:row>32</xdr:row>
      <xdr:rowOff>76200</xdr:rowOff>
    </xdr:to>
    <xdr:sp macro="" textlink="">
      <xdr:nvSpPr>
        <xdr:cNvPr id="1619" name="Line 529"/>
        <xdr:cNvSpPr>
          <a:spLocks noChangeShapeType="1"/>
        </xdr:cNvSpPr>
      </xdr:nvSpPr>
      <xdr:spPr bwMode="auto">
        <a:xfrm>
          <a:off x="2657475" y="6477000"/>
          <a:ext cx="53054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0</xdr:colOff>
      <xdr:row>32</xdr:row>
      <xdr:rowOff>76200</xdr:rowOff>
    </xdr:from>
    <xdr:to>
      <xdr:col>5</xdr:col>
      <xdr:colOff>0</xdr:colOff>
      <xdr:row>32</xdr:row>
      <xdr:rowOff>76200</xdr:rowOff>
    </xdr:to>
    <xdr:sp macro="" textlink="">
      <xdr:nvSpPr>
        <xdr:cNvPr id="1620" name="Line 530"/>
        <xdr:cNvSpPr>
          <a:spLocks noChangeShapeType="1"/>
        </xdr:cNvSpPr>
      </xdr:nvSpPr>
      <xdr:spPr bwMode="auto">
        <a:xfrm>
          <a:off x="1133475" y="6477000"/>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25</xdr:row>
      <xdr:rowOff>76200</xdr:rowOff>
    </xdr:from>
    <xdr:to>
      <xdr:col>3</xdr:col>
      <xdr:colOff>0</xdr:colOff>
      <xdr:row>32</xdr:row>
      <xdr:rowOff>76200</xdr:rowOff>
    </xdr:to>
    <xdr:sp macro="" textlink="">
      <xdr:nvSpPr>
        <xdr:cNvPr id="1621" name="Line 531"/>
        <xdr:cNvSpPr>
          <a:spLocks noChangeShapeType="1"/>
        </xdr:cNvSpPr>
      </xdr:nvSpPr>
      <xdr:spPr bwMode="auto">
        <a:xfrm>
          <a:off x="838200" y="5076825"/>
          <a:ext cx="295275" cy="140017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10</xdr:row>
      <xdr:rowOff>0</xdr:rowOff>
    </xdr:from>
    <xdr:to>
      <xdr:col>9</xdr:col>
      <xdr:colOff>152400</xdr:colOff>
      <xdr:row>10</xdr:row>
      <xdr:rowOff>152400</xdr:rowOff>
    </xdr:to>
    <xdr:sp macro="" textlink="">
      <xdr:nvSpPr>
        <xdr:cNvPr id="17" name="Square 16"/>
        <xdr:cNvSpPr/>
      </xdr:nvSpPr>
      <xdr:spPr>
        <a:xfrm>
          <a:off x="4324350" y="2000250"/>
          <a:ext cx="152400" cy="152400"/>
        </a:xfrm>
        <a:prstGeom prst="rect">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7</xdr:col>
      <xdr:colOff>0</xdr:colOff>
      <xdr:row>10</xdr:row>
      <xdr:rowOff>76200</xdr:rowOff>
    </xdr:from>
    <xdr:to>
      <xdr:col>9</xdr:col>
      <xdr:colOff>0</xdr:colOff>
      <xdr:row>10</xdr:row>
      <xdr:rowOff>76200</xdr:rowOff>
    </xdr:to>
    <xdr:sp macro="" textlink="">
      <xdr:nvSpPr>
        <xdr:cNvPr id="1623" name="Line 532"/>
        <xdr:cNvSpPr>
          <a:spLocks noChangeShapeType="1"/>
        </xdr:cNvSpPr>
      </xdr:nvSpPr>
      <xdr:spPr bwMode="auto">
        <a:xfrm>
          <a:off x="2952750" y="2076450"/>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10</xdr:row>
      <xdr:rowOff>76200</xdr:rowOff>
    </xdr:from>
    <xdr:to>
      <xdr:col>7</xdr:col>
      <xdr:colOff>0</xdr:colOff>
      <xdr:row>18</xdr:row>
      <xdr:rowOff>76200</xdr:rowOff>
    </xdr:to>
    <xdr:sp macro="" textlink="">
      <xdr:nvSpPr>
        <xdr:cNvPr id="1624" name="Line 533"/>
        <xdr:cNvSpPr>
          <a:spLocks noChangeShapeType="1"/>
        </xdr:cNvSpPr>
      </xdr:nvSpPr>
      <xdr:spPr bwMode="auto">
        <a:xfrm flipV="1">
          <a:off x="2657475" y="2076450"/>
          <a:ext cx="295275" cy="160020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27</xdr:row>
      <xdr:rowOff>0</xdr:rowOff>
    </xdr:from>
    <xdr:to>
      <xdr:col>9</xdr:col>
      <xdr:colOff>152400</xdr:colOff>
      <xdr:row>27</xdr:row>
      <xdr:rowOff>152400</xdr:rowOff>
    </xdr:to>
    <xdr:sp macro="" textlink="">
      <xdr:nvSpPr>
        <xdr:cNvPr id="18" name="Triangle 17"/>
        <xdr:cNvSpPr/>
      </xdr:nvSpPr>
      <xdr:spPr>
        <a:xfrm rot="16200000">
          <a:off x="4324350" y="540067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9</xdr:col>
      <xdr:colOff>152400</xdr:colOff>
      <xdr:row>27</xdr:row>
      <xdr:rowOff>76200</xdr:rowOff>
    </xdr:from>
    <xdr:to>
      <xdr:col>17</xdr:col>
      <xdr:colOff>0</xdr:colOff>
      <xdr:row>27</xdr:row>
      <xdr:rowOff>76200</xdr:rowOff>
    </xdr:to>
    <xdr:sp macro="" textlink="">
      <xdr:nvSpPr>
        <xdr:cNvPr id="1626" name="Line 534"/>
        <xdr:cNvSpPr>
          <a:spLocks noChangeShapeType="1"/>
        </xdr:cNvSpPr>
      </xdr:nvSpPr>
      <xdr:spPr bwMode="auto">
        <a:xfrm>
          <a:off x="4476750" y="5476875"/>
          <a:ext cx="34861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0</xdr:colOff>
      <xdr:row>27</xdr:row>
      <xdr:rowOff>76200</xdr:rowOff>
    </xdr:from>
    <xdr:to>
      <xdr:col>9</xdr:col>
      <xdr:colOff>0</xdr:colOff>
      <xdr:row>27</xdr:row>
      <xdr:rowOff>76200</xdr:rowOff>
    </xdr:to>
    <xdr:sp macro="" textlink="">
      <xdr:nvSpPr>
        <xdr:cNvPr id="1627" name="Line 535"/>
        <xdr:cNvSpPr>
          <a:spLocks noChangeShapeType="1"/>
        </xdr:cNvSpPr>
      </xdr:nvSpPr>
      <xdr:spPr bwMode="auto">
        <a:xfrm>
          <a:off x="2952750" y="5476875"/>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18</xdr:row>
      <xdr:rowOff>76200</xdr:rowOff>
    </xdr:from>
    <xdr:to>
      <xdr:col>7</xdr:col>
      <xdr:colOff>0</xdr:colOff>
      <xdr:row>27</xdr:row>
      <xdr:rowOff>76200</xdr:rowOff>
    </xdr:to>
    <xdr:sp macro="" textlink="">
      <xdr:nvSpPr>
        <xdr:cNvPr id="1628" name="Line 536"/>
        <xdr:cNvSpPr>
          <a:spLocks noChangeShapeType="1"/>
        </xdr:cNvSpPr>
      </xdr:nvSpPr>
      <xdr:spPr bwMode="auto">
        <a:xfrm>
          <a:off x="2657475" y="3676650"/>
          <a:ext cx="295275" cy="180022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2</xdr:row>
      <xdr:rowOff>0</xdr:rowOff>
    </xdr:from>
    <xdr:to>
      <xdr:col>13</xdr:col>
      <xdr:colOff>152400</xdr:colOff>
      <xdr:row>2</xdr:row>
      <xdr:rowOff>152400</xdr:rowOff>
    </xdr:to>
    <xdr:sp macro="" textlink="">
      <xdr:nvSpPr>
        <xdr:cNvPr id="19" name="Triangle 18"/>
        <xdr:cNvSpPr/>
      </xdr:nvSpPr>
      <xdr:spPr>
        <a:xfrm rot="16200000">
          <a:off x="6143625" y="40005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13</xdr:col>
      <xdr:colOff>152400</xdr:colOff>
      <xdr:row>2</xdr:row>
      <xdr:rowOff>76200</xdr:rowOff>
    </xdr:from>
    <xdr:to>
      <xdr:col>17</xdr:col>
      <xdr:colOff>0</xdr:colOff>
      <xdr:row>2</xdr:row>
      <xdr:rowOff>76200</xdr:rowOff>
    </xdr:to>
    <xdr:sp macro="" textlink="">
      <xdr:nvSpPr>
        <xdr:cNvPr id="1630" name="Line 537"/>
        <xdr:cNvSpPr>
          <a:spLocks noChangeShapeType="1"/>
        </xdr:cNvSpPr>
      </xdr:nvSpPr>
      <xdr:spPr bwMode="auto">
        <a:xfrm>
          <a:off x="6296025" y="476250"/>
          <a:ext cx="16668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2</xdr:row>
      <xdr:rowOff>76200</xdr:rowOff>
    </xdr:from>
    <xdr:to>
      <xdr:col>13</xdr:col>
      <xdr:colOff>0</xdr:colOff>
      <xdr:row>2</xdr:row>
      <xdr:rowOff>76200</xdr:rowOff>
    </xdr:to>
    <xdr:sp macro="" textlink="">
      <xdr:nvSpPr>
        <xdr:cNvPr id="1631" name="Line 538"/>
        <xdr:cNvSpPr>
          <a:spLocks noChangeShapeType="1"/>
        </xdr:cNvSpPr>
      </xdr:nvSpPr>
      <xdr:spPr bwMode="auto">
        <a:xfrm>
          <a:off x="4772025" y="476250"/>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2</xdr:row>
      <xdr:rowOff>76200</xdr:rowOff>
    </xdr:from>
    <xdr:to>
      <xdr:col>11</xdr:col>
      <xdr:colOff>0</xdr:colOff>
      <xdr:row>10</xdr:row>
      <xdr:rowOff>76200</xdr:rowOff>
    </xdr:to>
    <xdr:sp macro="" textlink="">
      <xdr:nvSpPr>
        <xdr:cNvPr id="1632" name="Line 539"/>
        <xdr:cNvSpPr>
          <a:spLocks noChangeShapeType="1"/>
        </xdr:cNvSpPr>
      </xdr:nvSpPr>
      <xdr:spPr bwMode="auto">
        <a:xfrm flipV="1">
          <a:off x="4476750" y="476250"/>
          <a:ext cx="295275" cy="160020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9</xdr:row>
      <xdr:rowOff>0</xdr:rowOff>
    </xdr:from>
    <xdr:to>
      <xdr:col>13</xdr:col>
      <xdr:colOff>152400</xdr:colOff>
      <xdr:row>9</xdr:row>
      <xdr:rowOff>152400</xdr:rowOff>
    </xdr:to>
    <xdr:sp macro="" textlink="">
      <xdr:nvSpPr>
        <xdr:cNvPr id="20" name="Circle 19"/>
        <xdr:cNvSpPr/>
      </xdr:nvSpPr>
      <xdr:spPr>
        <a:xfrm>
          <a:off x="6143625" y="1800225"/>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11</xdr:col>
      <xdr:colOff>0</xdr:colOff>
      <xdr:row>9</xdr:row>
      <xdr:rowOff>76200</xdr:rowOff>
    </xdr:from>
    <xdr:to>
      <xdr:col>13</xdr:col>
      <xdr:colOff>0</xdr:colOff>
      <xdr:row>9</xdr:row>
      <xdr:rowOff>76200</xdr:rowOff>
    </xdr:to>
    <xdr:sp macro="" textlink="">
      <xdr:nvSpPr>
        <xdr:cNvPr id="1634" name="Line 540"/>
        <xdr:cNvSpPr>
          <a:spLocks noChangeShapeType="1"/>
        </xdr:cNvSpPr>
      </xdr:nvSpPr>
      <xdr:spPr bwMode="auto">
        <a:xfrm>
          <a:off x="4772025" y="1876425"/>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9</xdr:row>
      <xdr:rowOff>76200</xdr:rowOff>
    </xdr:from>
    <xdr:to>
      <xdr:col>11</xdr:col>
      <xdr:colOff>0</xdr:colOff>
      <xdr:row>10</xdr:row>
      <xdr:rowOff>76200</xdr:rowOff>
    </xdr:to>
    <xdr:sp macro="" textlink="">
      <xdr:nvSpPr>
        <xdr:cNvPr id="1635" name="Line 541"/>
        <xdr:cNvSpPr>
          <a:spLocks noChangeShapeType="1"/>
        </xdr:cNvSpPr>
      </xdr:nvSpPr>
      <xdr:spPr bwMode="auto">
        <a:xfrm flipV="1">
          <a:off x="4476750" y="1876425"/>
          <a:ext cx="295275" cy="20002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19</xdr:row>
      <xdr:rowOff>0</xdr:rowOff>
    </xdr:from>
    <xdr:to>
      <xdr:col>13</xdr:col>
      <xdr:colOff>152400</xdr:colOff>
      <xdr:row>19</xdr:row>
      <xdr:rowOff>152400</xdr:rowOff>
    </xdr:to>
    <xdr:sp macro="" textlink="">
      <xdr:nvSpPr>
        <xdr:cNvPr id="21" name="Circle 20"/>
        <xdr:cNvSpPr/>
      </xdr:nvSpPr>
      <xdr:spPr>
        <a:xfrm>
          <a:off x="6143625" y="3800475"/>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11</xdr:col>
      <xdr:colOff>0</xdr:colOff>
      <xdr:row>19</xdr:row>
      <xdr:rowOff>76200</xdr:rowOff>
    </xdr:from>
    <xdr:to>
      <xdr:col>13</xdr:col>
      <xdr:colOff>0</xdr:colOff>
      <xdr:row>19</xdr:row>
      <xdr:rowOff>76200</xdr:rowOff>
    </xdr:to>
    <xdr:sp macro="" textlink="">
      <xdr:nvSpPr>
        <xdr:cNvPr id="1637" name="Line 542"/>
        <xdr:cNvSpPr>
          <a:spLocks noChangeShapeType="1"/>
        </xdr:cNvSpPr>
      </xdr:nvSpPr>
      <xdr:spPr bwMode="auto">
        <a:xfrm>
          <a:off x="4772025" y="3876675"/>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10</xdr:row>
      <xdr:rowOff>76200</xdr:rowOff>
    </xdr:from>
    <xdr:to>
      <xdr:col>11</xdr:col>
      <xdr:colOff>0</xdr:colOff>
      <xdr:row>19</xdr:row>
      <xdr:rowOff>76200</xdr:rowOff>
    </xdr:to>
    <xdr:sp macro="" textlink="">
      <xdr:nvSpPr>
        <xdr:cNvPr id="1638" name="Line 543"/>
        <xdr:cNvSpPr>
          <a:spLocks noChangeShapeType="1"/>
        </xdr:cNvSpPr>
      </xdr:nvSpPr>
      <xdr:spPr bwMode="auto">
        <a:xfrm>
          <a:off x="4476750" y="2076450"/>
          <a:ext cx="295275" cy="180022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7</xdr:row>
      <xdr:rowOff>0</xdr:rowOff>
    </xdr:from>
    <xdr:to>
      <xdr:col>17</xdr:col>
      <xdr:colOff>152400</xdr:colOff>
      <xdr:row>7</xdr:row>
      <xdr:rowOff>152400</xdr:rowOff>
    </xdr:to>
    <xdr:sp macro="" textlink="">
      <xdr:nvSpPr>
        <xdr:cNvPr id="22" name="Triangle 21"/>
        <xdr:cNvSpPr/>
      </xdr:nvSpPr>
      <xdr:spPr>
        <a:xfrm rot="16200000">
          <a:off x="7962900" y="140017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15</xdr:col>
      <xdr:colOff>0</xdr:colOff>
      <xdr:row>7</xdr:row>
      <xdr:rowOff>76200</xdr:rowOff>
    </xdr:from>
    <xdr:to>
      <xdr:col>17</xdr:col>
      <xdr:colOff>0</xdr:colOff>
      <xdr:row>7</xdr:row>
      <xdr:rowOff>76200</xdr:rowOff>
    </xdr:to>
    <xdr:sp macro="" textlink="">
      <xdr:nvSpPr>
        <xdr:cNvPr id="1640" name="Line 544"/>
        <xdr:cNvSpPr>
          <a:spLocks noChangeShapeType="1"/>
        </xdr:cNvSpPr>
      </xdr:nvSpPr>
      <xdr:spPr bwMode="auto">
        <a:xfrm>
          <a:off x="6591300" y="1476375"/>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7</xdr:row>
      <xdr:rowOff>76200</xdr:rowOff>
    </xdr:from>
    <xdr:to>
      <xdr:col>15</xdr:col>
      <xdr:colOff>0</xdr:colOff>
      <xdr:row>9</xdr:row>
      <xdr:rowOff>76200</xdr:rowOff>
    </xdr:to>
    <xdr:sp macro="" textlink="">
      <xdr:nvSpPr>
        <xdr:cNvPr id="1641" name="Line 545"/>
        <xdr:cNvSpPr>
          <a:spLocks noChangeShapeType="1"/>
        </xdr:cNvSpPr>
      </xdr:nvSpPr>
      <xdr:spPr bwMode="auto">
        <a:xfrm flipV="1">
          <a:off x="6296025" y="1476375"/>
          <a:ext cx="295275" cy="40005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12</xdr:row>
      <xdr:rowOff>0</xdr:rowOff>
    </xdr:from>
    <xdr:to>
      <xdr:col>17</xdr:col>
      <xdr:colOff>152400</xdr:colOff>
      <xdr:row>12</xdr:row>
      <xdr:rowOff>152400</xdr:rowOff>
    </xdr:to>
    <xdr:sp macro="" textlink="">
      <xdr:nvSpPr>
        <xdr:cNvPr id="23" name="Triangle 22"/>
        <xdr:cNvSpPr/>
      </xdr:nvSpPr>
      <xdr:spPr>
        <a:xfrm rot="16200000">
          <a:off x="7962900" y="240030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15</xdr:col>
      <xdr:colOff>0</xdr:colOff>
      <xdr:row>12</xdr:row>
      <xdr:rowOff>76200</xdr:rowOff>
    </xdr:from>
    <xdr:to>
      <xdr:col>17</xdr:col>
      <xdr:colOff>0</xdr:colOff>
      <xdr:row>12</xdr:row>
      <xdr:rowOff>76200</xdr:rowOff>
    </xdr:to>
    <xdr:sp macro="" textlink="">
      <xdr:nvSpPr>
        <xdr:cNvPr id="1643" name="Line 546"/>
        <xdr:cNvSpPr>
          <a:spLocks noChangeShapeType="1"/>
        </xdr:cNvSpPr>
      </xdr:nvSpPr>
      <xdr:spPr bwMode="auto">
        <a:xfrm>
          <a:off x="6591300" y="2476500"/>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9</xdr:row>
      <xdr:rowOff>76200</xdr:rowOff>
    </xdr:from>
    <xdr:to>
      <xdr:col>15</xdr:col>
      <xdr:colOff>0</xdr:colOff>
      <xdr:row>12</xdr:row>
      <xdr:rowOff>76200</xdr:rowOff>
    </xdr:to>
    <xdr:sp macro="" textlink="">
      <xdr:nvSpPr>
        <xdr:cNvPr id="1644" name="Line 547"/>
        <xdr:cNvSpPr>
          <a:spLocks noChangeShapeType="1"/>
        </xdr:cNvSpPr>
      </xdr:nvSpPr>
      <xdr:spPr bwMode="auto">
        <a:xfrm>
          <a:off x="6296025" y="1876425"/>
          <a:ext cx="295275" cy="60007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17</xdr:row>
      <xdr:rowOff>0</xdr:rowOff>
    </xdr:from>
    <xdr:to>
      <xdr:col>17</xdr:col>
      <xdr:colOff>152400</xdr:colOff>
      <xdr:row>17</xdr:row>
      <xdr:rowOff>152400</xdr:rowOff>
    </xdr:to>
    <xdr:sp macro="" textlink="">
      <xdr:nvSpPr>
        <xdr:cNvPr id="24" name="Triangle 23"/>
        <xdr:cNvSpPr/>
      </xdr:nvSpPr>
      <xdr:spPr>
        <a:xfrm rot="16200000">
          <a:off x="7962900" y="340042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15</xdr:col>
      <xdr:colOff>0</xdr:colOff>
      <xdr:row>17</xdr:row>
      <xdr:rowOff>76200</xdr:rowOff>
    </xdr:from>
    <xdr:to>
      <xdr:col>17</xdr:col>
      <xdr:colOff>0</xdr:colOff>
      <xdr:row>17</xdr:row>
      <xdr:rowOff>76200</xdr:rowOff>
    </xdr:to>
    <xdr:sp macro="" textlink="">
      <xdr:nvSpPr>
        <xdr:cNvPr id="1646" name="Line 548"/>
        <xdr:cNvSpPr>
          <a:spLocks noChangeShapeType="1"/>
        </xdr:cNvSpPr>
      </xdr:nvSpPr>
      <xdr:spPr bwMode="auto">
        <a:xfrm>
          <a:off x="6591300" y="3476625"/>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17</xdr:row>
      <xdr:rowOff>76200</xdr:rowOff>
    </xdr:from>
    <xdr:to>
      <xdr:col>15</xdr:col>
      <xdr:colOff>0</xdr:colOff>
      <xdr:row>19</xdr:row>
      <xdr:rowOff>76200</xdr:rowOff>
    </xdr:to>
    <xdr:sp macro="" textlink="">
      <xdr:nvSpPr>
        <xdr:cNvPr id="1647" name="Line 549"/>
        <xdr:cNvSpPr>
          <a:spLocks noChangeShapeType="1"/>
        </xdr:cNvSpPr>
      </xdr:nvSpPr>
      <xdr:spPr bwMode="auto">
        <a:xfrm flipV="1">
          <a:off x="6296025" y="3476625"/>
          <a:ext cx="295275" cy="40005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22</xdr:row>
      <xdr:rowOff>0</xdr:rowOff>
    </xdr:from>
    <xdr:to>
      <xdr:col>17</xdr:col>
      <xdr:colOff>152400</xdr:colOff>
      <xdr:row>22</xdr:row>
      <xdr:rowOff>152400</xdr:rowOff>
    </xdr:to>
    <xdr:sp macro="" textlink="">
      <xdr:nvSpPr>
        <xdr:cNvPr id="25" name="Triangle 24"/>
        <xdr:cNvSpPr/>
      </xdr:nvSpPr>
      <xdr:spPr>
        <a:xfrm rot="16200000">
          <a:off x="7962900" y="440055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15</xdr:col>
      <xdr:colOff>0</xdr:colOff>
      <xdr:row>22</xdr:row>
      <xdr:rowOff>76200</xdr:rowOff>
    </xdr:from>
    <xdr:to>
      <xdr:col>17</xdr:col>
      <xdr:colOff>0</xdr:colOff>
      <xdr:row>22</xdr:row>
      <xdr:rowOff>76200</xdr:rowOff>
    </xdr:to>
    <xdr:sp macro="" textlink="">
      <xdr:nvSpPr>
        <xdr:cNvPr id="1649" name="Line 550"/>
        <xdr:cNvSpPr>
          <a:spLocks noChangeShapeType="1"/>
        </xdr:cNvSpPr>
      </xdr:nvSpPr>
      <xdr:spPr bwMode="auto">
        <a:xfrm>
          <a:off x="6591300" y="4476750"/>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19</xdr:row>
      <xdr:rowOff>76200</xdr:rowOff>
    </xdr:from>
    <xdr:to>
      <xdr:col>15</xdr:col>
      <xdr:colOff>0</xdr:colOff>
      <xdr:row>22</xdr:row>
      <xdr:rowOff>76200</xdr:rowOff>
    </xdr:to>
    <xdr:sp macro="" textlink="">
      <xdr:nvSpPr>
        <xdr:cNvPr id="1650" name="Line 551"/>
        <xdr:cNvSpPr>
          <a:spLocks noChangeShapeType="1"/>
        </xdr:cNvSpPr>
      </xdr:nvSpPr>
      <xdr:spPr bwMode="auto">
        <a:xfrm>
          <a:off x="6296025" y="3876675"/>
          <a:ext cx="295275" cy="60007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xdr:col>
      <xdr:colOff>0</xdr:colOff>
      <xdr:row>25</xdr:row>
      <xdr:rowOff>0</xdr:rowOff>
    </xdr:from>
    <xdr:to>
      <xdr:col>1</xdr:col>
      <xdr:colOff>152400</xdr:colOff>
      <xdr:row>25</xdr:row>
      <xdr:rowOff>152400</xdr:rowOff>
    </xdr:to>
    <xdr:sp macro="" textlink="">
      <xdr:nvSpPr>
        <xdr:cNvPr id="26" name="Square 25"/>
        <xdr:cNvSpPr/>
      </xdr:nvSpPr>
      <xdr:spPr>
        <a:xfrm>
          <a:off x="685800" y="5000625"/>
          <a:ext cx="152400" cy="152400"/>
        </a:xfrm>
        <a:prstGeom prst="rect">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0</xdr:col>
      <xdr:colOff>0</xdr:colOff>
      <xdr:row>25</xdr:row>
      <xdr:rowOff>76200</xdr:rowOff>
    </xdr:from>
    <xdr:to>
      <xdr:col>1</xdr:col>
      <xdr:colOff>0</xdr:colOff>
      <xdr:row>25</xdr:row>
      <xdr:rowOff>76200</xdr:rowOff>
    </xdr:to>
    <xdr:sp macro="" textlink="">
      <xdr:nvSpPr>
        <xdr:cNvPr id="1652" name="Line 552"/>
        <xdr:cNvSpPr>
          <a:spLocks noChangeShapeType="1"/>
        </xdr:cNvSpPr>
      </xdr:nvSpPr>
      <xdr:spPr bwMode="auto">
        <a:xfrm>
          <a:off x="0" y="5076825"/>
          <a:ext cx="6858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18</xdr:row>
      <xdr:rowOff>0</xdr:rowOff>
    </xdr:from>
    <xdr:to>
      <xdr:col>5</xdr:col>
      <xdr:colOff>152400</xdr:colOff>
      <xdr:row>18</xdr:row>
      <xdr:rowOff>152400</xdr:rowOff>
    </xdr:to>
    <xdr:sp macro="" textlink="">
      <xdr:nvSpPr>
        <xdr:cNvPr id="32" name="Circle 31"/>
        <xdr:cNvSpPr/>
      </xdr:nvSpPr>
      <xdr:spPr>
        <a:xfrm>
          <a:off x="2505075" y="3600450"/>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3</xdr:col>
      <xdr:colOff>0</xdr:colOff>
      <xdr:row>18</xdr:row>
      <xdr:rowOff>76200</xdr:rowOff>
    </xdr:from>
    <xdr:to>
      <xdr:col>5</xdr:col>
      <xdr:colOff>0</xdr:colOff>
      <xdr:row>18</xdr:row>
      <xdr:rowOff>76200</xdr:rowOff>
    </xdr:to>
    <xdr:sp macro="" textlink="">
      <xdr:nvSpPr>
        <xdr:cNvPr id="2559" name="Line 446"/>
        <xdr:cNvSpPr>
          <a:spLocks noChangeShapeType="1"/>
        </xdr:cNvSpPr>
      </xdr:nvSpPr>
      <xdr:spPr bwMode="auto">
        <a:xfrm>
          <a:off x="1133475" y="3676650"/>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18</xdr:row>
      <xdr:rowOff>76200</xdr:rowOff>
    </xdr:from>
    <xdr:to>
      <xdr:col>3</xdr:col>
      <xdr:colOff>0</xdr:colOff>
      <xdr:row>25</xdr:row>
      <xdr:rowOff>76200</xdr:rowOff>
    </xdr:to>
    <xdr:sp macro="" textlink="">
      <xdr:nvSpPr>
        <xdr:cNvPr id="2560" name="Line 447"/>
        <xdr:cNvSpPr>
          <a:spLocks noChangeShapeType="1"/>
        </xdr:cNvSpPr>
      </xdr:nvSpPr>
      <xdr:spPr bwMode="auto">
        <a:xfrm flipV="1">
          <a:off x="838200" y="3676650"/>
          <a:ext cx="295275" cy="140017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5</xdr:col>
      <xdr:colOff>0</xdr:colOff>
      <xdr:row>32</xdr:row>
      <xdr:rowOff>0</xdr:rowOff>
    </xdr:from>
    <xdr:to>
      <xdr:col>5</xdr:col>
      <xdr:colOff>152400</xdr:colOff>
      <xdr:row>32</xdr:row>
      <xdr:rowOff>152400</xdr:rowOff>
    </xdr:to>
    <xdr:sp macro="" textlink="">
      <xdr:nvSpPr>
        <xdr:cNvPr id="40" name="Triangle 39"/>
        <xdr:cNvSpPr/>
      </xdr:nvSpPr>
      <xdr:spPr>
        <a:xfrm rot="16200000">
          <a:off x="2505075" y="640080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152400</xdr:colOff>
      <xdr:row>32</xdr:row>
      <xdr:rowOff>76200</xdr:rowOff>
    </xdr:from>
    <xdr:to>
      <xdr:col>17</xdr:col>
      <xdr:colOff>0</xdr:colOff>
      <xdr:row>32</xdr:row>
      <xdr:rowOff>76200</xdr:rowOff>
    </xdr:to>
    <xdr:sp macro="" textlink="">
      <xdr:nvSpPr>
        <xdr:cNvPr id="2562" name="Line 448"/>
        <xdr:cNvSpPr>
          <a:spLocks noChangeShapeType="1"/>
        </xdr:cNvSpPr>
      </xdr:nvSpPr>
      <xdr:spPr bwMode="auto">
        <a:xfrm>
          <a:off x="2657475" y="6477000"/>
          <a:ext cx="53054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0</xdr:colOff>
      <xdr:row>32</xdr:row>
      <xdr:rowOff>76200</xdr:rowOff>
    </xdr:from>
    <xdr:to>
      <xdr:col>5</xdr:col>
      <xdr:colOff>0</xdr:colOff>
      <xdr:row>32</xdr:row>
      <xdr:rowOff>76200</xdr:rowOff>
    </xdr:to>
    <xdr:sp macro="" textlink="">
      <xdr:nvSpPr>
        <xdr:cNvPr id="2563" name="Line 449"/>
        <xdr:cNvSpPr>
          <a:spLocks noChangeShapeType="1"/>
        </xdr:cNvSpPr>
      </xdr:nvSpPr>
      <xdr:spPr bwMode="auto">
        <a:xfrm>
          <a:off x="1133475" y="6477000"/>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25</xdr:row>
      <xdr:rowOff>76200</xdr:rowOff>
    </xdr:from>
    <xdr:to>
      <xdr:col>3</xdr:col>
      <xdr:colOff>0</xdr:colOff>
      <xdr:row>32</xdr:row>
      <xdr:rowOff>76200</xdr:rowOff>
    </xdr:to>
    <xdr:sp macro="" textlink="">
      <xdr:nvSpPr>
        <xdr:cNvPr id="2564" name="Line 450"/>
        <xdr:cNvSpPr>
          <a:spLocks noChangeShapeType="1"/>
        </xdr:cNvSpPr>
      </xdr:nvSpPr>
      <xdr:spPr bwMode="auto">
        <a:xfrm>
          <a:off x="838200" y="5076825"/>
          <a:ext cx="295275" cy="140017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10</xdr:row>
      <xdr:rowOff>0</xdr:rowOff>
    </xdr:from>
    <xdr:to>
      <xdr:col>9</xdr:col>
      <xdr:colOff>152400</xdr:colOff>
      <xdr:row>10</xdr:row>
      <xdr:rowOff>152400</xdr:rowOff>
    </xdr:to>
    <xdr:sp macro="" textlink="">
      <xdr:nvSpPr>
        <xdr:cNvPr id="41" name="Square 40"/>
        <xdr:cNvSpPr/>
      </xdr:nvSpPr>
      <xdr:spPr>
        <a:xfrm>
          <a:off x="4324350" y="2000250"/>
          <a:ext cx="152400" cy="152400"/>
        </a:xfrm>
        <a:prstGeom prst="rect">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7</xdr:col>
      <xdr:colOff>0</xdr:colOff>
      <xdr:row>10</xdr:row>
      <xdr:rowOff>76200</xdr:rowOff>
    </xdr:from>
    <xdr:to>
      <xdr:col>9</xdr:col>
      <xdr:colOff>0</xdr:colOff>
      <xdr:row>10</xdr:row>
      <xdr:rowOff>76200</xdr:rowOff>
    </xdr:to>
    <xdr:sp macro="" textlink="">
      <xdr:nvSpPr>
        <xdr:cNvPr id="2566" name="Line 451"/>
        <xdr:cNvSpPr>
          <a:spLocks noChangeShapeType="1"/>
        </xdr:cNvSpPr>
      </xdr:nvSpPr>
      <xdr:spPr bwMode="auto">
        <a:xfrm>
          <a:off x="2952750" y="2076450"/>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10</xdr:row>
      <xdr:rowOff>76200</xdr:rowOff>
    </xdr:from>
    <xdr:to>
      <xdr:col>7</xdr:col>
      <xdr:colOff>0</xdr:colOff>
      <xdr:row>18</xdr:row>
      <xdr:rowOff>76200</xdr:rowOff>
    </xdr:to>
    <xdr:sp macro="" textlink="">
      <xdr:nvSpPr>
        <xdr:cNvPr id="2567" name="Line 452"/>
        <xdr:cNvSpPr>
          <a:spLocks noChangeShapeType="1"/>
        </xdr:cNvSpPr>
      </xdr:nvSpPr>
      <xdr:spPr bwMode="auto">
        <a:xfrm flipV="1">
          <a:off x="2657475" y="2076450"/>
          <a:ext cx="295275" cy="160020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27</xdr:row>
      <xdr:rowOff>0</xdr:rowOff>
    </xdr:from>
    <xdr:to>
      <xdr:col>9</xdr:col>
      <xdr:colOff>152400</xdr:colOff>
      <xdr:row>27</xdr:row>
      <xdr:rowOff>152400</xdr:rowOff>
    </xdr:to>
    <xdr:sp macro="" textlink="">
      <xdr:nvSpPr>
        <xdr:cNvPr id="42" name="Triangle 41"/>
        <xdr:cNvSpPr/>
      </xdr:nvSpPr>
      <xdr:spPr>
        <a:xfrm rot="16200000">
          <a:off x="4324350" y="540067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9</xdr:col>
      <xdr:colOff>152400</xdr:colOff>
      <xdr:row>27</xdr:row>
      <xdr:rowOff>76200</xdr:rowOff>
    </xdr:from>
    <xdr:to>
      <xdr:col>17</xdr:col>
      <xdr:colOff>0</xdr:colOff>
      <xdr:row>27</xdr:row>
      <xdr:rowOff>76200</xdr:rowOff>
    </xdr:to>
    <xdr:sp macro="" textlink="">
      <xdr:nvSpPr>
        <xdr:cNvPr id="2569" name="Line 453"/>
        <xdr:cNvSpPr>
          <a:spLocks noChangeShapeType="1"/>
        </xdr:cNvSpPr>
      </xdr:nvSpPr>
      <xdr:spPr bwMode="auto">
        <a:xfrm>
          <a:off x="4476750" y="5476875"/>
          <a:ext cx="34861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0</xdr:colOff>
      <xdr:row>27</xdr:row>
      <xdr:rowOff>76200</xdr:rowOff>
    </xdr:from>
    <xdr:to>
      <xdr:col>9</xdr:col>
      <xdr:colOff>0</xdr:colOff>
      <xdr:row>27</xdr:row>
      <xdr:rowOff>76200</xdr:rowOff>
    </xdr:to>
    <xdr:sp macro="" textlink="">
      <xdr:nvSpPr>
        <xdr:cNvPr id="2570" name="Line 454"/>
        <xdr:cNvSpPr>
          <a:spLocks noChangeShapeType="1"/>
        </xdr:cNvSpPr>
      </xdr:nvSpPr>
      <xdr:spPr bwMode="auto">
        <a:xfrm>
          <a:off x="2952750" y="5476875"/>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18</xdr:row>
      <xdr:rowOff>76200</xdr:rowOff>
    </xdr:from>
    <xdr:to>
      <xdr:col>7</xdr:col>
      <xdr:colOff>0</xdr:colOff>
      <xdr:row>27</xdr:row>
      <xdr:rowOff>76200</xdr:rowOff>
    </xdr:to>
    <xdr:sp macro="" textlink="">
      <xdr:nvSpPr>
        <xdr:cNvPr id="2571" name="Line 455"/>
        <xdr:cNvSpPr>
          <a:spLocks noChangeShapeType="1"/>
        </xdr:cNvSpPr>
      </xdr:nvSpPr>
      <xdr:spPr bwMode="auto">
        <a:xfrm>
          <a:off x="2657475" y="3676650"/>
          <a:ext cx="295275" cy="180022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2</xdr:row>
      <xdr:rowOff>0</xdr:rowOff>
    </xdr:from>
    <xdr:to>
      <xdr:col>13</xdr:col>
      <xdr:colOff>152400</xdr:colOff>
      <xdr:row>2</xdr:row>
      <xdr:rowOff>152400</xdr:rowOff>
    </xdr:to>
    <xdr:sp macro="" textlink="">
      <xdr:nvSpPr>
        <xdr:cNvPr id="43" name="Triangle 42"/>
        <xdr:cNvSpPr/>
      </xdr:nvSpPr>
      <xdr:spPr>
        <a:xfrm rot="16200000">
          <a:off x="6143625" y="40005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13</xdr:col>
      <xdr:colOff>152400</xdr:colOff>
      <xdr:row>2</xdr:row>
      <xdr:rowOff>76200</xdr:rowOff>
    </xdr:from>
    <xdr:to>
      <xdr:col>17</xdr:col>
      <xdr:colOff>0</xdr:colOff>
      <xdr:row>2</xdr:row>
      <xdr:rowOff>76200</xdr:rowOff>
    </xdr:to>
    <xdr:sp macro="" textlink="">
      <xdr:nvSpPr>
        <xdr:cNvPr id="2573" name="Line 456"/>
        <xdr:cNvSpPr>
          <a:spLocks noChangeShapeType="1"/>
        </xdr:cNvSpPr>
      </xdr:nvSpPr>
      <xdr:spPr bwMode="auto">
        <a:xfrm>
          <a:off x="6296025" y="476250"/>
          <a:ext cx="16668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2</xdr:row>
      <xdr:rowOff>76200</xdr:rowOff>
    </xdr:from>
    <xdr:to>
      <xdr:col>13</xdr:col>
      <xdr:colOff>0</xdr:colOff>
      <xdr:row>2</xdr:row>
      <xdr:rowOff>76200</xdr:rowOff>
    </xdr:to>
    <xdr:sp macro="" textlink="">
      <xdr:nvSpPr>
        <xdr:cNvPr id="2574" name="Line 457"/>
        <xdr:cNvSpPr>
          <a:spLocks noChangeShapeType="1"/>
        </xdr:cNvSpPr>
      </xdr:nvSpPr>
      <xdr:spPr bwMode="auto">
        <a:xfrm>
          <a:off x="4772025" y="476250"/>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2</xdr:row>
      <xdr:rowOff>76200</xdr:rowOff>
    </xdr:from>
    <xdr:to>
      <xdr:col>11</xdr:col>
      <xdr:colOff>0</xdr:colOff>
      <xdr:row>10</xdr:row>
      <xdr:rowOff>76200</xdr:rowOff>
    </xdr:to>
    <xdr:sp macro="" textlink="">
      <xdr:nvSpPr>
        <xdr:cNvPr id="2575" name="Line 458"/>
        <xdr:cNvSpPr>
          <a:spLocks noChangeShapeType="1"/>
        </xdr:cNvSpPr>
      </xdr:nvSpPr>
      <xdr:spPr bwMode="auto">
        <a:xfrm flipV="1">
          <a:off x="4476750" y="476250"/>
          <a:ext cx="295275" cy="160020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9</xdr:row>
      <xdr:rowOff>0</xdr:rowOff>
    </xdr:from>
    <xdr:to>
      <xdr:col>13</xdr:col>
      <xdr:colOff>152400</xdr:colOff>
      <xdr:row>9</xdr:row>
      <xdr:rowOff>152400</xdr:rowOff>
    </xdr:to>
    <xdr:sp macro="" textlink="">
      <xdr:nvSpPr>
        <xdr:cNvPr id="44" name="Circle 43"/>
        <xdr:cNvSpPr/>
      </xdr:nvSpPr>
      <xdr:spPr>
        <a:xfrm>
          <a:off x="6143625" y="1800225"/>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11</xdr:col>
      <xdr:colOff>0</xdr:colOff>
      <xdr:row>9</xdr:row>
      <xdr:rowOff>76200</xdr:rowOff>
    </xdr:from>
    <xdr:to>
      <xdr:col>13</xdr:col>
      <xdr:colOff>0</xdr:colOff>
      <xdr:row>9</xdr:row>
      <xdr:rowOff>76200</xdr:rowOff>
    </xdr:to>
    <xdr:sp macro="" textlink="">
      <xdr:nvSpPr>
        <xdr:cNvPr id="2577" name="Line 459"/>
        <xdr:cNvSpPr>
          <a:spLocks noChangeShapeType="1"/>
        </xdr:cNvSpPr>
      </xdr:nvSpPr>
      <xdr:spPr bwMode="auto">
        <a:xfrm>
          <a:off x="4772025" y="1876425"/>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9</xdr:row>
      <xdr:rowOff>76200</xdr:rowOff>
    </xdr:from>
    <xdr:to>
      <xdr:col>11</xdr:col>
      <xdr:colOff>0</xdr:colOff>
      <xdr:row>10</xdr:row>
      <xdr:rowOff>76200</xdr:rowOff>
    </xdr:to>
    <xdr:sp macro="" textlink="">
      <xdr:nvSpPr>
        <xdr:cNvPr id="2578" name="Line 460"/>
        <xdr:cNvSpPr>
          <a:spLocks noChangeShapeType="1"/>
        </xdr:cNvSpPr>
      </xdr:nvSpPr>
      <xdr:spPr bwMode="auto">
        <a:xfrm flipV="1">
          <a:off x="4476750" y="1876425"/>
          <a:ext cx="295275" cy="20002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19</xdr:row>
      <xdr:rowOff>0</xdr:rowOff>
    </xdr:from>
    <xdr:to>
      <xdr:col>13</xdr:col>
      <xdr:colOff>152400</xdr:colOff>
      <xdr:row>19</xdr:row>
      <xdr:rowOff>152400</xdr:rowOff>
    </xdr:to>
    <xdr:sp macro="" textlink="">
      <xdr:nvSpPr>
        <xdr:cNvPr id="45" name="Circle 44"/>
        <xdr:cNvSpPr/>
      </xdr:nvSpPr>
      <xdr:spPr>
        <a:xfrm>
          <a:off x="6143625" y="3800475"/>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11</xdr:col>
      <xdr:colOff>0</xdr:colOff>
      <xdr:row>19</xdr:row>
      <xdr:rowOff>76200</xdr:rowOff>
    </xdr:from>
    <xdr:to>
      <xdr:col>13</xdr:col>
      <xdr:colOff>0</xdr:colOff>
      <xdr:row>19</xdr:row>
      <xdr:rowOff>76200</xdr:rowOff>
    </xdr:to>
    <xdr:sp macro="" textlink="">
      <xdr:nvSpPr>
        <xdr:cNvPr id="2580" name="Line 461"/>
        <xdr:cNvSpPr>
          <a:spLocks noChangeShapeType="1"/>
        </xdr:cNvSpPr>
      </xdr:nvSpPr>
      <xdr:spPr bwMode="auto">
        <a:xfrm>
          <a:off x="4772025" y="3876675"/>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10</xdr:row>
      <xdr:rowOff>76200</xdr:rowOff>
    </xdr:from>
    <xdr:to>
      <xdr:col>11</xdr:col>
      <xdr:colOff>0</xdr:colOff>
      <xdr:row>19</xdr:row>
      <xdr:rowOff>76200</xdr:rowOff>
    </xdr:to>
    <xdr:sp macro="" textlink="">
      <xdr:nvSpPr>
        <xdr:cNvPr id="2581" name="Line 462"/>
        <xdr:cNvSpPr>
          <a:spLocks noChangeShapeType="1"/>
        </xdr:cNvSpPr>
      </xdr:nvSpPr>
      <xdr:spPr bwMode="auto">
        <a:xfrm>
          <a:off x="4476750" y="2076450"/>
          <a:ext cx="295275" cy="180022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7</xdr:row>
      <xdr:rowOff>0</xdr:rowOff>
    </xdr:from>
    <xdr:to>
      <xdr:col>17</xdr:col>
      <xdr:colOff>152400</xdr:colOff>
      <xdr:row>7</xdr:row>
      <xdr:rowOff>152400</xdr:rowOff>
    </xdr:to>
    <xdr:sp macro="" textlink="">
      <xdr:nvSpPr>
        <xdr:cNvPr id="46" name="Triangle 45"/>
        <xdr:cNvSpPr/>
      </xdr:nvSpPr>
      <xdr:spPr>
        <a:xfrm rot="16200000">
          <a:off x="7962900" y="140017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15</xdr:col>
      <xdr:colOff>0</xdr:colOff>
      <xdr:row>7</xdr:row>
      <xdr:rowOff>76200</xdr:rowOff>
    </xdr:from>
    <xdr:to>
      <xdr:col>17</xdr:col>
      <xdr:colOff>0</xdr:colOff>
      <xdr:row>7</xdr:row>
      <xdr:rowOff>76200</xdr:rowOff>
    </xdr:to>
    <xdr:sp macro="" textlink="">
      <xdr:nvSpPr>
        <xdr:cNvPr id="2583" name="Line 463"/>
        <xdr:cNvSpPr>
          <a:spLocks noChangeShapeType="1"/>
        </xdr:cNvSpPr>
      </xdr:nvSpPr>
      <xdr:spPr bwMode="auto">
        <a:xfrm>
          <a:off x="6591300" y="1476375"/>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7</xdr:row>
      <xdr:rowOff>76200</xdr:rowOff>
    </xdr:from>
    <xdr:to>
      <xdr:col>15</xdr:col>
      <xdr:colOff>0</xdr:colOff>
      <xdr:row>9</xdr:row>
      <xdr:rowOff>76200</xdr:rowOff>
    </xdr:to>
    <xdr:sp macro="" textlink="">
      <xdr:nvSpPr>
        <xdr:cNvPr id="2584" name="Line 464"/>
        <xdr:cNvSpPr>
          <a:spLocks noChangeShapeType="1"/>
        </xdr:cNvSpPr>
      </xdr:nvSpPr>
      <xdr:spPr bwMode="auto">
        <a:xfrm flipV="1">
          <a:off x="6296025" y="1476375"/>
          <a:ext cx="295275" cy="40005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12</xdr:row>
      <xdr:rowOff>0</xdr:rowOff>
    </xdr:from>
    <xdr:to>
      <xdr:col>17</xdr:col>
      <xdr:colOff>152400</xdr:colOff>
      <xdr:row>12</xdr:row>
      <xdr:rowOff>152400</xdr:rowOff>
    </xdr:to>
    <xdr:sp macro="" textlink="">
      <xdr:nvSpPr>
        <xdr:cNvPr id="47" name="Triangle 46"/>
        <xdr:cNvSpPr/>
      </xdr:nvSpPr>
      <xdr:spPr>
        <a:xfrm rot="16200000">
          <a:off x="7962900" y="240030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15</xdr:col>
      <xdr:colOff>0</xdr:colOff>
      <xdr:row>12</xdr:row>
      <xdr:rowOff>76200</xdr:rowOff>
    </xdr:from>
    <xdr:to>
      <xdr:col>17</xdr:col>
      <xdr:colOff>0</xdr:colOff>
      <xdr:row>12</xdr:row>
      <xdr:rowOff>76200</xdr:rowOff>
    </xdr:to>
    <xdr:sp macro="" textlink="">
      <xdr:nvSpPr>
        <xdr:cNvPr id="2586" name="Line 465"/>
        <xdr:cNvSpPr>
          <a:spLocks noChangeShapeType="1"/>
        </xdr:cNvSpPr>
      </xdr:nvSpPr>
      <xdr:spPr bwMode="auto">
        <a:xfrm>
          <a:off x="6591300" y="2476500"/>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9</xdr:row>
      <xdr:rowOff>76200</xdr:rowOff>
    </xdr:from>
    <xdr:to>
      <xdr:col>15</xdr:col>
      <xdr:colOff>0</xdr:colOff>
      <xdr:row>12</xdr:row>
      <xdr:rowOff>76200</xdr:rowOff>
    </xdr:to>
    <xdr:sp macro="" textlink="">
      <xdr:nvSpPr>
        <xdr:cNvPr id="2587" name="Line 466"/>
        <xdr:cNvSpPr>
          <a:spLocks noChangeShapeType="1"/>
        </xdr:cNvSpPr>
      </xdr:nvSpPr>
      <xdr:spPr bwMode="auto">
        <a:xfrm>
          <a:off x="6296025" y="1876425"/>
          <a:ext cx="295275" cy="60007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17</xdr:row>
      <xdr:rowOff>0</xdr:rowOff>
    </xdr:from>
    <xdr:to>
      <xdr:col>17</xdr:col>
      <xdr:colOff>152400</xdr:colOff>
      <xdr:row>17</xdr:row>
      <xdr:rowOff>152400</xdr:rowOff>
    </xdr:to>
    <xdr:sp macro="" textlink="">
      <xdr:nvSpPr>
        <xdr:cNvPr id="48" name="Triangle 47"/>
        <xdr:cNvSpPr/>
      </xdr:nvSpPr>
      <xdr:spPr>
        <a:xfrm rot="16200000">
          <a:off x="7962900" y="340042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15</xdr:col>
      <xdr:colOff>0</xdr:colOff>
      <xdr:row>17</xdr:row>
      <xdr:rowOff>76200</xdr:rowOff>
    </xdr:from>
    <xdr:to>
      <xdr:col>17</xdr:col>
      <xdr:colOff>0</xdr:colOff>
      <xdr:row>17</xdr:row>
      <xdr:rowOff>76200</xdr:rowOff>
    </xdr:to>
    <xdr:sp macro="" textlink="">
      <xdr:nvSpPr>
        <xdr:cNvPr id="2589" name="Line 467"/>
        <xdr:cNvSpPr>
          <a:spLocks noChangeShapeType="1"/>
        </xdr:cNvSpPr>
      </xdr:nvSpPr>
      <xdr:spPr bwMode="auto">
        <a:xfrm>
          <a:off x="6591300" y="3476625"/>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17</xdr:row>
      <xdr:rowOff>76200</xdr:rowOff>
    </xdr:from>
    <xdr:to>
      <xdr:col>15</xdr:col>
      <xdr:colOff>0</xdr:colOff>
      <xdr:row>19</xdr:row>
      <xdr:rowOff>76200</xdr:rowOff>
    </xdr:to>
    <xdr:sp macro="" textlink="">
      <xdr:nvSpPr>
        <xdr:cNvPr id="2590" name="Line 468"/>
        <xdr:cNvSpPr>
          <a:spLocks noChangeShapeType="1"/>
        </xdr:cNvSpPr>
      </xdr:nvSpPr>
      <xdr:spPr bwMode="auto">
        <a:xfrm flipV="1">
          <a:off x="6296025" y="3476625"/>
          <a:ext cx="295275" cy="40005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22</xdr:row>
      <xdr:rowOff>0</xdr:rowOff>
    </xdr:from>
    <xdr:to>
      <xdr:col>17</xdr:col>
      <xdr:colOff>152400</xdr:colOff>
      <xdr:row>22</xdr:row>
      <xdr:rowOff>152400</xdr:rowOff>
    </xdr:to>
    <xdr:sp macro="" textlink="">
      <xdr:nvSpPr>
        <xdr:cNvPr id="49" name="Triangle 48"/>
        <xdr:cNvSpPr/>
      </xdr:nvSpPr>
      <xdr:spPr>
        <a:xfrm rot="16200000">
          <a:off x="7962900" y="440055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15</xdr:col>
      <xdr:colOff>0</xdr:colOff>
      <xdr:row>22</xdr:row>
      <xdr:rowOff>76200</xdr:rowOff>
    </xdr:from>
    <xdr:to>
      <xdr:col>17</xdr:col>
      <xdr:colOff>0</xdr:colOff>
      <xdr:row>22</xdr:row>
      <xdr:rowOff>76200</xdr:rowOff>
    </xdr:to>
    <xdr:sp macro="" textlink="">
      <xdr:nvSpPr>
        <xdr:cNvPr id="2592" name="Line 469"/>
        <xdr:cNvSpPr>
          <a:spLocks noChangeShapeType="1"/>
        </xdr:cNvSpPr>
      </xdr:nvSpPr>
      <xdr:spPr bwMode="auto">
        <a:xfrm>
          <a:off x="6591300" y="4476750"/>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19</xdr:row>
      <xdr:rowOff>76200</xdr:rowOff>
    </xdr:from>
    <xdr:to>
      <xdr:col>15</xdr:col>
      <xdr:colOff>0</xdr:colOff>
      <xdr:row>22</xdr:row>
      <xdr:rowOff>76200</xdr:rowOff>
    </xdr:to>
    <xdr:sp macro="" textlink="">
      <xdr:nvSpPr>
        <xdr:cNvPr id="2593" name="Line 470"/>
        <xdr:cNvSpPr>
          <a:spLocks noChangeShapeType="1"/>
        </xdr:cNvSpPr>
      </xdr:nvSpPr>
      <xdr:spPr bwMode="auto">
        <a:xfrm>
          <a:off x="6296025" y="3876675"/>
          <a:ext cx="295275" cy="60007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xdr:col>
      <xdr:colOff>0</xdr:colOff>
      <xdr:row>25</xdr:row>
      <xdr:rowOff>0</xdr:rowOff>
    </xdr:from>
    <xdr:to>
      <xdr:col>1</xdr:col>
      <xdr:colOff>152400</xdr:colOff>
      <xdr:row>25</xdr:row>
      <xdr:rowOff>152400</xdr:rowOff>
    </xdr:to>
    <xdr:sp macro="" textlink="">
      <xdr:nvSpPr>
        <xdr:cNvPr id="50" name="Square 49"/>
        <xdr:cNvSpPr/>
      </xdr:nvSpPr>
      <xdr:spPr>
        <a:xfrm>
          <a:off x="685800" y="5000625"/>
          <a:ext cx="152400" cy="152400"/>
        </a:xfrm>
        <a:prstGeom prst="rect">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0</xdr:col>
      <xdr:colOff>0</xdr:colOff>
      <xdr:row>25</xdr:row>
      <xdr:rowOff>76200</xdr:rowOff>
    </xdr:from>
    <xdr:to>
      <xdr:col>1</xdr:col>
      <xdr:colOff>0</xdr:colOff>
      <xdr:row>25</xdr:row>
      <xdr:rowOff>76200</xdr:rowOff>
    </xdr:to>
    <xdr:sp macro="" textlink="">
      <xdr:nvSpPr>
        <xdr:cNvPr id="2595" name="Line 471"/>
        <xdr:cNvSpPr>
          <a:spLocks noChangeShapeType="1"/>
        </xdr:cNvSpPr>
      </xdr:nvSpPr>
      <xdr:spPr bwMode="auto">
        <a:xfrm>
          <a:off x="0" y="5076825"/>
          <a:ext cx="6858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18</xdr:row>
      <xdr:rowOff>0</xdr:rowOff>
    </xdr:from>
    <xdr:to>
      <xdr:col>5</xdr:col>
      <xdr:colOff>152400</xdr:colOff>
      <xdr:row>18</xdr:row>
      <xdr:rowOff>152400</xdr:rowOff>
    </xdr:to>
    <xdr:sp macro="" textlink="">
      <xdr:nvSpPr>
        <xdr:cNvPr id="17" name="Circle 16"/>
        <xdr:cNvSpPr/>
      </xdr:nvSpPr>
      <xdr:spPr>
        <a:xfrm>
          <a:off x="2505075" y="3600450"/>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3</xdr:col>
      <xdr:colOff>0</xdr:colOff>
      <xdr:row>18</xdr:row>
      <xdr:rowOff>76200</xdr:rowOff>
    </xdr:from>
    <xdr:to>
      <xdr:col>5</xdr:col>
      <xdr:colOff>0</xdr:colOff>
      <xdr:row>18</xdr:row>
      <xdr:rowOff>76200</xdr:rowOff>
    </xdr:to>
    <xdr:sp macro="" textlink="">
      <xdr:nvSpPr>
        <xdr:cNvPr id="3729" name="Line 578"/>
        <xdr:cNvSpPr>
          <a:spLocks noChangeShapeType="1"/>
        </xdr:cNvSpPr>
      </xdr:nvSpPr>
      <xdr:spPr bwMode="auto">
        <a:xfrm>
          <a:off x="1133475" y="3676650"/>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18</xdr:row>
      <xdr:rowOff>76200</xdr:rowOff>
    </xdr:from>
    <xdr:to>
      <xdr:col>3</xdr:col>
      <xdr:colOff>0</xdr:colOff>
      <xdr:row>25</xdr:row>
      <xdr:rowOff>76200</xdr:rowOff>
    </xdr:to>
    <xdr:sp macro="" textlink="">
      <xdr:nvSpPr>
        <xdr:cNvPr id="3730" name="Line 579"/>
        <xdr:cNvSpPr>
          <a:spLocks noChangeShapeType="1"/>
        </xdr:cNvSpPr>
      </xdr:nvSpPr>
      <xdr:spPr bwMode="auto">
        <a:xfrm flipV="1">
          <a:off x="838200" y="3676650"/>
          <a:ext cx="295275" cy="140017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5</xdr:col>
      <xdr:colOff>0</xdr:colOff>
      <xdr:row>32</xdr:row>
      <xdr:rowOff>0</xdr:rowOff>
    </xdr:from>
    <xdr:to>
      <xdr:col>5</xdr:col>
      <xdr:colOff>152400</xdr:colOff>
      <xdr:row>32</xdr:row>
      <xdr:rowOff>152400</xdr:rowOff>
    </xdr:to>
    <xdr:sp macro="" textlink="">
      <xdr:nvSpPr>
        <xdr:cNvPr id="18" name="Triangle 17"/>
        <xdr:cNvSpPr/>
      </xdr:nvSpPr>
      <xdr:spPr>
        <a:xfrm rot="16200000">
          <a:off x="2505075" y="640080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152400</xdr:colOff>
      <xdr:row>32</xdr:row>
      <xdr:rowOff>76200</xdr:rowOff>
    </xdr:from>
    <xdr:to>
      <xdr:col>21</xdr:col>
      <xdr:colOff>0</xdr:colOff>
      <xdr:row>32</xdr:row>
      <xdr:rowOff>76200</xdr:rowOff>
    </xdr:to>
    <xdr:sp macro="" textlink="">
      <xdr:nvSpPr>
        <xdr:cNvPr id="3732" name="Line 580"/>
        <xdr:cNvSpPr>
          <a:spLocks noChangeShapeType="1"/>
        </xdr:cNvSpPr>
      </xdr:nvSpPr>
      <xdr:spPr bwMode="auto">
        <a:xfrm>
          <a:off x="2657475" y="6477000"/>
          <a:ext cx="71247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0</xdr:colOff>
      <xdr:row>32</xdr:row>
      <xdr:rowOff>76200</xdr:rowOff>
    </xdr:from>
    <xdr:to>
      <xdr:col>5</xdr:col>
      <xdr:colOff>0</xdr:colOff>
      <xdr:row>32</xdr:row>
      <xdr:rowOff>76200</xdr:rowOff>
    </xdr:to>
    <xdr:sp macro="" textlink="">
      <xdr:nvSpPr>
        <xdr:cNvPr id="3733" name="Line 581"/>
        <xdr:cNvSpPr>
          <a:spLocks noChangeShapeType="1"/>
        </xdr:cNvSpPr>
      </xdr:nvSpPr>
      <xdr:spPr bwMode="auto">
        <a:xfrm>
          <a:off x="1133475" y="6477000"/>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25</xdr:row>
      <xdr:rowOff>76200</xdr:rowOff>
    </xdr:from>
    <xdr:to>
      <xdr:col>3</xdr:col>
      <xdr:colOff>0</xdr:colOff>
      <xdr:row>32</xdr:row>
      <xdr:rowOff>76200</xdr:rowOff>
    </xdr:to>
    <xdr:sp macro="" textlink="">
      <xdr:nvSpPr>
        <xdr:cNvPr id="3734" name="Line 582"/>
        <xdr:cNvSpPr>
          <a:spLocks noChangeShapeType="1"/>
        </xdr:cNvSpPr>
      </xdr:nvSpPr>
      <xdr:spPr bwMode="auto">
        <a:xfrm>
          <a:off x="838200" y="5076825"/>
          <a:ext cx="295275" cy="140017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10</xdr:row>
      <xdr:rowOff>0</xdr:rowOff>
    </xdr:from>
    <xdr:to>
      <xdr:col>9</xdr:col>
      <xdr:colOff>152400</xdr:colOff>
      <xdr:row>10</xdr:row>
      <xdr:rowOff>152400</xdr:rowOff>
    </xdr:to>
    <xdr:sp macro="" textlink="">
      <xdr:nvSpPr>
        <xdr:cNvPr id="19" name="Square 18"/>
        <xdr:cNvSpPr/>
      </xdr:nvSpPr>
      <xdr:spPr>
        <a:xfrm>
          <a:off x="4324350" y="2000250"/>
          <a:ext cx="152400" cy="152400"/>
        </a:xfrm>
        <a:prstGeom prst="rect">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7</xdr:col>
      <xdr:colOff>0</xdr:colOff>
      <xdr:row>10</xdr:row>
      <xdr:rowOff>76200</xdr:rowOff>
    </xdr:from>
    <xdr:to>
      <xdr:col>9</xdr:col>
      <xdr:colOff>0</xdr:colOff>
      <xdr:row>10</xdr:row>
      <xdr:rowOff>76200</xdr:rowOff>
    </xdr:to>
    <xdr:sp macro="" textlink="">
      <xdr:nvSpPr>
        <xdr:cNvPr id="3736" name="Line 583"/>
        <xdr:cNvSpPr>
          <a:spLocks noChangeShapeType="1"/>
        </xdr:cNvSpPr>
      </xdr:nvSpPr>
      <xdr:spPr bwMode="auto">
        <a:xfrm>
          <a:off x="2952750" y="2076450"/>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10</xdr:row>
      <xdr:rowOff>76200</xdr:rowOff>
    </xdr:from>
    <xdr:to>
      <xdr:col>7</xdr:col>
      <xdr:colOff>0</xdr:colOff>
      <xdr:row>18</xdr:row>
      <xdr:rowOff>76200</xdr:rowOff>
    </xdr:to>
    <xdr:sp macro="" textlink="">
      <xdr:nvSpPr>
        <xdr:cNvPr id="3737" name="Line 584"/>
        <xdr:cNvSpPr>
          <a:spLocks noChangeShapeType="1"/>
        </xdr:cNvSpPr>
      </xdr:nvSpPr>
      <xdr:spPr bwMode="auto">
        <a:xfrm flipV="1">
          <a:off x="2657475" y="2076450"/>
          <a:ext cx="295275" cy="160020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27</xdr:row>
      <xdr:rowOff>0</xdr:rowOff>
    </xdr:from>
    <xdr:to>
      <xdr:col>9</xdr:col>
      <xdr:colOff>152400</xdr:colOff>
      <xdr:row>27</xdr:row>
      <xdr:rowOff>152400</xdr:rowOff>
    </xdr:to>
    <xdr:sp macro="" textlink="">
      <xdr:nvSpPr>
        <xdr:cNvPr id="20" name="Triangle 19"/>
        <xdr:cNvSpPr/>
      </xdr:nvSpPr>
      <xdr:spPr>
        <a:xfrm rot="16200000">
          <a:off x="4324350" y="540067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9</xdr:col>
      <xdr:colOff>152400</xdr:colOff>
      <xdr:row>27</xdr:row>
      <xdr:rowOff>76200</xdr:rowOff>
    </xdr:from>
    <xdr:to>
      <xdr:col>21</xdr:col>
      <xdr:colOff>0</xdr:colOff>
      <xdr:row>27</xdr:row>
      <xdr:rowOff>76200</xdr:rowOff>
    </xdr:to>
    <xdr:sp macro="" textlink="">
      <xdr:nvSpPr>
        <xdr:cNvPr id="3739" name="Line 585"/>
        <xdr:cNvSpPr>
          <a:spLocks noChangeShapeType="1"/>
        </xdr:cNvSpPr>
      </xdr:nvSpPr>
      <xdr:spPr bwMode="auto">
        <a:xfrm>
          <a:off x="4476750" y="5476875"/>
          <a:ext cx="53054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0</xdr:colOff>
      <xdr:row>27</xdr:row>
      <xdr:rowOff>76200</xdr:rowOff>
    </xdr:from>
    <xdr:to>
      <xdr:col>9</xdr:col>
      <xdr:colOff>0</xdr:colOff>
      <xdr:row>27</xdr:row>
      <xdr:rowOff>76200</xdr:rowOff>
    </xdr:to>
    <xdr:sp macro="" textlink="">
      <xdr:nvSpPr>
        <xdr:cNvPr id="3740" name="Line 586"/>
        <xdr:cNvSpPr>
          <a:spLocks noChangeShapeType="1"/>
        </xdr:cNvSpPr>
      </xdr:nvSpPr>
      <xdr:spPr bwMode="auto">
        <a:xfrm>
          <a:off x="2952750" y="5476875"/>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18</xdr:row>
      <xdr:rowOff>76200</xdr:rowOff>
    </xdr:from>
    <xdr:to>
      <xdr:col>7</xdr:col>
      <xdr:colOff>0</xdr:colOff>
      <xdr:row>27</xdr:row>
      <xdr:rowOff>76200</xdr:rowOff>
    </xdr:to>
    <xdr:sp macro="" textlink="">
      <xdr:nvSpPr>
        <xdr:cNvPr id="3741" name="Line 587"/>
        <xdr:cNvSpPr>
          <a:spLocks noChangeShapeType="1"/>
        </xdr:cNvSpPr>
      </xdr:nvSpPr>
      <xdr:spPr bwMode="auto">
        <a:xfrm>
          <a:off x="2657475" y="3676650"/>
          <a:ext cx="295275" cy="180022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2</xdr:row>
      <xdr:rowOff>0</xdr:rowOff>
    </xdr:from>
    <xdr:to>
      <xdr:col>13</xdr:col>
      <xdr:colOff>152400</xdr:colOff>
      <xdr:row>2</xdr:row>
      <xdr:rowOff>152400</xdr:rowOff>
    </xdr:to>
    <xdr:sp macro="" textlink="">
      <xdr:nvSpPr>
        <xdr:cNvPr id="21" name="Triangle 20"/>
        <xdr:cNvSpPr/>
      </xdr:nvSpPr>
      <xdr:spPr>
        <a:xfrm rot="16200000">
          <a:off x="6143625" y="40005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13</xdr:col>
      <xdr:colOff>152400</xdr:colOff>
      <xdr:row>2</xdr:row>
      <xdr:rowOff>76200</xdr:rowOff>
    </xdr:from>
    <xdr:to>
      <xdr:col>21</xdr:col>
      <xdr:colOff>0</xdr:colOff>
      <xdr:row>2</xdr:row>
      <xdr:rowOff>76200</xdr:rowOff>
    </xdr:to>
    <xdr:sp macro="" textlink="">
      <xdr:nvSpPr>
        <xdr:cNvPr id="3743" name="Line 588"/>
        <xdr:cNvSpPr>
          <a:spLocks noChangeShapeType="1"/>
        </xdr:cNvSpPr>
      </xdr:nvSpPr>
      <xdr:spPr bwMode="auto">
        <a:xfrm>
          <a:off x="6296025" y="476250"/>
          <a:ext cx="34861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2</xdr:row>
      <xdr:rowOff>76200</xdr:rowOff>
    </xdr:from>
    <xdr:to>
      <xdr:col>13</xdr:col>
      <xdr:colOff>0</xdr:colOff>
      <xdr:row>2</xdr:row>
      <xdr:rowOff>76200</xdr:rowOff>
    </xdr:to>
    <xdr:sp macro="" textlink="">
      <xdr:nvSpPr>
        <xdr:cNvPr id="3744" name="Line 589"/>
        <xdr:cNvSpPr>
          <a:spLocks noChangeShapeType="1"/>
        </xdr:cNvSpPr>
      </xdr:nvSpPr>
      <xdr:spPr bwMode="auto">
        <a:xfrm>
          <a:off x="4772025" y="476250"/>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2</xdr:row>
      <xdr:rowOff>76200</xdr:rowOff>
    </xdr:from>
    <xdr:to>
      <xdr:col>11</xdr:col>
      <xdr:colOff>0</xdr:colOff>
      <xdr:row>10</xdr:row>
      <xdr:rowOff>76200</xdr:rowOff>
    </xdr:to>
    <xdr:sp macro="" textlink="">
      <xdr:nvSpPr>
        <xdr:cNvPr id="3745" name="Line 590"/>
        <xdr:cNvSpPr>
          <a:spLocks noChangeShapeType="1"/>
        </xdr:cNvSpPr>
      </xdr:nvSpPr>
      <xdr:spPr bwMode="auto">
        <a:xfrm flipV="1">
          <a:off x="4476750" y="476250"/>
          <a:ext cx="295275" cy="160020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9</xdr:row>
      <xdr:rowOff>0</xdr:rowOff>
    </xdr:from>
    <xdr:to>
      <xdr:col>13</xdr:col>
      <xdr:colOff>152400</xdr:colOff>
      <xdr:row>9</xdr:row>
      <xdr:rowOff>152400</xdr:rowOff>
    </xdr:to>
    <xdr:sp macro="" textlink="">
      <xdr:nvSpPr>
        <xdr:cNvPr id="22" name="Circle 21"/>
        <xdr:cNvSpPr/>
      </xdr:nvSpPr>
      <xdr:spPr>
        <a:xfrm>
          <a:off x="6143625" y="1800225"/>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11</xdr:col>
      <xdr:colOff>0</xdr:colOff>
      <xdr:row>9</xdr:row>
      <xdr:rowOff>76200</xdr:rowOff>
    </xdr:from>
    <xdr:to>
      <xdr:col>13</xdr:col>
      <xdr:colOff>0</xdr:colOff>
      <xdr:row>9</xdr:row>
      <xdr:rowOff>76200</xdr:rowOff>
    </xdr:to>
    <xdr:sp macro="" textlink="">
      <xdr:nvSpPr>
        <xdr:cNvPr id="3747" name="Line 591"/>
        <xdr:cNvSpPr>
          <a:spLocks noChangeShapeType="1"/>
        </xdr:cNvSpPr>
      </xdr:nvSpPr>
      <xdr:spPr bwMode="auto">
        <a:xfrm>
          <a:off x="4772025" y="1876425"/>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9</xdr:row>
      <xdr:rowOff>76200</xdr:rowOff>
    </xdr:from>
    <xdr:to>
      <xdr:col>11</xdr:col>
      <xdr:colOff>0</xdr:colOff>
      <xdr:row>10</xdr:row>
      <xdr:rowOff>76200</xdr:rowOff>
    </xdr:to>
    <xdr:sp macro="" textlink="">
      <xdr:nvSpPr>
        <xdr:cNvPr id="3748" name="Line 592"/>
        <xdr:cNvSpPr>
          <a:spLocks noChangeShapeType="1"/>
        </xdr:cNvSpPr>
      </xdr:nvSpPr>
      <xdr:spPr bwMode="auto">
        <a:xfrm flipV="1">
          <a:off x="4476750" y="1876425"/>
          <a:ext cx="295275" cy="20002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19</xdr:row>
      <xdr:rowOff>0</xdr:rowOff>
    </xdr:from>
    <xdr:to>
      <xdr:col>13</xdr:col>
      <xdr:colOff>152400</xdr:colOff>
      <xdr:row>19</xdr:row>
      <xdr:rowOff>152400</xdr:rowOff>
    </xdr:to>
    <xdr:sp macro="" textlink="">
      <xdr:nvSpPr>
        <xdr:cNvPr id="23" name="Circle 22"/>
        <xdr:cNvSpPr/>
      </xdr:nvSpPr>
      <xdr:spPr>
        <a:xfrm>
          <a:off x="6143625" y="3800475"/>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11</xdr:col>
      <xdr:colOff>0</xdr:colOff>
      <xdr:row>19</xdr:row>
      <xdr:rowOff>76200</xdr:rowOff>
    </xdr:from>
    <xdr:to>
      <xdr:col>13</xdr:col>
      <xdr:colOff>0</xdr:colOff>
      <xdr:row>19</xdr:row>
      <xdr:rowOff>76200</xdr:rowOff>
    </xdr:to>
    <xdr:sp macro="" textlink="">
      <xdr:nvSpPr>
        <xdr:cNvPr id="3750" name="Line 593"/>
        <xdr:cNvSpPr>
          <a:spLocks noChangeShapeType="1"/>
        </xdr:cNvSpPr>
      </xdr:nvSpPr>
      <xdr:spPr bwMode="auto">
        <a:xfrm>
          <a:off x="4772025" y="3876675"/>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10</xdr:row>
      <xdr:rowOff>76200</xdr:rowOff>
    </xdr:from>
    <xdr:to>
      <xdr:col>11</xdr:col>
      <xdr:colOff>0</xdr:colOff>
      <xdr:row>19</xdr:row>
      <xdr:rowOff>76200</xdr:rowOff>
    </xdr:to>
    <xdr:sp macro="" textlink="">
      <xdr:nvSpPr>
        <xdr:cNvPr id="3751" name="Line 594"/>
        <xdr:cNvSpPr>
          <a:spLocks noChangeShapeType="1"/>
        </xdr:cNvSpPr>
      </xdr:nvSpPr>
      <xdr:spPr bwMode="auto">
        <a:xfrm>
          <a:off x="4476750" y="2076450"/>
          <a:ext cx="295275" cy="180022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7</xdr:row>
      <xdr:rowOff>0</xdr:rowOff>
    </xdr:from>
    <xdr:to>
      <xdr:col>17</xdr:col>
      <xdr:colOff>152400</xdr:colOff>
      <xdr:row>7</xdr:row>
      <xdr:rowOff>152400</xdr:rowOff>
    </xdr:to>
    <xdr:sp macro="" textlink="">
      <xdr:nvSpPr>
        <xdr:cNvPr id="24" name="Triangle 23"/>
        <xdr:cNvSpPr/>
      </xdr:nvSpPr>
      <xdr:spPr>
        <a:xfrm rot="16200000">
          <a:off x="7962900" y="140017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17</xdr:col>
      <xdr:colOff>152400</xdr:colOff>
      <xdr:row>7</xdr:row>
      <xdr:rowOff>76200</xdr:rowOff>
    </xdr:from>
    <xdr:to>
      <xdr:col>21</xdr:col>
      <xdr:colOff>0</xdr:colOff>
      <xdr:row>7</xdr:row>
      <xdr:rowOff>76200</xdr:rowOff>
    </xdr:to>
    <xdr:sp macro="" textlink="">
      <xdr:nvSpPr>
        <xdr:cNvPr id="3753" name="Line 595"/>
        <xdr:cNvSpPr>
          <a:spLocks noChangeShapeType="1"/>
        </xdr:cNvSpPr>
      </xdr:nvSpPr>
      <xdr:spPr bwMode="auto">
        <a:xfrm>
          <a:off x="8115300" y="1476375"/>
          <a:ext cx="16668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15</xdr:col>
      <xdr:colOff>0</xdr:colOff>
      <xdr:row>7</xdr:row>
      <xdr:rowOff>76200</xdr:rowOff>
    </xdr:from>
    <xdr:to>
      <xdr:col>17</xdr:col>
      <xdr:colOff>0</xdr:colOff>
      <xdr:row>7</xdr:row>
      <xdr:rowOff>76200</xdr:rowOff>
    </xdr:to>
    <xdr:sp macro="" textlink="">
      <xdr:nvSpPr>
        <xdr:cNvPr id="3754" name="Line 596"/>
        <xdr:cNvSpPr>
          <a:spLocks noChangeShapeType="1"/>
        </xdr:cNvSpPr>
      </xdr:nvSpPr>
      <xdr:spPr bwMode="auto">
        <a:xfrm>
          <a:off x="6591300" y="1476375"/>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7</xdr:row>
      <xdr:rowOff>76200</xdr:rowOff>
    </xdr:from>
    <xdr:to>
      <xdr:col>15</xdr:col>
      <xdr:colOff>0</xdr:colOff>
      <xdr:row>9</xdr:row>
      <xdr:rowOff>76200</xdr:rowOff>
    </xdr:to>
    <xdr:sp macro="" textlink="">
      <xdr:nvSpPr>
        <xdr:cNvPr id="3755" name="Line 597"/>
        <xdr:cNvSpPr>
          <a:spLocks noChangeShapeType="1"/>
        </xdr:cNvSpPr>
      </xdr:nvSpPr>
      <xdr:spPr bwMode="auto">
        <a:xfrm flipV="1">
          <a:off x="6296025" y="1476375"/>
          <a:ext cx="295275" cy="40005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12</xdr:row>
      <xdr:rowOff>0</xdr:rowOff>
    </xdr:from>
    <xdr:to>
      <xdr:col>17</xdr:col>
      <xdr:colOff>152400</xdr:colOff>
      <xdr:row>12</xdr:row>
      <xdr:rowOff>152400</xdr:rowOff>
    </xdr:to>
    <xdr:sp macro="" textlink="">
      <xdr:nvSpPr>
        <xdr:cNvPr id="25" name="Square 24"/>
        <xdr:cNvSpPr/>
      </xdr:nvSpPr>
      <xdr:spPr>
        <a:xfrm>
          <a:off x="7962900" y="2400300"/>
          <a:ext cx="152400" cy="152400"/>
        </a:xfrm>
        <a:prstGeom prst="rect">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15</xdr:col>
      <xdr:colOff>0</xdr:colOff>
      <xdr:row>12</xdr:row>
      <xdr:rowOff>76200</xdr:rowOff>
    </xdr:from>
    <xdr:to>
      <xdr:col>17</xdr:col>
      <xdr:colOff>0</xdr:colOff>
      <xdr:row>12</xdr:row>
      <xdr:rowOff>76200</xdr:rowOff>
    </xdr:to>
    <xdr:sp macro="" textlink="">
      <xdr:nvSpPr>
        <xdr:cNvPr id="3757" name="Line 598"/>
        <xdr:cNvSpPr>
          <a:spLocks noChangeShapeType="1"/>
        </xdr:cNvSpPr>
      </xdr:nvSpPr>
      <xdr:spPr bwMode="auto">
        <a:xfrm>
          <a:off x="6591300" y="2476500"/>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9</xdr:row>
      <xdr:rowOff>76200</xdr:rowOff>
    </xdr:from>
    <xdr:to>
      <xdr:col>15</xdr:col>
      <xdr:colOff>0</xdr:colOff>
      <xdr:row>12</xdr:row>
      <xdr:rowOff>76200</xdr:rowOff>
    </xdr:to>
    <xdr:sp macro="" textlink="">
      <xdr:nvSpPr>
        <xdr:cNvPr id="3758" name="Line 599"/>
        <xdr:cNvSpPr>
          <a:spLocks noChangeShapeType="1"/>
        </xdr:cNvSpPr>
      </xdr:nvSpPr>
      <xdr:spPr bwMode="auto">
        <a:xfrm>
          <a:off x="6296025" y="1876425"/>
          <a:ext cx="295275" cy="60007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17</xdr:row>
      <xdr:rowOff>0</xdr:rowOff>
    </xdr:from>
    <xdr:to>
      <xdr:col>17</xdr:col>
      <xdr:colOff>152400</xdr:colOff>
      <xdr:row>17</xdr:row>
      <xdr:rowOff>152400</xdr:rowOff>
    </xdr:to>
    <xdr:sp macro="" textlink="">
      <xdr:nvSpPr>
        <xdr:cNvPr id="26" name="Triangle 25"/>
        <xdr:cNvSpPr/>
      </xdr:nvSpPr>
      <xdr:spPr>
        <a:xfrm rot="16200000">
          <a:off x="7962900" y="340042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17</xdr:col>
      <xdr:colOff>152400</xdr:colOff>
      <xdr:row>17</xdr:row>
      <xdr:rowOff>76200</xdr:rowOff>
    </xdr:from>
    <xdr:to>
      <xdr:col>21</xdr:col>
      <xdr:colOff>0</xdr:colOff>
      <xdr:row>17</xdr:row>
      <xdr:rowOff>76200</xdr:rowOff>
    </xdr:to>
    <xdr:sp macro="" textlink="">
      <xdr:nvSpPr>
        <xdr:cNvPr id="3760" name="Line 600"/>
        <xdr:cNvSpPr>
          <a:spLocks noChangeShapeType="1"/>
        </xdr:cNvSpPr>
      </xdr:nvSpPr>
      <xdr:spPr bwMode="auto">
        <a:xfrm>
          <a:off x="8115300" y="3476625"/>
          <a:ext cx="16668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15</xdr:col>
      <xdr:colOff>0</xdr:colOff>
      <xdr:row>17</xdr:row>
      <xdr:rowOff>76200</xdr:rowOff>
    </xdr:from>
    <xdr:to>
      <xdr:col>17</xdr:col>
      <xdr:colOff>0</xdr:colOff>
      <xdr:row>17</xdr:row>
      <xdr:rowOff>76200</xdr:rowOff>
    </xdr:to>
    <xdr:sp macro="" textlink="">
      <xdr:nvSpPr>
        <xdr:cNvPr id="3761" name="Line 601"/>
        <xdr:cNvSpPr>
          <a:spLocks noChangeShapeType="1"/>
        </xdr:cNvSpPr>
      </xdr:nvSpPr>
      <xdr:spPr bwMode="auto">
        <a:xfrm>
          <a:off x="6591300" y="3476625"/>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17</xdr:row>
      <xdr:rowOff>76200</xdr:rowOff>
    </xdr:from>
    <xdr:to>
      <xdr:col>15</xdr:col>
      <xdr:colOff>0</xdr:colOff>
      <xdr:row>19</xdr:row>
      <xdr:rowOff>76200</xdr:rowOff>
    </xdr:to>
    <xdr:sp macro="" textlink="">
      <xdr:nvSpPr>
        <xdr:cNvPr id="3762" name="Line 602"/>
        <xdr:cNvSpPr>
          <a:spLocks noChangeShapeType="1"/>
        </xdr:cNvSpPr>
      </xdr:nvSpPr>
      <xdr:spPr bwMode="auto">
        <a:xfrm flipV="1">
          <a:off x="6296025" y="3476625"/>
          <a:ext cx="295275" cy="40005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22</xdr:row>
      <xdr:rowOff>0</xdr:rowOff>
    </xdr:from>
    <xdr:to>
      <xdr:col>17</xdr:col>
      <xdr:colOff>152400</xdr:colOff>
      <xdr:row>22</xdr:row>
      <xdr:rowOff>152400</xdr:rowOff>
    </xdr:to>
    <xdr:sp macro="" textlink="">
      <xdr:nvSpPr>
        <xdr:cNvPr id="27" name="Square 26"/>
        <xdr:cNvSpPr/>
      </xdr:nvSpPr>
      <xdr:spPr>
        <a:xfrm>
          <a:off x="7962900" y="4400550"/>
          <a:ext cx="152400" cy="152400"/>
        </a:xfrm>
        <a:prstGeom prst="rect">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15</xdr:col>
      <xdr:colOff>0</xdr:colOff>
      <xdr:row>22</xdr:row>
      <xdr:rowOff>76200</xdr:rowOff>
    </xdr:from>
    <xdr:to>
      <xdr:col>17</xdr:col>
      <xdr:colOff>0</xdr:colOff>
      <xdr:row>22</xdr:row>
      <xdr:rowOff>76200</xdr:rowOff>
    </xdr:to>
    <xdr:sp macro="" textlink="">
      <xdr:nvSpPr>
        <xdr:cNvPr id="3764" name="Line 603"/>
        <xdr:cNvSpPr>
          <a:spLocks noChangeShapeType="1"/>
        </xdr:cNvSpPr>
      </xdr:nvSpPr>
      <xdr:spPr bwMode="auto">
        <a:xfrm>
          <a:off x="6591300" y="4476750"/>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19</xdr:row>
      <xdr:rowOff>76200</xdr:rowOff>
    </xdr:from>
    <xdr:to>
      <xdr:col>15</xdr:col>
      <xdr:colOff>0</xdr:colOff>
      <xdr:row>22</xdr:row>
      <xdr:rowOff>76200</xdr:rowOff>
    </xdr:to>
    <xdr:sp macro="" textlink="">
      <xdr:nvSpPr>
        <xdr:cNvPr id="3765" name="Line 604"/>
        <xdr:cNvSpPr>
          <a:spLocks noChangeShapeType="1"/>
        </xdr:cNvSpPr>
      </xdr:nvSpPr>
      <xdr:spPr bwMode="auto">
        <a:xfrm>
          <a:off x="6296025" y="3876675"/>
          <a:ext cx="295275" cy="60007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21</xdr:col>
      <xdr:colOff>0</xdr:colOff>
      <xdr:row>12</xdr:row>
      <xdr:rowOff>0</xdr:rowOff>
    </xdr:from>
    <xdr:to>
      <xdr:col>21</xdr:col>
      <xdr:colOff>152400</xdr:colOff>
      <xdr:row>12</xdr:row>
      <xdr:rowOff>152400</xdr:rowOff>
    </xdr:to>
    <xdr:sp macro="" textlink="">
      <xdr:nvSpPr>
        <xdr:cNvPr id="28" name="Triangle 27"/>
        <xdr:cNvSpPr/>
      </xdr:nvSpPr>
      <xdr:spPr>
        <a:xfrm rot="16200000">
          <a:off x="9782175" y="240030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19</xdr:col>
      <xdr:colOff>0</xdr:colOff>
      <xdr:row>12</xdr:row>
      <xdr:rowOff>76200</xdr:rowOff>
    </xdr:from>
    <xdr:to>
      <xdr:col>21</xdr:col>
      <xdr:colOff>0</xdr:colOff>
      <xdr:row>12</xdr:row>
      <xdr:rowOff>76200</xdr:rowOff>
    </xdr:to>
    <xdr:sp macro="" textlink="">
      <xdr:nvSpPr>
        <xdr:cNvPr id="3767" name="Line 605"/>
        <xdr:cNvSpPr>
          <a:spLocks noChangeShapeType="1"/>
        </xdr:cNvSpPr>
      </xdr:nvSpPr>
      <xdr:spPr bwMode="auto">
        <a:xfrm>
          <a:off x="8410575" y="2476500"/>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152400</xdr:colOff>
      <xdr:row>12</xdr:row>
      <xdr:rowOff>76200</xdr:rowOff>
    </xdr:from>
    <xdr:to>
      <xdr:col>19</xdr:col>
      <xdr:colOff>0</xdr:colOff>
      <xdr:row>12</xdr:row>
      <xdr:rowOff>76200</xdr:rowOff>
    </xdr:to>
    <xdr:sp macro="" textlink="">
      <xdr:nvSpPr>
        <xdr:cNvPr id="3768" name="Line 606"/>
        <xdr:cNvSpPr>
          <a:spLocks noChangeShapeType="1"/>
        </xdr:cNvSpPr>
      </xdr:nvSpPr>
      <xdr:spPr bwMode="auto">
        <a:xfrm>
          <a:off x="8115300" y="2476500"/>
          <a:ext cx="295275"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21</xdr:col>
      <xdr:colOff>0</xdr:colOff>
      <xdr:row>22</xdr:row>
      <xdr:rowOff>0</xdr:rowOff>
    </xdr:from>
    <xdr:to>
      <xdr:col>21</xdr:col>
      <xdr:colOff>152400</xdr:colOff>
      <xdr:row>22</xdr:row>
      <xdr:rowOff>152400</xdr:rowOff>
    </xdr:to>
    <xdr:sp macro="" textlink="">
      <xdr:nvSpPr>
        <xdr:cNvPr id="29" name="Triangle 28"/>
        <xdr:cNvSpPr/>
      </xdr:nvSpPr>
      <xdr:spPr>
        <a:xfrm rot="16200000">
          <a:off x="9782175" y="440055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19</xdr:col>
      <xdr:colOff>0</xdr:colOff>
      <xdr:row>22</xdr:row>
      <xdr:rowOff>76200</xdr:rowOff>
    </xdr:from>
    <xdr:to>
      <xdr:col>21</xdr:col>
      <xdr:colOff>0</xdr:colOff>
      <xdr:row>22</xdr:row>
      <xdr:rowOff>76200</xdr:rowOff>
    </xdr:to>
    <xdr:sp macro="" textlink="">
      <xdr:nvSpPr>
        <xdr:cNvPr id="3770" name="Line 607"/>
        <xdr:cNvSpPr>
          <a:spLocks noChangeShapeType="1"/>
        </xdr:cNvSpPr>
      </xdr:nvSpPr>
      <xdr:spPr bwMode="auto">
        <a:xfrm>
          <a:off x="8410575" y="4476750"/>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152400</xdr:colOff>
      <xdr:row>22</xdr:row>
      <xdr:rowOff>76200</xdr:rowOff>
    </xdr:from>
    <xdr:to>
      <xdr:col>19</xdr:col>
      <xdr:colOff>0</xdr:colOff>
      <xdr:row>22</xdr:row>
      <xdr:rowOff>76200</xdr:rowOff>
    </xdr:to>
    <xdr:sp macro="" textlink="">
      <xdr:nvSpPr>
        <xdr:cNvPr id="3771" name="Line 608"/>
        <xdr:cNvSpPr>
          <a:spLocks noChangeShapeType="1"/>
        </xdr:cNvSpPr>
      </xdr:nvSpPr>
      <xdr:spPr bwMode="auto">
        <a:xfrm>
          <a:off x="8115300" y="4476750"/>
          <a:ext cx="295275"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xdr:col>
      <xdr:colOff>0</xdr:colOff>
      <xdr:row>25</xdr:row>
      <xdr:rowOff>0</xdr:rowOff>
    </xdr:from>
    <xdr:to>
      <xdr:col>1</xdr:col>
      <xdr:colOff>152400</xdr:colOff>
      <xdr:row>25</xdr:row>
      <xdr:rowOff>152400</xdr:rowOff>
    </xdr:to>
    <xdr:sp macro="" textlink="">
      <xdr:nvSpPr>
        <xdr:cNvPr id="30" name="Square 29"/>
        <xdr:cNvSpPr/>
      </xdr:nvSpPr>
      <xdr:spPr>
        <a:xfrm>
          <a:off x="685800" y="5000625"/>
          <a:ext cx="152400" cy="152400"/>
        </a:xfrm>
        <a:prstGeom prst="rect">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0</xdr:col>
      <xdr:colOff>0</xdr:colOff>
      <xdr:row>25</xdr:row>
      <xdr:rowOff>76200</xdr:rowOff>
    </xdr:from>
    <xdr:to>
      <xdr:col>1</xdr:col>
      <xdr:colOff>0</xdr:colOff>
      <xdr:row>25</xdr:row>
      <xdr:rowOff>76200</xdr:rowOff>
    </xdr:to>
    <xdr:sp macro="" textlink="">
      <xdr:nvSpPr>
        <xdr:cNvPr id="3773" name="Line 609"/>
        <xdr:cNvSpPr>
          <a:spLocks noChangeShapeType="1"/>
        </xdr:cNvSpPr>
      </xdr:nvSpPr>
      <xdr:spPr bwMode="auto">
        <a:xfrm>
          <a:off x="0" y="5076825"/>
          <a:ext cx="6858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18</xdr:row>
      <xdr:rowOff>0</xdr:rowOff>
    </xdr:from>
    <xdr:to>
      <xdr:col>5</xdr:col>
      <xdr:colOff>152400</xdr:colOff>
      <xdr:row>18</xdr:row>
      <xdr:rowOff>152400</xdr:rowOff>
    </xdr:to>
    <xdr:sp macro="" textlink="">
      <xdr:nvSpPr>
        <xdr:cNvPr id="15" name="Circle 14"/>
        <xdr:cNvSpPr/>
      </xdr:nvSpPr>
      <xdr:spPr>
        <a:xfrm>
          <a:off x="2505075" y="3600450"/>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3</xdr:col>
      <xdr:colOff>0</xdr:colOff>
      <xdr:row>18</xdr:row>
      <xdr:rowOff>76200</xdr:rowOff>
    </xdr:from>
    <xdr:to>
      <xdr:col>5</xdr:col>
      <xdr:colOff>0</xdr:colOff>
      <xdr:row>18</xdr:row>
      <xdr:rowOff>76200</xdr:rowOff>
    </xdr:to>
    <xdr:sp macro="" textlink="">
      <xdr:nvSpPr>
        <xdr:cNvPr id="4519" name="Line 358"/>
        <xdr:cNvSpPr>
          <a:spLocks noChangeShapeType="1"/>
        </xdr:cNvSpPr>
      </xdr:nvSpPr>
      <xdr:spPr bwMode="auto">
        <a:xfrm>
          <a:off x="1133475" y="3676650"/>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18</xdr:row>
      <xdr:rowOff>76200</xdr:rowOff>
    </xdr:from>
    <xdr:to>
      <xdr:col>3</xdr:col>
      <xdr:colOff>0</xdr:colOff>
      <xdr:row>25</xdr:row>
      <xdr:rowOff>76200</xdr:rowOff>
    </xdr:to>
    <xdr:sp macro="" textlink="">
      <xdr:nvSpPr>
        <xdr:cNvPr id="4520" name="Line 359"/>
        <xdr:cNvSpPr>
          <a:spLocks noChangeShapeType="1"/>
        </xdr:cNvSpPr>
      </xdr:nvSpPr>
      <xdr:spPr bwMode="auto">
        <a:xfrm flipV="1">
          <a:off x="838200" y="3676650"/>
          <a:ext cx="295275" cy="140017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5</xdr:col>
      <xdr:colOff>0</xdr:colOff>
      <xdr:row>32</xdr:row>
      <xdr:rowOff>0</xdr:rowOff>
    </xdr:from>
    <xdr:to>
      <xdr:col>5</xdr:col>
      <xdr:colOff>152400</xdr:colOff>
      <xdr:row>32</xdr:row>
      <xdr:rowOff>152400</xdr:rowOff>
    </xdr:to>
    <xdr:sp macro="" textlink="">
      <xdr:nvSpPr>
        <xdr:cNvPr id="16" name="Triangle 15"/>
        <xdr:cNvSpPr/>
      </xdr:nvSpPr>
      <xdr:spPr>
        <a:xfrm rot="16200000">
          <a:off x="2505075" y="640080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152400</xdr:colOff>
      <xdr:row>32</xdr:row>
      <xdr:rowOff>76200</xdr:rowOff>
    </xdr:from>
    <xdr:to>
      <xdr:col>17</xdr:col>
      <xdr:colOff>0</xdr:colOff>
      <xdr:row>32</xdr:row>
      <xdr:rowOff>76200</xdr:rowOff>
    </xdr:to>
    <xdr:sp macro="" textlink="">
      <xdr:nvSpPr>
        <xdr:cNvPr id="4522" name="Line 360"/>
        <xdr:cNvSpPr>
          <a:spLocks noChangeShapeType="1"/>
        </xdr:cNvSpPr>
      </xdr:nvSpPr>
      <xdr:spPr bwMode="auto">
        <a:xfrm>
          <a:off x="2657475" y="6477000"/>
          <a:ext cx="53054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0</xdr:colOff>
      <xdr:row>32</xdr:row>
      <xdr:rowOff>76200</xdr:rowOff>
    </xdr:from>
    <xdr:to>
      <xdr:col>5</xdr:col>
      <xdr:colOff>0</xdr:colOff>
      <xdr:row>32</xdr:row>
      <xdr:rowOff>76200</xdr:rowOff>
    </xdr:to>
    <xdr:sp macro="" textlink="">
      <xdr:nvSpPr>
        <xdr:cNvPr id="4523" name="Line 361"/>
        <xdr:cNvSpPr>
          <a:spLocks noChangeShapeType="1"/>
        </xdr:cNvSpPr>
      </xdr:nvSpPr>
      <xdr:spPr bwMode="auto">
        <a:xfrm>
          <a:off x="1133475" y="6477000"/>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25</xdr:row>
      <xdr:rowOff>76200</xdr:rowOff>
    </xdr:from>
    <xdr:to>
      <xdr:col>3</xdr:col>
      <xdr:colOff>0</xdr:colOff>
      <xdr:row>32</xdr:row>
      <xdr:rowOff>76200</xdr:rowOff>
    </xdr:to>
    <xdr:sp macro="" textlink="">
      <xdr:nvSpPr>
        <xdr:cNvPr id="4524" name="Line 362"/>
        <xdr:cNvSpPr>
          <a:spLocks noChangeShapeType="1"/>
        </xdr:cNvSpPr>
      </xdr:nvSpPr>
      <xdr:spPr bwMode="auto">
        <a:xfrm>
          <a:off x="838200" y="5076825"/>
          <a:ext cx="295275" cy="140017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10</xdr:row>
      <xdr:rowOff>0</xdr:rowOff>
    </xdr:from>
    <xdr:to>
      <xdr:col>9</xdr:col>
      <xdr:colOff>152400</xdr:colOff>
      <xdr:row>10</xdr:row>
      <xdr:rowOff>152400</xdr:rowOff>
    </xdr:to>
    <xdr:sp macro="" textlink="">
      <xdr:nvSpPr>
        <xdr:cNvPr id="17" name="Square 16"/>
        <xdr:cNvSpPr/>
      </xdr:nvSpPr>
      <xdr:spPr>
        <a:xfrm>
          <a:off x="4324350" y="2000250"/>
          <a:ext cx="152400" cy="152400"/>
        </a:xfrm>
        <a:prstGeom prst="rect">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7</xdr:col>
      <xdr:colOff>0</xdr:colOff>
      <xdr:row>10</xdr:row>
      <xdr:rowOff>76200</xdr:rowOff>
    </xdr:from>
    <xdr:to>
      <xdr:col>9</xdr:col>
      <xdr:colOff>0</xdr:colOff>
      <xdr:row>10</xdr:row>
      <xdr:rowOff>76200</xdr:rowOff>
    </xdr:to>
    <xdr:sp macro="" textlink="">
      <xdr:nvSpPr>
        <xdr:cNvPr id="4526" name="Line 363"/>
        <xdr:cNvSpPr>
          <a:spLocks noChangeShapeType="1"/>
        </xdr:cNvSpPr>
      </xdr:nvSpPr>
      <xdr:spPr bwMode="auto">
        <a:xfrm>
          <a:off x="2952750" y="2076450"/>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10</xdr:row>
      <xdr:rowOff>76200</xdr:rowOff>
    </xdr:from>
    <xdr:to>
      <xdr:col>7</xdr:col>
      <xdr:colOff>0</xdr:colOff>
      <xdr:row>18</xdr:row>
      <xdr:rowOff>76200</xdr:rowOff>
    </xdr:to>
    <xdr:sp macro="" textlink="">
      <xdr:nvSpPr>
        <xdr:cNvPr id="4527" name="Line 364"/>
        <xdr:cNvSpPr>
          <a:spLocks noChangeShapeType="1"/>
        </xdr:cNvSpPr>
      </xdr:nvSpPr>
      <xdr:spPr bwMode="auto">
        <a:xfrm flipV="1">
          <a:off x="2657475" y="2076450"/>
          <a:ext cx="295275" cy="160020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27</xdr:row>
      <xdr:rowOff>0</xdr:rowOff>
    </xdr:from>
    <xdr:to>
      <xdr:col>9</xdr:col>
      <xdr:colOff>152400</xdr:colOff>
      <xdr:row>27</xdr:row>
      <xdr:rowOff>152400</xdr:rowOff>
    </xdr:to>
    <xdr:sp macro="" textlink="">
      <xdr:nvSpPr>
        <xdr:cNvPr id="18" name="Triangle 17"/>
        <xdr:cNvSpPr/>
      </xdr:nvSpPr>
      <xdr:spPr>
        <a:xfrm rot="16200000">
          <a:off x="4324350" y="540067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9</xdr:col>
      <xdr:colOff>152400</xdr:colOff>
      <xdr:row>27</xdr:row>
      <xdr:rowOff>76200</xdr:rowOff>
    </xdr:from>
    <xdr:to>
      <xdr:col>17</xdr:col>
      <xdr:colOff>0</xdr:colOff>
      <xdr:row>27</xdr:row>
      <xdr:rowOff>76200</xdr:rowOff>
    </xdr:to>
    <xdr:sp macro="" textlink="">
      <xdr:nvSpPr>
        <xdr:cNvPr id="4529" name="Line 365"/>
        <xdr:cNvSpPr>
          <a:spLocks noChangeShapeType="1"/>
        </xdr:cNvSpPr>
      </xdr:nvSpPr>
      <xdr:spPr bwMode="auto">
        <a:xfrm>
          <a:off x="4476750" y="5476875"/>
          <a:ext cx="34861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0</xdr:colOff>
      <xdr:row>27</xdr:row>
      <xdr:rowOff>76200</xdr:rowOff>
    </xdr:from>
    <xdr:to>
      <xdr:col>9</xdr:col>
      <xdr:colOff>0</xdr:colOff>
      <xdr:row>27</xdr:row>
      <xdr:rowOff>76200</xdr:rowOff>
    </xdr:to>
    <xdr:sp macro="" textlink="">
      <xdr:nvSpPr>
        <xdr:cNvPr id="4530" name="Line 366"/>
        <xdr:cNvSpPr>
          <a:spLocks noChangeShapeType="1"/>
        </xdr:cNvSpPr>
      </xdr:nvSpPr>
      <xdr:spPr bwMode="auto">
        <a:xfrm>
          <a:off x="2952750" y="5476875"/>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18</xdr:row>
      <xdr:rowOff>76200</xdr:rowOff>
    </xdr:from>
    <xdr:to>
      <xdr:col>7</xdr:col>
      <xdr:colOff>0</xdr:colOff>
      <xdr:row>27</xdr:row>
      <xdr:rowOff>76200</xdr:rowOff>
    </xdr:to>
    <xdr:sp macro="" textlink="">
      <xdr:nvSpPr>
        <xdr:cNvPr id="4531" name="Line 367"/>
        <xdr:cNvSpPr>
          <a:spLocks noChangeShapeType="1"/>
        </xdr:cNvSpPr>
      </xdr:nvSpPr>
      <xdr:spPr bwMode="auto">
        <a:xfrm>
          <a:off x="2657475" y="3676650"/>
          <a:ext cx="295275" cy="180022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2</xdr:row>
      <xdr:rowOff>0</xdr:rowOff>
    </xdr:from>
    <xdr:to>
      <xdr:col>13</xdr:col>
      <xdr:colOff>152400</xdr:colOff>
      <xdr:row>2</xdr:row>
      <xdr:rowOff>152400</xdr:rowOff>
    </xdr:to>
    <xdr:sp macro="" textlink="">
      <xdr:nvSpPr>
        <xdr:cNvPr id="19" name="Triangle 18"/>
        <xdr:cNvSpPr/>
      </xdr:nvSpPr>
      <xdr:spPr>
        <a:xfrm rot="16200000">
          <a:off x="6143625" y="40005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13</xdr:col>
      <xdr:colOff>152400</xdr:colOff>
      <xdr:row>2</xdr:row>
      <xdr:rowOff>76200</xdr:rowOff>
    </xdr:from>
    <xdr:to>
      <xdr:col>17</xdr:col>
      <xdr:colOff>0</xdr:colOff>
      <xdr:row>2</xdr:row>
      <xdr:rowOff>76200</xdr:rowOff>
    </xdr:to>
    <xdr:sp macro="" textlink="">
      <xdr:nvSpPr>
        <xdr:cNvPr id="4533" name="Line 368"/>
        <xdr:cNvSpPr>
          <a:spLocks noChangeShapeType="1"/>
        </xdr:cNvSpPr>
      </xdr:nvSpPr>
      <xdr:spPr bwMode="auto">
        <a:xfrm>
          <a:off x="6296025" y="476250"/>
          <a:ext cx="16668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2</xdr:row>
      <xdr:rowOff>76200</xdr:rowOff>
    </xdr:from>
    <xdr:to>
      <xdr:col>13</xdr:col>
      <xdr:colOff>0</xdr:colOff>
      <xdr:row>2</xdr:row>
      <xdr:rowOff>76200</xdr:rowOff>
    </xdr:to>
    <xdr:sp macro="" textlink="">
      <xdr:nvSpPr>
        <xdr:cNvPr id="4534" name="Line 369"/>
        <xdr:cNvSpPr>
          <a:spLocks noChangeShapeType="1"/>
        </xdr:cNvSpPr>
      </xdr:nvSpPr>
      <xdr:spPr bwMode="auto">
        <a:xfrm>
          <a:off x="4772025" y="476250"/>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2</xdr:row>
      <xdr:rowOff>76200</xdr:rowOff>
    </xdr:from>
    <xdr:to>
      <xdr:col>11</xdr:col>
      <xdr:colOff>0</xdr:colOff>
      <xdr:row>10</xdr:row>
      <xdr:rowOff>76200</xdr:rowOff>
    </xdr:to>
    <xdr:sp macro="" textlink="">
      <xdr:nvSpPr>
        <xdr:cNvPr id="4535" name="Line 370"/>
        <xdr:cNvSpPr>
          <a:spLocks noChangeShapeType="1"/>
        </xdr:cNvSpPr>
      </xdr:nvSpPr>
      <xdr:spPr bwMode="auto">
        <a:xfrm flipV="1">
          <a:off x="4476750" y="476250"/>
          <a:ext cx="295275" cy="160020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9</xdr:row>
      <xdr:rowOff>0</xdr:rowOff>
    </xdr:from>
    <xdr:to>
      <xdr:col>13</xdr:col>
      <xdr:colOff>152400</xdr:colOff>
      <xdr:row>9</xdr:row>
      <xdr:rowOff>152400</xdr:rowOff>
    </xdr:to>
    <xdr:sp macro="" textlink="">
      <xdr:nvSpPr>
        <xdr:cNvPr id="20" name="Circle 19"/>
        <xdr:cNvSpPr/>
      </xdr:nvSpPr>
      <xdr:spPr>
        <a:xfrm>
          <a:off x="6143625" y="1800225"/>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11</xdr:col>
      <xdr:colOff>0</xdr:colOff>
      <xdr:row>9</xdr:row>
      <xdr:rowOff>76200</xdr:rowOff>
    </xdr:from>
    <xdr:to>
      <xdr:col>13</xdr:col>
      <xdr:colOff>0</xdr:colOff>
      <xdr:row>9</xdr:row>
      <xdr:rowOff>76200</xdr:rowOff>
    </xdr:to>
    <xdr:sp macro="" textlink="">
      <xdr:nvSpPr>
        <xdr:cNvPr id="4537" name="Line 371"/>
        <xdr:cNvSpPr>
          <a:spLocks noChangeShapeType="1"/>
        </xdr:cNvSpPr>
      </xdr:nvSpPr>
      <xdr:spPr bwMode="auto">
        <a:xfrm>
          <a:off x="4772025" y="1876425"/>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9</xdr:row>
      <xdr:rowOff>76200</xdr:rowOff>
    </xdr:from>
    <xdr:to>
      <xdr:col>11</xdr:col>
      <xdr:colOff>0</xdr:colOff>
      <xdr:row>10</xdr:row>
      <xdr:rowOff>76200</xdr:rowOff>
    </xdr:to>
    <xdr:sp macro="" textlink="">
      <xdr:nvSpPr>
        <xdr:cNvPr id="4538" name="Line 372"/>
        <xdr:cNvSpPr>
          <a:spLocks noChangeShapeType="1"/>
        </xdr:cNvSpPr>
      </xdr:nvSpPr>
      <xdr:spPr bwMode="auto">
        <a:xfrm flipV="1">
          <a:off x="4476750" y="1876425"/>
          <a:ext cx="295275" cy="20002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19</xdr:row>
      <xdr:rowOff>0</xdr:rowOff>
    </xdr:from>
    <xdr:to>
      <xdr:col>13</xdr:col>
      <xdr:colOff>152400</xdr:colOff>
      <xdr:row>19</xdr:row>
      <xdr:rowOff>152400</xdr:rowOff>
    </xdr:to>
    <xdr:sp macro="" textlink="">
      <xdr:nvSpPr>
        <xdr:cNvPr id="21" name="Circle 20"/>
        <xdr:cNvSpPr/>
      </xdr:nvSpPr>
      <xdr:spPr>
        <a:xfrm>
          <a:off x="6143625" y="3800475"/>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11</xdr:col>
      <xdr:colOff>0</xdr:colOff>
      <xdr:row>19</xdr:row>
      <xdr:rowOff>76200</xdr:rowOff>
    </xdr:from>
    <xdr:to>
      <xdr:col>13</xdr:col>
      <xdr:colOff>0</xdr:colOff>
      <xdr:row>19</xdr:row>
      <xdr:rowOff>76200</xdr:rowOff>
    </xdr:to>
    <xdr:sp macro="" textlink="">
      <xdr:nvSpPr>
        <xdr:cNvPr id="4540" name="Line 373"/>
        <xdr:cNvSpPr>
          <a:spLocks noChangeShapeType="1"/>
        </xdr:cNvSpPr>
      </xdr:nvSpPr>
      <xdr:spPr bwMode="auto">
        <a:xfrm>
          <a:off x="4772025" y="3876675"/>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10</xdr:row>
      <xdr:rowOff>76200</xdr:rowOff>
    </xdr:from>
    <xdr:to>
      <xdr:col>11</xdr:col>
      <xdr:colOff>0</xdr:colOff>
      <xdr:row>19</xdr:row>
      <xdr:rowOff>76200</xdr:rowOff>
    </xdr:to>
    <xdr:sp macro="" textlink="">
      <xdr:nvSpPr>
        <xdr:cNvPr id="4541" name="Line 374"/>
        <xdr:cNvSpPr>
          <a:spLocks noChangeShapeType="1"/>
        </xdr:cNvSpPr>
      </xdr:nvSpPr>
      <xdr:spPr bwMode="auto">
        <a:xfrm>
          <a:off x="4476750" y="2076450"/>
          <a:ext cx="295275" cy="180022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7</xdr:row>
      <xdr:rowOff>0</xdr:rowOff>
    </xdr:from>
    <xdr:to>
      <xdr:col>17</xdr:col>
      <xdr:colOff>152400</xdr:colOff>
      <xdr:row>7</xdr:row>
      <xdr:rowOff>152400</xdr:rowOff>
    </xdr:to>
    <xdr:sp macro="" textlink="">
      <xdr:nvSpPr>
        <xdr:cNvPr id="22" name="Triangle 21"/>
        <xdr:cNvSpPr/>
      </xdr:nvSpPr>
      <xdr:spPr>
        <a:xfrm rot="16200000">
          <a:off x="7962900" y="140017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15</xdr:col>
      <xdr:colOff>0</xdr:colOff>
      <xdr:row>7</xdr:row>
      <xdr:rowOff>76200</xdr:rowOff>
    </xdr:from>
    <xdr:to>
      <xdr:col>17</xdr:col>
      <xdr:colOff>0</xdr:colOff>
      <xdr:row>7</xdr:row>
      <xdr:rowOff>76200</xdr:rowOff>
    </xdr:to>
    <xdr:sp macro="" textlink="">
      <xdr:nvSpPr>
        <xdr:cNvPr id="4543" name="Line 375"/>
        <xdr:cNvSpPr>
          <a:spLocks noChangeShapeType="1"/>
        </xdr:cNvSpPr>
      </xdr:nvSpPr>
      <xdr:spPr bwMode="auto">
        <a:xfrm>
          <a:off x="6591300" y="1476375"/>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7</xdr:row>
      <xdr:rowOff>76200</xdr:rowOff>
    </xdr:from>
    <xdr:to>
      <xdr:col>15</xdr:col>
      <xdr:colOff>0</xdr:colOff>
      <xdr:row>9</xdr:row>
      <xdr:rowOff>76200</xdr:rowOff>
    </xdr:to>
    <xdr:sp macro="" textlink="">
      <xdr:nvSpPr>
        <xdr:cNvPr id="4544" name="Line 376"/>
        <xdr:cNvSpPr>
          <a:spLocks noChangeShapeType="1"/>
        </xdr:cNvSpPr>
      </xdr:nvSpPr>
      <xdr:spPr bwMode="auto">
        <a:xfrm flipV="1">
          <a:off x="6296025" y="1476375"/>
          <a:ext cx="295275" cy="40005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12</xdr:row>
      <xdr:rowOff>0</xdr:rowOff>
    </xdr:from>
    <xdr:to>
      <xdr:col>17</xdr:col>
      <xdr:colOff>152400</xdr:colOff>
      <xdr:row>12</xdr:row>
      <xdr:rowOff>152400</xdr:rowOff>
    </xdr:to>
    <xdr:sp macro="" textlink="">
      <xdr:nvSpPr>
        <xdr:cNvPr id="23" name="Triangle 22"/>
        <xdr:cNvSpPr/>
      </xdr:nvSpPr>
      <xdr:spPr>
        <a:xfrm rot="16200000">
          <a:off x="7962900" y="240030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15</xdr:col>
      <xdr:colOff>0</xdr:colOff>
      <xdr:row>12</xdr:row>
      <xdr:rowOff>76200</xdr:rowOff>
    </xdr:from>
    <xdr:to>
      <xdr:col>17</xdr:col>
      <xdr:colOff>0</xdr:colOff>
      <xdr:row>12</xdr:row>
      <xdr:rowOff>76200</xdr:rowOff>
    </xdr:to>
    <xdr:sp macro="" textlink="">
      <xdr:nvSpPr>
        <xdr:cNvPr id="4546" name="Line 377"/>
        <xdr:cNvSpPr>
          <a:spLocks noChangeShapeType="1"/>
        </xdr:cNvSpPr>
      </xdr:nvSpPr>
      <xdr:spPr bwMode="auto">
        <a:xfrm>
          <a:off x="6591300" y="2476500"/>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9</xdr:row>
      <xdr:rowOff>76200</xdr:rowOff>
    </xdr:from>
    <xdr:to>
      <xdr:col>15</xdr:col>
      <xdr:colOff>0</xdr:colOff>
      <xdr:row>12</xdr:row>
      <xdr:rowOff>76200</xdr:rowOff>
    </xdr:to>
    <xdr:sp macro="" textlink="">
      <xdr:nvSpPr>
        <xdr:cNvPr id="4547" name="Line 378"/>
        <xdr:cNvSpPr>
          <a:spLocks noChangeShapeType="1"/>
        </xdr:cNvSpPr>
      </xdr:nvSpPr>
      <xdr:spPr bwMode="auto">
        <a:xfrm>
          <a:off x="6296025" y="1876425"/>
          <a:ext cx="295275" cy="60007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17</xdr:row>
      <xdr:rowOff>0</xdr:rowOff>
    </xdr:from>
    <xdr:to>
      <xdr:col>17</xdr:col>
      <xdr:colOff>152400</xdr:colOff>
      <xdr:row>17</xdr:row>
      <xdr:rowOff>152400</xdr:rowOff>
    </xdr:to>
    <xdr:sp macro="" textlink="">
      <xdr:nvSpPr>
        <xdr:cNvPr id="24" name="Triangle 23"/>
        <xdr:cNvSpPr/>
      </xdr:nvSpPr>
      <xdr:spPr>
        <a:xfrm rot="16200000">
          <a:off x="7962900" y="340042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15</xdr:col>
      <xdr:colOff>0</xdr:colOff>
      <xdr:row>17</xdr:row>
      <xdr:rowOff>76200</xdr:rowOff>
    </xdr:from>
    <xdr:to>
      <xdr:col>17</xdr:col>
      <xdr:colOff>0</xdr:colOff>
      <xdr:row>17</xdr:row>
      <xdr:rowOff>76200</xdr:rowOff>
    </xdr:to>
    <xdr:sp macro="" textlink="">
      <xdr:nvSpPr>
        <xdr:cNvPr id="4549" name="Line 379"/>
        <xdr:cNvSpPr>
          <a:spLocks noChangeShapeType="1"/>
        </xdr:cNvSpPr>
      </xdr:nvSpPr>
      <xdr:spPr bwMode="auto">
        <a:xfrm>
          <a:off x="6591300" y="3476625"/>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17</xdr:row>
      <xdr:rowOff>76200</xdr:rowOff>
    </xdr:from>
    <xdr:to>
      <xdr:col>15</xdr:col>
      <xdr:colOff>0</xdr:colOff>
      <xdr:row>19</xdr:row>
      <xdr:rowOff>76200</xdr:rowOff>
    </xdr:to>
    <xdr:sp macro="" textlink="">
      <xdr:nvSpPr>
        <xdr:cNvPr id="4550" name="Line 380"/>
        <xdr:cNvSpPr>
          <a:spLocks noChangeShapeType="1"/>
        </xdr:cNvSpPr>
      </xdr:nvSpPr>
      <xdr:spPr bwMode="auto">
        <a:xfrm flipV="1">
          <a:off x="6296025" y="3476625"/>
          <a:ext cx="295275" cy="40005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22</xdr:row>
      <xdr:rowOff>0</xdr:rowOff>
    </xdr:from>
    <xdr:to>
      <xdr:col>17</xdr:col>
      <xdr:colOff>152400</xdr:colOff>
      <xdr:row>22</xdr:row>
      <xdr:rowOff>152400</xdr:rowOff>
    </xdr:to>
    <xdr:sp macro="" textlink="">
      <xdr:nvSpPr>
        <xdr:cNvPr id="25" name="Triangle 24"/>
        <xdr:cNvSpPr/>
      </xdr:nvSpPr>
      <xdr:spPr>
        <a:xfrm rot="16200000">
          <a:off x="7962900" y="440055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15</xdr:col>
      <xdr:colOff>0</xdr:colOff>
      <xdr:row>22</xdr:row>
      <xdr:rowOff>76200</xdr:rowOff>
    </xdr:from>
    <xdr:to>
      <xdr:col>17</xdr:col>
      <xdr:colOff>0</xdr:colOff>
      <xdr:row>22</xdr:row>
      <xdr:rowOff>76200</xdr:rowOff>
    </xdr:to>
    <xdr:sp macro="" textlink="">
      <xdr:nvSpPr>
        <xdr:cNvPr id="4552" name="Line 381"/>
        <xdr:cNvSpPr>
          <a:spLocks noChangeShapeType="1"/>
        </xdr:cNvSpPr>
      </xdr:nvSpPr>
      <xdr:spPr bwMode="auto">
        <a:xfrm>
          <a:off x="6591300" y="4476750"/>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19</xdr:row>
      <xdr:rowOff>76200</xdr:rowOff>
    </xdr:from>
    <xdr:to>
      <xdr:col>15</xdr:col>
      <xdr:colOff>0</xdr:colOff>
      <xdr:row>22</xdr:row>
      <xdr:rowOff>76200</xdr:rowOff>
    </xdr:to>
    <xdr:sp macro="" textlink="">
      <xdr:nvSpPr>
        <xdr:cNvPr id="4553" name="Line 382"/>
        <xdr:cNvSpPr>
          <a:spLocks noChangeShapeType="1"/>
        </xdr:cNvSpPr>
      </xdr:nvSpPr>
      <xdr:spPr bwMode="auto">
        <a:xfrm>
          <a:off x="6296025" y="3876675"/>
          <a:ext cx="295275" cy="60007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xdr:col>
      <xdr:colOff>0</xdr:colOff>
      <xdr:row>25</xdr:row>
      <xdr:rowOff>0</xdr:rowOff>
    </xdr:from>
    <xdr:to>
      <xdr:col>1</xdr:col>
      <xdr:colOff>152400</xdr:colOff>
      <xdr:row>25</xdr:row>
      <xdr:rowOff>152400</xdr:rowOff>
    </xdr:to>
    <xdr:sp macro="" textlink="">
      <xdr:nvSpPr>
        <xdr:cNvPr id="26" name="Square 25"/>
        <xdr:cNvSpPr/>
      </xdr:nvSpPr>
      <xdr:spPr>
        <a:xfrm>
          <a:off x="685800" y="5000625"/>
          <a:ext cx="152400" cy="152400"/>
        </a:xfrm>
        <a:prstGeom prst="rect">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0</xdr:col>
      <xdr:colOff>0</xdr:colOff>
      <xdr:row>25</xdr:row>
      <xdr:rowOff>76200</xdr:rowOff>
    </xdr:from>
    <xdr:to>
      <xdr:col>1</xdr:col>
      <xdr:colOff>0</xdr:colOff>
      <xdr:row>25</xdr:row>
      <xdr:rowOff>76200</xdr:rowOff>
    </xdr:to>
    <xdr:sp macro="" textlink="">
      <xdr:nvSpPr>
        <xdr:cNvPr id="4555" name="Line 383"/>
        <xdr:cNvSpPr>
          <a:spLocks noChangeShapeType="1"/>
        </xdr:cNvSpPr>
      </xdr:nvSpPr>
      <xdr:spPr bwMode="auto">
        <a:xfrm>
          <a:off x="0" y="5076825"/>
          <a:ext cx="6858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27</xdr:col>
      <xdr:colOff>581025</xdr:colOff>
      <xdr:row>1</xdr:row>
      <xdr:rowOff>123825</xdr:rowOff>
    </xdr:from>
    <xdr:to>
      <xdr:col>35</xdr:col>
      <xdr:colOff>828675</xdr:colOff>
      <xdr:row>30</xdr:row>
      <xdr:rowOff>104775</xdr:rowOff>
    </xdr:to>
    <xdr:graphicFrame macro="">
      <xdr:nvGraphicFramePr>
        <xdr:cNvPr id="5483"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0</xdr:colOff>
      <xdr:row>18</xdr:row>
      <xdr:rowOff>0</xdr:rowOff>
    </xdr:from>
    <xdr:to>
      <xdr:col>5</xdr:col>
      <xdr:colOff>152400</xdr:colOff>
      <xdr:row>18</xdr:row>
      <xdr:rowOff>152400</xdr:rowOff>
    </xdr:to>
    <xdr:sp macro="" textlink="">
      <xdr:nvSpPr>
        <xdr:cNvPr id="5383" name="Circle 5382"/>
        <xdr:cNvSpPr/>
      </xdr:nvSpPr>
      <xdr:spPr>
        <a:xfrm>
          <a:off x="2505075" y="3600450"/>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3</xdr:col>
      <xdr:colOff>0</xdr:colOff>
      <xdr:row>18</xdr:row>
      <xdr:rowOff>76200</xdr:rowOff>
    </xdr:from>
    <xdr:to>
      <xdr:col>5</xdr:col>
      <xdr:colOff>0</xdr:colOff>
      <xdr:row>18</xdr:row>
      <xdr:rowOff>76200</xdr:rowOff>
    </xdr:to>
    <xdr:sp macro="" textlink="">
      <xdr:nvSpPr>
        <xdr:cNvPr id="5485" name="Line 298"/>
        <xdr:cNvSpPr>
          <a:spLocks noChangeShapeType="1"/>
        </xdr:cNvSpPr>
      </xdr:nvSpPr>
      <xdr:spPr bwMode="auto">
        <a:xfrm>
          <a:off x="1133475" y="3676650"/>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18</xdr:row>
      <xdr:rowOff>76200</xdr:rowOff>
    </xdr:from>
    <xdr:to>
      <xdr:col>3</xdr:col>
      <xdr:colOff>0</xdr:colOff>
      <xdr:row>25</xdr:row>
      <xdr:rowOff>76200</xdr:rowOff>
    </xdr:to>
    <xdr:sp macro="" textlink="">
      <xdr:nvSpPr>
        <xdr:cNvPr id="5486" name="Line 299"/>
        <xdr:cNvSpPr>
          <a:spLocks noChangeShapeType="1"/>
        </xdr:cNvSpPr>
      </xdr:nvSpPr>
      <xdr:spPr bwMode="auto">
        <a:xfrm flipV="1">
          <a:off x="838200" y="3676650"/>
          <a:ext cx="295275" cy="140017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5</xdr:col>
      <xdr:colOff>0</xdr:colOff>
      <xdr:row>32</xdr:row>
      <xdr:rowOff>0</xdr:rowOff>
    </xdr:from>
    <xdr:to>
      <xdr:col>5</xdr:col>
      <xdr:colOff>152400</xdr:colOff>
      <xdr:row>32</xdr:row>
      <xdr:rowOff>152400</xdr:rowOff>
    </xdr:to>
    <xdr:sp macro="" textlink="">
      <xdr:nvSpPr>
        <xdr:cNvPr id="5384" name="Triangle 5383"/>
        <xdr:cNvSpPr/>
      </xdr:nvSpPr>
      <xdr:spPr>
        <a:xfrm rot="16200000">
          <a:off x="2505075" y="640080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152400</xdr:colOff>
      <xdr:row>32</xdr:row>
      <xdr:rowOff>76200</xdr:rowOff>
    </xdr:from>
    <xdr:to>
      <xdr:col>17</xdr:col>
      <xdr:colOff>0</xdr:colOff>
      <xdr:row>32</xdr:row>
      <xdr:rowOff>76200</xdr:rowOff>
    </xdr:to>
    <xdr:sp macro="" textlink="">
      <xdr:nvSpPr>
        <xdr:cNvPr id="5488" name="Line 300"/>
        <xdr:cNvSpPr>
          <a:spLocks noChangeShapeType="1"/>
        </xdr:cNvSpPr>
      </xdr:nvSpPr>
      <xdr:spPr bwMode="auto">
        <a:xfrm>
          <a:off x="2657475" y="6477000"/>
          <a:ext cx="53054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0</xdr:colOff>
      <xdr:row>32</xdr:row>
      <xdr:rowOff>76200</xdr:rowOff>
    </xdr:from>
    <xdr:to>
      <xdr:col>5</xdr:col>
      <xdr:colOff>0</xdr:colOff>
      <xdr:row>32</xdr:row>
      <xdr:rowOff>76200</xdr:rowOff>
    </xdr:to>
    <xdr:sp macro="" textlink="">
      <xdr:nvSpPr>
        <xdr:cNvPr id="5489" name="Line 301"/>
        <xdr:cNvSpPr>
          <a:spLocks noChangeShapeType="1"/>
        </xdr:cNvSpPr>
      </xdr:nvSpPr>
      <xdr:spPr bwMode="auto">
        <a:xfrm>
          <a:off x="1133475" y="6477000"/>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25</xdr:row>
      <xdr:rowOff>76200</xdr:rowOff>
    </xdr:from>
    <xdr:to>
      <xdr:col>3</xdr:col>
      <xdr:colOff>0</xdr:colOff>
      <xdr:row>32</xdr:row>
      <xdr:rowOff>76200</xdr:rowOff>
    </xdr:to>
    <xdr:sp macro="" textlink="">
      <xdr:nvSpPr>
        <xdr:cNvPr id="5490" name="Line 302"/>
        <xdr:cNvSpPr>
          <a:spLocks noChangeShapeType="1"/>
        </xdr:cNvSpPr>
      </xdr:nvSpPr>
      <xdr:spPr bwMode="auto">
        <a:xfrm>
          <a:off x="838200" y="5076825"/>
          <a:ext cx="295275" cy="140017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10</xdr:row>
      <xdr:rowOff>0</xdr:rowOff>
    </xdr:from>
    <xdr:to>
      <xdr:col>9</xdr:col>
      <xdr:colOff>152400</xdr:colOff>
      <xdr:row>10</xdr:row>
      <xdr:rowOff>152400</xdr:rowOff>
    </xdr:to>
    <xdr:sp macro="" textlink="">
      <xdr:nvSpPr>
        <xdr:cNvPr id="5386" name="Square 5385"/>
        <xdr:cNvSpPr/>
      </xdr:nvSpPr>
      <xdr:spPr>
        <a:xfrm>
          <a:off x="4324350" y="2000250"/>
          <a:ext cx="152400" cy="152400"/>
        </a:xfrm>
        <a:prstGeom prst="rect">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7</xdr:col>
      <xdr:colOff>0</xdr:colOff>
      <xdr:row>10</xdr:row>
      <xdr:rowOff>76200</xdr:rowOff>
    </xdr:from>
    <xdr:to>
      <xdr:col>9</xdr:col>
      <xdr:colOff>0</xdr:colOff>
      <xdr:row>10</xdr:row>
      <xdr:rowOff>76200</xdr:rowOff>
    </xdr:to>
    <xdr:sp macro="" textlink="">
      <xdr:nvSpPr>
        <xdr:cNvPr id="5492" name="Line 303"/>
        <xdr:cNvSpPr>
          <a:spLocks noChangeShapeType="1"/>
        </xdr:cNvSpPr>
      </xdr:nvSpPr>
      <xdr:spPr bwMode="auto">
        <a:xfrm>
          <a:off x="2952750" y="2076450"/>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10</xdr:row>
      <xdr:rowOff>76200</xdr:rowOff>
    </xdr:from>
    <xdr:to>
      <xdr:col>7</xdr:col>
      <xdr:colOff>0</xdr:colOff>
      <xdr:row>18</xdr:row>
      <xdr:rowOff>76200</xdr:rowOff>
    </xdr:to>
    <xdr:sp macro="" textlink="">
      <xdr:nvSpPr>
        <xdr:cNvPr id="5493" name="Line 304"/>
        <xdr:cNvSpPr>
          <a:spLocks noChangeShapeType="1"/>
        </xdr:cNvSpPr>
      </xdr:nvSpPr>
      <xdr:spPr bwMode="auto">
        <a:xfrm flipV="1">
          <a:off x="2657475" y="2076450"/>
          <a:ext cx="295275" cy="160020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27</xdr:row>
      <xdr:rowOff>0</xdr:rowOff>
    </xdr:from>
    <xdr:to>
      <xdr:col>9</xdr:col>
      <xdr:colOff>152400</xdr:colOff>
      <xdr:row>27</xdr:row>
      <xdr:rowOff>152400</xdr:rowOff>
    </xdr:to>
    <xdr:sp macro="" textlink="">
      <xdr:nvSpPr>
        <xdr:cNvPr id="5387" name="Triangle 5386"/>
        <xdr:cNvSpPr/>
      </xdr:nvSpPr>
      <xdr:spPr>
        <a:xfrm rot="16200000">
          <a:off x="4324350" y="540067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9</xdr:col>
      <xdr:colOff>152400</xdr:colOff>
      <xdr:row>27</xdr:row>
      <xdr:rowOff>76200</xdr:rowOff>
    </xdr:from>
    <xdr:to>
      <xdr:col>17</xdr:col>
      <xdr:colOff>0</xdr:colOff>
      <xdr:row>27</xdr:row>
      <xdr:rowOff>76200</xdr:rowOff>
    </xdr:to>
    <xdr:sp macro="" textlink="">
      <xdr:nvSpPr>
        <xdr:cNvPr id="5495" name="Line 305"/>
        <xdr:cNvSpPr>
          <a:spLocks noChangeShapeType="1"/>
        </xdr:cNvSpPr>
      </xdr:nvSpPr>
      <xdr:spPr bwMode="auto">
        <a:xfrm>
          <a:off x="4476750" y="5476875"/>
          <a:ext cx="34861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0</xdr:colOff>
      <xdr:row>27</xdr:row>
      <xdr:rowOff>76200</xdr:rowOff>
    </xdr:from>
    <xdr:to>
      <xdr:col>9</xdr:col>
      <xdr:colOff>0</xdr:colOff>
      <xdr:row>27</xdr:row>
      <xdr:rowOff>76200</xdr:rowOff>
    </xdr:to>
    <xdr:sp macro="" textlink="">
      <xdr:nvSpPr>
        <xdr:cNvPr id="5496" name="Line 306"/>
        <xdr:cNvSpPr>
          <a:spLocks noChangeShapeType="1"/>
        </xdr:cNvSpPr>
      </xdr:nvSpPr>
      <xdr:spPr bwMode="auto">
        <a:xfrm>
          <a:off x="2952750" y="5476875"/>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18</xdr:row>
      <xdr:rowOff>76200</xdr:rowOff>
    </xdr:from>
    <xdr:to>
      <xdr:col>7</xdr:col>
      <xdr:colOff>0</xdr:colOff>
      <xdr:row>27</xdr:row>
      <xdr:rowOff>76200</xdr:rowOff>
    </xdr:to>
    <xdr:sp macro="" textlink="">
      <xdr:nvSpPr>
        <xdr:cNvPr id="5497" name="Line 307"/>
        <xdr:cNvSpPr>
          <a:spLocks noChangeShapeType="1"/>
        </xdr:cNvSpPr>
      </xdr:nvSpPr>
      <xdr:spPr bwMode="auto">
        <a:xfrm>
          <a:off x="2657475" y="3676650"/>
          <a:ext cx="295275" cy="180022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2</xdr:row>
      <xdr:rowOff>0</xdr:rowOff>
    </xdr:from>
    <xdr:to>
      <xdr:col>13</xdr:col>
      <xdr:colOff>152400</xdr:colOff>
      <xdr:row>2</xdr:row>
      <xdr:rowOff>152400</xdr:rowOff>
    </xdr:to>
    <xdr:sp macro="" textlink="">
      <xdr:nvSpPr>
        <xdr:cNvPr id="5389" name="Triangle 5388"/>
        <xdr:cNvSpPr/>
      </xdr:nvSpPr>
      <xdr:spPr>
        <a:xfrm rot="16200000">
          <a:off x="6143625" y="40005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13</xdr:col>
      <xdr:colOff>152400</xdr:colOff>
      <xdr:row>2</xdr:row>
      <xdr:rowOff>76200</xdr:rowOff>
    </xdr:from>
    <xdr:to>
      <xdr:col>17</xdr:col>
      <xdr:colOff>0</xdr:colOff>
      <xdr:row>2</xdr:row>
      <xdr:rowOff>76200</xdr:rowOff>
    </xdr:to>
    <xdr:sp macro="" textlink="">
      <xdr:nvSpPr>
        <xdr:cNvPr id="5499" name="Line 308"/>
        <xdr:cNvSpPr>
          <a:spLocks noChangeShapeType="1"/>
        </xdr:cNvSpPr>
      </xdr:nvSpPr>
      <xdr:spPr bwMode="auto">
        <a:xfrm>
          <a:off x="6296025" y="476250"/>
          <a:ext cx="16668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2</xdr:row>
      <xdr:rowOff>76200</xdr:rowOff>
    </xdr:from>
    <xdr:to>
      <xdr:col>13</xdr:col>
      <xdr:colOff>0</xdr:colOff>
      <xdr:row>2</xdr:row>
      <xdr:rowOff>76200</xdr:rowOff>
    </xdr:to>
    <xdr:sp macro="" textlink="">
      <xdr:nvSpPr>
        <xdr:cNvPr id="5500" name="Line 309"/>
        <xdr:cNvSpPr>
          <a:spLocks noChangeShapeType="1"/>
        </xdr:cNvSpPr>
      </xdr:nvSpPr>
      <xdr:spPr bwMode="auto">
        <a:xfrm>
          <a:off x="4772025" y="476250"/>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2</xdr:row>
      <xdr:rowOff>76200</xdr:rowOff>
    </xdr:from>
    <xdr:to>
      <xdr:col>11</xdr:col>
      <xdr:colOff>0</xdr:colOff>
      <xdr:row>10</xdr:row>
      <xdr:rowOff>76200</xdr:rowOff>
    </xdr:to>
    <xdr:sp macro="" textlink="">
      <xdr:nvSpPr>
        <xdr:cNvPr id="5501" name="Line 310"/>
        <xdr:cNvSpPr>
          <a:spLocks noChangeShapeType="1"/>
        </xdr:cNvSpPr>
      </xdr:nvSpPr>
      <xdr:spPr bwMode="auto">
        <a:xfrm flipV="1">
          <a:off x="4476750" y="476250"/>
          <a:ext cx="295275" cy="160020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9</xdr:row>
      <xdr:rowOff>0</xdr:rowOff>
    </xdr:from>
    <xdr:to>
      <xdr:col>13</xdr:col>
      <xdr:colOff>152400</xdr:colOff>
      <xdr:row>9</xdr:row>
      <xdr:rowOff>152400</xdr:rowOff>
    </xdr:to>
    <xdr:sp macro="" textlink="">
      <xdr:nvSpPr>
        <xdr:cNvPr id="32" name="Circle 31"/>
        <xdr:cNvSpPr/>
      </xdr:nvSpPr>
      <xdr:spPr>
        <a:xfrm>
          <a:off x="6143625" y="1800225"/>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11</xdr:col>
      <xdr:colOff>0</xdr:colOff>
      <xdr:row>9</xdr:row>
      <xdr:rowOff>76200</xdr:rowOff>
    </xdr:from>
    <xdr:to>
      <xdr:col>13</xdr:col>
      <xdr:colOff>0</xdr:colOff>
      <xdr:row>9</xdr:row>
      <xdr:rowOff>76200</xdr:rowOff>
    </xdr:to>
    <xdr:sp macro="" textlink="">
      <xdr:nvSpPr>
        <xdr:cNvPr id="5503" name="Line 311"/>
        <xdr:cNvSpPr>
          <a:spLocks noChangeShapeType="1"/>
        </xdr:cNvSpPr>
      </xdr:nvSpPr>
      <xdr:spPr bwMode="auto">
        <a:xfrm>
          <a:off x="4772025" y="1876425"/>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9</xdr:row>
      <xdr:rowOff>76200</xdr:rowOff>
    </xdr:from>
    <xdr:to>
      <xdr:col>11</xdr:col>
      <xdr:colOff>0</xdr:colOff>
      <xdr:row>10</xdr:row>
      <xdr:rowOff>76200</xdr:rowOff>
    </xdr:to>
    <xdr:sp macro="" textlink="">
      <xdr:nvSpPr>
        <xdr:cNvPr id="5504" name="Line 312"/>
        <xdr:cNvSpPr>
          <a:spLocks noChangeShapeType="1"/>
        </xdr:cNvSpPr>
      </xdr:nvSpPr>
      <xdr:spPr bwMode="auto">
        <a:xfrm flipV="1">
          <a:off x="4476750" y="1876425"/>
          <a:ext cx="295275" cy="20002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19</xdr:row>
      <xdr:rowOff>0</xdr:rowOff>
    </xdr:from>
    <xdr:to>
      <xdr:col>13</xdr:col>
      <xdr:colOff>152400</xdr:colOff>
      <xdr:row>19</xdr:row>
      <xdr:rowOff>152400</xdr:rowOff>
    </xdr:to>
    <xdr:sp macro="" textlink="">
      <xdr:nvSpPr>
        <xdr:cNvPr id="35" name="Circle 34"/>
        <xdr:cNvSpPr/>
      </xdr:nvSpPr>
      <xdr:spPr>
        <a:xfrm>
          <a:off x="6143625" y="3800475"/>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11</xdr:col>
      <xdr:colOff>0</xdr:colOff>
      <xdr:row>19</xdr:row>
      <xdr:rowOff>76200</xdr:rowOff>
    </xdr:from>
    <xdr:to>
      <xdr:col>13</xdr:col>
      <xdr:colOff>0</xdr:colOff>
      <xdr:row>19</xdr:row>
      <xdr:rowOff>76200</xdr:rowOff>
    </xdr:to>
    <xdr:sp macro="" textlink="">
      <xdr:nvSpPr>
        <xdr:cNvPr id="5506" name="Line 313"/>
        <xdr:cNvSpPr>
          <a:spLocks noChangeShapeType="1"/>
        </xdr:cNvSpPr>
      </xdr:nvSpPr>
      <xdr:spPr bwMode="auto">
        <a:xfrm>
          <a:off x="4772025" y="3876675"/>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10</xdr:row>
      <xdr:rowOff>76200</xdr:rowOff>
    </xdr:from>
    <xdr:to>
      <xdr:col>11</xdr:col>
      <xdr:colOff>0</xdr:colOff>
      <xdr:row>19</xdr:row>
      <xdr:rowOff>76200</xdr:rowOff>
    </xdr:to>
    <xdr:sp macro="" textlink="">
      <xdr:nvSpPr>
        <xdr:cNvPr id="5507" name="Line 314"/>
        <xdr:cNvSpPr>
          <a:spLocks noChangeShapeType="1"/>
        </xdr:cNvSpPr>
      </xdr:nvSpPr>
      <xdr:spPr bwMode="auto">
        <a:xfrm>
          <a:off x="4476750" y="2076450"/>
          <a:ext cx="295275" cy="180022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7</xdr:row>
      <xdr:rowOff>0</xdr:rowOff>
    </xdr:from>
    <xdr:to>
      <xdr:col>17</xdr:col>
      <xdr:colOff>152400</xdr:colOff>
      <xdr:row>7</xdr:row>
      <xdr:rowOff>152400</xdr:rowOff>
    </xdr:to>
    <xdr:sp macro="" textlink="">
      <xdr:nvSpPr>
        <xdr:cNvPr id="38" name="Triangle 37"/>
        <xdr:cNvSpPr/>
      </xdr:nvSpPr>
      <xdr:spPr>
        <a:xfrm rot="16200000">
          <a:off x="7962900" y="140017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15</xdr:col>
      <xdr:colOff>0</xdr:colOff>
      <xdr:row>7</xdr:row>
      <xdr:rowOff>76200</xdr:rowOff>
    </xdr:from>
    <xdr:to>
      <xdr:col>17</xdr:col>
      <xdr:colOff>0</xdr:colOff>
      <xdr:row>7</xdr:row>
      <xdr:rowOff>76200</xdr:rowOff>
    </xdr:to>
    <xdr:sp macro="" textlink="">
      <xdr:nvSpPr>
        <xdr:cNvPr id="5509" name="Line 315"/>
        <xdr:cNvSpPr>
          <a:spLocks noChangeShapeType="1"/>
        </xdr:cNvSpPr>
      </xdr:nvSpPr>
      <xdr:spPr bwMode="auto">
        <a:xfrm>
          <a:off x="6591300" y="1476375"/>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7</xdr:row>
      <xdr:rowOff>76200</xdr:rowOff>
    </xdr:from>
    <xdr:to>
      <xdr:col>15</xdr:col>
      <xdr:colOff>0</xdr:colOff>
      <xdr:row>9</xdr:row>
      <xdr:rowOff>76200</xdr:rowOff>
    </xdr:to>
    <xdr:sp macro="" textlink="">
      <xdr:nvSpPr>
        <xdr:cNvPr id="5510" name="Line 316"/>
        <xdr:cNvSpPr>
          <a:spLocks noChangeShapeType="1"/>
        </xdr:cNvSpPr>
      </xdr:nvSpPr>
      <xdr:spPr bwMode="auto">
        <a:xfrm flipV="1">
          <a:off x="6296025" y="1476375"/>
          <a:ext cx="295275" cy="40005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12</xdr:row>
      <xdr:rowOff>0</xdr:rowOff>
    </xdr:from>
    <xdr:to>
      <xdr:col>17</xdr:col>
      <xdr:colOff>152400</xdr:colOff>
      <xdr:row>12</xdr:row>
      <xdr:rowOff>152400</xdr:rowOff>
    </xdr:to>
    <xdr:sp macro="" textlink="">
      <xdr:nvSpPr>
        <xdr:cNvPr id="40" name="Triangle 39"/>
        <xdr:cNvSpPr/>
      </xdr:nvSpPr>
      <xdr:spPr>
        <a:xfrm rot="16200000">
          <a:off x="7962900" y="240030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15</xdr:col>
      <xdr:colOff>0</xdr:colOff>
      <xdr:row>12</xdr:row>
      <xdr:rowOff>76200</xdr:rowOff>
    </xdr:from>
    <xdr:to>
      <xdr:col>17</xdr:col>
      <xdr:colOff>0</xdr:colOff>
      <xdr:row>12</xdr:row>
      <xdr:rowOff>76200</xdr:rowOff>
    </xdr:to>
    <xdr:sp macro="" textlink="">
      <xdr:nvSpPr>
        <xdr:cNvPr id="5512" name="Line 317"/>
        <xdr:cNvSpPr>
          <a:spLocks noChangeShapeType="1"/>
        </xdr:cNvSpPr>
      </xdr:nvSpPr>
      <xdr:spPr bwMode="auto">
        <a:xfrm>
          <a:off x="6591300" y="2476500"/>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9</xdr:row>
      <xdr:rowOff>76200</xdr:rowOff>
    </xdr:from>
    <xdr:to>
      <xdr:col>15</xdr:col>
      <xdr:colOff>0</xdr:colOff>
      <xdr:row>12</xdr:row>
      <xdr:rowOff>76200</xdr:rowOff>
    </xdr:to>
    <xdr:sp macro="" textlink="">
      <xdr:nvSpPr>
        <xdr:cNvPr id="5513" name="Line 318"/>
        <xdr:cNvSpPr>
          <a:spLocks noChangeShapeType="1"/>
        </xdr:cNvSpPr>
      </xdr:nvSpPr>
      <xdr:spPr bwMode="auto">
        <a:xfrm>
          <a:off x="6296025" y="1876425"/>
          <a:ext cx="295275" cy="60007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17</xdr:row>
      <xdr:rowOff>0</xdr:rowOff>
    </xdr:from>
    <xdr:to>
      <xdr:col>17</xdr:col>
      <xdr:colOff>152400</xdr:colOff>
      <xdr:row>17</xdr:row>
      <xdr:rowOff>152400</xdr:rowOff>
    </xdr:to>
    <xdr:sp macro="" textlink="">
      <xdr:nvSpPr>
        <xdr:cNvPr id="41" name="Triangle 40"/>
        <xdr:cNvSpPr/>
      </xdr:nvSpPr>
      <xdr:spPr>
        <a:xfrm rot="16200000">
          <a:off x="7962900" y="340042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15</xdr:col>
      <xdr:colOff>0</xdr:colOff>
      <xdr:row>17</xdr:row>
      <xdr:rowOff>76200</xdr:rowOff>
    </xdr:from>
    <xdr:to>
      <xdr:col>17</xdr:col>
      <xdr:colOff>0</xdr:colOff>
      <xdr:row>17</xdr:row>
      <xdr:rowOff>76200</xdr:rowOff>
    </xdr:to>
    <xdr:sp macro="" textlink="">
      <xdr:nvSpPr>
        <xdr:cNvPr id="5515" name="Line 319"/>
        <xdr:cNvSpPr>
          <a:spLocks noChangeShapeType="1"/>
        </xdr:cNvSpPr>
      </xdr:nvSpPr>
      <xdr:spPr bwMode="auto">
        <a:xfrm>
          <a:off x="6591300" y="3476625"/>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17</xdr:row>
      <xdr:rowOff>76200</xdr:rowOff>
    </xdr:from>
    <xdr:to>
      <xdr:col>15</xdr:col>
      <xdr:colOff>0</xdr:colOff>
      <xdr:row>19</xdr:row>
      <xdr:rowOff>76200</xdr:rowOff>
    </xdr:to>
    <xdr:sp macro="" textlink="">
      <xdr:nvSpPr>
        <xdr:cNvPr id="5516" name="Line 320"/>
        <xdr:cNvSpPr>
          <a:spLocks noChangeShapeType="1"/>
        </xdr:cNvSpPr>
      </xdr:nvSpPr>
      <xdr:spPr bwMode="auto">
        <a:xfrm flipV="1">
          <a:off x="6296025" y="3476625"/>
          <a:ext cx="295275" cy="40005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22</xdr:row>
      <xdr:rowOff>0</xdr:rowOff>
    </xdr:from>
    <xdr:to>
      <xdr:col>17</xdr:col>
      <xdr:colOff>152400</xdr:colOff>
      <xdr:row>22</xdr:row>
      <xdr:rowOff>152400</xdr:rowOff>
    </xdr:to>
    <xdr:sp macro="" textlink="">
      <xdr:nvSpPr>
        <xdr:cNvPr id="42" name="Triangle 41"/>
        <xdr:cNvSpPr/>
      </xdr:nvSpPr>
      <xdr:spPr>
        <a:xfrm rot="16200000">
          <a:off x="7962900" y="440055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15</xdr:col>
      <xdr:colOff>0</xdr:colOff>
      <xdr:row>22</xdr:row>
      <xdr:rowOff>76200</xdr:rowOff>
    </xdr:from>
    <xdr:to>
      <xdr:col>17</xdr:col>
      <xdr:colOff>0</xdr:colOff>
      <xdr:row>22</xdr:row>
      <xdr:rowOff>76200</xdr:rowOff>
    </xdr:to>
    <xdr:sp macro="" textlink="">
      <xdr:nvSpPr>
        <xdr:cNvPr id="5518" name="Line 321"/>
        <xdr:cNvSpPr>
          <a:spLocks noChangeShapeType="1"/>
        </xdr:cNvSpPr>
      </xdr:nvSpPr>
      <xdr:spPr bwMode="auto">
        <a:xfrm>
          <a:off x="6591300" y="4476750"/>
          <a:ext cx="13716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19</xdr:row>
      <xdr:rowOff>76200</xdr:rowOff>
    </xdr:from>
    <xdr:to>
      <xdr:col>15</xdr:col>
      <xdr:colOff>0</xdr:colOff>
      <xdr:row>22</xdr:row>
      <xdr:rowOff>76200</xdr:rowOff>
    </xdr:to>
    <xdr:sp macro="" textlink="">
      <xdr:nvSpPr>
        <xdr:cNvPr id="5519" name="Line 322"/>
        <xdr:cNvSpPr>
          <a:spLocks noChangeShapeType="1"/>
        </xdr:cNvSpPr>
      </xdr:nvSpPr>
      <xdr:spPr bwMode="auto">
        <a:xfrm>
          <a:off x="6296025" y="3876675"/>
          <a:ext cx="295275" cy="60007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xdr:col>
      <xdr:colOff>0</xdr:colOff>
      <xdr:row>25</xdr:row>
      <xdr:rowOff>0</xdr:rowOff>
    </xdr:from>
    <xdr:to>
      <xdr:col>1</xdr:col>
      <xdr:colOff>152400</xdr:colOff>
      <xdr:row>25</xdr:row>
      <xdr:rowOff>152400</xdr:rowOff>
    </xdr:to>
    <xdr:sp macro="" textlink="">
      <xdr:nvSpPr>
        <xdr:cNvPr id="43" name="Square 42"/>
        <xdr:cNvSpPr/>
      </xdr:nvSpPr>
      <xdr:spPr>
        <a:xfrm>
          <a:off x="685800" y="5000625"/>
          <a:ext cx="152400" cy="152400"/>
        </a:xfrm>
        <a:prstGeom prst="rect">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outerShdw blurRad="40000" dist="23000" dir="5400000" rotWithShape="0">
            <a:srgbClr val="000000">
              <a:alpha val="35000"/>
            </a:srgbClr>
          </a:outerShdw>
        </a:effectLst>
        <a:extLst>
          <a:ext uri="{909E8E84-426E-40DD-AFC4-6F175D3DCCD1}">
            <a14:hiddenFill xmlns:a14="http://schemas.microsoft.com/office/drawing/2010/main">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a14:hiddenFill>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0</xdr:col>
      <xdr:colOff>0</xdr:colOff>
      <xdr:row>25</xdr:row>
      <xdr:rowOff>76200</xdr:rowOff>
    </xdr:from>
    <xdr:to>
      <xdr:col>1</xdr:col>
      <xdr:colOff>0</xdr:colOff>
      <xdr:row>25</xdr:row>
      <xdr:rowOff>76200</xdr:rowOff>
    </xdr:to>
    <xdr:sp macro="" textlink="">
      <xdr:nvSpPr>
        <xdr:cNvPr id="5521" name="Line 323"/>
        <xdr:cNvSpPr>
          <a:spLocks noChangeShapeType="1"/>
        </xdr:cNvSpPr>
      </xdr:nvSpPr>
      <xdr:spPr bwMode="auto">
        <a:xfrm>
          <a:off x="0" y="5076825"/>
          <a:ext cx="685800" cy="0"/>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8"/>
  <sheetViews>
    <sheetView tabSelected="1" workbookViewId="0"/>
  </sheetViews>
  <sheetFormatPr defaultRowHeight="15.75" x14ac:dyDescent="0.25"/>
  <cols>
    <col min="1" max="1" width="57" customWidth="1"/>
  </cols>
  <sheetData>
    <row r="1" spans="1:1" x14ac:dyDescent="0.25">
      <c r="A1" s="14" t="s">
        <v>60</v>
      </c>
    </row>
    <row r="2" spans="1:1" x14ac:dyDescent="0.25">
      <c r="A2" s="15"/>
    </row>
    <row r="3" spans="1:1" x14ac:dyDescent="0.25">
      <c r="A3" s="14" t="s">
        <v>61</v>
      </c>
    </row>
    <row r="4" spans="1:1" x14ac:dyDescent="0.25">
      <c r="A4" s="14" t="s">
        <v>62</v>
      </c>
    </row>
    <row r="5" spans="1:1" x14ac:dyDescent="0.25">
      <c r="A5" s="14" t="s">
        <v>63</v>
      </c>
    </row>
    <row r="6" spans="1:1" x14ac:dyDescent="0.25">
      <c r="A6" s="14"/>
    </row>
    <row r="7" spans="1:1" x14ac:dyDescent="0.25">
      <c r="A7" s="14" t="s">
        <v>64</v>
      </c>
    </row>
    <row r="8" spans="1:1" x14ac:dyDescent="0.25">
      <c r="A8" s="14" t="s">
        <v>65</v>
      </c>
    </row>
    <row r="9" spans="1:1" x14ac:dyDescent="0.25">
      <c r="A9" s="14" t="s">
        <v>66</v>
      </c>
    </row>
    <row r="10" spans="1:1" x14ac:dyDescent="0.25">
      <c r="A10" s="14"/>
    </row>
    <row r="11" spans="1:1" x14ac:dyDescent="0.25">
      <c r="A11" s="14" t="s">
        <v>67</v>
      </c>
    </row>
    <row r="12" spans="1:1" x14ac:dyDescent="0.25">
      <c r="A12" s="14" t="s">
        <v>68</v>
      </c>
    </row>
    <row r="13" spans="1:1" x14ac:dyDescent="0.25">
      <c r="A13" s="14"/>
    </row>
    <row r="14" spans="1:1" x14ac:dyDescent="0.25">
      <c r="A14" s="14" t="s">
        <v>69</v>
      </c>
    </row>
    <row r="15" spans="1:1" x14ac:dyDescent="0.25">
      <c r="A15" s="14" t="s">
        <v>70</v>
      </c>
    </row>
    <row r="16" spans="1:1" x14ac:dyDescent="0.25">
      <c r="A16" s="14"/>
    </row>
    <row r="17" spans="1:1" x14ac:dyDescent="0.25">
      <c r="A17" s="14" t="s">
        <v>71</v>
      </c>
    </row>
    <row r="18" spans="1:1" x14ac:dyDescent="0.25">
      <c r="A18" s="14" t="s">
        <v>72</v>
      </c>
    </row>
    <row r="19" spans="1:1" x14ac:dyDescent="0.25">
      <c r="A19" s="14"/>
    </row>
    <row r="20" spans="1:1" x14ac:dyDescent="0.25">
      <c r="A20" s="14" t="s">
        <v>73</v>
      </c>
    </row>
    <row r="21" spans="1:1" x14ac:dyDescent="0.25">
      <c r="A21" s="14" t="s">
        <v>74</v>
      </c>
    </row>
    <row r="22" spans="1:1" x14ac:dyDescent="0.25">
      <c r="A22" s="14" t="s">
        <v>75</v>
      </c>
    </row>
    <row r="23" spans="1:1" x14ac:dyDescent="0.25">
      <c r="A23" s="14" t="s">
        <v>76</v>
      </c>
    </row>
    <row r="24" spans="1:1" x14ac:dyDescent="0.25">
      <c r="A24" s="14" t="s">
        <v>77</v>
      </c>
    </row>
    <row r="25" spans="1:1" x14ac:dyDescent="0.25">
      <c r="A25" s="14" t="s">
        <v>78</v>
      </c>
    </row>
    <row r="26" spans="1:1" x14ac:dyDescent="0.25">
      <c r="A26" s="14" t="s">
        <v>79</v>
      </c>
    </row>
    <row r="27" spans="1:1" x14ac:dyDescent="0.25">
      <c r="A27" s="14"/>
    </row>
    <row r="28" spans="1:1" x14ac:dyDescent="0.25">
      <c r="A28" s="14" t="s">
        <v>80</v>
      </c>
    </row>
    <row r="29" spans="1:1" x14ac:dyDescent="0.25">
      <c r="A29" s="14" t="s">
        <v>81</v>
      </c>
    </row>
    <row r="30" spans="1:1" x14ac:dyDescent="0.25">
      <c r="A30" s="14" t="s">
        <v>82</v>
      </c>
    </row>
    <row r="31" spans="1:1" x14ac:dyDescent="0.25">
      <c r="A31" s="14" t="s">
        <v>83</v>
      </c>
    </row>
    <row r="32" spans="1:1" x14ac:dyDescent="0.25">
      <c r="A32" s="14" t="s">
        <v>84</v>
      </c>
    </row>
    <row r="33" spans="1:1" x14ac:dyDescent="0.25">
      <c r="A33" s="14"/>
    </row>
    <row r="34" spans="1:1" x14ac:dyDescent="0.25">
      <c r="A34" s="16" t="s">
        <v>85</v>
      </c>
    </row>
    <row r="35" spans="1:1" x14ac:dyDescent="0.25">
      <c r="A35" s="16" t="s">
        <v>86</v>
      </c>
    </row>
    <row r="36" spans="1:1" x14ac:dyDescent="0.25">
      <c r="A36" s="16" t="s">
        <v>87</v>
      </c>
    </row>
    <row r="37" spans="1:1" x14ac:dyDescent="0.25">
      <c r="A37" s="16" t="s">
        <v>88</v>
      </c>
    </row>
    <row r="38" spans="1:1" x14ac:dyDescent="0.25">
      <c r="A38" s="16" t="s">
        <v>89</v>
      </c>
    </row>
    <row r="39" spans="1:1" x14ac:dyDescent="0.25">
      <c r="A39" s="16" t="s">
        <v>90</v>
      </c>
    </row>
    <row r="40" spans="1:1" x14ac:dyDescent="0.25">
      <c r="A40" s="16"/>
    </row>
    <row r="41" spans="1:1" x14ac:dyDescent="0.25">
      <c r="A41" s="16" t="s">
        <v>91</v>
      </c>
    </row>
    <row r="42" spans="1:1" x14ac:dyDescent="0.25">
      <c r="A42" s="16" t="s">
        <v>92</v>
      </c>
    </row>
    <row r="43" spans="1:1" x14ac:dyDescent="0.25">
      <c r="A43" s="16" t="s">
        <v>93</v>
      </c>
    </row>
    <row r="44" spans="1:1" x14ac:dyDescent="0.25">
      <c r="A44" s="16" t="s">
        <v>94</v>
      </c>
    </row>
    <row r="45" spans="1:1" x14ac:dyDescent="0.25">
      <c r="A45" s="16" t="s">
        <v>95</v>
      </c>
    </row>
    <row r="46" spans="1:1" x14ac:dyDescent="0.25">
      <c r="A46" s="16" t="s">
        <v>96</v>
      </c>
    </row>
    <row r="47" spans="1:1" x14ac:dyDescent="0.25">
      <c r="A47" s="16"/>
    </row>
    <row r="48" spans="1:1" x14ac:dyDescent="0.25">
      <c r="A48" s="16" t="s">
        <v>97</v>
      </c>
    </row>
    <row r="49" spans="1:1" x14ac:dyDescent="0.25">
      <c r="A49" s="16" t="s">
        <v>98</v>
      </c>
    </row>
    <row r="50" spans="1:1" x14ac:dyDescent="0.25">
      <c r="A50" s="16"/>
    </row>
    <row r="51" spans="1:1" x14ac:dyDescent="0.25">
      <c r="A51" s="16" t="s">
        <v>99</v>
      </c>
    </row>
    <row r="52" spans="1:1" x14ac:dyDescent="0.25">
      <c r="A52" s="16" t="s">
        <v>100</v>
      </c>
    </row>
    <row r="53" spans="1:1" x14ac:dyDescent="0.25">
      <c r="A53" s="16"/>
    </row>
    <row r="54" spans="1:1" x14ac:dyDescent="0.25">
      <c r="A54" s="16" t="s">
        <v>101</v>
      </c>
    </row>
    <row r="55" spans="1:1" x14ac:dyDescent="0.25">
      <c r="A55" s="16" t="s">
        <v>102</v>
      </c>
    </row>
    <row r="56" spans="1:1" x14ac:dyDescent="0.25">
      <c r="A56" s="16" t="s">
        <v>103</v>
      </c>
    </row>
    <row r="57" spans="1:1" x14ac:dyDescent="0.25">
      <c r="A57" s="14"/>
    </row>
    <row r="58" spans="1:1" x14ac:dyDescent="0.25">
      <c r="A58" s="14"/>
    </row>
    <row r="59" spans="1:1" x14ac:dyDescent="0.25">
      <c r="A59" s="14" t="s">
        <v>104</v>
      </c>
    </row>
    <row r="60" spans="1:1" x14ac:dyDescent="0.25">
      <c r="A60" s="14" t="s">
        <v>105</v>
      </c>
    </row>
    <row r="61" spans="1:1" x14ac:dyDescent="0.25">
      <c r="A61" s="14"/>
    </row>
    <row r="62" spans="1:1" x14ac:dyDescent="0.25">
      <c r="A62" s="14" t="s">
        <v>106</v>
      </c>
    </row>
    <row r="63" spans="1:1" x14ac:dyDescent="0.25">
      <c r="A63" s="14" t="s">
        <v>107</v>
      </c>
    </row>
    <row r="64" spans="1:1" x14ac:dyDescent="0.25">
      <c r="A64" s="14" t="s">
        <v>108</v>
      </c>
    </row>
    <row r="65" spans="1:1" x14ac:dyDescent="0.25">
      <c r="A65" s="14"/>
    </row>
    <row r="66" spans="1:1" x14ac:dyDescent="0.25">
      <c r="A66" s="14" t="s">
        <v>109</v>
      </c>
    </row>
    <row r="67" spans="1:1" x14ac:dyDescent="0.25">
      <c r="A67" s="14" t="s">
        <v>110</v>
      </c>
    </row>
    <row r="68" spans="1:1" x14ac:dyDescent="0.25">
      <c r="A68" s="14" t="s">
        <v>111</v>
      </c>
    </row>
    <row r="69" spans="1:1" x14ac:dyDescent="0.25">
      <c r="A69" s="14"/>
    </row>
    <row r="70" spans="1:1" x14ac:dyDescent="0.25">
      <c r="A70" s="14" t="s">
        <v>112</v>
      </c>
    </row>
    <row r="71" spans="1:1" x14ac:dyDescent="0.25">
      <c r="A71" s="14" t="s">
        <v>113</v>
      </c>
    </row>
    <row r="72" spans="1:1" x14ac:dyDescent="0.25">
      <c r="A72" s="14" t="s">
        <v>114</v>
      </c>
    </row>
    <row r="73" spans="1:1" x14ac:dyDescent="0.25">
      <c r="A73" s="14"/>
    </row>
    <row r="74" spans="1:1" x14ac:dyDescent="0.25">
      <c r="A74" s="14" t="s">
        <v>115</v>
      </c>
    </row>
    <row r="75" spans="1:1" x14ac:dyDescent="0.25">
      <c r="A75" s="14" t="s">
        <v>116</v>
      </c>
    </row>
    <row r="76" spans="1:1" x14ac:dyDescent="0.25">
      <c r="A76" s="14" t="s">
        <v>114</v>
      </c>
    </row>
    <row r="77" spans="1:1" x14ac:dyDescent="0.25">
      <c r="A77" s="14"/>
    </row>
    <row r="78" spans="1:1" x14ac:dyDescent="0.25">
      <c r="A78" s="14" t="s">
        <v>117</v>
      </c>
    </row>
    <row r="79" spans="1:1" x14ac:dyDescent="0.25">
      <c r="A79" s="14" t="s">
        <v>118</v>
      </c>
    </row>
    <row r="80" spans="1:1" x14ac:dyDescent="0.25">
      <c r="A80" s="14" t="s">
        <v>119</v>
      </c>
    </row>
    <row r="81" spans="1:1" x14ac:dyDescent="0.25">
      <c r="A81" s="14"/>
    </row>
    <row r="82" spans="1:1" x14ac:dyDescent="0.25">
      <c r="A82" s="14" t="s">
        <v>120</v>
      </c>
    </row>
    <row r="83" spans="1:1" x14ac:dyDescent="0.25">
      <c r="A83" s="14" t="s">
        <v>121</v>
      </c>
    </row>
    <row r="84" spans="1:1" x14ac:dyDescent="0.25">
      <c r="A84" s="14"/>
    </row>
    <row r="85" spans="1:1" x14ac:dyDescent="0.25">
      <c r="A85" s="14" t="s">
        <v>122</v>
      </c>
    </row>
    <row r="86" spans="1:1" x14ac:dyDescent="0.25">
      <c r="A86" s="14" t="s">
        <v>123</v>
      </c>
    </row>
    <row r="87" spans="1:1" x14ac:dyDescent="0.25">
      <c r="A87" s="14" t="s">
        <v>124</v>
      </c>
    </row>
    <row r="88" spans="1:1" x14ac:dyDescent="0.25">
      <c r="A88" s="14"/>
    </row>
    <row r="89" spans="1:1" x14ac:dyDescent="0.25">
      <c r="A89" s="14" t="s">
        <v>125</v>
      </c>
    </row>
    <row r="90" spans="1:1" x14ac:dyDescent="0.25">
      <c r="A90" s="14" t="s">
        <v>126</v>
      </c>
    </row>
    <row r="91" spans="1:1" x14ac:dyDescent="0.25">
      <c r="A91" s="14" t="s">
        <v>127</v>
      </c>
    </row>
    <row r="92" spans="1:1" x14ac:dyDescent="0.25">
      <c r="A92" s="14"/>
    </row>
    <row r="93" spans="1:1" x14ac:dyDescent="0.25">
      <c r="A93" s="14" t="s">
        <v>128</v>
      </c>
    </row>
    <row r="94" spans="1:1" x14ac:dyDescent="0.25">
      <c r="A94" s="14" t="s">
        <v>129</v>
      </c>
    </row>
    <row r="95" spans="1:1" x14ac:dyDescent="0.25">
      <c r="A95" s="14" t="s">
        <v>130</v>
      </c>
    </row>
    <row r="96" spans="1:1" x14ac:dyDescent="0.25">
      <c r="A96" s="14"/>
    </row>
    <row r="97" spans="1:1" x14ac:dyDescent="0.25">
      <c r="A97" s="14"/>
    </row>
    <row r="98" spans="1:1" x14ac:dyDescent="0.25">
      <c r="A98" s="14" t="s">
        <v>131</v>
      </c>
    </row>
    <row r="99" spans="1:1" x14ac:dyDescent="0.25">
      <c r="A99" s="14"/>
    </row>
    <row r="100" spans="1:1" x14ac:dyDescent="0.25">
      <c r="A100" s="14" t="s">
        <v>132</v>
      </c>
    </row>
    <row r="101" spans="1:1" x14ac:dyDescent="0.25">
      <c r="A101" s="14" t="s">
        <v>133</v>
      </c>
    </row>
    <row r="102" spans="1:1" x14ac:dyDescent="0.25">
      <c r="A102" s="14" t="s">
        <v>134</v>
      </c>
    </row>
    <row r="103" spans="1:1" x14ac:dyDescent="0.25">
      <c r="A103" s="14"/>
    </row>
    <row r="104" spans="1:1" x14ac:dyDescent="0.25">
      <c r="A104" s="14" t="s">
        <v>135</v>
      </c>
    </row>
    <row r="105" spans="1:1" x14ac:dyDescent="0.25">
      <c r="A105" s="14" t="s">
        <v>136</v>
      </c>
    </row>
    <row r="106" spans="1:1" x14ac:dyDescent="0.25">
      <c r="A106" s="14" t="s">
        <v>134</v>
      </c>
    </row>
    <row r="107" spans="1:1" x14ac:dyDescent="0.25">
      <c r="A107" s="14"/>
    </row>
    <row r="108" spans="1:1" x14ac:dyDescent="0.25">
      <c r="A108" s="14" t="s">
        <v>137</v>
      </c>
    </row>
    <row r="109" spans="1:1" x14ac:dyDescent="0.25">
      <c r="A109" s="14" t="s">
        <v>138</v>
      </c>
    </row>
    <row r="110" spans="1:1" x14ac:dyDescent="0.25">
      <c r="A110" s="14" t="s">
        <v>139</v>
      </c>
    </row>
    <row r="111" spans="1:1" x14ac:dyDescent="0.25">
      <c r="A111" s="14"/>
    </row>
    <row r="112" spans="1:1" x14ac:dyDescent="0.25">
      <c r="A112" s="14" t="s">
        <v>140</v>
      </c>
    </row>
    <row r="113" spans="1:1" x14ac:dyDescent="0.25">
      <c r="A113" s="14" t="s">
        <v>141</v>
      </c>
    </row>
    <row r="114" spans="1:1" x14ac:dyDescent="0.25">
      <c r="A114" s="14" t="s">
        <v>124</v>
      </c>
    </row>
    <row r="115" spans="1:1" x14ac:dyDescent="0.25">
      <c r="A115" s="14"/>
    </row>
    <row r="116" spans="1:1" x14ac:dyDescent="0.25">
      <c r="A116" s="14"/>
    </row>
    <row r="117" spans="1:1" x14ac:dyDescent="0.25">
      <c r="A117" s="14" t="s">
        <v>142</v>
      </c>
    </row>
    <row r="118" spans="1:1" x14ac:dyDescent="0.25">
      <c r="A118" s="14"/>
    </row>
    <row r="119" spans="1:1" x14ac:dyDescent="0.25">
      <c r="A119" s="14" t="s">
        <v>143</v>
      </c>
    </row>
    <row r="120" spans="1:1" x14ac:dyDescent="0.25">
      <c r="A120" s="14" t="s">
        <v>144</v>
      </c>
    </row>
    <row r="121" spans="1:1" x14ac:dyDescent="0.25">
      <c r="A121" s="14" t="s">
        <v>145</v>
      </c>
    </row>
    <row r="122" spans="1:1" x14ac:dyDescent="0.25">
      <c r="A122" s="14"/>
    </row>
    <row r="123" spans="1:1" x14ac:dyDescent="0.25">
      <c r="A123" s="14" t="s">
        <v>146</v>
      </c>
    </row>
    <row r="124" spans="1:1" x14ac:dyDescent="0.25">
      <c r="A124" s="14" t="s">
        <v>147</v>
      </c>
    </row>
    <row r="125" spans="1:1" x14ac:dyDescent="0.25">
      <c r="A125" s="14" t="s">
        <v>148</v>
      </c>
    </row>
    <row r="126" spans="1:1" x14ac:dyDescent="0.25">
      <c r="A126" s="14"/>
    </row>
    <row r="127" spans="1:1" x14ac:dyDescent="0.25">
      <c r="A127" s="14" t="s">
        <v>149</v>
      </c>
    </row>
    <row r="128" spans="1:1" x14ac:dyDescent="0.25">
      <c r="A128" s="14" t="s">
        <v>150</v>
      </c>
    </row>
    <row r="129" spans="1:1" x14ac:dyDescent="0.25">
      <c r="A129" s="14" t="s">
        <v>145</v>
      </c>
    </row>
    <row r="130" spans="1:1" x14ac:dyDescent="0.25">
      <c r="A130" s="14"/>
    </row>
    <row r="131" spans="1:1" x14ac:dyDescent="0.25">
      <c r="A131" s="14"/>
    </row>
    <row r="132" spans="1:1" x14ac:dyDescent="0.25">
      <c r="A132" s="14" t="s">
        <v>151</v>
      </c>
    </row>
    <row r="133" spans="1:1" x14ac:dyDescent="0.25">
      <c r="A133" s="14"/>
    </row>
    <row r="134" spans="1:1" x14ac:dyDescent="0.25">
      <c r="A134" s="14" t="s">
        <v>152</v>
      </c>
    </row>
    <row r="135" spans="1:1" x14ac:dyDescent="0.25">
      <c r="A135" s="14" t="s">
        <v>153</v>
      </c>
    </row>
    <row r="136" spans="1:1" x14ac:dyDescent="0.25">
      <c r="A136" s="14" t="s">
        <v>154</v>
      </c>
    </row>
    <row r="137" spans="1:1" x14ac:dyDescent="0.25">
      <c r="A137" s="14" t="s">
        <v>155</v>
      </c>
    </row>
    <row r="138" spans="1:1" x14ac:dyDescent="0.25">
      <c r="A138" s="15" t="s">
        <v>156</v>
      </c>
    </row>
    <row r="139" spans="1:1" x14ac:dyDescent="0.25">
      <c r="A139" s="17" t="s">
        <v>157</v>
      </c>
    </row>
    <row r="140" spans="1:1" x14ac:dyDescent="0.25">
      <c r="A140" s="14" t="s">
        <v>158</v>
      </c>
    </row>
    <row r="141" spans="1:1" x14ac:dyDescent="0.25">
      <c r="A141" s="17" t="s">
        <v>159</v>
      </c>
    </row>
    <row r="142" spans="1:1" x14ac:dyDescent="0.25">
      <c r="A142" s="17"/>
    </row>
    <row r="143" spans="1:1" x14ac:dyDescent="0.25">
      <c r="A143" s="14" t="s">
        <v>160</v>
      </c>
    </row>
    <row r="144" spans="1:1" x14ac:dyDescent="0.25">
      <c r="A144" s="14" t="s">
        <v>161</v>
      </c>
    </row>
    <row r="145" spans="1:1" x14ac:dyDescent="0.25">
      <c r="A145" s="14" t="s">
        <v>162</v>
      </c>
    </row>
    <row r="146" spans="1:1" x14ac:dyDescent="0.25">
      <c r="A146" s="15" t="s">
        <v>163</v>
      </c>
    </row>
    <row r="147" spans="1:1" x14ac:dyDescent="0.25">
      <c r="A147" s="15" t="s">
        <v>164</v>
      </c>
    </row>
    <row r="148" spans="1:1" x14ac:dyDescent="0.25">
      <c r="A148" s="15" t="s">
        <v>165</v>
      </c>
    </row>
    <row r="149" spans="1:1" x14ac:dyDescent="0.25">
      <c r="A149" s="15" t="s">
        <v>166</v>
      </c>
    </row>
    <row r="150" spans="1:1" x14ac:dyDescent="0.25">
      <c r="A150" s="15"/>
    </row>
    <row r="151" spans="1:1" x14ac:dyDescent="0.25">
      <c r="A151" s="15" t="s">
        <v>167</v>
      </c>
    </row>
    <row r="152" spans="1:1" x14ac:dyDescent="0.25">
      <c r="A152" s="15" t="s">
        <v>168</v>
      </c>
    </row>
    <row r="153" spans="1:1" x14ac:dyDescent="0.25">
      <c r="A153" s="15" t="s">
        <v>169</v>
      </c>
    </row>
    <row r="154" spans="1:1" x14ac:dyDescent="0.25">
      <c r="A154" s="15" t="s">
        <v>170</v>
      </c>
    </row>
    <row r="155" spans="1:1" x14ac:dyDescent="0.25">
      <c r="A155" s="15" t="s">
        <v>171</v>
      </c>
    </row>
    <row r="156" spans="1:1" x14ac:dyDescent="0.25">
      <c r="A156" s="15" t="s">
        <v>172</v>
      </c>
    </row>
    <row r="157" spans="1:1" x14ac:dyDescent="0.25">
      <c r="A157" s="15" t="s">
        <v>173</v>
      </c>
    </row>
    <row r="158" spans="1:1" x14ac:dyDescent="0.25">
      <c r="A158" s="15" t="s">
        <v>174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V1012"/>
  <sheetViews>
    <sheetView zoomScaleNormal="100" workbookViewId="0"/>
  </sheetViews>
  <sheetFormatPr defaultColWidth="11" defaultRowHeight="15.75" x14ac:dyDescent="0.25"/>
  <cols>
    <col min="1" max="1" width="9" customWidth="1"/>
    <col min="2" max="2" width="2.25" customWidth="1"/>
    <col min="3" max="3" width="3.625" customWidth="1"/>
    <col min="4" max="5" width="9" customWidth="1"/>
    <col min="6" max="6" width="2.25" customWidth="1"/>
    <col min="7" max="7" width="3.625" customWidth="1"/>
    <col min="8" max="9" width="9" customWidth="1"/>
    <col min="10" max="10" width="2.25" customWidth="1"/>
    <col min="11" max="11" width="3.625" customWidth="1"/>
    <col min="12" max="13" width="9" customWidth="1"/>
    <col min="14" max="14" width="2.25" customWidth="1"/>
    <col min="15" max="15" width="3.625" customWidth="1"/>
    <col min="16" max="17" width="9" customWidth="1"/>
    <col min="18" max="18" width="2.25" customWidth="1"/>
    <col min="19" max="19" width="9" customWidth="1"/>
  </cols>
  <sheetData>
    <row r="2" spans="8:19" x14ac:dyDescent="0.25">
      <c r="L2" t="s">
        <v>23</v>
      </c>
    </row>
    <row r="3" spans="8:19" x14ac:dyDescent="0.25">
      <c r="S3">
        <f>SUM(L4,H12,D20)</f>
        <v>80000</v>
      </c>
    </row>
    <row r="4" spans="8:19" x14ac:dyDescent="0.25">
      <c r="L4" s="1">
        <v>-120000</v>
      </c>
      <c r="M4">
        <f>S3</f>
        <v>80000</v>
      </c>
    </row>
    <row r="6" spans="8:19" x14ac:dyDescent="0.25">
      <c r="P6" s="1">
        <v>0.5</v>
      </c>
    </row>
    <row r="7" spans="8:19" x14ac:dyDescent="0.25">
      <c r="P7" t="s">
        <v>29</v>
      </c>
    </row>
    <row r="8" spans="8:19" x14ac:dyDescent="0.25">
      <c r="S8">
        <f>SUM(P9,L11,H12,D20)</f>
        <v>150000</v>
      </c>
    </row>
    <row r="9" spans="8:19" x14ac:dyDescent="0.25">
      <c r="H9" s="1">
        <v>0.5</v>
      </c>
      <c r="L9" t="s">
        <v>24</v>
      </c>
      <c r="P9" s="1">
        <v>0</v>
      </c>
      <c r="Q9">
        <f>S8</f>
        <v>150000</v>
      </c>
    </row>
    <row r="10" spans="8:19" x14ac:dyDescent="0.25">
      <c r="H10" t="s">
        <v>20</v>
      </c>
    </row>
    <row r="11" spans="8:19" x14ac:dyDescent="0.25">
      <c r="J11">
        <f>IF(I12=M4,1,IF(I12=M11,2,IF(I12=M21,3)))</f>
        <v>2</v>
      </c>
      <c r="L11" s="1">
        <v>-50000</v>
      </c>
      <c r="M11">
        <f>IF(ABS(1-SUM(P6,P11))&lt;=0.00001,SUM(P6*Q9,P11*Q14),NA())</f>
        <v>90000</v>
      </c>
      <c r="P11" s="1">
        <v>0.5</v>
      </c>
    </row>
    <row r="12" spans="8:19" x14ac:dyDescent="0.25">
      <c r="H12" s="1">
        <v>250000</v>
      </c>
      <c r="I12">
        <f>MAX(M4,M11,M21)</f>
        <v>90000</v>
      </c>
      <c r="P12" t="s">
        <v>26</v>
      </c>
    </row>
    <row r="13" spans="8:19" x14ac:dyDescent="0.25">
      <c r="S13">
        <f>SUM(P14,L11,H12,D20)</f>
        <v>30000</v>
      </c>
    </row>
    <row r="14" spans="8:19" x14ac:dyDescent="0.25">
      <c r="P14" s="1">
        <v>-120000</v>
      </c>
      <c r="Q14">
        <f>S13</f>
        <v>30000</v>
      </c>
    </row>
    <row r="16" spans="8:19" x14ac:dyDescent="0.25">
      <c r="P16" s="1">
        <v>0.7</v>
      </c>
    </row>
    <row r="17" spans="1:19" x14ac:dyDescent="0.25">
      <c r="P17" t="s">
        <v>27</v>
      </c>
    </row>
    <row r="18" spans="1:19" x14ac:dyDescent="0.25">
      <c r="D18" t="s">
        <v>19</v>
      </c>
      <c r="S18">
        <f>SUM(P19,L21,H12,D20)</f>
        <v>120000</v>
      </c>
    </row>
    <row r="19" spans="1:19" x14ac:dyDescent="0.25">
      <c r="L19" t="s">
        <v>25</v>
      </c>
      <c r="P19" s="1">
        <v>0</v>
      </c>
      <c r="Q19">
        <f>S18</f>
        <v>120000</v>
      </c>
    </row>
    <row r="20" spans="1:19" x14ac:dyDescent="0.25">
      <c r="D20" s="1">
        <v>-50000</v>
      </c>
      <c r="E20">
        <f>IF(ABS(1-SUM(H9,H26))&lt;=0.00001,SUM(H9*I12,H26*I29),NA())</f>
        <v>20000</v>
      </c>
    </row>
    <row r="21" spans="1:19" x14ac:dyDescent="0.25">
      <c r="L21" s="1">
        <v>-80000</v>
      </c>
      <c r="M21">
        <f>IF(ABS(1-SUM(P16,P21))&lt;=0.00001,SUM(P16*Q19,P21*Q24),NA())</f>
        <v>84000</v>
      </c>
      <c r="P21" s="1">
        <v>0.3</v>
      </c>
    </row>
    <row r="22" spans="1:19" x14ac:dyDescent="0.25">
      <c r="P22" t="s">
        <v>28</v>
      </c>
    </row>
    <row r="23" spans="1:19" x14ac:dyDescent="0.25">
      <c r="S23">
        <f>SUM(P24,L21,H12,D20)</f>
        <v>0</v>
      </c>
    </row>
    <row r="24" spans="1:19" x14ac:dyDescent="0.25">
      <c r="P24" s="1">
        <v>-120000</v>
      </c>
      <c r="Q24">
        <f>S23</f>
        <v>0</v>
      </c>
    </row>
    <row r="25" spans="1:19" x14ac:dyDescent="0.25">
      <c r="A25" s="2"/>
    </row>
    <row r="26" spans="1:19" x14ac:dyDescent="0.25">
      <c r="B26">
        <f>IF(A27=E20,1,IF(A27=E34,2))</f>
        <v>1</v>
      </c>
      <c r="H26" s="1">
        <v>0.5</v>
      </c>
    </row>
    <row r="27" spans="1:19" x14ac:dyDescent="0.25">
      <c r="A27">
        <f>MAX(E20,E34)</f>
        <v>20000</v>
      </c>
      <c r="H27" t="s">
        <v>21</v>
      </c>
    </row>
    <row r="28" spans="1:19" x14ac:dyDescent="0.25">
      <c r="S28">
        <f>SUM(H29,D20)</f>
        <v>-50000</v>
      </c>
    </row>
    <row r="29" spans="1:19" x14ac:dyDescent="0.25">
      <c r="H29" s="1">
        <v>0</v>
      </c>
      <c r="I29">
        <f>S28</f>
        <v>-50000</v>
      </c>
    </row>
    <row r="32" spans="1:19" x14ac:dyDescent="0.25">
      <c r="D32" t="s">
        <v>22</v>
      </c>
    </row>
    <row r="33" spans="4:19" x14ac:dyDescent="0.25">
      <c r="S33">
        <f>SUM(D34)</f>
        <v>0</v>
      </c>
    </row>
    <row r="34" spans="4:19" x14ac:dyDescent="0.25">
      <c r="D34" s="1">
        <v>0</v>
      </c>
      <c r="E34">
        <f>S33</f>
        <v>0</v>
      </c>
    </row>
    <row r="1000" spans="190:204" x14ac:dyDescent="0.25">
      <c r="GH1000" t="s">
        <v>0</v>
      </c>
      <c r="GI1000" t="s">
        <v>1</v>
      </c>
      <c r="GJ1000" t="s">
        <v>2</v>
      </c>
      <c r="GK1000" t="s">
        <v>3</v>
      </c>
      <c r="GL1000" t="s">
        <v>4</v>
      </c>
      <c r="GM1000" t="s">
        <v>5</v>
      </c>
      <c r="GN1000" t="s">
        <v>6</v>
      </c>
      <c r="GO1000" t="s">
        <v>7</v>
      </c>
      <c r="GP1000" t="s">
        <v>8</v>
      </c>
      <c r="GQ1000" t="s">
        <v>9</v>
      </c>
      <c r="GR1000" t="s">
        <v>10</v>
      </c>
      <c r="GS1000" t="s">
        <v>11</v>
      </c>
      <c r="GT1000" t="s">
        <v>12</v>
      </c>
      <c r="GU1000" t="s">
        <v>13</v>
      </c>
      <c r="GV1000" t="s">
        <v>14</v>
      </c>
    </row>
    <row r="1001" spans="190:204" x14ac:dyDescent="0.25">
      <c r="GH1001">
        <v>0</v>
      </c>
      <c r="GI1001" t="s">
        <v>15</v>
      </c>
      <c r="GJ1001">
        <v>0</v>
      </c>
      <c r="GK1001">
        <v>0</v>
      </c>
      <c r="GL1001">
        <v>0</v>
      </c>
      <c r="GM1001" t="s">
        <v>16</v>
      </c>
      <c r="GN1001">
        <v>2</v>
      </c>
      <c r="GO1001">
        <v>1</v>
      </c>
      <c r="GP1001">
        <v>2</v>
      </c>
      <c r="GQ1001">
        <v>0</v>
      </c>
      <c r="GR1001">
        <v>0</v>
      </c>
      <c r="GS1001">
        <v>0</v>
      </c>
      <c r="GT1001">
        <v>25</v>
      </c>
      <c r="GU1001">
        <v>1</v>
      </c>
      <c r="GV1001" t="b">
        <v>1</v>
      </c>
    </row>
    <row r="1002" spans="190:204" x14ac:dyDescent="0.25">
      <c r="GH1002">
        <v>1</v>
      </c>
      <c r="GK1002">
        <v>0</v>
      </c>
      <c r="GL1002">
        <v>0</v>
      </c>
      <c r="GM1002" t="s">
        <v>18</v>
      </c>
      <c r="GN1002">
        <v>2</v>
      </c>
      <c r="GO1002">
        <v>3</v>
      </c>
      <c r="GP1002">
        <v>4</v>
      </c>
      <c r="GQ1002">
        <v>0</v>
      </c>
      <c r="GR1002">
        <v>0</v>
      </c>
      <c r="GS1002">
        <v>0</v>
      </c>
      <c r="GT1002">
        <v>18</v>
      </c>
      <c r="GU1002">
        <v>5</v>
      </c>
      <c r="GV1002" t="b">
        <v>1</v>
      </c>
    </row>
    <row r="1003" spans="190:204" x14ac:dyDescent="0.25">
      <c r="GH1003">
        <v>2</v>
      </c>
      <c r="GK1003">
        <v>0</v>
      </c>
      <c r="GL1003">
        <v>0</v>
      </c>
      <c r="GM1003" t="s">
        <v>17</v>
      </c>
      <c r="GN1003">
        <v>0</v>
      </c>
      <c r="GO1003">
        <v>0</v>
      </c>
      <c r="GP1003">
        <v>0</v>
      </c>
      <c r="GQ1003">
        <v>0</v>
      </c>
      <c r="GR1003">
        <v>0</v>
      </c>
      <c r="GS1003">
        <v>0</v>
      </c>
      <c r="GT1003">
        <v>32</v>
      </c>
      <c r="GU1003">
        <v>5</v>
      </c>
      <c r="GV1003" t="b">
        <v>1</v>
      </c>
    </row>
    <row r="1004" spans="190:204" x14ac:dyDescent="0.25">
      <c r="GH1004">
        <v>3</v>
      </c>
      <c r="GL1004">
        <v>1</v>
      </c>
      <c r="GM1004" t="s">
        <v>16</v>
      </c>
      <c r="GN1004">
        <v>3</v>
      </c>
      <c r="GO1004">
        <v>5</v>
      </c>
      <c r="GP1004">
        <v>6</v>
      </c>
      <c r="GQ1004">
        <v>7</v>
      </c>
      <c r="GR1004">
        <v>0</v>
      </c>
      <c r="GS1004">
        <v>0</v>
      </c>
      <c r="GT1004">
        <v>10</v>
      </c>
      <c r="GU1004">
        <v>9</v>
      </c>
      <c r="GV1004" t="b">
        <v>1</v>
      </c>
    </row>
    <row r="1005" spans="190:204" x14ac:dyDescent="0.25">
      <c r="GH1005">
        <v>4</v>
      </c>
      <c r="GL1005">
        <v>1</v>
      </c>
      <c r="GM1005" t="s">
        <v>17</v>
      </c>
      <c r="GN1005">
        <v>0</v>
      </c>
      <c r="GO1005">
        <v>0</v>
      </c>
      <c r="GP1005">
        <v>0</v>
      </c>
      <c r="GQ1005">
        <v>0</v>
      </c>
      <c r="GR1005">
        <v>0</v>
      </c>
      <c r="GS1005">
        <v>0</v>
      </c>
      <c r="GT1005">
        <v>27</v>
      </c>
      <c r="GU1005">
        <v>9</v>
      </c>
      <c r="GV1005" t="b">
        <v>1</v>
      </c>
    </row>
    <row r="1006" spans="190:204" x14ac:dyDescent="0.25">
      <c r="GH1006">
        <v>5</v>
      </c>
      <c r="GK1006">
        <v>0</v>
      </c>
      <c r="GL1006">
        <v>3</v>
      </c>
      <c r="GM1006" t="s">
        <v>17</v>
      </c>
      <c r="GN1006">
        <v>0</v>
      </c>
      <c r="GO1006">
        <v>0</v>
      </c>
      <c r="GP1006">
        <v>0</v>
      </c>
      <c r="GQ1006">
        <v>0</v>
      </c>
      <c r="GR1006">
        <v>0</v>
      </c>
      <c r="GS1006">
        <v>0</v>
      </c>
      <c r="GT1006">
        <v>2</v>
      </c>
      <c r="GU1006">
        <v>13</v>
      </c>
      <c r="GV1006" t="b">
        <v>1</v>
      </c>
    </row>
    <row r="1007" spans="190:204" x14ac:dyDescent="0.25">
      <c r="GH1007">
        <v>6</v>
      </c>
      <c r="GK1007">
        <v>0</v>
      </c>
      <c r="GL1007">
        <v>3</v>
      </c>
      <c r="GM1007" t="s">
        <v>18</v>
      </c>
      <c r="GN1007">
        <v>2</v>
      </c>
      <c r="GO1007">
        <v>8</v>
      </c>
      <c r="GP1007">
        <v>9</v>
      </c>
      <c r="GQ1007">
        <v>0</v>
      </c>
      <c r="GR1007">
        <v>0</v>
      </c>
      <c r="GS1007">
        <v>0</v>
      </c>
      <c r="GT1007">
        <v>9</v>
      </c>
      <c r="GU1007">
        <v>13</v>
      </c>
      <c r="GV1007" t="b">
        <v>1</v>
      </c>
    </row>
    <row r="1008" spans="190:204" x14ac:dyDescent="0.25">
      <c r="GH1008">
        <v>7</v>
      </c>
      <c r="GK1008">
        <v>0</v>
      </c>
      <c r="GL1008">
        <v>3</v>
      </c>
      <c r="GM1008" t="s">
        <v>18</v>
      </c>
      <c r="GN1008">
        <v>2</v>
      </c>
      <c r="GO1008">
        <v>10</v>
      </c>
      <c r="GP1008">
        <v>11</v>
      </c>
      <c r="GQ1008">
        <v>0</v>
      </c>
      <c r="GR1008">
        <v>0</v>
      </c>
      <c r="GS1008">
        <v>0</v>
      </c>
      <c r="GT1008">
        <v>19</v>
      </c>
      <c r="GU1008">
        <v>13</v>
      </c>
      <c r="GV1008" t="b">
        <v>1</v>
      </c>
    </row>
    <row r="1009" spans="190:204" x14ac:dyDescent="0.25">
      <c r="GH1009">
        <v>8</v>
      </c>
      <c r="GL1009">
        <v>6</v>
      </c>
      <c r="GM1009" t="s">
        <v>17</v>
      </c>
      <c r="GN1009">
        <v>0</v>
      </c>
      <c r="GO1009">
        <v>0</v>
      </c>
      <c r="GP1009">
        <v>0</v>
      </c>
      <c r="GQ1009">
        <v>0</v>
      </c>
      <c r="GR1009">
        <v>0</v>
      </c>
      <c r="GS1009">
        <v>0</v>
      </c>
      <c r="GT1009">
        <v>7</v>
      </c>
      <c r="GU1009">
        <v>17</v>
      </c>
      <c r="GV1009" t="b">
        <v>1</v>
      </c>
    </row>
    <row r="1010" spans="190:204" x14ac:dyDescent="0.25">
      <c r="GH1010">
        <v>9</v>
      </c>
      <c r="GL1010">
        <v>6</v>
      </c>
      <c r="GM1010" t="s">
        <v>17</v>
      </c>
      <c r="GN1010">
        <v>0</v>
      </c>
      <c r="GO1010">
        <v>0</v>
      </c>
      <c r="GP1010">
        <v>0</v>
      </c>
      <c r="GQ1010">
        <v>0</v>
      </c>
      <c r="GR1010">
        <v>0</v>
      </c>
      <c r="GS1010">
        <v>0</v>
      </c>
      <c r="GT1010">
        <v>12</v>
      </c>
      <c r="GU1010">
        <v>17</v>
      </c>
      <c r="GV1010" t="b">
        <v>1</v>
      </c>
    </row>
    <row r="1011" spans="190:204" x14ac:dyDescent="0.25">
      <c r="GH1011">
        <v>10</v>
      </c>
      <c r="GL1011">
        <v>7</v>
      </c>
      <c r="GM1011" t="s">
        <v>17</v>
      </c>
      <c r="GN1011">
        <v>0</v>
      </c>
      <c r="GO1011">
        <v>0</v>
      </c>
      <c r="GP1011">
        <v>0</v>
      </c>
      <c r="GQ1011">
        <v>0</v>
      </c>
      <c r="GR1011">
        <v>0</v>
      </c>
      <c r="GS1011">
        <v>0</v>
      </c>
      <c r="GT1011">
        <v>17</v>
      </c>
      <c r="GU1011">
        <v>17</v>
      </c>
      <c r="GV1011" t="b">
        <v>1</v>
      </c>
    </row>
    <row r="1012" spans="190:204" x14ac:dyDescent="0.25">
      <c r="GH1012">
        <v>11</v>
      </c>
      <c r="GL1012">
        <v>7</v>
      </c>
      <c r="GM1012" t="s">
        <v>17</v>
      </c>
      <c r="GN1012">
        <v>0</v>
      </c>
      <c r="GO1012">
        <v>0</v>
      </c>
      <c r="GP1012">
        <v>0</v>
      </c>
      <c r="GQ1012">
        <v>0</v>
      </c>
      <c r="GR1012">
        <v>0</v>
      </c>
      <c r="GS1012">
        <v>0</v>
      </c>
      <c r="GT1012">
        <v>22</v>
      </c>
      <c r="GU1012">
        <v>17</v>
      </c>
      <c r="GV1012" t="b">
        <v>1</v>
      </c>
    </row>
  </sheetData>
  <phoneticPr fontId="3" type="noConversion"/>
  <pageMargins left="0.75" right="0.75" top="1" bottom="1" header="0.5" footer="0.5"/>
  <pageSetup orientation="portrait" horizontalDpi="4294967292" verticalDpi="4294967292"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1012"/>
  <sheetViews>
    <sheetView zoomScaleNormal="100" workbookViewId="0"/>
  </sheetViews>
  <sheetFormatPr defaultColWidth="11" defaultRowHeight="15.75" x14ac:dyDescent="0.25"/>
  <cols>
    <col min="1" max="1" width="9" customWidth="1"/>
    <col min="2" max="2" width="2.25" customWidth="1"/>
    <col min="3" max="3" width="3.625" customWidth="1"/>
    <col min="4" max="5" width="9" customWidth="1"/>
    <col min="6" max="6" width="2.25" customWidth="1"/>
    <col min="7" max="7" width="3.625" customWidth="1"/>
    <col min="8" max="9" width="9" customWidth="1"/>
    <col min="10" max="10" width="2.25" customWidth="1"/>
    <col min="11" max="11" width="3.625" customWidth="1"/>
    <col min="12" max="13" width="9" customWidth="1"/>
    <col min="14" max="14" width="2.25" customWidth="1"/>
    <col min="15" max="15" width="3.625" customWidth="1"/>
    <col min="16" max="17" width="9" customWidth="1"/>
    <col min="18" max="18" width="2.25" customWidth="1"/>
    <col min="19" max="19" width="9" style="4" customWidth="1"/>
  </cols>
  <sheetData>
    <row r="1" spans="1:19" x14ac:dyDescent="0.25">
      <c r="A1" s="7"/>
      <c r="E1" s="7"/>
      <c r="I1" s="7"/>
      <c r="M1" s="7"/>
      <c r="Q1" s="7"/>
      <c r="S1"/>
    </row>
    <row r="2" spans="1:19" x14ac:dyDescent="0.25">
      <c r="A2" s="7"/>
      <c r="E2" s="7"/>
      <c r="I2" s="7"/>
      <c r="L2" t="s">
        <v>23</v>
      </c>
      <c r="M2" s="7"/>
      <c r="Q2" s="7"/>
      <c r="S2"/>
    </row>
    <row r="3" spans="1:19" x14ac:dyDescent="0.25">
      <c r="A3" s="7"/>
      <c r="E3" s="7"/>
      <c r="I3" s="7"/>
      <c r="M3" s="7"/>
      <c r="Q3" s="7"/>
      <c r="S3" s="4">
        <f>SUM(L4,H12,D20)</f>
        <v>80000</v>
      </c>
    </row>
    <row r="4" spans="1:19" x14ac:dyDescent="0.25">
      <c r="A4" s="7"/>
      <c r="E4" s="7"/>
      <c r="I4" s="7"/>
      <c r="L4" s="3">
        <v>-120000</v>
      </c>
      <c r="M4" s="9">
        <f>S3</f>
        <v>80000</v>
      </c>
      <c r="Q4" s="7"/>
      <c r="S4"/>
    </row>
    <row r="5" spans="1:19" x14ac:dyDescent="0.25">
      <c r="A5" s="7"/>
      <c r="E5" s="7"/>
      <c r="I5" s="7"/>
      <c r="M5" s="7"/>
      <c r="Q5" s="7"/>
      <c r="S5"/>
    </row>
    <row r="6" spans="1:19" x14ac:dyDescent="0.25">
      <c r="A6" s="7"/>
      <c r="E6" s="7"/>
      <c r="I6" s="7"/>
      <c r="M6" s="7"/>
      <c r="P6" s="1">
        <v>0.5</v>
      </c>
      <c r="Q6" s="7"/>
      <c r="S6"/>
    </row>
    <row r="7" spans="1:19" x14ac:dyDescent="0.25">
      <c r="A7" s="7"/>
      <c r="E7" s="7"/>
      <c r="I7" s="7"/>
      <c r="M7" s="7"/>
      <c r="P7" t="s">
        <v>29</v>
      </c>
      <c r="Q7" s="7"/>
      <c r="S7"/>
    </row>
    <row r="8" spans="1:19" x14ac:dyDescent="0.25">
      <c r="A8" s="7"/>
      <c r="E8" s="7"/>
      <c r="I8" s="7"/>
      <c r="M8" s="7"/>
      <c r="Q8" s="7"/>
      <c r="S8" s="4">
        <f>SUM(P9,L11,H12,D20)</f>
        <v>150000</v>
      </c>
    </row>
    <row r="9" spans="1:19" x14ac:dyDescent="0.25">
      <c r="A9" s="7"/>
      <c r="E9" s="7"/>
      <c r="H9" s="1">
        <v>0.5</v>
      </c>
      <c r="I9" s="7"/>
      <c r="L9" t="s">
        <v>24</v>
      </c>
      <c r="M9" s="7"/>
      <c r="P9" s="3">
        <v>0</v>
      </c>
      <c r="Q9" s="9">
        <f>S8</f>
        <v>150000</v>
      </c>
      <c r="S9"/>
    </row>
    <row r="10" spans="1:19" x14ac:dyDescent="0.25">
      <c r="A10" s="7"/>
      <c r="E10" s="7"/>
      <c r="H10" t="s">
        <v>20</v>
      </c>
      <c r="I10" s="7"/>
      <c r="M10" s="7"/>
      <c r="Q10" s="7"/>
      <c r="S10"/>
    </row>
    <row r="11" spans="1:19" x14ac:dyDescent="0.25">
      <c r="A11" s="7"/>
      <c r="E11" s="7"/>
      <c r="I11" s="7"/>
      <c r="J11">
        <f>IF(I12=M4,1,IF(I12=M11,2,IF(I12=M21,3)))</f>
        <v>2</v>
      </c>
      <c r="L11" s="3">
        <v>-50000</v>
      </c>
      <c r="M11" s="9">
        <f>IF(ABS(1-SUM(P6,P11))&lt;=0.00001,SUM(P6*Q9,P11*Q14),NA())</f>
        <v>90000</v>
      </c>
      <c r="P11" s="1">
        <v>0.5</v>
      </c>
      <c r="Q11" s="7"/>
      <c r="S11"/>
    </row>
    <row r="12" spans="1:19" x14ac:dyDescent="0.25">
      <c r="A12" s="7"/>
      <c r="E12" s="7"/>
      <c r="H12" s="3">
        <v>250000</v>
      </c>
      <c r="I12" s="9">
        <f>MAX(M4,M11,M21)</f>
        <v>90000</v>
      </c>
      <c r="M12" s="7"/>
      <c r="P12" t="s">
        <v>26</v>
      </c>
      <c r="Q12" s="7"/>
      <c r="S12"/>
    </row>
    <row r="13" spans="1:19" x14ac:dyDescent="0.25">
      <c r="A13" s="7"/>
      <c r="E13" s="7"/>
      <c r="I13" s="7"/>
      <c r="M13" s="7"/>
      <c r="Q13" s="7"/>
      <c r="S13" s="4">
        <f>SUM(P14,L11,H12,D20)</f>
        <v>30000</v>
      </c>
    </row>
    <row r="14" spans="1:19" x14ac:dyDescent="0.25">
      <c r="A14" s="7"/>
      <c r="E14" s="7"/>
      <c r="I14" s="7"/>
      <c r="M14" s="7"/>
      <c r="P14" s="3">
        <v>-120000</v>
      </c>
      <c r="Q14" s="9">
        <f>S13</f>
        <v>30000</v>
      </c>
      <c r="S14"/>
    </row>
    <row r="15" spans="1:19" x14ac:dyDescent="0.25">
      <c r="A15" s="7"/>
      <c r="E15" s="7"/>
      <c r="I15" s="7"/>
      <c r="M15" s="7"/>
      <c r="Q15" s="7"/>
      <c r="S15"/>
    </row>
    <row r="16" spans="1:19" x14ac:dyDescent="0.25">
      <c r="A16" s="7"/>
      <c r="E16" s="7"/>
      <c r="I16" s="7"/>
      <c r="M16" s="7"/>
      <c r="P16" s="1">
        <v>0.7</v>
      </c>
      <c r="Q16" s="7"/>
      <c r="S16"/>
    </row>
    <row r="17" spans="1:19" x14ac:dyDescent="0.25">
      <c r="A17" s="7"/>
      <c r="E17" s="7"/>
      <c r="I17" s="7"/>
      <c r="M17" s="7"/>
      <c r="P17" t="s">
        <v>27</v>
      </c>
      <c r="Q17" s="7"/>
      <c r="S17"/>
    </row>
    <row r="18" spans="1:19" x14ac:dyDescent="0.25">
      <c r="A18" s="7"/>
      <c r="D18" t="s">
        <v>19</v>
      </c>
      <c r="E18" s="7"/>
      <c r="I18" s="7"/>
      <c r="M18" s="7"/>
      <c r="Q18" s="7"/>
      <c r="S18" s="4">
        <f>SUM(P19,L21,H12,D20)</f>
        <v>120000</v>
      </c>
    </row>
    <row r="19" spans="1:19" x14ac:dyDescent="0.25">
      <c r="A19" s="7"/>
      <c r="E19" s="7"/>
      <c r="I19" s="7"/>
      <c r="L19" t="s">
        <v>25</v>
      </c>
      <c r="M19" s="7"/>
      <c r="P19" s="3">
        <v>0</v>
      </c>
      <c r="Q19" s="9">
        <f>S18</f>
        <v>120000</v>
      </c>
      <c r="S19"/>
    </row>
    <row r="20" spans="1:19" x14ac:dyDescent="0.25">
      <c r="A20" s="7"/>
      <c r="D20" s="3">
        <v>-50000</v>
      </c>
      <c r="E20" s="9">
        <f>IF(ABS(1-SUM(H9,H26))&lt;=0.00001,SUM(H9*I12,H26*I29),NA())</f>
        <v>20000</v>
      </c>
      <c r="I20" s="7"/>
      <c r="M20" s="7"/>
      <c r="Q20" s="7"/>
      <c r="S20"/>
    </row>
    <row r="21" spans="1:19" x14ac:dyDescent="0.25">
      <c r="A21" s="7"/>
      <c r="E21" s="7"/>
      <c r="I21" s="7"/>
      <c r="L21" s="3">
        <v>-80000</v>
      </c>
      <c r="M21" s="9">
        <f>IF(ABS(1-SUM(P16,P21))&lt;=0.00001,SUM(P16*Q19,P21*Q24),NA())</f>
        <v>84000</v>
      </c>
      <c r="P21" s="1">
        <v>0.3</v>
      </c>
      <c r="Q21" s="7"/>
      <c r="S21"/>
    </row>
    <row r="22" spans="1:19" x14ac:dyDescent="0.25">
      <c r="A22" s="7"/>
      <c r="E22" s="7"/>
      <c r="I22" s="7"/>
      <c r="M22" s="7"/>
      <c r="P22" t="s">
        <v>28</v>
      </c>
      <c r="Q22" s="7"/>
      <c r="S22"/>
    </row>
    <row r="23" spans="1:19" x14ac:dyDescent="0.25">
      <c r="A23" s="7"/>
      <c r="E23" s="7"/>
      <c r="I23" s="7"/>
      <c r="M23" s="7"/>
      <c r="Q23" s="7"/>
      <c r="S23" s="4">
        <f>SUM(P24,L21,H12,D20)</f>
        <v>0</v>
      </c>
    </row>
    <row r="24" spans="1:19" x14ac:dyDescent="0.25">
      <c r="A24" s="7"/>
      <c r="E24" s="7"/>
      <c r="I24" s="7"/>
      <c r="M24" s="7"/>
      <c r="P24" s="3">
        <v>-120000</v>
      </c>
      <c r="Q24" s="9">
        <f>S23</f>
        <v>0</v>
      </c>
      <c r="S24"/>
    </row>
    <row r="25" spans="1:19" x14ac:dyDescent="0.25">
      <c r="A25" s="8"/>
      <c r="E25" s="7"/>
      <c r="I25" s="7"/>
      <c r="M25" s="7"/>
      <c r="Q25" s="7"/>
      <c r="S25"/>
    </row>
    <row r="26" spans="1:19" x14ac:dyDescent="0.25">
      <c r="A26" s="7"/>
      <c r="B26">
        <f>IF(A27=E20,1,IF(A27=E34,2))</f>
        <v>1</v>
      </c>
      <c r="E26" s="7"/>
      <c r="H26" s="1">
        <v>0.5</v>
      </c>
      <c r="I26" s="7"/>
      <c r="M26" s="7"/>
      <c r="Q26" s="7"/>
      <c r="S26"/>
    </row>
    <row r="27" spans="1:19" x14ac:dyDescent="0.25">
      <c r="A27" s="9">
        <f>MAX(E20,E34)</f>
        <v>20000</v>
      </c>
      <c r="E27" s="7"/>
      <c r="H27" t="s">
        <v>21</v>
      </c>
      <c r="I27" s="7"/>
      <c r="M27" s="7"/>
      <c r="Q27" s="7"/>
      <c r="S27"/>
    </row>
    <row r="28" spans="1:19" x14ac:dyDescent="0.25">
      <c r="A28" s="7"/>
      <c r="E28" s="7"/>
      <c r="I28" s="7"/>
      <c r="M28" s="7"/>
      <c r="Q28" s="7"/>
      <c r="S28" s="4">
        <f>SUM(H29,D20)</f>
        <v>-50000</v>
      </c>
    </row>
    <row r="29" spans="1:19" x14ac:dyDescent="0.25">
      <c r="A29" s="7"/>
      <c r="E29" s="7"/>
      <c r="H29" s="3">
        <v>0</v>
      </c>
      <c r="I29" s="9">
        <f>S28</f>
        <v>-50000</v>
      </c>
      <c r="M29" s="7"/>
      <c r="Q29" s="7"/>
      <c r="S29"/>
    </row>
    <row r="30" spans="1:19" x14ac:dyDescent="0.25">
      <c r="A30" s="7"/>
      <c r="E30" s="7"/>
      <c r="I30" s="7"/>
      <c r="M30" s="7"/>
      <c r="Q30" s="7"/>
      <c r="S30"/>
    </row>
    <row r="31" spans="1:19" x14ac:dyDescent="0.25">
      <c r="A31" s="7"/>
      <c r="E31" s="7"/>
      <c r="I31" s="7"/>
      <c r="M31" s="7"/>
      <c r="Q31" s="7"/>
      <c r="S31"/>
    </row>
    <row r="32" spans="1:19" x14ac:dyDescent="0.25">
      <c r="A32" s="7"/>
      <c r="D32" t="s">
        <v>22</v>
      </c>
      <c r="E32" s="7"/>
      <c r="I32" s="7"/>
      <c r="M32" s="7"/>
      <c r="Q32" s="7"/>
      <c r="S32"/>
    </row>
    <row r="33" spans="1:19" x14ac:dyDescent="0.25">
      <c r="A33" s="7"/>
      <c r="E33" s="7"/>
      <c r="I33" s="7"/>
      <c r="M33" s="7"/>
      <c r="Q33" s="7"/>
      <c r="S33" s="4">
        <f>SUM(D34)</f>
        <v>0</v>
      </c>
    </row>
    <row r="34" spans="1:19" x14ac:dyDescent="0.25">
      <c r="A34" s="7"/>
      <c r="D34" s="3">
        <v>0</v>
      </c>
      <c r="E34" s="9">
        <f>S33</f>
        <v>0</v>
      </c>
      <c r="I34" s="7"/>
      <c r="M34" s="7"/>
      <c r="Q34" s="7"/>
      <c r="S34"/>
    </row>
    <row r="1000" spans="190:204" x14ac:dyDescent="0.25">
      <c r="GH1000" t="s">
        <v>0</v>
      </c>
      <c r="GI1000" t="s">
        <v>1</v>
      </c>
      <c r="GJ1000" t="s">
        <v>2</v>
      </c>
      <c r="GK1000" t="s">
        <v>3</v>
      </c>
      <c r="GL1000" t="s">
        <v>4</v>
      </c>
      <c r="GM1000" t="s">
        <v>5</v>
      </c>
      <c r="GN1000" t="s">
        <v>6</v>
      </c>
      <c r="GO1000" t="s">
        <v>7</v>
      </c>
      <c r="GP1000" t="s">
        <v>8</v>
      </c>
      <c r="GQ1000" t="s">
        <v>9</v>
      </c>
      <c r="GR1000" t="s">
        <v>10</v>
      </c>
      <c r="GS1000" t="s">
        <v>11</v>
      </c>
      <c r="GT1000" t="s">
        <v>12</v>
      </c>
      <c r="GU1000" t="s">
        <v>13</v>
      </c>
      <c r="GV1000" t="s">
        <v>14</v>
      </c>
    </row>
    <row r="1001" spans="190:204" x14ac:dyDescent="0.25">
      <c r="GH1001">
        <v>0</v>
      </c>
      <c r="GI1001" t="s">
        <v>15</v>
      </c>
      <c r="GJ1001">
        <v>0</v>
      </c>
      <c r="GK1001">
        <v>0</v>
      </c>
      <c r="GL1001">
        <v>0</v>
      </c>
      <c r="GM1001" t="s">
        <v>16</v>
      </c>
      <c r="GN1001">
        <v>2</v>
      </c>
      <c r="GO1001">
        <v>1</v>
      </c>
      <c r="GP1001">
        <v>2</v>
      </c>
      <c r="GQ1001">
        <v>0</v>
      </c>
      <c r="GR1001">
        <v>0</v>
      </c>
      <c r="GS1001">
        <v>0</v>
      </c>
      <c r="GT1001">
        <v>25</v>
      </c>
      <c r="GU1001">
        <v>1</v>
      </c>
      <c r="GV1001" t="b">
        <v>1</v>
      </c>
    </row>
    <row r="1002" spans="190:204" x14ac:dyDescent="0.25">
      <c r="GH1002">
        <v>1</v>
      </c>
      <c r="GK1002">
        <v>0</v>
      </c>
      <c r="GL1002">
        <v>0</v>
      </c>
      <c r="GM1002" t="s">
        <v>18</v>
      </c>
      <c r="GN1002">
        <v>2</v>
      </c>
      <c r="GO1002">
        <v>3</v>
      </c>
      <c r="GP1002">
        <v>4</v>
      </c>
      <c r="GQ1002">
        <v>0</v>
      </c>
      <c r="GR1002">
        <v>0</v>
      </c>
      <c r="GS1002">
        <v>0</v>
      </c>
      <c r="GT1002">
        <v>18</v>
      </c>
      <c r="GU1002">
        <v>5</v>
      </c>
      <c r="GV1002" t="b">
        <v>1</v>
      </c>
    </row>
    <row r="1003" spans="190:204" x14ac:dyDescent="0.25">
      <c r="GH1003">
        <v>2</v>
      </c>
      <c r="GK1003">
        <v>0</v>
      </c>
      <c r="GL1003">
        <v>0</v>
      </c>
      <c r="GM1003" t="s">
        <v>17</v>
      </c>
      <c r="GN1003">
        <v>0</v>
      </c>
      <c r="GO1003">
        <v>0</v>
      </c>
      <c r="GP1003">
        <v>0</v>
      </c>
      <c r="GQ1003">
        <v>0</v>
      </c>
      <c r="GR1003">
        <v>0</v>
      </c>
      <c r="GS1003">
        <v>0</v>
      </c>
      <c r="GT1003">
        <v>32</v>
      </c>
      <c r="GU1003">
        <v>5</v>
      </c>
      <c r="GV1003" t="b">
        <v>1</v>
      </c>
    </row>
    <row r="1004" spans="190:204" x14ac:dyDescent="0.25">
      <c r="GH1004">
        <v>3</v>
      </c>
      <c r="GL1004">
        <v>1</v>
      </c>
      <c r="GM1004" t="s">
        <v>16</v>
      </c>
      <c r="GN1004">
        <v>3</v>
      </c>
      <c r="GO1004">
        <v>5</v>
      </c>
      <c r="GP1004">
        <v>6</v>
      </c>
      <c r="GQ1004">
        <v>7</v>
      </c>
      <c r="GR1004">
        <v>0</v>
      </c>
      <c r="GS1004">
        <v>0</v>
      </c>
      <c r="GT1004">
        <v>10</v>
      </c>
      <c r="GU1004">
        <v>9</v>
      </c>
      <c r="GV1004" t="b">
        <v>1</v>
      </c>
    </row>
    <row r="1005" spans="190:204" x14ac:dyDescent="0.25">
      <c r="GH1005">
        <v>4</v>
      </c>
      <c r="GL1005">
        <v>1</v>
      </c>
      <c r="GM1005" t="s">
        <v>17</v>
      </c>
      <c r="GN1005">
        <v>0</v>
      </c>
      <c r="GO1005">
        <v>0</v>
      </c>
      <c r="GP1005">
        <v>0</v>
      </c>
      <c r="GQ1005">
        <v>0</v>
      </c>
      <c r="GR1005">
        <v>0</v>
      </c>
      <c r="GS1005">
        <v>0</v>
      </c>
      <c r="GT1005">
        <v>27</v>
      </c>
      <c r="GU1005">
        <v>9</v>
      </c>
      <c r="GV1005" t="b">
        <v>1</v>
      </c>
    </row>
    <row r="1006" spans="190:204" x14ac:dyDescent="0.25">
      <c r="GH1006">
        <v>5</v>
      </c>
      <c r="GK1006">
        <v>0</v>
      </c>
      <c r="GL1006">
        <v>3</v>
      </c>
      <c r="GM1006" t="s">
        <v>17</v>
      </c>
      <c r="GN1006">
        <v>0</v>
      </c>
      <c r="GO1006">
        <v>0</v>
      </c>
      <c r="GP1006">
        <v>0</v>
      </c>
      <c r="GQ1006">
        <v>0</v>
      </c>
      <c r="GR1006">
        <v>0</v>
      </c>
      <c r="GS1006">
        <v>0</v>
      </c>
      <c r="GT1006">
        <v>2</v>
      </c>
      <c r="GU1006">
        <v>13</v>
      </c>
      <c r="GV1006" t="b">
        <v>1</v>
      </c>
    </row>
    <row r="1007" spans="190:204" x14ac:dyDescent="0.25">
      <c r="GH1007">
        <v>6</v>
      </c>
      <c r="GK1007">
        <v>0</v>
      </c>
      <c r="GL1007">
        <v>3</v>
      </c>
      <c r="GM1007" t="s">
        <v>18</v>
      </c>
      <c r="GN1007">
        <v>2</v>
      </c>
      <c r="GO1007">
        <v>8</v>
      </c>
      <c r="GP1007">
        <v>9</v>
      </c>
      <c r="GQ1007">
        <v>0</v>
      </c>
      <c r="GR1007">
        <v>0</v>
      </c>
      <c r="GS1007">
        <v>0</v>
      </c>
      <c r="GT1007">
        <v>9</v>
      </c>
      <c r="GU1007">
        <v>13</v>
      </c>
      <c r="GV1007" t="b">
        <v>1</v>
      </c>
    </row>
    <row r="1008" spans="190:204" x14ac:dyDescent="0.25">
      <c r="GH1008">
        <v>7</v>
      </c>
      <c r="GK1008">
        <v>0</v>
      </c>
      <c r="GL1008">
        <v>3</v>
      </c>
      <c r="GM1008" t="s">
        <v>18</v>
      </c>
      <c r="GN1008">
        <v>2</v>
      </c>
      <c r="GO1008">
        <v>10</v>
      </c>
      <c r="GP1008">
        <v>11</v>
      </c>
      <c r="GQ1008">
        <v>0</v>
      </c>
      <c r="GR1008">
        <v>0</v>
      </c>
      <c r="GS1008">
        <v>0</v>
      </c>
      <c r="GT1008">
        <v>19</v>
      </c>
      <c r="GU1008">
        <v>13</v>
      </c>
      <c r="GV1008" t="b">
        <v>1</v>
      </c>
    </row>
    <row r="1009" spans="190:204" x14ac:dyDescent="0.25">
      <c r="GH1009">
        <v>8</v>
      </c>
      <c r="GL1009">
        <v>6</v>
      </c>
      <c r="GM1009" t="s">
        <v>17</v>
      </c>
      <c r="GN1009">
        <v>0</v>
      </c>
      <c r="GO1009">
        <v>0</v>
      </c>
      <c r="GP1009">
        <v>0</v>
      </c>
      <c r="GQ1009">
        <v>0</v>
      </c>
      <c r="GR1009">
        <v>0</v>
      </c>
      <c r="GS1009">
        <v>0</v>
      </c>
      <c r="GT1009">
        <v>7</v>
      </c>
      <c r="GU1009">
        <v>17</v>
      </c>
      <c r="GV1009" t="b">
        <v>1</v>
      </c>
    </row>
    <row r="1010" spans="190:204" x14ac:dyDescent="0.25">
      <c r="GH1010">
        <v>9</v>
      </c>
      <c r="GL1010">
        <v>6</v>
      </c>
      <c r="GM1010" t="s">
        <v>17</v>
      </c>
      <c r="GN1010">
        <v>0</v>
      </c>
      <c r="GO1010">
        <v>0</v>
      </c>
      <c r="GP1010">
        <v>0</v>
      </c>
      <c r="GQ1010">
        <v>0</v>
      </c>
      <c r="GR1010">
        <v>0</v>
      </c>
      <c r="GS1010">
        <v>0</v>
      </c>
      <c r="GT1010">
        <v>12</v>
      </c>
      <c r="GU1010">
        <v>17</v>
      </c>
      <c r="GV1010" t="b">
        <v>1</v>
      </c>
    </row>
    <row r="1011" spans="190:204" x14ac:dyDescent="0.25">
      <c r="GH1011">
        <v>10</v>
      </c>
      <c r="GL1011">
        <v>7</v>
      </c>
      <c r="GM1011" t="s">
        <v>17</v>
      </c>
      <c r="GN1011">
        <v>0</v>
      </c>
      <c r="GO1011">
        <v>0</v>
      </c>
      <c r="GP1011">
        <v>0</v>
      </c>
      <c r="GQ1011">
        <v>0</v>
      </c>
      <c r="GR1011">
        <v>0</v>
      </c>
      <c r="GS1011">
        <v>0</v>
      </c>
      <c r="GT1011">
        <v>17</v>
      </c>
      <c r="GU1011">
        <v>17</v>
      </c>
      <c r="GV1011" t="b">
        <v>1</v>
      </c>
    </row>
    <row r="1012" spans="190:204" x14ac:dyDescent="0.25">
      <c r="GH1012">
        <v>11</v>
      </c>
      <c r="GL1012">
        <v>7</v>
      </c>
      <c r="GM1012" t="s">
        <v>17</v>
      </c>
      <c r="GN1012">
        <v>0</v>
      </c>
      <c r="GO1012">
        <v>0</v>
      </c>
      <c r="GP1012">
        <v>0</v>
      </c>
      <c r="GQ1012">
        <v>0</v>
      </c>
      <c r="GR1012">
        <v>0</v>
      </c>
      <c r="GS1012">
        <v>0</v>
      </c>
      <c r="GT1012">
        <v>22</v>
      </c>
      <c r="GU1012">
        <v>17</v>
      </c>
      <c r="GV1012" t="b">
        <v>1</v>
      </c>
    </row>
  </sheetData>
  <phoneticPr fontId="3" type="noConversion"/>
  <pageMargins left="0.75" right="0.75" top="1" bottom="1" header="0.5" footer="0.5"/>
  <pageSetup orientation="portrait" horizontalDpi="4294967292" verticalDpi="4294967292"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1014"/>
  <sheetViews>
    <sheetView zoomScaleNormal="100" workbookViewId="0"/>
  </sheetViews>
  <sheetFormatPr defaultColWidth="11" defaultRowHeight="15.75" x14ac:dyDescent="0.25"/>
  <cols>
    <col min="1" max="1" width="9" customWidth="1"/>
    <col min="2" max="2" width="2.25" customWidth="1"/>
    <col min="3" max="3" width="3.625" customWidth="1"/>
    <col min="4" max="5" width="9" customWidth="1"/>
    <col min="6" max="6" width="2.25" customWidth="1"/>
    <col min="7" max="7" width="3.625" customWidth="1"/>
    <col min="8" max="9" width="9" customWidth="1"/>
    <col min="10" max="10" width="2.25" customWidth="1"/>
    <col min="11" max="11" width="3.625" customWidth="1"/>
    <col min="12" max="13" width="9" customWidth="1"/>
    <col min="14" max="14" width="2.25" customWidth="1"/>
    <col min="15" max="15" width="3.625" customWidth="1"/>
    <col min="16" max="17" width="9" customWidth="1"/>
    <col min="18" max="18" width="2.25" customWidth="1"/>
    <col min="19" max="19" width="3.625" style="4" customWidth="1"/>
    <col min="20" max="21" width="9" customWidth="1"/>
    <col min="22" max="22" width="2.25" customWidth="1"/>
    <col min="23" max="23" width="9" customWidth="1"/>
  </cols>
  <sheetData>
    <row r="1" spans="8:23" x14ac:dyDescent="0.25">
      <c r="S1"/>
    </row>
    <row r="2" spans="8:23" x14ac:dyDescent="0.25">
      <c r="L2" t="s">
        <v>23</v>
      </c>
      <c r="S2"/>
    </row>
    <row r="3" spans="8:23" x14ac:dyDescent="0.25">
      <c r="S3"/>
      <c r="W3" s="4">
        <f>SUM(L4,H12,D20)</f>
        <v>80000</v>
      </c>
    </row>
    <row r="4" spans="8:23" x14ac:dyDescent="0.25">
      <c r="L4" s="3">
        <v>-120000</v>
      </c>
      <c r="M4" s="5">
        <f>W3</f>
        <v>80000</v>
      </c>
      <c r="S4"/>
    </row>
    <row r="5" spans="8:23" x14ac:dyDescent="0.25">
      <c r="S5"/>
    </row>
    <row r="6" spans="8:23" x14ac:dyDescent="0.25">
      <c r="P6" s="1">
        <v>0.5</v>
      </c>
      <c r="S6"/>
    </row>
    <row r="7" spans="8:23" x14ac:dyDescent="0.25">
      <c r="P7" t="s">
        <v>29</v>
      </c>
      <c r="S7"/>
    </row>
    <row r="8" spans="8:23" x14ac:dyDescent="0.25">
      <c r="S8"/>
      <c r="W8" s="4">
        <f>SUM(P9,L11,H12,D20)</f>
        <v>150000</v>
      </c>
    </row>
    <row r="9" spans="8:23" x14ac:dyDescent="0.25">
      <c r="H9" s="1">
        <v>0.5</v>
      </c>
      <c r="L9" t="s">
        <v>24</v>
      </c>
      <c r="P9" s="3">
        <v>0</v>
      </c>
      <c r="Q9" s="5">
        <f>W8</f>
        <v>150000</v>
      </c>
      <c r="S9"/>
    </row>
    <row r="10" spans="8:23" x14ac:dyDescent="0.25">
      <c r="H10" t="s">
        <v>20</v>
      </c>
      <c r="S10"/>
    </row>
    <row r="11" spans="8:23" x14ac:dyDescent="0.25">
      <c r="J11">
        <f>IF(I12=M4,1,IF(I12=M11,2,IF(I12=M21,3)))</f>
        <v>2</v>
      </c>
      <c r="L11" s="3">
        <v>-50000</v>
      </c>
      <c r="M11" s="5">
        <f>IF(ABS(1-SUM(P6,P11))&lt;=0.00001,SUM(P6*Q9,P11*Q14),NA())</f>
        <v>90000</v>
      </c>
      <c r="P11" s="1">
        <v>0.5</v>
      </c>
      <c r="S11"/>
    </row>
    <row r="12" spans="8:23" x14ac:dyDescent="0.25">
      <c r="H12" s="3">
        <v>250000</v>
      </c>
      <c r="I12" s="5">
        <f>MAX(M4,M11,M21)</f>
        <v>90000</v>
      </c>
      <c r="P12" t="s">
        <v>26</v>
      </c>
      <c r="S12"/>
      <c r="T12" t="s">
        <v>23</v>
      </c>
    </row>
    <row r="13" spans="8:23" x14ac:dyDescent="0.25">
      <c r="R13">
        <f>IF(Q14=U14,1)</f>
        <v>1</v>
      </c>
      <c r="S13"/>
      <c r="W13" s="4">
        <f>SUM(T14,P14,L11,H12,D20)</f>
        <v>30000</v>
      </c>
    </row>
    <row r="14" spans="8:23" x14ac:dyDescent="0.25">
      <c r="P14" s="3">
        <v>0</v>
      </c>
      <c r="Q14" s="5">
        <f>MAX(U14)</f>
        <v>30000</v>
      </c>
      <c r="S14"/>
      <c r="T14" s="3">
        <v>-120000</v>
      </c>
      <c r="U14" s="5">
        <f>W13</f>
        <v>30000</v>
      </c>
    </row>
    <row r="15" spans="8:23" x14ac:dyDescent="0.25">
      <c r="S15"/>
    </row>
    <row r="16" spans="8:23" x14ac:dyDescent="0.25">
      <c r="P16" s="1">
        <v>0.7</v>
      </c>
      <c r="S16"/>
    </row>
    <row r="17" spans="1:23" x14ac:dyDescent="0.25">
      <c r="P17" t="s">
        <v>27</v>
      </c>
      <c r="S17"/>
    </row>
    <row r="18" spans="1:23" x14ac:dyDescent="0.25">
      <c r="D18" t="s">
        <v>19</v>
      </c>
      <c r="S18"/>
      <c r="W18" s="4">
        <f>SUM(P19,L21,H12,D20)</f>
        <v>120000</v>
      </c>
    </row>
    <row r="19" spans="1:23" x14ac:dyDescent="0.25">
      <c r="L19" t="s">
        <v>25</v>
      </c>
      <c r="P19" s="3">
        <v>0</v>
      </c>
      <c r="Q19" s="5">
        <f>W18</f>
        <v>120000</v>
      </c>
      <c r="S19"/>
    </row>
    <row r="20" spans="1:23" x14ac:dyDescent="0.25">
      <c r="D20" s="3">
        <v>-50000</v>
      </c>
      <c r="E20" s="5">
        <f>IF(ABS(1-SUM(H9,H26))&lt;=0.00001,SUM(H9*I12,H26*I29),NA())</f>
        <v>20000</v>
      </c>
      <c r="S20"/>
    </row>
    <row r="21" spans="1:23" x14ac:dyDescent="0.25">
      <c r="L21" s="3">
        <v>-80000</v>
      </c>
      <c r="M21" s="5">
        <f>IF(ABS(1-SUM(P16,P21))&lt;=0.00001,SUM(P16*Q19,P21*Q24),NA())</f>
        <v>84000</v>
      </c>
      <c r="P21" s="1">
        <v>0.3</v>
      </c>
      <c r="S21"/>
    </row>
    <row r="22" spans="1:23" x14ac:dyDescent="0.25">
      <c r="P22" t="s">
        <v>28</v>
      </c>
      <c r="S22"/>
      <c r="T22" t="s">
        <v>23</v>
      </c>
    </row>
    <row r="23" spans="1:23" x14ac:dyDescent="0.25">
      <c r="R23">
        <f>IF(Q24=U24,1)</f>
        <v>1</v>
      </c>
      <c r="S23"/>
      <c r="W23" s="4">
        <f>SUM(T24,P24,L21,H12,D20)</f>
        <v>0</v>
      </c>
    </row>
    <row r="24" spans="1:23" x14ac:dyDescent="0.25">
      <c r="P24" s="3">
        <v>0</v>
      </c>
      <c r="Q24" s="5">
        <f>MAX(U24)</f>
        <v>0</v>
      </c>
      <c r="S24"/>
      <c r="T24" s="3">
        <v>-120000</v>
      </c>
      <c r="U24" s="5">
        <f>W23</f>
        <v>0</v>
      </c>
    </row>
    <row r="25" spans="1:23" x14ac:dyDescent="0.25">
      <c r="A25" s="2"/>
      <c r="S25"/>
    </row>
    <row r="26" spans="1:23" x14ac:dyDescent="0.25">
      <c r="B26">
        <f>IF(A27=E20,1,IF(A27=E34,2))</f>
        <v>1</v>
      </c>
      <c r="H26" s="1">
        <v>0.5</v>
      </c>
      <c r="S26"/>
    </row>
    <row r="27" spans="1:23" x14ac:dyDescent="0.25">
      <c r="A27" s="5">
        <f>MAX(E20,E34)</f>
        <v>20000</v>
      </c>
      <c r="H27" t="s">
        <v>21</v>
      </c>
      <c r="S27"/>
    </row>
    <row r="28" spans="1:23" x14ac:dyDescent="0.25">
      <c r="S28"/>
      <c r="W28" s="4">
        <f>SUM(H29,D20)</f>
        <v>-50000</v>
      </c>
    </row>
    <row r="29" spans="1:23" x14ac:dyDescent="0.25">
      <c r="H29" s="3">
        <v>0</v>
      </c>
      <c r="I29" s="5">
        <f>W28</f>
        <v>-50000</v>
      </c>
      <c r="S29"/>
    </row>
    <row r="30" spans="1:23" x14ac:dyDescent="0.25">
      <c r="S30"/>
    </row>
    <row r="31" spans="1:23" x14ac:dyDescent="0.25">
      <c r="S31"/>
    </row>
    <row r="32" spans="1:23" x14ac:dyDescent="0.25">
      <c r="D32" t="s">
        <v>22</v>
      </c>
      <c r="S32"/>
    </row>
    <row r="33" spans="4:23" x14ac:dyDescent="0.25">
      <c r="S33"/>
      <c r="W33" s="4">
        <f>SUM(D34)</f>
        <v>0</v>
      </c>
    </row>
    <row r="34" spans="4:23" x14ac:dyDescent="0.25">
      <c r="D34" s="3">
        <v>0</v>
      </c>
      <c r="E34" s="5">
        <f>W33</f>
        <v>0</v>
      </c>
      <c r="S34"/>
    </row>
    <row r="1000" spans="190:204" x14ac:dyDescent="0.25">
      <c r="GH1000" t="s">
        <v>0</v>
      </c>
      <c r="GI1000" t="s">
        <v>1</v>
      </c>
      <c r="GJ1000" t="s">
        <v>2</v>
      </c>
      <c r="GK1000" t="s">
        <v>3</v>
      </c>
      <c r="GL1000" t="s">
        <v>4</v>
      </c>
      <c r="GM1000" t="s">
        <v>5</v>
      </c>
      <c r="GN1000" t="s">
        <v>6</v>
      </c>
      <c r="GO1000" t="s">
        <v>7</v>
      </c>
      <c r="GP1000" t="s">
        <v>8</v>
      </c>
      <c r="GQ1000" t="s">
        <v>9</v>
      </c>
      <c r="GR1000" t="s">
        <v>10</v>
      </c>
      <c r="GS1000" t="s">
        <v>11</v>
      </c>
      <c r="GT1000" t="s">
        <v>12</v>
      </c>
      <c r="GU1000" t="s">
        <v>13</v>
      </c>
      <c r="GV1000" t="s">
        <v>14</v>
      </c>
    </row>
    <row r="1001" spans="190:204" x14ac:dyDescent="0.25">
      <c r="GH1001">
        <v>0</v>
      </c>
      <c r="GI1001" t="s">
        <v>15</v>
      </c>
      <c r="GJ1001">
        <v>0</v>
      </c>
      <c r="GK1001">
        <v>0</v>
      </c>
      <c r="GL1001">
        <v>0</v>
      </c>
      <c r="GM1001" t="s">
        <v>16</v>
      </c>
      <c r="GN1001">
        <v>2</v>
      </c>
      <c r="GO1001">
        <v>1</v>
      </c>
      <c r="GP1001">
        <v>2</v>
      </c>
      <c r="GQ1001">
        <v>0</v>
      </c>
      <c r="GR1001">
        <v>0</v>
      </c>
      <c r="GS1001">
        <v>0</v>
      </c>
      <c r="GT1001">
        <v>25</v>
      </c>
      <c r="GU1001">
        <v>1</v>
      </c>
      <c r="GV1001" t="b">
        <v>1</v>
      </c>
    </row>
    <row r="1002" spans="190:204" x14ac:dyDescent="0.25">
      <c r="GH1002">
        <v>1</v>
      </c>
      <c r="GK1002">
        <v>0</v>
      </c>
      <c r="GL1002">
        <v>0</v>
      </c>
      <c r="GM1002" t="s">
        <v>18</v>
      </c>
      <c r="GN1002">
        <v>2</v>
      </c>
      <c r="GO1002">
        <v>3</v>
      </c>
      <c r="GP1002">
        <v>4</v>
      </c>
      <c r="GQ1002">
        <v>0</v>
      </c>
      <c r="GR1002">
        <v>0</v>
      </c>
      <c r="GS1002">
        <v>0</v>
      </c>
      <c r="GT1002">
        <v>18</v>
      </c>
      <c r="GU1002">
        <v>5</v>
      </c>
      <c r="GV1002" t="b">
        <v>1</v>
      </c>
    </row>
    <row r="1003" spans="190:204" x14ac:dyDescent="0.25">
      <c r="GH1003">
        <v>2</v>
      </c>
      <c r="GK1003">
        <v>0</v>
      </c>
      <c r="GL1003">
        <v>0</v>
      </c>
      <c r="GM1003" t="s">
        <v>17</v>
      </c>
      <c r="GN1003">
        <v>0</v>
      </c>
      <c r="GO1003">
        <v>0</v>
      </c>
      <c r="GP1003">
        <v>0</v>
      </c>
      <c r="GQ1003">
        <v>0</v>
      </c>
      <c r="GR1003">
        <v>0</v>
      </c>
      <c r="GS1003">
        <v>0</v>
      </c>
      <c r="GT1003">
        <v>32</v>
      </c>
      <c r="GU1003">
        <v>5</v>
      </c>
      <c r="GV1003" t="b">
        <v>1</v>
      </c>
    </row>
    <row r="1004" spans="190:204" x14ac:dyDescent="0.25">
      <c r="GH1004">
        <v>3</v>
      </c>
      <c r="GL1004">
        <v>1</v>
      </c>
      <c r="GM1004" t="s">
        <v>16</v>
      </c>
      <c r="GN1004">
        <v>3</v>
      </c>
      <c r="GO1004">
        <v>5</v>
      </c>
      <c r="GP1004">
        <v>6</v>
      </c>
      <c r="GQ1004">
        <v>7</v>
      </c>
      <c r="GR1004">
        <v>0</v>
      </c>
      <c r="GS1004">
        <v>0</v>
      </c>
      <c r="GT1004">
        <v>10</v>
      </c>
      <c r="GU1004">
        <v>9</v>
      </c>
      <c r="GV1004" t="b">
        <v>1</v>
      </c>
    </row>
    <row r="1005" spans="190:204" x14ac:dyDescent="0.25">
      <c r="GH1005">
        <v>4</v>
      </c>
      <c r="GL1005">
        <v>1</v>
      </c>
      <c r="GM1005" t="s">
        <v>17</v>
      </c>
      <c r="GN1005">
        <v>0</v>
      </c>
      <c r="GO1005">
        <v>0</v>
      </c>
      <c r="GP1005">
        <v>0</v>
      </c>
      <c r="GQ1005">
        <v>0</v>
      </c>
      <c r="GR1005">
        <v>0</v>
      </c>
      <c r="GS1005">
        <v>0</v>
      </c>
      <c r="GT1005">
        <v>27</v>
      </c>
      <c r="GU1005">
        <v>9</v>
      </c>
      <c r="GV1005" t="b">
        <v>1</v>
      </c>
    </row>
    <row r="1006" spans="190:204" x14ac:dyDescent="0.25">
      <c r="GH1006">
        <v>5</v>
      </c>
      <c r="GK1006">
        <v>0</v>
      </c>
      <c r="GL1006">
        <v>3</v>
      </c>
      <c r="GM1006" t="s">
        <v>17</v>
      </c>
      <c r="GN1006">
        <v>0</v>
      </c>
      <c r="GO1006">
        <v>0</v>
      </c>
      <c r="GP1006">
        <v>0</v>
      </c>
      <c r="GQ1006">
        <v>0</v>
      </c>
      <c r="GR1006">
        <v>0</v>
      </c>
      <c r="GS1006">
        <v>0</v>
      </c>
      <c r="GT1006">
        <v>2</v>
      </c>
      <c r="GU1006">
        <v>13</v>
      </c>
      <c r="GV1006" t="b">
        <v>1</v>
      </c>
    </row>
    <row r="1007" spans="190:204" x14ac:dyDescent="0.25">
      <c r="GH1007">
        <v>6</v>
      </c>
      <c r="GK1007">
        <v>0</v>
      </c>
      <c r="GL1007">
        <v>3</v>
      </c>
      <c r="GM1007" t="s">
        <v>18</v>
      </c>
      <c r="GN1007">
        <v>2</v>
      </c>
      <c r="GO1007">
        <v>8</v>
      </c>
      <c r="GP1007">
        <v>9</v>
      </c>
      <c r="GQ1007">
        <v>0</v>
      </c>
      <c r="GR1007">
        <v>0</v>
      </c>
      <c r="GS1007">
        <v>0</v>
      </c>
      <c r="GT1007">
        <v>9</v>
      </c>
      <c r="GU1007">
        <v>13</v>
      </c>
      <c r="GV1007" t="b">
        <v>1</v>
      </c>
    </row>
    <row r="1008" spans="190:204" x14ac:dyDescent="0.25">
      <c r="GH1008">
        <v>7</v>
      </c>
      <c r="GK1008">
        <v>0</v>
      </c>
      <c r="GL1008">
        <v>3</v>
      </c>
      <c r="GM1008" t="s">
        <v>18</v>
      </c>
      <c r="GN1008">
        <v>2</v>
      </c>
      <c r="GO1008">
        <v>10</v>
      </c>
      <c r="GP1008">
        <v>11</v>
      </c>
      <c r="GQ1008">
        <v>0</v>
      </c>
      <c r="GR1008">
        <v>0</v>
      </c>
      <c r="GS1008">
        <v>0</v>
      </c>
      <c r="GT1008">
        <v>19</v>
      </c>
      <c r="GU1008">
        <v>13</v>
      </c>
      <c r="GV1008" t="b">
        <v>1</v>
      </c>
    </row>
    <row r="1009" spans="190:204" x14ac:dyDescent="0.25">
      <c r="GH1009">
        <v>8</v>
      </c>
      <c r="GL1009">
        <v>6</v>
      </c>
      <c r="GM1009" t="s">
        <v>17</v>
      </c>
      <c r="GN1009">
        <v>0</v>
      </c>
      <c r="GO1009">
        <v>0</v>
      </c>
      <c r="GP1009">
        <v>0</v>
      </c>
      <c r="GQ1009">
        <v>0</v>
      </c>
      <c r="GR1009">
        <v>0</v>
      </c>
      <c r="GS1009">
        <v>0</v>
      </c>
      <c r="GT1009">
        <v>7</v>
      </c>
      <c r="GU1009">
        <v>17</v>
      </c>
      <c r="GV1009" t="b">
        <v>1</v>
      </c>
    </row>
    <row r="1010" spans="190:204" x14ac:dyDescent="0.25">
      <c r="GH1010">
        <v>9</v>
      </c>
      <c r="GL1010">
        <v>6</v>
      </c>
      <c r="GM1010" t="s">
        <v>16</v>
      </c>
      <c r="GN1010">
        <v>1</v>
      </c>
      <c r="GO1010">
        <v>12</v>
      </c>
      <c r="GP1010">
        <v>0</v>
      </c>
      <c r="GQ1010">
        <v>0</v>
      </c>
      <c r="GR1010">
        <v>0</v>
      </c>
      <c r="GS1010">
        <v>0</v>
      </c>
      <c r="GT1010">
        <v>12</v>
      </c>
      <c r="GU1010">
        <v>17</v>
      </c>
      <c r="GV1010" t="b">
        <v>1</v>
      </c>
    </row>
    <row r="1011" spans="190:204" x14ac:dyDescent="0.25">
      <c r="GH1011">
        <v>10</v>
      </c>
      <c r="GL1011">
        <v>7</v>
      </c>
      <c r="GM1011" t="s">
        <v>17</v>
      </c>
      <c r="GN1011">
        <v>0</v>
      </c>
      <c r="GO1011">
        <v>0</v>
      </c>
      <c r="GP1011">
        <v>0</v>
      </c>
      <c r="GQ1011">
        <v>0</v>
      </c>
      <c r="GR1011">
        <v>0</v>
      </c>
      <c r="GS1011">
        <v>0</v>
      </c>
      <c r="GT1011">
        <v>17</v>
      </c>
      <c r="GU1011">
        <v>17</v>
      </c>
      <c r="GV1011" t="b">
        <v>1</v>
      </c>
    </row>
    <row r="1012" spans="190:204" x14ac:dyDescent="0.25">
      <c r="GH1012">
        <v>11</v>
      </c>
      <c r="GL1012">
        <v>7</v>
      </c>
      <c r="GM1012" t="s">
        <v>16</v>
      </c>
      <c r="GN1012">
        <v>1</v>
      </c>
      <c r="GO1012">
        <v>13</v>
      </c>
      <c r="GP1012">
        <v>0</v>
      </c>
      <c r="GQ1012">
        <v>0</v>
      </c>
      <c r="GR1012">
        <v>0</v>
      </c>
      <c r="GS1012">
        <v>0</v>
      </c>
      <c r="GT1012">
        <v>22</v>
      </c>
      <c r="GU1012">
        <v>17</v>
      </c>
      <c r="GV1012" t="b">
        <v>1</v>
      </c>
    </row>
    <row r="1013" spans="190:204" x14ac:dyDescent="0.25">
      <c r="GH1013">
        <v>12</v>
      </c>
      <c r="GK1013">
        <v>0</v>
      </c>
      <c r="GL1013">
        <v>9</v>
      </c>
      <c r="GM1013" t="s">
        <v>17</v>
      </c>
      <c r="GN1013">
        <v>0</v>
      </c>
      <c r="GO1013">
        <v>0</v>
      </c>
      <c r="GP1013">
        <v>0</v>
      </c>
      <c r="GQ1013">
        <v>0</v>
      </c>
      <c r="GR1013">
        <v>0</v>
      </c>
      <c r="GS1013">
        <v>0</v>
      </c>
      <c r="GT1013">
        <v>12</v>
      </c>
      <c r="GU1013">
        <v>21</v>
      </c>
      <c r="GV1013" t="b">
        <v>1</v>
      </c>
    </row>
    <row r="1014" spans="190:204" x14ac:dyDescent="0.25">
      <c r="GH1014">
        <v>13</v>
      </c>
      <c r="GK1014">
        <v>0</v>
      </c>
      <c r="GL1014">
        <v>11</v>
      </c>
      <c r="GM1014" t="s">
        <v>17</v>
      </c>
      <c r="GN1014">
        <v>0</v>
      </c>
      <c r="GO1014">
        <v>0</v>
      </c>
      <c r="GP1014">
        <v>0</v>
      </c>
      <c r="GQ1014">
        <v>0</v>
      </c>
      <c r="GR1014">
        <v>0</v>
      </c>
      <c r="GS1014">
        <v>0</v>
      </c>
      <c r="GT1014">
        <v>22</v>
      </c>
      <c r="GU1014">
        <v>21</v>
      </c>
      <c r="GV1014" t="b">
        <v>1</v>
      </c>
    </row>
  </sheetData>
  <phoneticPr fontId="3" type="noConversion"/>
  <pageMargins left="0.75" right="0.75" top="1" bottom="1" header="0.5" footer="0.5"/>
  <pageSetup orientation="portrait" horizontalDpi="4294967292" verticalDpi="4294967292"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1012"/>
  <sheetViews>
    <sheetView zoomScaleNormal="100" workbookViewId="0"/>
  </sheetViews>
  <sheetFormatPr defaultColWidth="11" defaultRowHeight="15.75" x14ac:dyDescent="0.25"/>
  <cols>
    <col min="1" max="1" width="9" customWidth="1"/>
    <col min="2" max="2" width="2.25" customWidth="1"/>
    <col min="3" max="3" width="3.625" customWidth="1"/>
    <col min="4" max="5" width="9" customWidth="1"/>
    <col min="6" max="6" width="2.25" customWidth="1"/>
    <col min="7" max="7" width="3.625" customWidth="1"/>
    <col min="8" max="9" width="9" customWidth="1"/>
    <col min="10" max="10" width="2.25" customWidth="1"/>
    <col min="11" max="11" width="3.625" customWidth="1"/>
    <col min="12" max="13" width="9" customWidth="1"/>
    <col min="14" max="14" width="2.25" customWidth="1"/>
    <col min="15" max="15" width="3.625" customWidth="1"/>
    <col min="16" max="17" width="9" customWidth="1"/>
    <col min="18" max="18" width="2.25" customWidth="1"/>
    <col min="19" max="19" width="9" style="4" customWidth="1"/>
  </cols>
  <sheetData>
    <row r="1" spans="1:22" x14ac:dyDescent="0.25">
      <c r="A1" s="7"/>
      <c r="E1" s="7"/>
      <c r="I1" s="7"/>
      <c r="M1" s="7"/>
      <c r="Q1" s="7"/>
      <c r="S1"/>
      <c r="U1" t="s">
        <v>30</v>
      </c>
    </row>
    <row r="2" spans="1:22" x14ac:dyDescent="0.25">
      <c r="A2" s="7"/>
      <c r="E2" s="7"/>
      <c r="I2" s="7"/>
      <c r="L2" t="s">
        <v>23</v>
      </c>
      <c r="M2" s="7"/>
      <c r="Q2" s="7"/>
      <c r="S2"/>
      <c r="U2" t="s">
        <v>31</v>
      </c>
    </row>
    <row r="3" spans="1:22" x14ac:dyDescent="0.25">
      <c r="A3" s="7"/>
      <c r="E3" s="7"/>
      <c r="I3" s="7"/>
      <c r="M3" s="7"/>
      <c r="Q3" s="7"/>
      <c r="S3" s="4">
        <f>SUM(L4,H12,D20)</f>
        <v>80000</v>
      </c>
    </row>
    <row r="4" spans="1:22" x14ac:dyDescent="0.25">
      <c r="A4" s="7"/>
      <c r="E4" s="7"/>
      <c r="I4" s="7"/>
      <c r="L4" s="3">
        <v>-120000</v>
      </c>
      <c r="M4" s="9">
        <f>S3</f>
        <v>80000</v>
      </c>
      <c r="Q4" s="7"/>
      <c r="S4"/>
      <c r="U4" t="s">
        <v>32</v>
      </c>
      <c r="V4" s="4">
        <v>150000</v>
      </c>
    </row>
    <row r="5" spans="1:22" x14ac:dyDescent="0.25">
      <c r="A5" s="7"/>
      <c r="E5" s="7"/>
      <c r="I5" s="7"/>
      <c r="M5" s="10">
        <f>A-B*EXP(-M4/RT)</f>
        <v>0.41335378048996818</v>
      </c>
      <c r="Q5" s="7"/>
      <c r="S5"/>
    </row>
    <row r="6" spans="1:22" x14ac:dyDescent="0.25">
      <c r="A6" s="7"/>
      <c r="E6" s="7"/>
      <c r="I6" s="7"/>
      <c r="M6" s="7"/>
      <c r="P6" s="1">
        <v>0.5</v>
      </c>
      <c r="Q6" s="7"/>
      <c r="S6"/>
    </row>
    <row r="7" spans="1:22" x14ac:dyDescent="0.25">
      <c r="A7" s="7"/>
      <c r="E7" s="7"/>
      <c r="I7" s="7"/>
      <c r="M7" s="7"/>
      <c r="P7" t="s">
        <v>29</v>
      </c>
      <c r="Q7" s="7"/>
      <c r="S7"/>
    </row>
    <row r="8" spans="1:22" x14ac:dyDescent="0.25">
      <c r="A8" s="7"/>
      <c r="E8" s="7"/>
      <c r="I8" s="7"/>
      <c r="M8" s="7"/>
      <c r="Q8" s="7"/>
      <c r="S8" s="4">
        <f>SUM(P9,L11,H12,D20)</f>
        <v>150000</v>
      </c>
    </row>
    <row r="9" spans="1:22" x14ac:dyDescent="0.25">
      <c r="A9" s="7"/>
      <c r="E9" s="7"/>
      <c r="H9" s="1">
        <v>0.5</v>
      </c>
      <c r="I9" s="7"/>
      <c r="L9" t="s">
        <v>24</v>
      </c>
      <c r="M9" s="7"/>
      <c r="P9" s="3">
        <v>0</v>
      </c>
      <c r="Q9" s="9">
        <f>S8</f>
        <v>150000</v>
      </c>
      <c r="S9"/>
    </row>
    <row r="10" spans="1:22" x14ac:dyDescent="0.25">
      <c r="A10" s="7"/>
      <c r="E10" s="7"/>
      <c r="H10" t="s">
        <v>20</v>
      </c>
      <c r="I10" s="7"/>
      <c r="M10" s="7"/>
      <c r="Q10" s="10">
        <f>A-B*EXP(-Q9/RT)</f>
        <v>0.63212055882855767</v>
      </c>
      <c r="S10"/>
    </row>
    <row r="11" spans="1:22" x14ac:dyDescent="0.25">
      <c r="A11" s="7"/>
      <c r="E11" s="7"/>
      <c r="I11" s="7"/>
      <c r="J11">
        <f>IF(I12=M4,1,IF(I12=M11,2,IF(I12=M21,3)))</f>
        <v>1</v>
      </c>
      <c r="L11" s="3">
        <v>-50000</v>
      </c>
      <c r="M11" s="9">
        <f>-LN((A-M12)/B)*RT</f>
        <v>78306.97719182515</v>
      </c>
      <c r="P11" s="1">
        <v>0.5</v>
      </c>
      <c r="Q11" s="7"/>
      <c r="S11"/>
    </row>
    <row r="12" spans="1:22" x14ac:dyDescent="0.25">
      <c r="A12" s="7"/>
      <c r="E12" s="7"/>
      <c r="H12" s="3">
        <v>250000</v>
      </c>
      <c r="I12" s="9">
        <f>MAX(M4,M11,M21)</f>
        <v>80000</v>
      </c>
      <c r="M12" s="10">
        <f>IF(ABS(1-SUM(P6,P11))&lt;=0.00001,SUM(P6*Q10,P11*Q15),NA())</f>
        <v>0.40669490287528792</v>
      </c>
      <c r="P12" t="s">
        <v>26</v>
      </c>
      <c r="Q12" s="7"/>
      <c r="S12"/>
    </row>
    <row r="13" spans="1:22" x14ac:dyDescent="0.25">
      <c r="A13" s="7"/>
      <c r="E13" s="7"/>
      <c r="I13" s="10">
        <f>A-B*EXP(-I12/RT)</f>
        <v>0.41335378048996818</v>
      </c>
      <c r="M13" s="7"/>
      <c r="Q13" s="7"/>
      <c r="S13" s="4">
        <f>SUM(P14,L11,H12,D20)</f>
        <v>30000</v>
      </c>
    </row>
    <row r="14" spans="1:22" x14ac:dyDescent="0.25">
      <c r="A14" s="7"/>
      <c r="E14" s="7"/>
      <c r="I14" s="7"/>
      <c r="M14" s="7"/>
      <c r="P14" s="3">
        <v>-120000</v>
      </c>
      <c r="Q14" s="9">
        <f>S13</f>
        <v>30000</v>
      </c>
      <c r="S14"/>
    </row>
    <row r="15" spans="1:22" x14ac:dyDescent="0.25">
      <c r="A15" s="7"/>
      <c r="E15" s="7"/>
      <c r="I15" s="7"/>
      <c r="M15" s="7"/>
      <c r="Q15" s="10">
        <f>A-B*EXP(-Q14/RT)</f>
        <v>0.18126924692201818</v>
      </c>
      <c r="S15"/>
    </row>
    <row r="16" spans="1:22" x14ac:dyDescent="0.25">
      <c r="A16" s="7"/>
      <c r="E16" s="7"/>
      <c r="I16" s="7"/>
      <c r="M16" s="7"/>
      <c r="P16" s="1">
        <v>0.7</v>
      </c>
      <c r="Q16" s="7"/>
      <c r="S16"/>
    </row>
    <row r="17" spans="1:19" x14ac:dyDescent="0.25">
      <c r="A17" s="7"/>
      <c r="E17" s="7"/>
      <c r="I17" s="7"/>
      <c r="M17" s="7"/>
      <c r="P17" t="s">
        <v>27</v>
      </c>
      <c r="Q17" s="7"/>
      <c r="S17"/>
    </row>
    <row r="18" spans="1:19" x14ac:dyDescent="0.25">
      <c r="A18" s="7"/>
      <c r="D18" t="s">
        <v>19</v>
      </c>
      <c r="E18" s="7"/>
      <c r="I18" s="7"/>
      <c r="M18" s="7"/>
      <c r="Q18" s="7"/>
      <c r="S18" s="4">
        <f>SUM(P19,L21,H12,D20)</f>
        <v>120000</v>
      </c>
    </row>
    <row r="19" spans="1:19" x14ac:dyDescent="0.25">
      <c r="A19" s="7"/>
      <c r="E19" s="7"/>
      <c r="I19" s="7"/>
      <c r="L19" t="s">
        <v>25</v>
      </c>
      <c r="M19" s="7"/>
      <c r="P19" s="3">
        <v>0</v>
      </c>
      <c r="Q19" s="9">
        <f>S18</f>
        <v>120000</v>
      </c>
      <c r="S19"/>
    </row>
    <row r="20" spans="1:19" x14ac:dyDescent="0.25">
      <c r="A20" s="7"/>
      <c r="D20" s="3">
        <v>-50000</v>
      </c>
      <c r="E20" s="9">
        <f>-LN((A-E21)/B)*RT</f>
        <v>1336.538459569543</v>
      </c>
      <c r="I20" s="7"/>
      <c r="M20" s="7"/>
      <c r="Q20" s="10">
        <f>A-B*EXP(-Q19/RT)</f>
        <v>0.55067103588277844</v>
      </c>
      <c r="S20"/>
    </row>
    <row r="21" spans="1:19" x14ac:dyDescent="0.25">
      <c r="A21" s="7"/>
      <c r="E21" s="10">
        <f>IF(ABS(1-SUM(H9,H26))&lt;=0.00001,SUM(H9*I13,H26*I30),NA())</f>
        <v>8.8706777019393335E-3</v>
      </c>
      <c r="I21" s="7"/>
      <c r="L21" s="3">
        <v>-80000</v>
      </c>
      <c r="M21" s="9">
        <f>-LN((A-M22)/B)*RT</f>
        <v>73034.562552640899</v>
      </c>
      <c r="P21" s="1">
        <v>0.3</v>
      </c>
      <c r="Q21" s="7"/>
      <c r="S21"/>
    </row>
    <row r="22" spans="1:19" x14ac:dyDescent="0.25">
      <c r="A22" s="7"/>
      <c r="E22" s="7"/>
      <c r="I22" s="7"/>
      <c r="M22" s="10">
        <f>IF(ABS(1-SUM(P16,P21))&lt;=0.00001,SUM(P16*Q20,P21*Q25),NA())</f>
        <v>0.38546972511794486</v>
      </c>
      <c r="P22" t="s">
        <v>28</v>
      </c>
      <c r="Q22" s="7"/>
      <c r="S22"/>
    </row>
    <row r="23" spans="1:19" x14ac:dyDescent="0.25">
      <c r="A23" s="7"/>
      <c r="E23" s="7"/>
      <c r="I23" s="7"/>
      <c r="M23" s="7"/>
      <c r="Q23" s="7"/>
      <c r="S23" s="4">
        <f>SUM(P24,L21,H12,D20)</f>
        <v>0</v>
      </c>
    </row>
    <row r="24" spans="1:19" x14ac:dyDescent="0.25">
      <c r="A24" s="7"/>
      <c r="E24" s="7"/>
      <c r="I24" s="7"/>
      <c r="M24" s="7"/>
      <c r="P24" s="3">
        <v>-120000</v>
      </c>
      <c r="Q24" s="9">
        <f>S23</f>
        <v>0</v>
      </c>
      <c r="S24"/>
    </row>
    <row r="25" spans="1:19" x14ac:dyDescent="0.25">
      <c r="A25" s="8"/>
      <c r="E25" s="7"/>
      <c r="I25" s="7"/>
      <c r="M25" s="7"/>
      <c r="Q25" s="10">
        <f>A-B*EXP(-Q24/RT)</f>
        <v>0</v>
      </c>
      <c r="S25"/>
    </row>
    <row r="26" spans="1:19" x14ac:dyDescent="0.25">
      <c r="A26" s="7"/>
      <c r="B26">
        <f>IF(A27=E20,1,IF(A27=E34,2))</f>
        <v>1</v>
      </c>
      <c r="E26" s="7"/>
      <c r="H26" s="1">
        <v>0.5</v>
      </c>
      <c r="I26" s="7"/>
      <c r="M26" s="7"/>
      <c r="Q26" s="7"/>
      <c r="S26"/>
    </row>
    <row r="27" spans="1:19" x14ac:dyDescent="0.25">
      <c r="A27" s="9">
        <f>MAX(E20,E34)</f>
        <v>1336.538459569543</v>
      </c>
      <c r="E27" s="7"/>
      <c r="H27" t="s">
        <v>21</v>
      </c>
      <c r="I27" s="7"/>
      <c r="M27" s="7"/>
      <c r="Q27" s="7"/>
      <c r="S27"/>
    </row>
    <row r="28" spans="1:19" x14ac:dyDescent="0.25">
      <c r="A28" s="10">
        <f>A-B*EXP(-A27/RT)</f>
        <v>8.870677701939389E-3</v>
      </c>
      <c r="E28" s="7"/>
      <c r="I28" s="7"/>
      <c r="M28" s="7"/>
      <c r="Q28" s="7"/>
      <c r="S28" s="4">
        <f>SUM(H29,D20)</f>
        <v>-50000</v>
      </c>
    </row>
    <row r="29" spans="1:19" x14ac:dyDescent="0.25">
      <c r="A29" s="7"/>
      <c r="E29" s="7"/>
      <c r="H29" s="3">
        <v>0</v>
      </c>
      <c r="I29" s="9">
        <f>S28</f>
        <v>-50000</v>
      </c>
      <c r="M29" s="7"/>
      <c r="Q29" s="7"/>
      <c r="S29"/>
    </row>
    <row r="30" spans="1:19" x14ac:dyDescent="0.25">
      <c r="A30" s="7"/>
      <c r="E30" s="7"/>
      <c r="I30" s="10">
        <f>A-B*EXP(-I29/RT)</f>
        <v>-0.39561242508608951</v>
      </c>
      <c r="M30" s="7"/>
      <c r="Q30" s="7"/>
      <c r="S30"/>
    </row>
    <row r="31" spans="1:19" x14ac:dyDescent="0.25">
      <c r="A31" s="7"/>
      <c r="E31" s="7"/>
      <c r="I31" s="7"/>
      <c r="M31" s="7"/>
      <c r="Q31" s="7"/>
      <c r="S31"/>
    </row>
    <row r="32" spans="1:19" x14ac:dyDescent="0.25">
      <c r="A32" s="7"/>
      <c r="D32" t="s">
        <v>22</v>
      </c>
      <c r="E32" s="7"/>
      <c r="I32" s="7"/>
      <c r="M32" s="7"/>
      <c r="Q32" s="7"/>
      <c r="S32"/>
    </row>
    <row r="33" spans="1:19" x14ac:dyDescent="0.25">
      <c r="A33" s="7"/>
      <c r="E33" s="7"/>
      <c r="I33" s="7"/>
      <c r="M33" s="7"/>
      <c r="Q33" s="7"/>
      <c r="S33" s="4">
        <f>SUM(D34)</f>
        <v>0</v>
      </c>
    </row>
    <row r="34" spans="1:19" x14ac:dyDescent="0.25">
      <c r="A34" s="7"/>
      <c r="D34" s="3">
        <v>0</v>
      </c>
      <c r="E34" s="9">
        <f>S33</f>
        <v>0</v>
      </c>
      <c r="I34" s="7"/>
      <c r="M34" s="7"/>
      <c r="Q34" s="7"/>
      <c r="S34"/>
    </row>
    <row r="35" spans="1:19" x14ac:dyDescent="0.25">
      <c r="A35" s="7"/>
      <c r="E35" s="10">
        <f>A-B*EXP(-E34/RT)</f>
        <v>0</v>
      </c>
      <c r="I35" s="7"/>
      <c r="M35" s="7"/>
      <c r="Q35" s="7"/>
      <c r="S35"/>
    </row>
    <row r="1000" spans="190:204" x14ac:dyDescent="0.25">
      <c r="GH1000" t="s">
        <v>0</v>
      </c>
      <c r="GI1000" t="s">
        <v>1</v>
      </c>
      <c r="GJ1000" t="s">
        <v>2</v>
      </c>
      <c r="GK1000" t="s">
        <v>3</v>
      </c>
      <c r="GL1000" t="s">
        <v>4</v>
      </c>
      <c r="GM1000" t="s">
        <v>5</v>
      </c>
      <c r="GN1000" t="s">
        <v>6</v>
      </c>
      <c r="GO1000" t="s">
        <v>7</v>
      </c>
      <c r="GP1000" t="s">
        <v>8</v>
      </c>
      <c r="GQ1000" t="s">
        <v>9</v>
      </c>
      <c r="GR1000" t="s">
        <v>10</v>
      </c>
      <c r="GS1000" t="s">
        <v>11</v>
      </c>
      <c r="GT1000" t="s">
        <v>12</v>
      </c>
      <c r="GU1000" t="s">
        <v>13</v>
      </c>
      <c r="GV1000" t="s">
        <v>14</v>
      </c>
    </row>
    <row r="1001" spans="190:204" x14ac:dyDescent="0.25">
      <c r="GH1001">
        <v>0</v>
      </c>
      <c r="GI1001" t="s">
        <v>15</v>
      </c>
      <c r="GJ1001">
        <v>0</v>
      </c>
      <c r="GK1001">
        <v>0</v>
      </c>
      <c r="GL1001">
        <v>0</v>
      </c>
      <c r="GM1001" t="s">
        <v>16</v>
      </c>
      <c r="GN1001">
        <v>2</v>
      </c>
      <c r="GO1001">
        <v>1</v>
      </c>
      <c r="GP1001">
        <v>2</v>
      </c>
      <c r="GQ1001">
        <v>0</v>
      </c>
      <c r="GR1001">
        <v>0</v>
      </c>
      <c r="GS1001">
        <v>0</v>
      </c>
      <c r="GT1001">
        <v>25</v>
      </c>
      <c r="GU1001">
        <v>1</v>
      </c>
      <c r="GV1001" t="b">
        <v>1</v>
      </c>
    </row>
    <row r="1002" spans="190:204" x14ac:dyDescent="0.25">
      <c r="GH1002">
        <v>1</v>
      </c>
      <c r="GK1002">
        <v>0</v>
      </c>
      <c r="GL1002">
        <v>0</v>
      </c>
      <c r="GM1002" t="s">
        <v>18</v>
      </c>
      <c r="GN1002">
        <v>2</v>
      </c>
      <c r="GO1002">
        <v>3</v>
      </c>
      <c r="GP1002">
        <v>4</v>
      </c>
      <c r="GQ1002">
        <v>0</v>
      </c>
      <c r="GR1002">
        <v>0</v>
      </c>
      <c r="GS1002">
        <v>0</v>
      </c>
      <c r="GT1002">
        <v>18</v>
      </c>
      <c r="GU1002">
        <v>5</v>
      </c>
      <c r="GV1002" t="b">
        <v>1</v>
      </c>
    </row>
    <row r="1003" spans="190:204" x14ac:dyDescent="0.25">
      <c r="GH1003">
        <v>2</v>
      </c>
      <c r="GK1003">
        <v>0</v>
      </c>
      <c r="GL1003">
        <v>0</v>
      </c>
      <c r="GM1003" t="s">
        <v>17</v>
      </c>
      <c r="GN1003">
        <v>0</v>
      </c>
      <c r="GO1003">
        <v>0</v>
      </c>
      <c r="GP1003">
        <v>0</v>
      </c>
      <c r="GQ1003">
        <v>0</v>
      </c>
      <c r="GR1003">
        <v>0</v>
      </c>
      <c r="GS1003">
        <v>0</v>
      </c>
      <c r="GT1003">
        <v>32</v>
      </c>
      <c r="GU1003">
        <v>5</v>
      </c>
      <c r="GV1003" t="b">
        <v>1</v>
      </c>
    </row>
    <row r="1004" spans="190:204" x14ac:dyDescent="0.25">
      <c r="GH1004">
        <v>3</v>
      </c>
      <c r="GL1004">
        <v>1</v>
      </c>
      <c r="GM1004" t="s">
        <v>16</v>
      </c>
      <c r="GN1004">
        <v>3</v>
      </c>
      <c r="GO1004">
        <v>5</v>
      </c>
      <c r="GP1004">
        <v>6</v>
      </c>
      <c r="GQ1004">
        <v>7</v>
      </c>
      <c r="GR1004">
        <v>0</v>
      </c>
      <c r="GS1004">
        <v>0</v>
      </c>
      <c r="GT1004">
        <v>10</v>
      </c>
      <c r="GU1004">
        <v>9</v>
      </c>
      <c r="GV1004" t="b">
        <v>1</v>
      </c>
    </row>
    <row r="1005" spans="190:204" x14ac:dyDescent="0.25">
      <c r="GH1005">
        <v>4</v>
      </c>
      <c r="GL1005">
        <v>1</v>
      </c>
      <c r="GM1005" t="s">
        <v>17</v>
      </c>
      <c r="GN1005">
        <v>0</v>
      </c>
      <c r="GO1005">
        <v>0</v>
      </c>
      <c r="GP1005">
        <v>0</v>
      </c>
      <c r="GQ1005">
        <v>0</v>
      </c>
      <c r="GR1005">
        <v>0</v>
      </c>
      <c r="GS1005">
        <v>0</v>
      </c>
      <c r="GT1005">
        <v>27</v>
      </c>
      <c r="GU1005">
        <v>9</v>
      </c>
      <c r="GV1005" t="b">
        <v>1</v>
      </c>
    </row>
    <row r="1006" spans="190:204" x14ac:dyDescent="0.25">
      <c r="GH1006">
        <v>5</v>
      </c>
      <c r="GK1006">
        <v>0</v>
      </c>
      <c r="GL1006">
        <v>3</v>
      </c>
      <c r="GM1006" t="s">
        <v>17</v>
      </c>
      <c r="GN1006">
        <v>0</v>
      </c>
      <c r="GO1006">
        <v>0</v>
      </c>
      <c r="GP1006">
        <v>0</v>
      </c>
      <c r="GQ1006">
        <v>0</v>
      </c>
      <c r="GR1006">
        <v>0</v>
      </c>
      <c r="GS1006">
        <v>0</v>
      </c>
      <c r="GT1006">
        <v>2</v>
      </c>
      <c r="GU1006">
        <v>13</v>
      </c>
      <c r="GV1006" t="b">
        <v>1</v>
      </c>
    </row>
    <row r="1007" spans="190:204" x14ac:dyDescent="0.25">
      <c r="GH1007">
        <v>6</v>
      </c>
      <c r="GK1007">
        <v>0</v>
      </c>
      <c r="GL1007">
        <v>3</v>
      </c>
      <c r="GM1007" t="s">
        <v>18</v>
      </c>
      <c r="GN1007">
        <v>2</v>
      </c>
      <c r="GO1007">
        <v>8</v>
      </c>
      <c r="GP1007">
        <v>9</v>
      </c>
      <c r="GQ1007">
        <v>0</v>
      </c>
      <c r="GR1007">
        <v>0</v>
      </c>
      <c r="GS1007">
        <v>0</v>
      </c>
      <c r="GT1007">
        <v>9</v>
      </c>
      <c r="GU1007">
        <v>13</v>
      </c>
      <c r="GV1007" t="b">
        <v>1</v>
      </c>
    </row>
    <row r="1008" spans="190:204" x14ac:dyDescent="0.25">
      <c r="GH1008">
        <v>7</v>
      </c>
      <c r="GK1008">
        <v>0</v>
      </c>
      <c r="GL1008">
        <v>3</v>
      </c>
      <c r="GM1008" t="s">
        <v>18</v>
      </c>
      <c r="GN1008">
        <v>2</v>
      </c>
      <c r="GO1008">
        <v>10</v>
      </c>
      <c r="GP1008">
        <v>11</v>
      </c>
      <c r="GQ1008">
        <v>0</v>
      </c>
      <c r="GR1008">
        <v>0</v>
      </c>
      <c r="GS1008">
        <v>0</v>
      </c>
      <c r="GT1008">
        <v>19</v>
      </c>
      <c r="GU1008">
        <v>13</v>
      </c>
      <c r="GV1008" t="b">
        <v>1</v>
      </c>
    </row>
    <row r="1009" spans="190:204" x14ac:dyDescent="0.25">
      <c r="GH1009">
        <v>8</v>
      </c>
      <c r="GL1009">
        <v>6</v>
      </c>
      <c r="GM1009" t="s">
        <v>17</v>
      </c>
      <c r="GN1009">
        <v>0</v>
      </c>
      <c r="GO1009">
        <v>0</v>
      </c>
      <c r="GP1009">
        <v>0</v>
      </c>
      <c r="GQ1009">
        <v>0</v>
      </c>
      <c r="GR1009">
        <v>0</v>
      </c>
      <c r="GS1009">
        <v>0</v>
      </c>
      <c r="GT1009">
        <v>7</v>
      </c>
      <c r="GU1009">
        <v>17</v>
      </c>
      <c r="GV1009" t="b">
        <v>1</v>
      </c>
    </row>
    <row r="1010" spans="190:204" x14ac:dyDescent="0.25">
      <c r="GH1010">
        <v>9</v>
      </c>
      <c r="GL1010">
        <v>6</v>
      </c>
      <c r="GM1010" t="s">
        <v>17</v>
      </c>
      <c r="GN1010">
        <v>0</v>
      </c>
      <c r="GO1010">
        <v>0</v>
      </c>
      <c r="GP1010">
        <v>0</v>
      </c>
      <c r="GQ1010">
        <v>0</v>
      </c>
      <c r="GR1010">
        <v>0</v>
      </c>
      <c r="GS1010">
        <v>0</v>
      </c>
      <c r="GT1010">
        <v>12</v>
      </c>
      <c r="GU1010">
        <v>17</v>
      </c>
      <c r="GV1010" t="b">
        <v>1</v>
      </c>
    </row>
    <row r="1011" spans="190:204" x14ac:dyDescent="0.25">
      <c r="GH1011">
        <v>10</v>
      </c>
      <c r="GL1011">
        <v>7</v>
      </c>
      <c r="GM1011" t="s">
        <v>17</v>
      </c>
      <c r="GN1011">
        <v>0</v>
      </c>
      <c r="GO1011">
        <v>0</v>
      </c>
      <c r="GP1011">
        <v>0</v>
      </c>
      <c r="GQ1011">
        <v>0</v>
      </c>
      <c r="GR1011">
        <v>0</v>
      </c>
      <c r="GS1011">
        <v>0</v>
      </c>
      <c r="GT1011">
        <v>17</v>
      </c>
      <c r="GU1011">
        <v>17</v>
      </c>
      <c r="GV1011" t="b">
        <v>1</v>
      </c>
    </row>
    <row r="1012" spans="190:204" x14ac:dyDescent="0.25">
      <c r="GH1012">
        <v>11</v>
      </c>
      <c r="GL1012">
        <v>7</v>
      </c>
      <c r="GM1012" t="s">
        <v>17</v>
      </c>
      <c r="GN1012">
        <v>0</v>
      </c>
      <c r="GO1012">
        <v>0</v>
      </c>
      <c r="GP1012">
        <v>0</v>
      </c>
      <c r="GQ1012">
        <v>0</v>
      </c>
      <c r="GR1012">
        <v>0</v>
      </c>
      <c r="GS1012">
        <v>0</v>
      </c>
      <c r="GT1012">
        <v>22</v>
      </c>
      <c r="GU1012">
        <v>17</v>
      </c>
      <c r="GV1012" t="b">
        <v>1</v>
      </c>
    </row>
  </sheetData>
  <phoneticPr fontId="3" type="noConversion"/>
  <pageMargins left="0.75" right="0.75" top="1" bottom="1" header="0.5" footer="0.5"/>
  <pageSetup orientation="portrait" horizontalDpi="4294967292" verticalDpi="4294967292"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1012"/>
  <sheetViews>
    <sheetView zoomScaleNormal="100" workbookViewId="0">
      <selection activeCell="I13" sqref="I13"/>
    </sheetView>
  </sheetViews>
  <sheetFormatPr defaultColWidth="11" defaultRowHeight="15.75" x14ac:dyDescent="0.25"/>
  <cols>
    <col min="1" max="1" width="9" customWidth="1"/>
    <col min="2" max="2" width="2.25" customWidth="1"/>
    <col min="3" max="3" width="3.625" customWidth="1"/>
    <col min="4" max="5" width="9" customWidth="1"/>
    <col min="6" max="6" width="2.25" customWidth="1"/>
    <col min="7" max="7" width="3.625" customWidth="1"/>
    <col min="8" max="9" width="9" customWidth="1"/>
    <col min="10" max="10" width="2.25" customWidth="1"/>
    <col min="11" max="11" width="3.625" customWidth="1"/>
    <col min="12" max="13" width="9" customWidth="1"/>
    <col min="14" max="14" width="2.25" customWidth="1"/>
    <col min="15" max="15" width="3.625" customWidth="1"/>
    <col min="16" max="17" width="9" customWidth="1"/>
    <col min="18" max="18" width="2.25" customWidth="1"/>
    <col min="19" max="19" width="9" style="4" customWidth="1"/>
    <col min="20" max="23" width="11" customWidth="1"/>
    <col min="24" max="24" width="11.875" style="7" bestFit="1" customWidth="1"/>
  </cols>
  <sheetData>
    <row r="1" spans="1:27" x14ac:dyDescent="0.25">
      <c r="A1" s="7"/>
      <c r="E1" s="7"/>
      <c r="I1" s="7"/>
      <c r="M1" s="7"/>
      <c r="Q1" s="7"/>
      <c r="S1"/>
      <c r="U1" t="s">
        <v>30</v>
      </c>
      <c r="Z1" s="7" t="s">
        <v>2</v>
      </c>
      <c r="AA1" s="7" t="s">
        <v>39</v>
      </c>
    </row>
    <row r="2" spans="1:27" x14ac:dyDescent="0.25">
      <c r="A2" s="7"/>
      <c r="E2" s="7"/>
      <c r="I2" s="7"/>
      <c r="L2" t="s">
        <v>23</v>
      </c>
      <c r="M2" s="7"/>
      <c r="Q2" s="7"/>
      <c r="S2"/>
      <c r="U2" t="s">
        <v>31</v>
      </c>
      <c r="Z2" s="4">
        <v>-50000</v>
      </c>
      <c r="AA2" s="6">
        <f t="shared" ref="AA2:AA42" si="0">A-B*EXP(-Z2/RT)</f>
        <v>0</v>
      </c>
    </row>
    <row r="3" spans="1:27" x14ac:dyDescent="0.25">
      <c r="A3" s="7"/>
      <c r="E3" s="7"/>
      <c r="I3" s="7"/>
      <c r="M3" s="7"/>
      <c r="Q3" s="7"/>
      <c r="S3" s="4">
        <f>SUM(L4,H12,D20)</f>
        <v>80000</v>
      </c>
      <c r="Z3" s="4">
        <v>-45000</v>
      </c>
      <c r="AA3" s="6">
        <f t="shared" si="0"/>
        <v>4.4518973533193673E-2</v>
      </c>
    </row>
    <row r="4" spans="1:27" x14ac:dyDescent="0.25">
      <c r="A4" s="7"/>
      <c r="E4" s="7"/>
      <c r="I4" s="7"/>
      <c r="L4" s="3">
        <v>-120000</v>
      </c>
      <c r="M4" s="9">
        <f>S3</f>
        <v>80000</v>
      </c>
      <c r="Q4" s="7"/>
      <c r="S4"/>
      <c r="U4" t="s">
        <v>32</v>
      </c>
      <c r="V4" s="4">
        <v>150000</v>
      </c>
      <c r="Z4" s="4">
        <v>-40000</v>
      </c>
      <c r="AA4" s="6">
        <f t="shared" si="0"/>
        <v>8.7578441511430904E-2</v>
      </c>
    </row>
    <row r="5" spans="1:27" x14ac:dyDescent="0.25">
      <c r="A5" s="7"/>
      <c r="E5" s="7"/>
      <c r="I5" s="7"/>
      <c r="M5" s="10">
        <f>A-B*EXP(-M4/RT)</f>
        <v>0.78713656001843579</v>
      </c>
      <c r="Q5" s="7"/>
      <c r="S5"/>
      <c r="Z5" s="4">
        <v>-35000</v>
      </c>
      <c r="AA5" s="6">
        <f t="shared" si="0"/>
        <v>0.12922625221817152</v>
      </c>
    </row>
    <row r="6" spans="1:27" x14ac:dyDescent="0.25">
      <c r="A6" s="7"/>
      <c r="E6" s="7"/>
      <c r="I6" s="7"/>
      <c r="M6" s="7"/>
      <c r="P6" s="1">
        <v>0.5</v>
      </c>
      <c r="Q6" s="7"/>
      <c r="S6"/>
      <c r="U6" t="s">
        <v>33</v>
      </c>
      <c r="V6" s="4">
        <v>-50000</v>
      </c>
      <c r="X6" s="7" t="s">
        <v>38</v>
      </c>
      <c r="Z6" s="4">
        <v>-30000</v>
      </c>
      <c r="AA6" s="6">
        <f t="shared" si="0"/>
        <v>0.16950868528355789</v>
      </c>
    </row>
    <row r="7" spans="1:27" x14ac:dyDescent="0.25">
      <c r="A7" s="7"/>
      <c r="E7" s="7"/>
      <c r="I7" s="7"/>
      <c r="M7" s="7"/>
      <c r="P7" t="s">
        <v>29</v>
      </c>
      <c r="Q7" s="7"/>
      <c r="S7"/>
      <c r="U7" t="s">
        <v>34</v>
      </c>
      <c r="V7" s="4">
        <v>150000</v>
      </c>
      <c r="X7" s="7" t="s">
        <v>37</v>
      </c>
      <c r="Z7" s="4">
        <v>-25000</v>
      </c>
      <c r="AA7" s="6">
        <f t="shared" si="0"/>
        <v>0.20847050311098836</v>
      </c>
    </row>
    <row r="8" spans="1:27" x14ac:dyDescent="0.25">
      <c r="A8" s="7"/>
      <c r="E8" s="7"/>
      <c r="I8" s="7"/>
      <c r="M8" s="7"/>
      <c r="Q8" s="7"/>
      <c r="S8" s="4">
        <f>SUM(P9,L11,H12,D20)</f>
        <v>150000</v>
      </c>
      <c r="Z8" s="4">
        <v>-20000</v>
      </c>
      <c r="AA8" s="6">
        <f t="shared" si="0"/>
        <v>0.24615500061772555</v>
      </c>
    </row>
    <row r="9" spans="1:27" x14ac:dyDescent="0.25">
      <c r="A9" s="7"/>
      <c r="E9" s="7"/>
      <c r="H9" s="1">
        <v>0.5</v>
      </c>
      <c r="I9" s="7"/>
      <c r="L9" t="s">
        <v>24</v>
      </c>
      <c r="M9" s="7"/>
      <c r="P9" s="3">
        <v>0</v>
      </c>
      <c r="Q9" s="9">
        <f>S8</f>
        <v>150000</v>
      </c>
      <c r="S9"/>
      <c r="U9" t="s">
        <v>35</v>
      </c>
      <c r="V9">
        <f>EXP(-Low/RT)/(EXP(-Low/RT)-EXP(-High/RT))</f>
        <v>1.3579523542877696</v>
      </c>
      <c r="Z9" s="4">
        <v>-15000</v>
      </c>
      <c r="AA9" s="6">
        <f t="shared" si="0"/>
        <v>0.28260405334481598</v>
      </c>
    </row>
    <row r="10" spans="1:27" x14ac:dyDescent="0.25">
      <c r="A10" s="7"/>
      <c r="E10" s="7"/>
      <c r="H10" t="s">
        <v>20</v>
      </c>
      <c r="I10" s="7"/>
      <c r="M10" s="7"/>
      <c r="Q10" s="10">
        <f>A-B*EXP(-Q9/RT)</f>
        <v>1</v>
      </c>
      <c r="S10"/>
      <c r="U10" t="s">
        <v>36</v>
      </c>
      <c r="V10">
        <f>1/(EXP(-Low/RT)-EXP(-High/RT))</f>
        <v>0.97301538011457811</v>
      </c>
      <c r="Z10" s="4">
        <v>-10000</v>
      </c>
      <c r="AA10" s="6">
        <f t="shared" si="0"/>
        <v>0.31785816398977551</v>
      </c>
    </row>
    <row r="11" spans="1:27" x14ac:dyDescent="0.25">
      <c r="A11" s="7"/>
      <c r="E11" s="7"/>
      <c r="I11" s="7"/>
      <c r="J11">
        <f>IF(I12=M4,1,IF(I12=M11,2,IF(I12=M21,3)))</f>
        <v>1</v>
      </c>
      <c r="L11" s="3">
        <v>-50000</v>
      </c>
      <c r="M11" s="9">
        <f>-LN((A-M12)/B)*RT</f>
        <v>78306.977191825135</v>
      </c>
      <c r="P11" s="1">
        <v>0.5</v>
      </c>
      <c r="Q11" s="7"/>
      <c r="S11"/>
      <c r="Z11" s="4">
        <v>-5000</v>
      </c>
      <c r="AA11" s="6">
        <f t="shared" si="0"/>
        <v>0.3519565074137545</v>
      </c>
    </row>
    <row r="12" spans="1:27" x14ac:dyDescent="0.25">
      <c r="A12" s="7"/>
      <c r="E12" s="7"/>
      <c r="H12" s="3">
        <v>250000</v>
      </c>
      <c r="I12" s="9">
        <f>MAX(M4,M11,M21)</f>
        <v>80000</v>
      </c>
      <c r="M12" s="10">
        <f>IF(ABS(1-SUM(P6,P11))&lt;=0.00001,SUM(P6*Q10,P11*Q15),NA())</f>
        <v>0.78065736968505117</v>
      </c>
      <c r="P12" t="s">
        <v>26</v>
      </c>
      <c r="Q12" s="7"/>
      <c r="S12"/>
      <c r="Z12" s="4">
        <v>0</v>
      </c>
      <c r="AA12" s="6">
        <f t="shared" si="0"/>
        <v>0.3849369741731915</v>
      </c>
    </row>
    <row r="13" spans="1:27" x14ac:dyDescent="0.25">
      <c r="A13" s="7"/>
      <c r="E13" s="7"/>
      <c r="I13" s="10">
        <f>A-B*EXP(-I12/RT)</f>
        <v>0.78713656001843579</v>
      </c>
      <c r="M13" s="7"/>
      <c r="Q13" s="7"/>
      <c r="S13" s="4">
        <f>SUM(P14,L11,H12,D20)</f>
        <v>30000</v>
      </c>
      <c r="Z13" s="4">
        <v>5000</v>
      </c>
      <c r="AA13" s="6">
        <f t="shared" si="0"/>
        <v>0.41683621262433068</v>
      </c>
    </row>
    <row r="14" spans="1:27" x14ac:dyDescent="0.25">
      <c r="A14" s="7"/>
      <c r="E14" s="7"/>
      <c r="I14" s="7"/>
      <c r="M14" s="7"/>
      <c r="P14" s="3">
        <v>-120000</v>
      </c>
      <c r="Q14" s="9">
        <f>S13</f>
        <v>30000</v>
      </c>
      <c r="S14"/>
      <c r="Z14" s="4">
        <v>10000</v>
      </c>
      <c r="AA14" s="6">
        <f t="shared" si="0"/>
        <v>0.4476896696473871</v>
      </c>
    </row>
    <row r="15" spans="1:27" x14ac:dyDescent="0.25">
      <c r="A15" s="7"/>
      <c r="E15" s="7"/>
      <c r="I15" s="7"/>
      <c r="M15" s="7"/>
      <c r="Q15" s="10">
        <f>A-B*EXP(-Q14/RT)</f>
        <v>0.56131473937010234</v>
      </c>
      <c r="S15"/>
      <c r="Z15" s="4">
        <v>15000</v>
      </c>
      <c r="AA15" s="6">
        <f t="shared" si="0"/>
        <v>0.47753163003561705</v>
      </c>
    </row>
    <row r="16" spans="1:27" x14ac:dyDescent="0.25">
      <c r="A16" s="7"/>
      <c r="E16" s="7"/>
      <c r="I16" s="7"/>
      <c r="M16" s="7"/>
      <c r="P16" s="1">
        <v>0.7</v>
      </c>
      <c r="Q16" s="7"/>
      <c r="S16"/>
      <c r="Z16" s="4">
        <v>20000</v>
      </c>
      <c r="AA16" s="6">
        <f t="shared" si="0"/>
        <v>0.50639525459305912</v>
      </c>
    </row>
    <row r="17" spans="1:27" x14ac:dyDescent="0.25">
      <c r="A17" s="7"/>
      <c r="E17" s="7"/>
      <c r="I17" s="7"/>
      <c r="M17" s="7"/>
      <c r="P17" t="s">
        <v>27</v>
      </c>
      <c r="Q17" s="7"/>
      <c r="S17"/>
      <c r="Z17" s="4">
        <v>25000</v>
      </c>
      <c r="AA17" s="6">
        <f t="shared" si="0"/>
        <v>0.53431261698328503</v>
      </c>
    </row>
    <row r="18" spans="1:27" x14ac:dyDescent="0.25">
      <c r="A18" s="7"/>
      <c r="D18" t="s">
        <v>19</v>
      </c>
      <c r="E18" s="7"/>
      <c r="I18" s="7"/>
      <c r="M18" s="7"/>
      <c r="Q18" s="7"/>
      <c r="S18" s="4">
        <f>SUM(P19,L21,H12,D20)</f>
        <v>120000</v>
      </c>
      <c r="Z18" s="4">
        <v>30000</v>
      </c>
      <c r="AA18" s="6">
        <f t="shared" si="0"/>
        <v>0.56131473937010234</v>
      </c>
    </row>
    <row r="19" spans="1:27" x14ac:dyDescent="0.25">
      <c r="A19" s="7"/>
      <c r="E19" s="7"/>
      <c r="I19" s="7"/>
      <c r="L19" t="s">
        <v>25</v>
      </c>
      <c r="M19" s="7"/>
      <c r="P19" s="3">
        <v>0</v>
      </c>
      <c r="Q19" s="9">
        <f>S18</f>
        <v>120000</v>
      </c>
      <c r="S19"/>
      <c r="Z19" s="4">
        <v>35000</v>
      </c>
      <c r="AA19" s="6">
        <f t="shared" si="0"/>
        <v>0.58743162688981765</v>
      </c>
    </row>
    <row r="20" spans="1:27" x14ac:dyDescent="0.25">
      <c r="A20" s="7"/>
      <c r="D20" s="3">
        <v>-50000</v>
      </c>
      <c r="E20" s="9">
        <f>-LN((A-E21)/B)*RT</f>
        <v>1336.538459569543</v>
      </c>
      <c r="I20" s="7"/>
      <c r="M20" s="7"/>
      <c r="Q20" s="10">
        <f>A-B*EXP(-Q19/RT)</f>
        <v>0.92074836147076167</v>
      </c>
      <c r="S20"/>
      <c r="Z20" s="4">
        <v>40000</v>
      </c>
      <c r="AA20" s="6">
        <f t="shared" si="0"/>
        <v>0.6126923009933638</v>
      </c>
    </row>
    <row r="21" spans="1:27" x14ac:dyDescent="0.25">
      <c r="A21" s="7"/>
      <c r="E21" s="10">
        <f>IF(ABS(1-SUM(H9,H26))&lt;=0.00001,SUM(H9*I13,H26*I30),NA())</f>
        <v>0.3935682800092179</v>
      </c>
      <c r="I21" s="7"/>
      <c r="L21" s="3">
        <v>-80000</v>
      </c>
      <c r="M21" s="9">
        <f>-LN((A-M22)/B)*RT</f>
        <v>73034.562552640899</v>
      </c>
      <c r="P21" s="1">
        <v>0.3</v>
      </c>
      <c r="Q21" s="7"/>
      <c r="S21"/>
      <c r="Z21" s="4">
        <v>45000</v>
      </c>
      <c r="AA21" s="6">
        <f t="shared" si="0"/>
        <v>0.63712483169534251</v>
      </c>
    </row>
    <row r="22" spans="1:27" x14ac:dyDescent="0.25">
      <c r="A22" s="7"/>
      <c r="E22" s="7"/>
      <c r="I22" s="7"/>
      <c r="M22" s="10">
        <f>IF(ABS(1-SUM(P16,P21))&lt;=0.00001,SUM(P16*Q20,P21*Q25),NA())</f>
        <v>0.76000494528149054</v>
      </c>
      <c r="P22" t="s">
        <v>28</v>
      </c>
      <c r="Q22" s="7"/>
      <c r="S22"/>
      <c r="Z22" s="4">
        <v>50000</v>
      </c>
      <c r="AA22" s="6">
        <f t="shared" si="0"/>
        <v>0.66075636876581723</v>
      </c>
    </row>
    <row r="23" spans="1:27" x14ac:dyDescent="0.25">
      <c r="A23" s="7"/>
      <c r="E23" s="7"/>
      <c r="I23" s="7"/>
      <c r="M23" s="7"/>
      <c r="Q23" s="7"/>
      <c r="S23" s="4">
        <f>SUM(P24,L21,H12,D20)</f>
        <v>0</v>
      </c>
      <c r="Z23" s="4">
        <v>55000</v>
      </c>
      <c r="AA23" s="6">
        <f t="shared" si="0"/>
        <v>0.68361317189951776</v>
      </c>
    </row>
    <row r="24" spans="1:27" x14ac:dyDescent="0.25">
      <c r="A24" s="7"/>
      <c r="E24" s="7"/>
      <c r="I24" s="7"/>
      <c r="M24" s="7"/>
      <c r="P24" s="3">
        <v>-120000</v>
      </c>
      <c r="Q24" s="9">
        <f>S23</f>
        <v>0</v>
      </c>
      <c r="S24"/>
      <c r="Z24" s="4">
        <v>60000</v>
      </c>
      <c r="AA24" s="6">
        <f t="shared" si="0"/>
        <v>0.70572063989598055</v>
      </c>
    </row>
    <row r="25" spans="1:27" x14ac:dyDescent="0.25">
      <c r="A25" s="8"/>
      <c r="E25" s="7"/>
      <c r="I25" s="7"/>
      <c r="M25" s="7"/>
      <c r="Q25" s="10">
        <f>A-B*EXP(-Q24/RT)</f>
        <v>0.3849369741731915</v>
      </c>
      <c r="S25"/>
      <c r="Z25" s="4">
        <v>65000</v>
      </c>
      <c r="AA25" s="6">
        <f t="shared" si="0"/>
        <v>0.72710333888305001</v>
      </c>
    </row>
    <row r="26" spans="1:27" x14ac:dyDescent="0.25">
      <c r="A26" s="7"/>
      <c r="B26">
        <f>IF(A27=E20,1,IF(A27=E34,2))</f>
        <v>1</v>
      </c>
      <c r="E26" s="7"/>
      <c r="H26" s="1">
        <v>0.5</v>
      </c>
      <c r="I26" s="7"/>
      <c r="M26" s="7"/>
      <c r="Q26" s="7"/>
      <c r="S26"/>
      <c r="Z26" s="4">
        <v>70000</v>
      </c>
      <c r="AA26" s="6">
        <f t="shared" si="0"/>
        <v>0.74778502961510385</v>
      </c>
    </row>
    <row r="27" spans="1:27" x14ac:dyDescent="0.25">
      <c r="A27" s="9">
        <f>MAX(E20,E34)</f>
        <v>1336.538459569543</v>
      </c>
      <c r="E27" s="7"/>
      <c r="H27" t="s">
        <v>21</v>
      </c>
      <c r="I27" s="7"/>
      <c r="M27" s="7"/>
      <c r="Q27" s="7"/>
      <c r="S27"/>
      <c r="Z27" s="4">
        <v>75000</v>
      </c>
      <c r="AA27" s="6">
        <f t="shared" si="0"/>
        <v>0.76778869387633575</v>
      </c>
    </row>
    <row r="28" spans="1:27" x14ac:dyDescent="0.25">
      <c r="A28" s="10">
        <f>A-B*EXP(-A27/RT)</f>
        <v>0.39356828000921795</v>
      </c>
      <c r="E28" s="7"/>
      <c r="I28" s="7"/>
      <c r="M28" s="7"/>
      <c r="Q28" s="7"/>
      <c r="S28" s="4">
        <f>SUM(H29,D20)</f>
        <v>-50000</v>
      </c>
      <c r="Z28" s="4">
        <v>80000</v>
      </c>
      <c r="AA28" s="6">
        <f t="shared" si="0"/>
        <v>0.78713656001843579</v>
      </c>
    </row>
    <row r="29" spans="1:27" x14ac:dyDescent="0.25">
      <c r="A29" s="7"/>
      <c r="E29" s="7"/>
      <c r="H29" s="3">
        <v>0</v>
      </c>
      <c r="I29" s="9">
        <f>S28</f>
        <v>-50000</v>
      </c>
      <c r="M29" s="7"/>
      <c r="Q29" s="7"/>
      <c r="S29"/>
      <c r="Z29" s="4">
        <v>85000</v>
      </c>
      <c r="AA29" s="6">
        <f t="shared" si="0"/>
        <v>0.80585012766104558</v>
      </c>
    </row>
    <row r="30" spans="1:27" x14ac:dyDescent="0.25">
      <c r="A30" s="7"/>
      <c r="E30" s="7"/>
      <c r="I30" s="10">
        <f>A-B*EXP(-I29/RT)</f>
        <v>0</v>
      </c>
      <c r="M30" s="7"/>
      <c r="Q30" s="7"/>
      <c r="S30"/>
      <c r="Z30" s="4">
        <v>90000</v>
      </c>
      <c r="AA30" s="6">
        <f t="shared" si="0"/>
        <v>0.82395019158243699</v>
      </c>
    </row>
    <row r="31" spans="1:27" x14ac:dyDescent="0.25">
      <c r="A31" s="7"/>
      <c r="E31" s="7"/>
      <c r="I31" s="7"/>
      <c r="M31" s="7"/>
      <c r="Q31" s="7"/>
      <c r="S31"/>
      <c r="Z31" s="4">
        <v>95000</v>
      </c>
      <c r="AA31" s="6">
        <f t="shared" si="0"/>
        <v>0.84145686482696014</v>
      </c>
    </row>
    <row r="32" spans="1:27" x14ac:dyDescent="0.25">
      <c r="A32" s="7"/>
      <c r="D32" t="s">
        <v>22</v>
      </c>
      <c r="E32" s="7"/>
      <c r="I32" s="7"/>
      <c r="M32" s="7"/>
      <c r="Q32" s="7"/>
      <c r="S32"/>
      <c r="Z32" s="4">
        <v>100000</v>
      </c>
      <c r="AA32" s="6">
        <f t="shared" si="0"/>
        <v>0.85838960105494055</v>
      </c>
    </row>
    <row r="33" spans="1:27" x14ac:dyDescent="0.25">
      <c r="A33" s="7"/>
      <c r="E33" s="7"/>
      <c r="I33" s="7"/>
      <c r="M33" s="7"/>
      <c r="Q33" s="7"/>
      <c r="S33" s="4">
        <f>SUM(D34)</f>
        <v>0</v>
      </c>
      <c r="Z33" s="4">
        <v>105000</v>
      </c>
      <c r="AA33" s="6">
        <f t="shared" si="0"/>
        <v>0.87476721615985809</v>
      </c>
    </row>
    <row r="34" spans="1:27" x14ac:dyDescent="0.25">
      <c r="A34" s="7"/>
      <c r="D34" s="3">
        <v>0</v>
      </c>
      <c r="E34" s="9">
        <f>S33</f>
        <v>0</v>
      </c>
      <c r="I34" s="7"/>
      <c r="M34" s="7"/>
      <c r="Q34" s="7"/>
      <c r="S34"/>
      <c r="Z34" s="4">
        <v>110000</v>
      </c>
      <c r="AA34" s="6">
        <f t="shared" si="0"/>
        <v>0.89060790917683152</v>
      </c>
    </row>
    <row r="35" spans="1:27" x14ac:dyDescent="0.25">
      <c r="A35" s="7"/>
      <c r="E35" s="10">
        <f>A-B*EXP(-E34/RT)</f>
        <v>0.3849369741731915</v>
      </c>
      <c r="I35" s="7"/>
      <c r="M35" s="7"/>
      <c r="Q35" s="7"/>
      <c r="S35"/>
      <c r="Z35" s="4">
        <v>115000</v>
      </c>
      <c r="AA35" s="6">
        <f t="shared" si="0"/>
        <v>0.90592928250564131</v>
      </c>
    </row>
    <row r="36" spans="1:27" x14ac:dyDescent="0.25">
      <c r="Z36" s="4">
        <v>120000</v>
      </c>
      <c r="AA36" s="6">
        <f t="shared" si="0"/>
        <v>0.92074836147076167</v>
      </c>
    </row>
    <row r="37" spans="1:27" x14ac:dyDescent="0.25">
      <c r="Z37" s="4">
        <v>125000</v>
      </c>
      <c r="AA37" s="6">
        <f t="shared" si="0"/>
        <v>0.93508161324014027</v>
      </c>
    </row>
    <row r="38" spans="1:27" x14ac:dyDescent="0.25">
      <c r="Z38" s="4">
        <v>130000</v>
      </c>
      <c r="AA38" s="6">
        <f t="shared" si="0"/>
        <v>0.94894496512374538</v>
      </c>
    </row>
    <row r="39" spans="1:27" x14ac:dyDescent="0.25">
      <c r="Z39" s="4">
        <v>135000</v>
      </c>
      <c r="AA39" s="6">
        <f t="shared" si="0"/>
        <v>0.96235382227221589</v>
      </c>
    </row>
    <row r="40" spans="1:27" x14ac:dyDescent="0.25">
      <c r="Z40" s="4">
        <v>140000</v>
      </c>
      <c r="AA40" s="6">
        <f t="shared" si="0"/>
        <v>0.97532308479527985</v>
      </c>
    </row>
    <row r="41" spans="1:27" x14ac:dyDescent="0.25">
      <c r="Z41" s="4">
        <v>145000</v>
      </c>
      <c r="AA41" s="6">
        <f t="shared" si="0"/>
        <v>0.98786716431896515</v>
      </c>
    </row>
    <row r="42" spans="1:27" x14ac:dyDescent="0.25">
      <c r="Z42" s="4">
        <v>150000</v>
      </c>
      <c r="AA42" s="6">
        <f t="shared" si="0"/>
        <v>1</v>
      </c>
    </row>
    <row r="1000" spans="190:204" x14ac:dyDescent="0.25">
      <c r="GH1000" t="s">
        <v>0</v>
      </c>
      <c r="GI1000" t="s">
        <v>1</v>
      </c>
      <c r="GJ1000" t="s">
        <v>2</v>
      </c>
      <c r="GK1000" t="s">
        <v>3</v>
      </c>
      <c r="GL1000" t="s">
        <v>4</v>
      </c>
      <c r="GM1000" t="s">
        <v>5</v>
      </c>
      <c r="GN1000" t="s">
        <v>6</v>
      </c>
      <c r="GO1000" t="s">
        <v>7</v>
      </c>
      <c r="GP1000" t="s">
        <v>8</v>
      </c>
      <c r="GQ1000" t="s">
        <v>9</v>
      </c>
      <c r="GR1000" t="s">
        <v>10</v>
      </c>
      <c r="GS1000" t="s">
        <v>11</v>
      </c>
      <c r="GT1000" t="s">
        <v>12</v>
      </c>
      <c r="GU1000" t="s">
        <v>13</v>
      </c>
      <c r="GV1000" t="s">
        <v>14</v>
      </c>
    </row>
    <row r="1001" spans="190:204" x14ac:dyDescent="0.25">
      <c r="GH1001">
        <v>0</v>
      </c>
      <c r="GI1001" t="s">
        <v>15</v>
      </c>
      <c r="GJ1001">
        <v>0</v>
      </c>
      <c r="GK1001">
        <v>0</v>
      </c>
      <c r="GL1001">
        <v>0</v>
      </c>
      <c r="GM1001" t="s">
        <v>16</v>
      </c>
      <c r="GN1001">
        <v>2</v>
      </c>
      <c r="GO1001">
        <v>1</v>
      </c>
      <c r="GP1001">
        <v>2</v>
      </c>
      <c r="GQ1001">
        <v>0</v>
      </c>
      <c r="GR1001">
        <v>0</v>
      </c>
      <c r="GS1001">
        <v>0</v>
      </c>
      <c r="GT1001">
        <v>25</v>
      </c>
      <c r="GU1001">
        <v>1</v>
      </c>
      <c r="GV1001" t="b">
        <v>1</v>
      </c>
    </row>
    <row r="1002" spans="190:204" x14ac:dyDescent="0.25">
      <c r="GH1002">
        <v>1</v>
      </c>
      <c r="GK1002">
        <v>0</v>
      </c>
      <c r="GL1002">
        <v>0</v>
      </c>
      <c r="GM1002" t="s">
        <v>18</v>
      </c>
      <c r="GN1002">
        <v>2</v>
      </c>
      <c r="GO1002">
        <v>3</v>
      </c>
      <c r="GP1002">
        <v>4</v>
      </c>
      <c r="GQ1002">
        <v>0</v>
      </c>
      <c r="GR1002">
        <v>0</v>
      </c>
      <c r="GS1002">
        <v>0</v>
      </c>
      <c r="GT1002">
        <v>18</v>
      </c>
      <c r="GU1002">
        <v>5</v>
      </c>
      <c r="GV1002" t="b">
        <v>1</v>
      </c>
    </row>
    <row r="1003" spans="190:204" x14ac:dyDescent="0.25">
      <c r="GH1003">
        <v>2</v>
      </c>
      <c r="GK1003">
        <v>0</v>
      </c>
      <c r="GL1003">
        <v>0</v>
      </c>
      <c r="GM1003" t="s">
        <v>17</v>
      </c>
      <c r="GN1003">
        <v>0</v>
      </c>
      <c r="GO1003">
        <v>0</v>
      </c>
      <c r="GP1003">
        <v>0</v>
      </c>
      <c r="GQ1003">
        <v>0</v>
      </c>
      <c r="GR1003">
        <v>0</v>
      </c>
      <c r="GS1003">
        <v>0</v>
      </c>
      <c r="GT1003">
        <v>32</v>
      </c>
      <c r="GU1003">
        <v>5</v>
      </c>
      <c r="GV1003" t="b">
        <v>1</v>
      </c>
    </row>
    <row r="1004" spans="190:204" x14ac:dyDescent="0.25">
      <c r="GH1004">
        <v>3</v>
      </c>
      <c r="GL1004">
        <v>1</v>
      </c>
      <c r="GM1004" t="s">
        <v>16</v>
      </c>
      <c r="GN1004">
        <v>3</v>
      </c>
      <c r="GO1004">
        <v>5</v>
      </c>
      <c r="GP1004">
        <v>6</v>
      </c>
      <c r="GQ1004">
        <v>7</v>
      </c>
      <c r="GR1004">
        <v>0</v>
      </c>
      <c r="GS1004">
        <v>0</v>
      </c>
      <c r="GT1004">
        <v>10</v>
      </c>
      <c r="GU1004">
        <v>9</v>
      </c>
      <c r="GV1004" t="b">
        <v>1</v>
      </c>
    </row>
    <row r="1005" spans="190:204" x14ac:dyDescent="0.25">
      <c r="GH1005">
        <v>4</v>
      </c>
      <c r="GL1005">
        <v>1</v>
      </c>
      <c r="GM1005" t="s">
        <v>17</v>
      </c>
      <c r="GN1005">
        <v>0</v>
      </c>
      <c r="GO1005">
        <v>0</v>
      </c>
      <c r="GP1005">
        <v>0</v>
      </c>
      <c r="GQ1005">
        <v>0</v>
      </c>
      <c r="GR1005">
        <v>0</v>
      </c>
      <c r="GS1005">
        <v>0</v>
      </c>
      <c r="GT1005">
        <v>27</v>
      </c>
      <c r="GU1005">
        <v>9</v>
      </c>
      <c r="GV1005" t="b">
        <v>1</v>
      </c>
    </row>
    <row r="1006" spans="190:204" x14ac:dyDescent="0.25">
      <c r="GH1006">
        <v>5</v>
      </c>
      <c r="GK1006">
        <v>0</v>
      </c>
      <c r="GL1006">
        <v>3</v>
      </c>
      <c r="GM1006" t="s">
        <v>17</v>
      </c>
      <c r="GN1006">
        <v>0</v>
      </c>
      <c r="GO1006">
        <v>0</v>
      </c>
      <c r="GP1006">
        <v>0</v>
      </c>
      <c r="GQ1006">
        <v>0</v>
      </c>
      <c r="GR1006">
        <v>0</v>
      </c>
      <c r="GS1006">
        <v>0</v>
      </c>
      <c r="GT1006">
        <v>2</v>
      </c>
      <c r="GU1006">
        <v>13</v>
      </c>
      <c r="GV1006" t="b">
        <v>1</v>
      </c>
    </row>
    <row r="1007" spans="190:204" x14ac:dyDescent="0.25">
      <c r="GH1007">
        <v>6</v>
      </c>
      <c r="GK1007">
        <v>0</v>
      </c>
      <c r="GL1007">
        <v>3</v>
      </c>
      <c r="GM1007" t="s">
        <v>18</v>
      </c>
      <c r="GN1007">
        <v>2</v>
      </c>
      <c r="GO1007">
        <v>8</v>
      </c>
      <c r="GP1007">
        <v>9</v>
      </c>
      <c r="GQ1007">
        <v>0</v>
      </c>
      <c r="GR1007">
        <v>0</v>
      </c>
      <c r="GS1007">
        <v>0</v>
      </c>
      <c r="GT1007">
        <v>9</v>
      </c>
      <c r="GU1007">
        <v>13</v>
      </c>
      <c r="GV1007" t="b">
        <v>1</v>
      </c>
    </row>
    <row r="1008" spans="190:204" x14ac:dyDescent="0.25">
      <c r="GH1008">
        <v>7</v>
      </c>
      <c r="GK1008">
        <v>0</v>
      </c>
      <c r="GL1008">
        <v>3</v>
      </c>
      <c r="GM1008" t="s">
        <v>18</v>
      </c>
      <c r="GN1008">
        <v>2</v>
      </c>
      <c r="GO1008">
        <v>10</v>
      </c>
      <c r="GP1008">
        <v>11</v>
      </c>
      <c r="GQ1008">
        <v>0</v>
      </c>
      <c r="GR1008">
        <v>0</v>
      </c>
      <c r="GS1008">
        <v>0</v>
      </c>
      <c r="GT1008">
        <v>19</v>
      </c>
      <c r="GU1008">
        <v>13</v>
      </c>
      <c r="GV1008" t="b">
        <v>1</v>
      </c>
    </row>
    <row r="1009" spans="190:204" x14ac:dyDescent="0.25">
      <c r="GH1009">
        <v>8</v>
      </c>
      <c r="GL1009">
        <v>6</v>
      </c>
      <c r="GM1009" t="s">
        <v>17</v>
      </c>
      <c r="GN1009">
        <v>0</v>
      </c>
      <c r="GO1009">
        <v>0</v>
      </c>
      <c r="GP1009">
        <v>0</v>
      </c>
      <c r="GQ1009">
        <v>0</v>
      </c>
      <c r="GR1009">
        <v>0</v>
      </c>
      <c r="GS1009">
        <v>0</v>
      </c>
      <c r="GT1009">
        <v>7</v>
      </c>
      <c r="GU1009">
        <v>17</v>
      </c>
      <c r="GV1009" t="b">
        <v>1</v>
      </c>
    </row>
    <row r="1010" spans="190:204" x14ac:dyDescent="0.25">
      <c r="GH1010">
        <v>9</v>
      </c>
      <c r="GL1010">
        <v>6</v>
      </c>
      <c r="GM1010" t="s">
        <v>17</v>
      </c>
      <c r="GN1010">
        <v>0</v>
      </c>
      <c r="GO1010">
        <v>0</v>
      </c>
      <c r="GP1010">
        <v>0</v>
      </c>
      <c r="GQ1010">
        <v>0</v>
      </c>
      <c r="GR1010">
        <v>0</v>
      </c>
      <c r="GS1010">
        <v>0</v>
      </c>
      <c r="GT1010">
        <v>12</v>
      </c>
      <c r="GU1010">
        <v>17</v>
      </c>
      <c r="GV1010" t="b">
        <v>1</v>
      </c>
    </row>
    <row r="1011" spans="190:204" x14ac:dyDescent="0.25">
      <c r="GH1011">
        <v>10</v>
      </c>
      <c r="GL1011">
        <v>7</v>
      </c>
      <c r="GM1011" t="s">
        <v>17</v>
      </c>
      <c r="GN1011">
        <v>0</v>
      </c>
      <c r="GO1011">
        <v>0</v>
      </c>
      <c r="GP1011">
        <v>0</v>
      </c>
      <c r="GQ1011">
        <v>0</v>
      </c>
      <c r="GR1011">
        <v>0</v>
      </c>
      <c r="GS1011">
        <v>0</v>
      </c>
      <c r="GT1011">
        <v>17</v>
      </c>
      <c r="GU1011">
        <v>17</v>
      </c>
      <c r="GV1011" t="b">
        <v>1</v>
      </c>
    </row>
    <row r="1012" spans="190:204" x14ac:dyDescent="0.25">
      <c r="GH1012">
        <v>11</v>
      </c>
      <c r="GL1012">
        <v>7</v>
      </c>
      <c r="GM1012" t="s">
        <v>17</v>
      </c>
      <c r="GN1012">
        <v>0</v>
      </c>
      <c r="GO1012">
        <v>0</v>
      </c>
      <c r="GP1012">
        <v>0</v>
      </c>
      <c r="GQ1012">
        <v>0</v>
      </c>
      <c r="GR1012">
        <v>0</v>
      </c>
      <c r="GS1012">
        <v>0</v>
      </c>
      <c r="GT1012">
        <v>22</v>
      </c>
      <c r="GU1012">
        <v>17</v>
      </c>
      <c r="GV1012" t="b">
        <v>1</v>
      </c>
    </row>
  </sheetData>
  <phoneticPr fontId="3" type="noConversion"/>
  <pageMargins left="0.75" right="0.75" top="1" bottom="1" header="0.5" footer="0.5"/>
  <pageSetup orientation="portrait" horizontalDpi="4294967292" verticalDpi="4294967292"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
  <sheetViews>
    <sheetView workbookViewId="0"/>
  </sheetViews>
  <sheetFormatPr defaultRowHeight="15" x14ac:dyDescent="0.25"/>
  <cols>
    <col min="1" max="1" width="57.5" style="13" customWidth="1"/>
    <col min="2" max="16384" width="9" style="13"/>
  </cols>
  <sheetData>
    <row r="1" spans="1:1" s="12" customFormat="1" ht="47.25" x14ac:dyDescent="0.25">
      <c r="A1" s="11" t="s">
        <v>56</v>
      </c>
    </row>
    <row r="2" spans="1:1" s="12" customFormat="1" ht="93" x14ac:dyDescent="0.25">
      <c r="A2" s="11" t="s">
        <v>40</v>
      </c>
    </row>
    <row r="3" spans="1:1" s="12" customFormat="1" ht="378" x14ac:dyDescent="0.25">
      <c r="A3" s="11" t="s">
        <v>57</v>
      </c>
    </row>
    <row r="4" spans="1:1" s="12" customFormat="1" ht="184.5" customHeight="1" x14ac:dyDescent="0.25">
      <c r="A4" s="11" t="s">
        <v>41</v>
      </c>
    </row>
    <row r="5" spans="1:1" s="12" customFormat="1" ht="63" x14ac:dyDescent="0.25">
      <c r="A5" s="11" t="s">
        <v>42</v>
      </c>
    </row>
    <row r="6" spans="1:1" s="12" customFormat="1" ht="94.5" x14ac:dyDescent="0.25">
      <c r="A6" s="11" t="s">
        <v>58</v>
      </c>
    </row>
    <row r="7" spans="1:1" s="12" customFormat="1" ht="141.75" x14ac:dyDescent="0.25">
      <c r="A7" s="11" t="s">
        <v>43</v>
      </c>
    </row>
    <row r="8" spans="1:1" s="12" customFormat="1" ht="141.75" x14ac:dyDescent="0.25">
      <c r="A8" s="11" t="s">
        <v>44</v>
      </c>
    </row>
    <row r="9" spans="1:1" s="12" customFormat="1" ht="299.25" x14ac:dyDescent="0.25">
      <c r="A9" s="11" t="s">
        <v>59</v>
      </c>
    </row>
    <row r="10" spans="1:1" ht="78.75" x14ac:dyDescent="0.25">
      <c r="A10" s="12" t="s">
        <v>45</v>
      </c>
    </row>
    <row r="11" spans="1:1" ht="63" x14ac:dyDescent="0.25">
      <c r="A11" s="12" t="s">
        <v>46</v>
      </c>
    </row>
    <row r="12" spans="1:1" ht="78.75" x14ac:dyDescent="0.25">
      <c r="A12" s="12" t="s">
        <v>47</v>
      </c>
    </row>
    <row r="13" spans="1:1" ht="63" x14ac:dyDescent="0.25">
      <c r="A13" s="11" t="s">
        <v>48</v>
      </c>
    </row>
    <row r="14" spans="1:1" ht="78.75" x14ac:dyDescent="0.25">
      <c r="A14" s="12" t="s">
        <v>49</v>
      </c>
    </row>
    <row r="15" spans="1:1" ht="64.5" customHeight="1" x14ac:dyDescent="0.25">
      <c r="A15" s="12" t="s">
        <v>50</v>
      </c>
    </row>
    <row r="16" spans="1:1" ht="287.25" customHeight="1" x14ac:dyDescent="0.25">
      <c r="A16" s="12" t="s">
        <v>51</v>
      </c>
    </row>
    <row r="17" spans="1:1" ht="242.25" customHeight="1" x14ac:dyDescent="0.25">
      <c r="A17" s="12" t="s">
        <v>52</v>
      </c>
    </row>
    <row r="18" spans="1:1" ht="138" customHeight="1" x14ac:dyDescent="0.25">
      <c r="A18" s="12" t="s">
        <v>53</v>
      </c>
    </row>
    <row r="19" spans="1:1" ht="108" customHeight="1" x14ac:dyDescent="0.25">
      <c r="A19" s="12" t="s">
        <v>54</v>
      </c>
    </row>
    <row r="20" spans="1:1" ht="304.5" customHeight="1" x14ac:dyDescent="0.25">
      <c r="A20" s="12" t="s">
        <v>55</v>
      </c>
    </row>
    <row r="21" spans="1:1" x14ac:dyDescent="0.25">
      <c r="A21" s="12"/>
    </row>
    <row r="22" spans="1:1" x14ac:dyDescent="0.25">
      <c r="A22" s="12"/>
    </row>
    <row r="23" spans="1:1" x14ac:dyDescent="0.25">
      <c r="A23" s="12"/>
    </row>
    <row r="24" spans="1:1" x14ac:dyDescent="0.25">
      <c r="A24" s="12"/>
    </row>
    <row r="25" spans="1:1" x14ac:dyDescent="0.25">
      <c r="A25" s="12"/>
    </row>
    <row r="26" spans="1:1" x14ac:dyDescent="0.25">
      <c r="A26" s="12"/>
    </row>
    <row r="27" spans="1:1" x14ac:dyDescent="0.25">
      <c r="A27" s="12"/>
    </row>
    <row r="28" spans="1:1" x14ac:dyDescent="0.25">
      <c r="A28" s="12"/>
    </row>
    <row r="29" spans="1:1" x14ac:dyDescent="0.25">
      <c r="A29" s="12"/>
    </row>
    <row r="30" spans="1:1" x14ac:dyDescent="0.25">
      <c r="A30" s="12"/>
    </row>
    <row r="31" spans="1:1" x14ac:dyDescent="0.25">
      <c r="A31" s="12"/>
    </row>
    <row r="32" spans="1:1" x14ac:dyDescent="0.25">
      <c r="A32" s="12"/>
    </row>
    <row r="33" spans="1:1" x14ac:dyDescent="0.25">
      <c r="A33" s="12"/>
    </row>
    <row r="34" spans="1:1" x14ac:dyDescent="0.25">
      <c r="A34" s="1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42</vt:i4>
      </vt:variant>
    </vt:vector>
  </HeadingPairs>
  <TitlesOfParts>
    <vt:vector size="49" baseType="lpstr">
      <vt:lpstr>TreePlan Help</vt:lpstr>
      <vt:lpstr>Original ExpVal</vt:lpstr>
      <vt:lpstr>Formatted ExpVal</vt:lpstr>
      <vt:lpstr>Alternative Model Inputs</vt:lpstr>
      <vt:lpstr>Risk Utility Unscaled</vt:lpstr>
      <vt:lpstr>Risk Utility Scaled</vt:lpstr>
      <vt:lpstr>TreePlan License</vt:lpstr>
      <vt:lpstr>'TreePlan License'!_01_Title</vt:lpstr>
      <vt:lpstr>'TreePlan License'!_02_Introduction</vt:lpstr>
      <vt:lpstr>'TreePlan License'!_03_Definitions</vt:lpstr>
      <vt:lpstr>'TreePlan License'!_04_Ownership</vt:lpstr>
      <vt:lpstr>'TreePlan License'!_05_Copyright</vt:lpstr>
      <vt:lpstr>'TreePlan License'!_06_Standard_License</vt:lpstr>
      <vt:lpstr>'TreePlan License'!_07_Student_License</vt:lpstr>
      <vt:lpstr>'TreePlan License'!_08_Trial_License</vt:lpstr>
      <vt:lpstr>'TreePlan License'!_09_Volume_Licenses</vt:lpstr>
      <vt:lpstr>'TreePlan License'!_10_Backup_Copy</vt:lpstr>
      <vt:lpstr>'TreePlan License'!_11_Accessibility</vt:lpstr>
      <vt:lpstr>'TreePlan License'!_12_License_Transfer</vt:lpstr>
      <vt:lpstr>'TreePlan License'!_13_Modifications</vt:lpstr>
      <vt:lpstr>'TreePlan License'!_14_Reverse_Engineering</vt:lpstr>
      <vt:lpstr>'TreePlan License'!_15_Sublicensing</vt:lpstr>
      <vt:lpstr>'TreePlan License'!_16_Limited_Warranty</vt:lpstr>
      <vt:lpstr>'TreePlan License'!_17_Limited_Remedy</vt:lpstr>
      <vt:lpstr>'TreePlan License'!_18_Termination</vt:lpstr>
      <vt:lpstr>'TreePlan License'!_19_Confidentiality</vt:lpstr>
      <vt:lpstr>'TreePlan License'!_20_General_Provisions</vt:lpstr>
      <vt:lpstr>'Risk Utility Scaled'!A</vt:lpstr>
      <vt:lpstr>'Risk Utility Scaled'!B</vt:lpstr>
      <vt:lpstr>High</vt:lpstr>
      <vt:lpstr>Low</vt:lpstr>
      <vt:lpstr>'TreePlan License'!Print_Area</vt:lpstr>
      <vt:lpstr>'Risk Utility Scaled'!RT</vt:lpstr>
      <vt:lpstr>'Risk Utility Unscaled'!RT</vt:lpstr>
      <vt:lpstr>'Alternative Model Inputs'!TreeData</vt:lpstr>
      <vt:lpstr>'Formatted ExpVal'!TreeData</vt:lpstr>
      <vt:lpstr>'Original ExpVal'!TreeData</vt:lpstr>
      <vt:lpstr>'Risk Utility Scaled'!TreeData</vt:lpstr>
      <vt:lpstr>'Risk Utility Unscaled'!TreeData</vt:lpstr>
      <vt:lpstr>'Alternative Model Inputs'!TreeDiagBase</vt:lpstr>
      <vt:lpstr>'Formatted ExpVal'!TreeDiagBase</vt:lpstr>
      <vt:lpstr>'Original ExpVal'!TreeDiagBase</vt:lpstr>
      <vt:lpstr>'Risk Utility Scaled'!TreeDiagBase</vt:lpstr>
      <vt:lpstr>'Risk Utility Unscaled'!TreeDiagBase</vt:lpstr>
      <vt:lpstr>'Alternative Model Inputs'!TreeDiagram</vt:lpstr>
      <vt:lpstr>'Formatted ExpVal'!TreeDiagram</vt:lpstr>
      <vt:lpstr>'Original ExpVal'!TreeDiagram</vt:lpstr>
      <vt:lpstr>'Risk Utility Scaled'!TreeDiagram</vt:lpstr>
      <vt:lpstr>'Risk Utility Unscaled'!TreeDiagram</vt:lpstr>
    </vt:vector>
  </TitlesOfParts>
  <Company>TreePlan Software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TreePlan 1.83 Decision Tree Example</dc:title>
  <dc:creator>Mike Middleton</dc:creator>
  <cp:lastModifiedBy>Jacobs, Emily</cp:lastModifiedBy>
  <dcterms:created xsi:type="dcterms:W3CDTF">2011-02-16T01:13:57Z</dcterms:created>
  <dcterms:modified xsi:type="dcterms:W3CDTF">2015-08-21T15:35:28Z</dcterms:modified>
</cp:coreProperties>
</file>