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wade\eclipse-workspace\MCMC Assignment\"/>
    </mc:Choice>
  </mc:AlternateContent>
  <xr:revisionPtr revIDLastSave="0" documentId="13_ncr:1_{3C9C7D7A-5067-458D-8223-4D78D9165316}" xr6:coauthVersionLast="45" xr6:coauthVersionMax="45" xr10:uidLastSave="{00000000-0000-0000-0000-000000000000}"/>
  <bookViews>
    <workbookView xWindow="-108" yWindow="-108" windowWidth="23256" windowHeight="13176" xr2:uid="{988B877D-2205-4154-BF3A-B592BF91C7D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2" i="1" l="1"/>
  <c r="E43" i="1"/>
  <c r="F43" i="1"/>
  <c r="E44" i="1"/>
  <c r="F44" i="1"/>
  <c r="E45" i="1"/>
  <c r="F45" i="1"/>
  <c r="E46" i="1"/>
  <c r="F46" i="1"/>
  <c r="E47" i="1"/>
  <c r="F47" i="1"/>
  <c r="E48" i="1"/>
  <c r="F48" i="1"/>
  <c r="E49" i="1"/>
  <c r="F49" i="1"/>
  <c r="F42" i="1"/>
  <c r="E36" i="1"/>
  <c r="F36" i="1"/>
  <c r="E37" i="1"/>
  <c r="F37" i="1"/>
  <c r="E38" i="1"/>
  <c r="F38" i="1"/>
  <c r="F35" i="1"/>
  <c r="E35" i="1"/>
  <c r="C29" i="1"/>
  <c r="D29" i="1"/>
  <c r="C30" i="1"/>
  <c r="D30" i="1"/>
  <c r="C31" i="1"/>
  <c r="D31" i="1"/>
  <c r="D28" i="1"/>
  <c r="C28" i="1"/>
  <c r="F19" i="1"/>
  <c r="F20" i="1"/>
  <c r="F21" i="1"/>
  <c r="F22" i="1"/>
  <c r="F23" i="1"/>
  <c r="F24" i="1"/>
  <c r="F18" i="1"/>
  <c r="E19" i="1"/>
  <c r="E20" i="1"/>
  <c r="E21" i="1"/>
  <c r="E22" i="1"/>
  <c r="E23" i="1"/>
  <c r="E24" i="1"/>
  <c r="E18" i="1"/>
  <c r="L27" i="1"/>
  <c r="L29" i="1"/>
  <c r="M29" i="1" s="1"/>
  <c r="L7" i="1" l="1"/>
  <c r="M7" i="1" s="1"/>
  <c r="L12" i="1"/>
  <c r="M12" i="1" s="1"/>
  <c r="L14" i="1"/>
  <c r="M14" i="1" s="1"/>
  <c r="L15" i="1"/>
  <c r="M15" i="1" s="1"/>
  <c r="L13" i="1"/>
  <c r="M13" i="1" s="1"/>
  <c r="L10" i="1"/>
  <c r="M10" i="1" s="1"/>
  <c r="L9" i="1"/>
  <c r="M9" i="1" s="1"/>
  <c r="L8" i="1"/>
  <c r="M8" i="1" s="1"/>
  <c r="L6" i="1"/>
  <c r="M6" i="1" s="1"/>
  <c r="L5" i="1"/>
  <c r="M5" i="1" s="1"/>
  <c r="L4" i="1"/>
  <c r="M4" i="1" s="1"/>
  <c r="L28" i="1"/>
  <c r="M28" i="1" s="1"/>
  <c r="M27" i="1"/>
  <c r="L26" i="1"/>
  <c r="M26" i="1" s="1"/>
  <c r="L25" i="1"/>
  <c r="M25" i="1" s="1"/>
  <c r="L24" i="1"/>
  <c r="M24" i="1" s="1"/>
  <c r="L23" i="1"/>
  <c r="M23" i="1" s="1"/>
  <c r="L22" i="1"/>
  <c r="M22" i="1" s="1"/>
  <c r="L20" i="1"/>
  <c r="M20" i="1" s="1"/>
  <c r="L19" i="1"/>
  <c r="M19" i="1" s="1"/>
  <c r="L18" i="1"/>
  <c r="M18" i="1" s="1"/>
  <c r="L17" i="1"/>
  <c r="M17" i="1" s="1"/>
</calcChain>
</file>

<file path=xl/sharedStrings.xml><?xml version="1.0" encoding="utf-8"?>
<sst xmlns="http://schemas.openxmlformats.org/spreadsheetml/2006/main" count="204" uniqueCount="78">
  <si>
    <t>A=T</t>
  </si>
  <si>
    <t>B=T</t>
  </si>
  <si>
    <t>C=T</t>
  </si>
  <si>
    <t>A</t>
  </si>
  <si>
    <t>B</t>
  </si>
  <si>
    <t>D=T</t>
  </si>
  <si>
    <t>T</t>
  </si>
  <si>
    <t>F</t>
  </si>
  <si>
    <t>C</t>
  </si>
  <si>
    <t>E=T</t>
  </si>
  <si>
    <t>D</t>
  </si>
  <si>
    <t>E</t>
  </si>
  <si>
    <t>G=T</t>
  </si>
  <si>
    <t>formula</t>
  </si>
  <si>
    <t>prob</t>
  </si>
  <si>
    <t>P(X)</t>
  </si>
  <si>
    <t>P(!X)</t>
  </si>
  <si>
    <t>P(B|A,C,D,E)=</t>
  </si>
  <si>
    <t>P(B|A,!C,D,E)=</t>
  </si>
  <si>
    <t>P(B|A,!C,!D,E)=</t>
  </si>
  <si>
    <t>P(B|A,!C,D,!E)=</t>
  </si>
  <si>
    <t>P(B|A,C,!D,E)=</t>
  </si>
  <si>
    <t>P(B|A,C,!D,!E)=</t>
  </si>
  <si>
    <t>P(B|A,!C,!D,!E)=</t>
  </si>
  <si>
    <t>P(C|B,E)=</t>
  </si>
  <si>
    <t>P(C|!B,E)=</t>
  </si>
  <si>
    <t>P(C|B,!E)=</t>
  </si>
  <si>
    <t>P(C|!B,!E)=</t>
  </si>
  <si>
    <t>P(D|A,B,E,G)=</t>
  </si>
  <si>
    <t>P(D|A,!B,E,G)=</t>
  </si>
  <si>
    <t>P(D|A,B,!E,G)=</t>
  </si>
  <si>
    <t>P(D|A,!B,!E,G)=</t>
  </si>
  <si>
    <t>P(E|B,C,D,G)=</t>
  </si>
  <si>
    <t>P(E|!B,C,D,G)=</t>
  </si>
  <si>
    <t>P(E|!B,!C,D,G)=</t>
  </si>
  <si>
    <t>P(E|!B,C,!D,G)=</t>
  </si>
  <si>
    <t>P(E|B,!C,D,G)=</t>
  </si>
  <si>
    <t>P(E|B,!C,!D,G)=</t>
  </si>
  <si>
    <t>P(E|!B,!C,!D,G)=</t>
  </si>
  <si>
    <t>P(E|B,C,!D,G)=</t>
  </si>
  <si>
    <t>(P(E|B,C)*P(D|A,B)*P(B)) / (P(E|B,C)*P(D|A,B)*P(B) + P(E|!B,C)*P(D|A,!B)*P(!B))=</t>
  </si>
  <si>
    <t>(P(E|B,!C)*P(D|A,B)*P(B)) / (P(E|B,!C)*P(D|A,B)*P(B) + P(E|!B,!C)*P(D|A,!B)*P(!B))=</t>
  </si>
  <si>
    <t>(P(E|B,!C)*P(!D|A,B)*P(B)) / (P(E|B,!C)*P(!D|A,B)*P(B) + P(E|!B,!C)*P(!D|A,!B)*P(!B))=</t>
  </si>
  <si>
    <t>(P(!E|B,!C)*P(D|A,B)*P(B)) / (P(!E|B,!C)*P(D|A,B)*P(B) + P(!E|!B,!C)*P(D|A,!B)*P(!B))=</t>
  </si>
  <si>
    <t>(P(E|B,C)*P(!D|A,B)*P(B)) / (P(E|B,C)*P(!D|A,B)*P(B) + P(E|!B,C)*P(!D|A,!B)*P(!B))=</t>
  </si>
  <si>
    <t>(P(!E|B,C)*P(!D|A,B)*P(B)) / (P(!E|B,C)*P(!D|A,B)*P(B) + P(!E|!B,C)*P(!D|A,!B)*P(!B))=</t>
  </si>
  <si>
    <t>(P(!E|B,!C)*P(!D|A,B)*P(B)) / (P(!E|B,!C)*P(!D|A,B)*P(B) + P(!E|!B,!C)*P(D|A,!B)*P(!B))=</t>
  </si>
  <si>
    <t>(P(E|B,C)*P(C)) / (P(E|B,C)*(C)  + P(E|B,!C)*P(!C))=</t>
  </si>
  <si>
    <t>(P(E|!B,C)*P(C)) / (P(E|!B,C)*(C)  + P(E|!B,!C)*P(!C))=</t>
  </si>
  <si>
    <t>(P(!E|B,C)*P(C)) / (P(!E|B,C)*(C)  + P(!E|B,!C)*P(!C))=</t>
  </si>
  <si>
    <t>(P(!E|!B,C)*P(C)) / (P(!E|!B,C)*(C)  + P(!E|!B,!C)*P(!C))=</t>
  </si>
  <si>
    <t>(P(D|A,B)*P(G|D,E)) / (P(D|A,B)*P(G|D,E)+P(!D|A,B)*P(G|!D,E))=</t>
  </si>
  <si>
    <t>(P(D|A,!B)*P(G|D,E)) / (P(D|A,!B)*P(G|D,E)+P(!D|A,!B)*P(G|!D,E))=</t>
  </si>
  <si>
    <t>(P(D|A,B)*P(G|D,!E)) / (P(D|A,B)*P(G|D,!E)+P(!D|A,B)*P(G|!D,!E))=</t>
  </si>
  <si>
    <t>(P(D|A,!B)*P(G|D,!E)) / (P(D|A,!B)*P(G|D,!E)+P(!D|A,!B)*P(G|!D,!E))=</t>
  </si>
  <si>
    <t>(P(E|B,C)*P(G|D,E)) / (P(E|B,C)*P(G|D,E)+P(!E|B,C)*P(G|D,!E))=</t>
  </si>
  <si>
    <t>(P(E|!B,C)*P(G|D,E)) / (P(E|!B,C)*P(G|D,E)+P(!E|!B,C)*P(G|D,!E))=</t>
  </si>
  <si>
    <t>(P(E|!B,!C)*P(G|D,E)) / (P(E|!B,!C)*P(G|D,E)+P(!E|!B,!C)*P(G|D,!E))=</t>
  </si>
  <si>
    <t>(P(E|!B,C)*P(G|!D,E)) / (P(E|!B,C)*P(G|!D,E)+P(!E|!B,C)*P(G|!D,!E))=</t>
  </si>
  <si>
    <t>(P(E|B,!C)*P(G|D,E)) / (P(E|B,!C)*P(G|D,E)+P(!E|B,!C)*P(G|D,!E))=</t>
  </si>
  <si>
    <t>(P(E|B,!C)*P(G|!D,E)) / (P(E|B,!C)*P(G|!D,E)+P(!E|B,!C)*P(G|!D,!E))=</t>
  </si>
  <si>
    <t>(P(E|!B,!C)*P(G|!D,E)) / (P(E|!B,!C)*P(G|!D,E)+P(!E|!B,!C)*P(G|!D,!E))=</t>
  </si>
  <si>
    <t>(P(E|B,C)*P(G|!D,E)) / (P(E|B,C)*P(G|!D,E)+P(!E|B,C)*P(G|!D,!E))=</t>
  </si>
  <si>
    <t>B=F</t>
  </si>
  <si>
    <t>C=F</t>
  </si>
  <si>
    <t>G</t>
  </si>
  <si>
    <t>D=F</t>
  </si>
  <si>
    <t>E=F</t>
  </si>
  <si>
    <t>1</t>
  </si>
  <si>
    <t>2</t>
  </si>
  <si>
    <t>3</t>
  </si>
  <si>
    <t>4</t>
  </si>
  <si>
    <t>5</t>
  </si>
  <si>
    <t>Iteration\Runs</t>
  </si>
  <si>
    <t>new b CPT</t>
  </si>
  <si>
    <t>new c CPT</t>
  </si>
  <si>
    <t>new d CPT</t>
  </si>
  <si>
    <t>new e CPT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</si>
</sst>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rgb="FF000000"/>
      <name val="Lato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9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/>
    <xf numFmtId="0" fontId="0" fillId="0" borderId="1" xfId="0" applyFont="1" applyBorder="1"/>
    <xf numFmtId="0" fontId="0" fillId="0" borderId="2" xfId="0" applyFont="1" applyBorder="1"/>
    <xf numFmtId="0" fontId="0" fillId="0" borderId="3" xfId="0" applyFont="1" applyBorder="1"/>
    <xf numFmtId="0" fontId="0" fillId="3" borderId="4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1" fillId="2" borderId="8" xfId="0" applyFont="1" applyFill="1" applyBorder="1"/>
    <xf numFmtId="0" fontId="0" fillId="3" borderId="6" xfId="0" applyFont="1" applyFill="1" applyBorder="1"/>
    <xf numFmtId="0" fontId="0" fillId="3" borderId="7" xfId="0" applyFont="1" applyFill="1" applyBorder="1"/>
    <xf numFmtId="0" fontId="0" fillId="3" borderId="8" xfId="0" applyFont="1" applyFill="1" applyBorder="1"/>
    <xf numFmtId="0" fontId="0" fillId="0" borderId="6" xfId="0" applyFont="1" applyBorder="1"/>
    <xf numFmtId="0" fontId="0" fillId="0" borderId="7" xfId="0" applyFont="1" applyBorder="1"/>
    <xf numFmtId="0" fontId="0" fillId="0" borderId="8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Results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Sheet1!$B$51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Sheet1!$B$52:$B$61</c:f>
              <c:numCache>
                <c:formatCode>General</c:formatCode>
                <c:ptCount val="10"/>
                <c:pt idx="0">
                  <c:v>7.2999999999999995E-2</c:v>
                </c:pt>
                <c:pt idx="1">
                  <c:v>8.2500000000000004E-2</c:v>
                </c:pt>
                <c:pt idx="2">
                  <c:v>8.3000000000000004E-2</c:v>
                </c:pt>
                <c:pt idx="3">
                  <c:v>8.7749999999999995E-2</c:v>
                </c:pt>
                <c:pt idx="4">
                  <c:v>9.2200000000000004E-2</c:v>
                </c:pt>
                <c:pt idx="5">
                  <c:v>9.2833330000000006E-2</c:v>
                </c:pt>
                <c:pt idx="6">
                  <c:v>8.8714290000000001E-2</c:v>
                </c:pt>
                <c:pt idx="7">
                  <c:v>8.8249999999999995E-2</c:v>
                </c:pt>
                <c:pt idx="8">
                  <c:v>8.8777780000000001E-2</c:v>
                </c:pt>
                <c:pt idx="9">
                  <c:v>8.9099999999999999E-2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4E-42EE-AB55-4F0462256F1B}"/>
            </c:ext>
          </c:extLst>
        </c:ser>
        <c:ser>
          <c:idx val="2"/>
          <c:order val="1"/>
          <c:tx>
            <c:strRef>
              <c:f>Sheet1!$C$51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Sheet1!$C$52:$C$61</c:f>
              <c:numCache>
                <c:formatCode>General</c:formatCode>
                <c:ptCount val="10"/>
                <c:pt idx="0">
                  <c:v>8.5000000000000006E-2</c:v>
                </c:pt>
                <c:pt idx="1">
                  <c:v>0.09</c:v>
                </c:pt>
                <c:pt idx="2">
                  <c:v>8.9333330000000002E-2</c:v>
                </c:pt>
                <c:pt idx="3">
                  <c:v>9.1249999999999998E-2</c:v>
                </c:pt>
                <c:pt idx="4">
                  <c:v>8.8599999999999998E-2</c:v>
                </c:pt>
                <c:pt idx="5">
                  <c:v>9.1999999999999998E-2</c:v>
                </c:pt>
                <c:pt idx="6">
                  <c:v>9.1142855999999994E-2</c:v>
                </c:pt>
                <c:pt idx="7">
                  <c:v>9.0874999999999997E-2</c:v>
                </c:pt>
                <c:pt idx="8">
                  <c:v>9.0333335000000001E-2</c:v>
                </c:pt>
                <c:pt idx="9">
                  <c:v>9.0399999999999994E-2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4E-42EE-AB55-4F0462256F1B}"/>
            </c:ext>
          </c:extLst>
        </c:ser>
        <c:ser>
          <c:idx val="3"/>
          <c:order val="2"/>
          <c:tx>
            <c:strRef>
              <c:f>Sheet1!$D$51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Sheet1!$D$52:$D$61</c:f>
              <c:numCache>
                <c:formatCode>General</c:formatCode>
                <c:ptCount val="10"/>
                <c:pt idx="0">
                  <c:v>9.7000000000000003E-2</c:v>
                </c:pt>
                <c:pt idx="1">
                  <c:v>9.1499999999999998E-2</c:v>
                </c:pt>
                <c:pt idx="2">
                  <c:v>8.5999999999999993E-2</c:v>
                </c:pt>
                <c:pt idx="3">
                  <c:v>8.6749999999999994E-2</c:v>
                </c:pt>
                <c:pt idx="4">
                  <c:v>9.1399999999999995E-2</c:v>
                </c:pt>
                <c:pt idx="5">
                  <c:v>8.9166659999999995E-2</c:v>
                </c:pt>
                <c:pt idx="6">
                  <c:v>8.9571429999999994E-2</c:v>
                </c:pt>
                <c:pt idx="7">
                  <c:v>9.1624999999999998E-2</c:v>
                </c:pt>
                <c:pt idx="8">
                  <c:v>9.0999999999999998E-2</c:v>
                </c:pt>
                <c:pt idx="9">
                  <c:v>8.9599999999999999E-2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A4E-42EE-AB55-4F0462256F1B}"/>
            </c:ext>
          </c:extLst>
        </c:ser>
        <c:ser>
          <c:idx val="4"/>
          <c:order val="3"/>
          <c:tx>
            <c:strRef>
              <c:f>Sheet1!$E$51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Sheet1!$E$52:$E$61</c:f>
              <c:numCache>
                <c:formatCode>General</c:formatCode>
                <c:ptCount val="10"/>
                <c:pt idx="0">
                  <c:v>0.09</c:v>
                </c:pt>
                <c:pt idx="1">
                  <c:v>9.2499999999999999E-2</c:v>
                </c:pt>
                <c:pt idx="2">
                  <c:v>0.09</c:v>
                </c:pt>
                <c:pt idx="3">
                  <c:v>9.2999999999999999E-2</c:v>
                </c:pt>
                <c:pt idx="4">
                  <c:v>9.3200000000000005E-2</c:v>
                </c:pt>
                <c:pt idx="5">
                  <c:v>9.2833330000000006E-2</c:v>
                </c:pt>
                <c:pt idx="6">
                  <c:v>9.2428570000000002E-2</c:v>
                </c:pt>
                <c:pt idx="7">
                  <c:v>9.1874999999999998E-2</c:v>
                </c:pt>
                <c:pt idx="8">
                  <c:v>9.1111109999999995E-2</c:v>
                </c:pt>
                <c:pt idx="9">
                  <c:v>9.01E-2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A4E-42EE-AB55-4F0462256F1B}"/>
            </c:ext>
          </c:extLst>
        </c:ser>
        <c:ser>
          <c:idx val="5"/>
          <c:order val="4"/>
          <c:tx>
            <c:strRef>
              <c:f>Sheet1!$F$51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Sheet1!$F$52:$F$61</c:f>
              <c:numCache>
                <c:formatCode>General</c:formatCode>
                <c:ptCount val="10"/>
                <c:pt idx="0">
                  <c:v>8.6999999999999994E-2</c:v>
                </c:pt>
                <c:pt idx="1">
                  <c:v>8.1500000000000003E-2</c:v>
                </c:pt>
                <c:pt idx="2">
                  <c:v>7.9000000000000001E-2</c:v>
                </c:pt>
                <c:pt idx="3">
                  <c:v>8.3000000000000004E-2</c:v>
                </c:pt>
                <c:pt idx="4">
                  <c:v>9.06E-2</c:v>
                </c:pt>
                <c:pt idx="5">
                  <c:v>9.0166666000000006E-2</c:v>
                </c:pt>
                <c:pt idx="6">
                  <c:v>9.0999999999999998E-2</c:v>
                </c:pt>
                <c:pt idx="7">
                  <c:v>8.9874999999999997E-2</c:v>
                </c:pt>
                <c:pt idx="8">
                  <c:v>8.944444E-2</c:v>
                </c:pt>
                <c:pt idx="9">
                  <c:v>8.9599999999999999E-2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A4E-42EE-AB55-4F0462256F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8602608"/>
        <c:axId val="2060794176"/>
      </c:lineChart>
      <c:catAx>
        <c:axId val="2068602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aseline="0">
                    <a:solidFill>
                      <a:schemeClr val="tx1"/>
                    </a:solidFill>
                  </a:rPr>
                  <a:t>Sample Point (1000 iterations)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794176"/>
        <c:crosses val="autoZero"/>
        <c:auto val="1"/>
        <c:lblAlgn val="ctr"/>
        <c:lblOffset val="100"/>
        <c:noMultiLvlLbl val="0"/>
      </c:catAx>
      <c:valAx>
        <c:axId val="2060794176"/>
        <c:scaling>
          <c:orientation val="minMax"/>
          <c:min val="6.000000000000001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aseline="0">
                    <a:solidFill>
                      <a:schemeClr val="tx1"/>
                    </a:solidFill>
                  </a:rPr>
                  <a:t>P(B|A=T,G=T)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8602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579120</xdr:colOff>
      <xdr:row>49</xdr:row>
      <xdr:rowOff>175260</xdr:rowOff>
    </xdr:from>
    <xdr:to>
      <xdr:col>11</xdr:col>
      <xdr:colOff>838200</xdr:colOff>
      <xdr:row>75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DB0ECB-0FB2-47D7-AE38-CE29EA4E56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DFC1650-CFA6-4230-BE15-A6F801C8FA3B}" name="Table7" displayName="Table7" ref="A17:F24" totalsRowShown="0">
  <autoFilter ref="A17:F24" xr:uid="{F1D8DB33-4A72-4598-B98F-252CD0300D05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5E78631D-A846-4BEF-9201-D47F19D52D17}" name="A"/>
    <tableColumn id="2" xr3:uid="{5B27DA8E-1D46-42FB-A279-D932A99B9611}" name="C"/>
    <tableColumn id="3" xr3:uid="{0FAC1FDE-1539-4FB5-A053-91E910A7AB9C}" name="D"/>
    <tableColumn id="4" xr3:uid="{DB1C7C77-E574-4578-8035-1A811B965BBC}" name="E"/>
    <tableColumn id="5" xr3:uid="{7730E18C-291C-47E3-A202-9600DA0A46FF}" name="B=T">
      <calculatedColumnFormula>L4</calculatedColumnFormula>
    </tableColumn>
    <tableColumn id="6" xr3:uid="{656E8A1F-1FDD-4381-A494-DFDD8B2B18BC}" name="B=F">
      <calculatedColumnFormula>M4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9292E80-5E07-4DE4-B9AA-A94B841593B6}" name="Table8" displayName="Table8" ref="A27:D31" totalsRowShown="0">
  <autoFilter ref="A27:D31" xr:uid="{C2D0C5DA-5719-41F7-B64D-C3C5AC7D2F32}">
    <filterColumn colId="0" hiddenButton="1"/>
    <filterColumn colId="1" hiddenButton="1"/>
    <filterColumn colId="2" hiddenButton="1"/>
    <filterColumn colId="3" hiddenButton="1"/>
  </autoFilter>
  <tableColumns count="4">
    <tableColumn id="1" xr3:uid="{D86B8FC4-B407-40D1-AB69-82EC7A96D5DB}" name="B"/>
    <tableColumn id="2" xr3:uid="{CFEB4B73-A55B-4E00-9B69-3B636EACC66A}" name="E"/>
    <tableColumn id="3" xr3:uid="{219A8E07-4384-4CE9-B8F1-D6C8BB622E29}" name="C=T">
      <calculatedColumnFormula>L12</calculatedColumnFormula>
    </tableColumn>
    <tableColumn id="4" xr3:uid="{907AC3E9-A34F-412A-A789-31BF1268F841}" name="C=F">
      <calculatedColumnFormula>M12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74E0B301-4834-4018-A426-B25E6F485159}" name="Table9" displayName="Table9" ref="A34:F38" totalsRowShown="0">
  <autoFilter ref="A34:F38" xr:uid="{7675B67B-01F2-4BF3-B1D1-5B3A872B7BC6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3DFD547D-C77F-4152-9427-489B816A813D}" name="A"/>
    <tableColumn id="2" xr3:uid="{52A68C2F-F520-428E-9BED-1F55ABC199BF}" name="B"/>
    <tableColumn id="3" xr3:uid="{31794ACD-2CCC-479B-AB8B-E1B0A394EA63}" name="E"/>
    <tableColumn id="4" xr3:uid="{1609F7C1-922D-43C7-AABC-0CA84E0E1C7B}" name="G"/>
    <tableColumn id="5" xr3:uid="{04FC3836-3CF0-44A8-8BFA-64C2CD59C424}" name="D=T">
      <calculatedColumnFormula>L17</calculatedColumnFormula>
    </tableColumn>
    <tableColumn id="6" xr3:uid="{65E68848-535D-4B7E-B726-5A176AF48978}" name="D=F">
      <calculatedColumnFormula>M17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3E850B5E-4AF3-4CC5-8BE4-C46E2C4FBD0A}" name="Table10" displayName="Table10" ref="A41:F49" totalsRowShown="0">
  <autoFilter ref="A41:F49" xr:uid="{460759F3-AB9C-45C5-A107-F8831FA0E8E2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6EFF9566-35FC-486A-92CB-B266FB90496D}" name="B"/>
    <tableColumn id="2" xr3:uid="{272F9BDC-6B47-43EA-9F21-C29069E5AB0B}" name="C"/>
    <tableColumn id="3" xr3:uid="{F3920585-22E4-4ED5-BF35-2A5140772E02}" name="D"/>
    <tableColumn id="4" xr3:uid="{3CED0F8C-18FD-411B-8B29-63AC8806A9E4}" name="G"/>
    <tableColumn id="5" xr3:uid="{73282FDB-1B24-4049-9132-5F0C822C1AAE}" name="E=T">
      <calculatedColumnFormula>L22</calculatedColumnFormula>
    </tableColumn>
    <tableColumn id="6" xr3:uid="{38F28ED8-3FA8-48B4-BEFE-4E01C8F3D202}" name="E=F">
      <calculatedColumnFormula>M22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F7FAB77B-A25A-43E7-BD74-814967384B25}" name="Table11" displayName="Table11" ref="A51:F61" totalsRowShown="0">
  <autoFilter ref="A51:F61" xr:uid="{0DC60097-AD00-484D-94F5-111491D54C12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FDD1CDA3-5A40-49A9-9065-31D494F475E7}" name="Iteration\Runs"/>
    <tableColumn id="2" xr3:uid="{D8AB7A32-25EF-4127-BF17-A525FAB318F5}" name="1"/>
    <tableColumn id="3" xr3:uid="{F94E0506-820D-4189-9014-A2467024214B}" name="2"/>
    <tableColumn id="4" xr3:uid="{6C9284E3-3804-4A23-A2EC-173FF4844019}" name="3"/>
    <tableColumn id="5" xr3:uid="{C264D16C-BD7E-4E58-9DA8-796861C46B9A}" name="4"/>
    <tableColumn id="6" xr3:uid="{37E218A0-7161-4A16-AAE6-2E598C33F0BF}" name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8332E-8286-4770-84E3-1AA280A5191B}">
  <dimension ref="A1:M61"/>
  <sheetViews>
    <sheetView tabSelected="1" workbookViewId="0">
      <selection activeCell="A41" sqref="A41"/>
    </sheetView>
  </sheetViews>
  <sheetFormatPr defaultRowHeight="14.4" x14ac:dyDescent="0.3"/>
  <cols>
    <col min="1" max="1" width="13.33203125" bestFit="1" customWidth="1"/>
    <col min="2" max="2" width="10.44140625" customWidth="1"/>
    <col min="3" max="6" width="12" bestFit="1" customWidth="1"/>
    <col min="7" max="7" width="8.5546875" customWidth="1"/>
    <col min="10" max="10" width="14.21875" bestFit="1" customWidth="1"/>
    <col min="11" max="11" width="72.109375" bestFit="1" customWidth="1"/>
    <col min="12" max="12" width="12.33203125" customWidth="1"/>
    <col min="13" max="13" width="12" bestFit="1" customWidth="1"/>
  </cols>
  <sheetData>
    <row r="1" spans="1:13" x14ac:dyDescent="0.3">
      <c r="B1" s="6" t="s">
        <v>0</v>
      </c>
      <c r="D1" s="6" t="s">
        <v>1</v>
      </c>
      <c r="F1" s="6" t="s">
        <v>2</v>
      </c>
      <c r="I1" t="s">
        <v>0</v>
      </c>
    </row>
    <row r="2" spans="1:13" x14ac:dyDescent="0.3">
      <c r="B2" s="5">
        <v>0.7</v>
      </c>
      <c r="D2" s="5">
        <v>0.1</v>
      </c>
      <c r="F2" s="5">
        <v>0.3</v>
      </c>
      <c r="I2" t="s">
        <v>12</v>
      </c>
    </row>
    <row r="3" spans="1:13" x14ac:dyDescent="0.3">
      <c r="J3" t="s">
        <v>14</v>
      </c>
      <c r="K3" t="s">
        <v>13</v>
      </c>
      <c r="L3" t="s">
        <v>15</v>
      </c>
      <c r="M3" t="s">
        <v>16</v>
      </c>
    </row>
    <row r="4" spans="1:13" x14ac:dyDescent="0.3">
      <c r="A4" s="7" t="s">
        <v>3</v>
      </c>
      <c r="B4" s="8" t="s">
        <v>4</v>
      </c>
      <c r="C4" s="9" t="s">
        <v>5</v>
      </c>
      <c r="E4" s="7" t="s">
        <v>4</v>
      </c>
      <c r="F4" s="8" t="s">
        <v>8</v>
      </c>
      <c r="G4" s="9" t="s">
        <v>9</v>
      </c>
      <c r="J4" s="1" t="s">
        <v>17</v>
      </c>
      <c r="K4" t="s">
        <v>40</v>
      </c>
      <c r="L4">
        <f>(G5*C5*D2)/(G5*C5*D2+G7*C6*(1-D2))</f>
        <v>8.6956521739130432E-2</v>
      </c>
      <c r="M4">
        <f t="shared" ref="M4:M10" si="0">1-L4</f>
        <v>0.91304347826086962</v>
      </c>
    </row>
    <row r="5" spans="1:13" x14ac:dyDescent="0.3">
      <c r="A5" s="10" t="s">
        <v>6</v>
      </c>
      <c r="B5" s="11" t="s">
        <v>6</v>
      </c>
      <c r="C5" s="12">
        <v>0.3</v>
      </c>
      <c r="E5" s="10" t="s">
        <v>6</v>
      </c>
      <c r="F5" s="11" t="s">
        <v>6</v>
      </c>
      <c r="G5" s="12">
        <v>0.8</v>
      </c>
      <c r="J5" s="1" t="s">
        <v>18</v>
      </c>
      <c r="K5" t="s">
        <v>41</v>
      </c>
      <c r="L5">
        <f>(G6*C5*D2)/(G6*C5*D2+G8*C6*(1-D2))</f>
        <v>0.19999999999999993</v>
      </c>
      <c r="M5">
        <f t="shared" si="0"/>
        <v>0.8</v>
      </c>
    </row>
    <row r="6" spans="1:13" x14ac:dyDescent="0.3">
      <c r="A6" s="13" t="s">
        <v>6</v>
      </c>
      <c r="B6" s="14" t="s">
        <v>7</v>
      </c>
      <c r="C6" s="15">
        <v>0.4</v>
      </c>
      <c r="E6" s="13" t="s">
        <v>6</v>
      </c>
      <c r="F6" s="14" t="s">
        <v>7</v>
      </c>
      <c r="G6" s="15">
        <v>0.3</v>
      </c>
      <c r="J6" s="1" t="s">
        <v>19</v>
      </c>
      <c r="K6" t="s">
        <v>42</v>
      </c>
      <c r="L6">
        <f>(G6*(1-C5)*D2)/(G6*(1-C5)*D2+G8*(1-C6)*(1-D2))</f>
        <v>0.28000000000000003</v>
      </c>
      <c r="M6">
        <f t="shared" si="0"/>
        <v>0.72</v>
      </c>
    </row>
    <row r="7" spans="1:13" x14ac:dyDescent="0.3">
      <c r="A7" s="10" t="s">
        <v>7</v>
      </c>
      <c r="B7" s="11" t="s">
        <v>6</v>
      </c>
      <c r="C7" s="12">
        <v>0.4</v>
      </c>
      <c r="E7" s="10" t="s">
        <v>7</v>
      </c>
      <c r="F7" s="11" t="s">
        <v>6</v>
      </c>
      <c r="G7" s="12">
        <v>0.7</v>
      </c>
      <c r="J7" s="1" t="s">
        <v>20</v>
      </c>
      <c r="K7" t="s">
        <v>43</v>
      </c>
      <c r="L7">
        <f>((1-G6)*C5*D2)/((1-G6)*C5*D2+(1-G8)*C6*(1-D2))</f>
        <v>6.0869565217391293E-2</v>
      </c>
      <c r="M7">
        <f t="shared" si="0"/>
        <v>0.93913043478260871</v>
      </c>
    </row>
    <row r="8" spans="1:13" x14ac:dyDescent="0.3">
      <c r="A8" s="2" t="s">
        <v>7</v>
      </c>
      <c r="B8" s="3" t="s">
        <v>7</v>
      </c>
      <c r="C8" s="4">
        <v>0.2</v>
      </c>
      <c r="E8" s="2" t="s">
        <v>7</v>
      </c>
      <c r="F8" s="3" t="s">
        <v>7</v>
      </c>
      <c r="G8" s="4">
        <v>0.1</v>
      </c>
      <c r="J8" s="1" t="s">
        <v>21</v>
      </c>
      <c r="K8" t="s">
        <v>44</v>
      </c>
      <c r="L8">
        <f>(G5*(1-C5)*D2)/(G5*(1-C5)*D2+G7*(1-C6)*(1-D2))</f>
        <v>0.12903225806451613</v>
      </c>
      <c r="M8">
        <f t="shared" si="0"/>
        <v>0.87096774193548387</v>
      </c>
    </row>
    <row r="9" spans="1:13" x14ac:dyDescent="0.3">
      <c r="J9" s="1" t="s">
        <v>22</v>
      </c>
      <c r="K9" t="s">
        <v>45</v>
      </c>
      <c r="L9">
        <f>((1-G5)*(1-C5)*D2)/((1-G5)*(1-C5)*D2+(1-G7)*(1-C6)*(1-D2))</f>
        <v>7.9545454545454516E-2</v>
      </c>
      <c r="M9">
        <f t="shared" si="0"/>
        <v>0.92045454545454553</v>
      </c>
    </row>
    <row r="10" spans="1:13" x14ac:dyDescent="0.3">
      <c r="C10" s="7" t="s">
        <v>10</v>
      </c>
      <c r="D10" s="8" t="s">
        <v>11</v>
      </c>
      <c r="E10" s="9" t="s">
        <v>12</v>
      </c>
      <c r="J10" s="1" t="s">
        <v>23</v>
      </c>
      <c r="K10" t="s">
        <v>46</v>
      </c>
      <c r="L10">
        <f>((1-G6)*(1-C5)*D2)/((1-G6)*(1-C5)*D2+(1-G8)*C6*(1-D2))</f>
        <v>0.13136729222520105</v>
      </c>
      <c r="M10">
        <f t="shared" si="0"/>
        <v>0.86863270777479895</v>
      </c>
    </row>
    <row r="11" spans="1:13" x14ac:dyDescent="0.3">
      <c r="C11" s="10" t="s">
        <v>6</v>
      </c>
      <c r="D11" s="11" t="s">
        <v>6</v>
      </c>
      <c r="E11" s="12">
        <v>0.4</v>
      </c>
    </row>
    <row r="12" spans="1:13" x14ac:dyDescent="0.3">
      <c r="C12" s="13" t="s">
        <v>6</v>
      </c>
      <c r="D12" s="14" t="s">
        <v>7</v>
      </c>
      <c r="E12" s="15">
        <v>0.6</v>
      </c>
      <c r="J12" t="s">
        <v>24</v>
      </c>
      <c r="K12" t="s">
        <v>47</v>
      </c>
      <c r="L12">
        <f>(G5*F2)/(G5*F2+G6*(1-F2))</f>
        <v>0.53333333333333333</v>
      </c>
      <c r="M12">
        <f>1-L12</f>
        <v>0.46666666666666667</v>
      </c>
    </row>
    <row r="13" spans="1:13" x14ac:dyDescent="0.3">
      <c r="C13" s="10" t="s">
        <v>7</v>
      </c>
      <c r="D13" s="11" t="s">
        <v>6</v>
      </c>
      <c r="E13" s="12">
        <v>0.5</v>
      </c>
      <c r="J13" t="s">
        <v>25</v>
      </c>
      <c r="K13" t="s">
        <v>48</v>
      </c>
      <c r="L13">
        <f>(G7*F2)/(G7*F2+G8*(1-F2))</f>
        <v>0.75</v>
      </c>
      <c r="M13">
        <f>1-L13</f>
        <v>0.25</v>
      </c>
    </row>
    <row r="14" spans="1:13" x14ac:dyDescent="0.3">
      <c r="C14" s="2" t="s">
        <v>7</v>
      </c>
      <c r="D14" s="3" t="s">
        <v>7</v>
      </c>
      <c r="E14" s="4">
        <v>0.9</v>
      </c>
      <c r="J14" t="s">
        <v>26</v>
      </c>
      <c r="K14" t="s">
        <v>49</v>
      </c>
      <c r="L14">
        <f>((1-G5)*F2)/((1-G5)*F2+(1-G6)*(1-F2))</f>
        <v>0.10909090909090907</v>
      </c>
      <c r="M14">
        <f>1-L14</f>
        <v>0.89090909090909087</v>
      </c>
    </row>
    <row r="15" spans="1:13" x14ac:dyDescent="0.3">
      <c r="J15" t="s">
        <v>27</v>
      </c>
      <c r="K15" t="s">
        <v>50</v>
      </c>
      <c r="L15">
        <f>((1-G7)*F2)/((1-G7)*F2+(1-G8)*(1-F2))</f>
        <v>0.12500000000000003</v>
      </c>
      <c r="M15">
        <f>1-L15</f>
        <v>0.875</v>
      </c>
    </row>
    <row r="16" spans="1:13" x14ac:dyDescent="0.3">
      <c r="A16" t="s">
        <v>74</v>
      </c>
    </row>
    <row r="17" spans="1:13" x14ac:dyDescent="0.3">
      <c r="A17" t="s">
        <v>3</v>
      </c>
      <c r="B17" t="s">
        <v>8</v>
      </c>
      <c r="C17" t="s">
        <v>10</v>
      </c>
      <c r="D17" t="s">
        <v>11</v>
      </c>
      <c r="E17" t="s">
        <v>1</v>
      </c>
      <c r="F17" t="s">
        <v>63</v>
      </c>
      <c r="J17" s="1" t="s">
        <v>28</v>
      </c>
      <c r="K17" t="s">
        <v>51</v>
      </c>
      <c r="L17">
        <f>(C5*E11)/(C5*E11+(1-C5)*(1-E13))</f>
        <v>0.25531914893617019</v>
      </c>
      <c r="M17">
        <f>1-L17</f>
        <v>0.74468085106382986</v>
      </c>
    </row>
    <row r="18" spans="1:13" x14ac:dyDescent="0.3">
      <c r="A18" t="s">
        <v>6</v>
      </c>
      <c r="B18" t="s">
        <v>6</v>
      </c>
      <c r="C18" t="s">
        <v>6</v>
      </c>
      <c r="D18" t="s">
        <v>6</v>
      </c>
      <c r="E18">
        <f>L4</f>
        <v>8.6956521739130432E-2</v>
      </c>
      <c r="F18">
        <f>M4</f>
        <v>0.91304347826086962</v>
      </c>
      <c r="J18" s="1" t="s">
        <v>29</v>
      </c>
      <c r="K18" t="s">
        <v>52</v>
      </c>
      <c r="L18">
        <f>(C6*E11)/(C6*E11+(1-C6)*(1-E13))</f>
        <v>0.34782608695652178</v>
      </c>
      <c r="M18">
        <f>1-L18</f>
        <v>0.65217391304347827</v>
      </c>
    </row>
    <row r="19" spans="1:13" x14ac:dyDescent="0.3">
      <c r="A19" t="s">
        <v>6</v>
      </c>
      <c r="B19" t="s">
        <v>7</v>
      </c>
      <c r="C19" t="s">
        <v>6</v>
      </c>
      <c r="D19" t="s">
        <v>6</v>
      </c>
      <c r="E19">
        <f t="shared" ref="E19:E24" si="1">L5</f>
        <v>0.19999999999999993</v>
      </c>
      <c r="F19">
        <f t="shared" ref="F19:F24" si="2">M5</f>
        <v>0.8</v>
      </c>
      <c r="J19" s="1" t="s">
        <v>30</v>
      </c>
      <c r="K19" t="s">
        <v>53</v>
      </c>
      <c r="L19">
        <f>(C5*E12)/(C5*E12+(1-C5)*(1-E14))</f>
        <v>0.72000000000000008</v>
      </c>
      <c r="M19">
        <f>1-L19</f>
        <v>0.27999999999999992</v>
      </c>
    </row>
    <row r="20" spans="1:13" x14ac:dyDescent="0.3">
      <c r="A20" t="s">
        <v>6</v>
      </c>
      <c r="B20" t="s">
        <v>7</v>
      </c>
      <c r="C20" t="s">
        <v>7</v>
      </c>
      <c r="D20" t="s">
        <v>6</v>
      </c>
      <c r="E20">
        <f t="shared" si="1"/>
        <v>0.28000000000000003</v>
      </c>
      <c r="F20">
        <f t="shared" si="2"/>
        <v>0.72</v>
      </c>
      <c r="J20" s="1" t="s">
        <v>31</v>
      </c>
      <c r="K20" t="s">
        <v>54</v>
      </c>
      <c r="L20">
        <f>(C6*E12)/(C6*E12+(1-C6)*(1-E14))</f>
        <v>0.8</v>
      </c>
      <c r="M20">
        <f>1-L20</f>
        <v>0.19999999999999996</v>
      </c>
    </row>
    <row r="21" spans="1:13" x14ac:dyDescent="0.3">
      <c r="A21" t="s">
        <v>6</v>
      </c>
      <c r="B21" t="s">
        <v>7</v>
      </c>
      <c r="C21" t="s">
        <v>6</v>
      </c>
      <c r="D21" t="s">
        <v>7</v>
      </c>
      <c r="E21">
        <f t="shared" si="1"/>
        <v>6.0869565217391293E-2</v>
      </c>
      <c r="F21">
        <f t="shared" si="2"/>
        <v>0.93913043478260871</v>
      </c>
    </row>
    <row r="22" spans="1:13" x14ac:dyDescent="0.3">
      <c r="A22" t="s">
        <v>6</v>
      </c>
      <c r="B22" t="s">
        <v>6</v>
      </c>
      <c r="C22" t="s">
        <v>7</v>
      </c>
      <c r="D22" t="s">
        <v>6</v>
      </c>
      <c r="E22">
        <f t="shared" si="1"/>
        <v>0.12903225806451613</v>
      </c>
      <c r="F22">
        <f t="shared" si="2"/>
        <v>0.87096774193548387</v>
      </c>
      <c r="J22" s="1" t="s">
        <v>32</v>
      </c>
      <c r="K22" t="s">
        <v>55</v>
      </c>
      <c r="L22">
        <f>(G5*E11)/(G5*E16+(1-E11)*E12)</f>
        <v>0.88888888888888906</v>
      </c>
      <c r="M22">
        <f t="shared" ref="M22:M29" si="3">1-L22</f>
        <v>0.11111111111111094</v>
      </c>
    </row>
    <row r="23" spans="1:13" x14ac:dyDescent="0.3">
      <c r="A23" t="s">
        <v>6</v>
      </c>
      <c r="B23" t="s">
        <v>6</v>
      </c>
      <c r="C23" t="s">
        <v>7</v>
      </c>
      <c r="D23" t="s">
        <v>7</v>
      </c>
      <c r="E23">
        <f t="shared" si="1"/>
        <v>7.9545454545454516E-2</v>
      </c>
      <c r="F23">
        <f t="shared" si="2"/>
        <v>0.92045454545454553</v>
      </c>
      <c r="J23" s="1" t="s">
        <v>33</v>
      </c>
      <c r="K23" t="s">
        <v>56</v>
      </c>
      <c r="L23">
        <f>(G7*E11)/(G7*E11+(1-G7)*E12)</f>
        <v>0.60869565217391308</v>
      </c>
      <c r="M23">
        <f t="shared" si="3"/>
        <v>0.39130434782608692</v>
      </c>
    </row>
    <row r="24" spans="1:13" x14ac:dyDescent="0.3">
      <c r="A24" t="s">
        <v>6</v>
      </c>
      <c r="B24" t="s">
        <v>7</v>
      </c>
      <c r="C24" t="s">
        <v>7</v>
      </c>
      <c r="D24" t="s">
        <v>7</v>
      </c>
      <c r="E24">
        <f t="shared" si="1"/>
        <v>0.13136729222520105</v>
      </c>
      <c r="F24">
        <f t="shared" si="2"/>
        <v>0.86863270777479895</v>
      </c>
      <c r="J24" s="1" t="s">
        <v>34</v>
      </c>
      <c r="K24" t="s">
        <v>57</v>
      </c>
      <c r="L24">
        <f>(G8*E11)/(G8*E11+(1-G8)*E12)</f>
        <v>6.8965517241379309E-2</v>
      </c>
      <c r="M24">
        <f t="shared" si="3"/>
        <v>0.93103448275862066</v>
      </c>
    </row>
    <row r="25" spans="1:13" x14ac:dyDescent="0.3">
      <c r="J25" s="1" t="s">
        <v>35</v>
      </c>
      <c r="K25" t="s">
        <v>58</v>
      </c>
      <c r="L25">
        <f>(G7*E13)/(G7*E13+(1-G7)*E14)</f>
        <v>0.5645161290322579</v>
      </c>
      <c r="M25">
        <f t="shared" si="3"/>
        <v>0.4354838709677421</v>
      </c>
    </row>
    <row r="26" spans="1:13" x14ac:dyDescent="0.3">
      <c r="A26" t="s">
        <v>75</v>
      </c>
      <c r="J26" s="1" t="s">
        <v>36</v>
      </c>
      <c r="K26" t="s">
        <v>59</v>
      </c>
      <c r="L26">
        <f>(G6*E11)/(G6*E11+(1-G6)*E12)</f>
        <v>0.22222222222222221</v>
      </c>
      <c r="M26">
        <f t="shared" si="3"/>
        <v>0.77777777777777779</v>
      </c>
    </row>
    <row r="27" spans="1:13" x14ac:dyDescent="0.3">
      <c r="A27" t="s">
        <v>4</v>
      </c>
      <c r="B27" t="s">
        <v>11</v>
      </c>
      <c r="C27" t="s">
        <v>2</v>
      </c>
      <c r="D27" t="s">
        <v>64</v>
      </c>
      <c r="J27" s="1" t="s">
        <v>37</v>
      </c>
      <c r="K27" t="s">
        <v>60</v>
      </c>
      <c r="L27">
        <f>(G6*E13)/(G6*E13+(1-G6)*E14)</f>
        <v>0.19230769230769229</v>
      </c>
      <c r="M27">
        <f t="shared" si="3"/>
        <v>0.80769230769230771</v>
      </c>
    </row>
    <row r="28" spans="1:13" x14ac:dyDescent="0.3">
      <c r="A28" t="s">
        <v>6</v>
      </c>
      <c r="B28" t="s">
        <v>6</v>
      </c>
      <c r="C28">
        <f>L12</f>
        <v>0.53333333333333333</v>
      </c>
      <c r="D28">
        <f>M12</f>
        <v>0.46666666666666667</v>
      </c>
      <c r="J28" s="1" t="s">
        <v>38</v>
      </c>
      <c r="K28" t="s">
        <v>61</v>
      </c>
      <c r="L28">
        <f>(G8*E13)/(G8*E13+(1-G8)*E14)</f>
        <v>5.8139534883720929E-2</v>
      </c>
      <c r="M28">
        <f t="shared" si="3"/>
        <v>0.94186046511627908</v>
      </c>
    </row>
    <row r="29" spans="1:13" x14ac:dyDescent="0.3">
      <c r="A29" t="s">
        <v>7</v>
      </c>
      <c r="B29" t="s">
        <v>6</v>
      </c>
      <c r="C29">
        <f t="shared" ref="C29:D29" si="4">L13</f>
        <v>0.75</v>
      </c>
      <c r="D29">
        <f t="shared" si="4"/>
        <v>0.25</v>
      </c>
      <c r="J29" s="1" t="s">
        <v>39</v>
      </c>
      <c r="K29" t="s">
        <v>62</v>
      </c>
      <c r="L29">
        <f>(G5*E13)/(G5*E13+(1-G5)*E14)</f>
        <v>0.68965517241379315</v>
      </c>
      <c r="M29">
        <f t="shared" si="3"/>
        <v>0.31034482758620685</v>
      </c>
    </row>
    <row r="30" spans="1:13" x14ac:dyDescent="0.3">
      <c r="A30" t="s">
        <v>6</v>
      </c>
      <c r="B30" t="s">
        <v>7</v>
      </c>
      <c r="C30">
        <f t="shared" ref="C30:D30" si="5">L14</f>
        <v>0.10909090909090907</v>
      </c>
      <c r="D30">
        <f t="shared" si="5"/>
        <v>0.89090909090909087</v>
      </c>
    </row>
    <row r="31" spans="1:13" x14ac:dyDescent="0.3">
      <c r="A31" t="s">
        <v>7</v>
      </c>
      <c r="B31" t="s">
        <v>7</v>
      </c>
      <c r="C31">
        <f t="shared" ref="C31:D31" si="6">L15</f>
        <v>0.12500000000000003</v>
      </c>
      <c r="D31">
        <f t="shared" si="6"/>
        <v>0.875</v>
      </c>
    </row>
    <row r="33" spans="1:6" x14ac:dyDescent="0.3">
      <c r="A33" t="s">
        <v>76</v>
      </c>
    </row>
    <row r="34" spans="1:6" x14ac:dyDescent="0.3">
      <c r="A34" t="s">
        <v>3</v>
      </c>
      <c r="B34" t="s">
        <v>4</v>
      </c>
      <c r="C34" t="s">
        <v>11</v>
      </c>
      <c r="D34" t="s">
        <v>65</v>
      </c>
      <c r="E34" t="s">
        <v>5</v>
      </c>
      <c r="F34" t="s">
        <v>66</v>
      </c>
    </row>
    <row r="35" spans="1:6" x14ac:dyDescent="0.3">
      <c r="A35" t="s">
        <v>6</v>
      </c>
      <c r="B35" t="s">
        <v>6</v>
      </c>
      <c r="C35" t="s">
        <v>6</v>
      </c>
      <c r="D35" t="s">
        <v>6</v>
      </c>
      <c r="E35">
        <f>L17</f>
        <v>0.25531914893617019</v>
      </c>
      <c r="F35">
        <f>M17</f>
        <v>0.74468085106382986</v>
      </c>
    </row>
    <row r="36" spans="1:6" x14ac:dyDescent="0.3">
      <c r="A36" t="s">
        <v>6</v>
      </c>
      <c r="B36" t="s">
        <v>7</v>
      </c>
      <c r="C36" t="s">
        <v>6</v>
      </c>
      <c r="D36" t="s">
        <v>6</v>
      </c>
      <c r="E36">
        <f t="shared" ref="E36:F36" si="7">L18</f>
        <v>0.34782608695652178</v>
      </c>
      <c r="F36">
        <f t="shared" si="7"/>
        <v>0.65217391304347827</v>
      </c>
    </row>
    <row r="37" spans="1:6" x14ac:dyDescent="0.3">
      <c r="A37" t="s">
        <v>6</v>
      </c>
      <c r="B37" t="s">
        <v>6</v>
      </c>
      <c r="C37" t="s">
        <v>7</v>
      </c>
      <c r="D37" t="s">
        <v>6</v>
      </c>
      <c r="E37">
        <f t="shared" ref="E37:F37" si="8">L19</f>
        <v>0.72000000000000008</v>
      </c>
      <c r="F37">
        <f t="shared" si="8"/>
        <v>0.27999999999999992</v>
      </c>
    </row>
    <row r="38" spans="1:6" x14ac:dyDescent="0.3">
      <c r="A38" t="s">
        <v>6</v>
      </c>
      <c r="B38" t="s">
        <v>7</v>
      </c>
      <c r="C38" t="s">
        <v>7</v>
      </c>
      <c r="D38" t="s">
        <v>6</v>
      </c>
      <c r="E38">
        <f t="shared" ref="E38:F38" si="9">L20</f>
        <v>0.8</v>
      </c>
      <c r="F38">
        <f t="shared" si="9"/>
        <v>0.19999999999999996</v>
      </c>
    </row>
    <row r="40" spans="1:6" x14ac:dyDescent="0.3">
      <c r="A40" t="s">
        <v>77</v>
      </c>
    </row>
    <row r="41" spans="1:6" x14ac:dyDescent="0.3">
      <c r="A41" t="s">
        <v>4</v>
      </c>
      <c r="B41" t="s">
        <v>8</v>
      </c>
      <c r="C41" t="s">
        <v>10</v>
      </c>
      <c r="D41" t="s">
        <v>65</v>
      </c>
      <c r="E41" t="s">
        <v>9</v>
      </c>
      <c r="F41" t="s">
        <v>67</v>
      </c>
    </row>
    <row r="42" spans="1:6" x14ac:dyDescent="0.3">
      <c r="A42" t="s">
        <v>6</v>
      </c>
      <c r="B42" t="s">
        <v>6</v>
      </c>
      <c r="C42" t="s">
        <v>6</v>
      </c>
      <c r="D42" t="s">
        <v>6</v>
      </c>
      <c r="E42">
        <f>L22</f>
        <v>0.88888888888888906</v>
      </c>
      <c r="F42">
        <f>M22</f>
        <v>0.11111111111111094</v>
      </c>
    </row>
    <row r="43" spans="1:6" x14ac:dyDescent="0.3">
      <c r="A43" t="s">
        <v>7</v>
      </c>
      <c r="B43" t="s">
        <v>6</v>
      </c>
      <c r="C43" t="s">
        <v>6</v>
      </c>
      <c r="D43" t="s">
        <v>6</v>
      </c>
      <c r="E43">
        <f t="shared" ref="E43:F43" si="10">L23</f>
        <v>0.60869565217391308</v>
      </c>
      <c r="F43">
        <f t="shared" si="10"/>
        <v>0.39130434782608692</v>
      </c>
    </row>
    <row r="44" spans="1:6" x14ac:dyDescent="0.3">
      <c r="A44" t="s">
        <v>7</v>
      </c>
      <c r="B44" t="s">
        <v>7</v>
      </c>
      <c r="C44" t="s">
        <v>6</v>
      </c>
      <c r="D44" t="s">
        <v>6</v>
      </c>
      <c r="E44">
        <f t="shared" ref="E44:F44" si="11">L24</f>
        <v>6.8965517241379309E-2</v>
      </c>
      <c r="F44">
        <f t="shared" si="11"/>
        <v>0.93103448275862066</v>
      </c>
    </row>
    <row r="45" spans="1:6" x14ac:dyDescent="0.3">
      <c r="A45" t="s">
        <v>7</v>
      </c>
      <c r="B45" t="s">
        <v>6</v>
      </c>
      <c r="C45" t="s">
        <v>7</v>
      </c>
      <c r="D45" t="s">
        <v>6</v>
      </c>
      <c r="E45">
        <f t="shared" ref="E45:F45" si="12">L25</f>
        <v>0.5645161290322579</v>
      </c>
      <c r="F45">
        <f t="shared" si="12"/>
        <v>0.4354838709677421</v>
      </c>
    </row>
    <row r="46" spans="1:6" x14ac:dyDescent="0.3">
      <c r="A46" t="s">
        <v>6</v>
      </c>
      <c r="B46" t="s">
        <v>7</v>
      </c>
      <c r="C46" t="s">
        <v>6</v>
      </c>
      <c r="D46" t="s">
        <v>6</v>
      </c>
      <c r="E46">
        <f t="shared" ref="E46:F46" si="13">L26</f>
        <v>0.22222222222222221</v>
      </c>
      <c r="F46">
        <f t="shared" si="13"/>
        <v>0.77777777777777779</v>
      </c>
    </row>
    <row r="47" spans="1:6" x14ac:dyDescent="0.3">
      <c r="A47" t="s">
        <v>6</v>
      </c>
      <c r="B47" t="s">
        <v>7</v>
      </c>
      <c r="C47" t="s">
        <v>7</v>
      </c>
      <c r="D47" t="s">
        <v>6</v>
      </c>
      <c r="E47">
        <f t="shared" ref="E47:F47" si="14">L27</f>
        <v>0.19230769230769229</v>
      </c>
      <c r="F47">
        <f t="shared" si="14"/>
        <v>0.80769230769230771</v>
      </c>
    </row>
    <row r="48" spans="1:6" x14ac:dyDescent="0.3">
      <c r="A48" t="s">
        <v>7</v>
      </c>
      <c r="B48" t="s">
        <v>7</v>
      </c>
      <c r="C48" t="s">
        <v>7</v>
      </c>
      <c r="D48" t="s">
        <v>6</v>
      </c>
      <c r="E48">
        <f t="shared" ref="E48:F48" si="15">L28</f>
        <v>5.8139534883720929E-2</v>
      </c>
      <c r="F48">
        <f t="shared" si="15"/>
        <v>0.94186046511627908</v>
      </c>
    </row>
    <row r="49" spans="1:6" x14ac:dyDescent="0.3">
      <c r="A49" t="s">
        <v>6</v>
      </c>
      <c r="B49" t="s">
        <v>6</v>
      </c>
      <c r="C49" t="s">
        <v>7</v>
      </c>
      <c r="D49" t="s">
        <v>6</v>
      </c>
      <c r="E49">
        <f t="shared" ref="E49:F49" si="16">L29</f>
        <v>0.68965517241379315</v>
      </c>
      <c r="F49">
        <f t="shared" si="16"/>
        <v>0.31034482758620685</v>
      </c>
    </row>
    <row r="51" spans="1:6" x14ac:dyDescent="0.3">
      <c r="A51" t="s">
        <v>73</v>
      </c>
      <c r="B51" t="s">
        <v>68</v>
      </c>
      <c r="C51" t="s">
        <v>69</v>
      </c>
      <c r="D51" t="s">
        <v>70</v>
      </c>
      <c r="E51" t="s">
        <v>71</v>
      </c>
      <c r="F51" t="s">
        <v>72</v>
      </c>
    </row>
    <row r="52" spans="1:6" x14ac:dyDescent="0.3">
      <c r="A52">
        <v>1000</v>
      </c>
      <c r="B52">
        <v>7.2999999999999995E-2</v>
      </c>
      <c r="C52">
        <v>8.5000000000000006E-2</v>
      </c>
      <c r="D52">
        <v>9.7000000000000003E-2</v>
      </c>
      <c r="E52">
        <v>0.09</v>
      </c>
      <c r="F52">
        <v>8.6999999999999994E-2</v>
      </c>
    </row>
    <row r="53" spans="1:6" x14ac:dyDescent="0.3">
      <c r="A53">
        <v>2000</v>
      </c>
      <c r="B53">
        <v>8.2500000000000004E-2</v>
      </c>
      <c r="C53">
        <v>0.09</v>
      </c>
      <c r="D53">
        <v>9.1499999999999998E-2</v>
      </c>
      <c r="E53">
        <v>9.2499999999999999E-2</v>
      </c>
      <c r="F53">
        <v>8.1500000000000003E-2</v>
      </c>
    </row>
    <row r="54" spans="1:6" x14ac:dyDescent="0.3">
      <c r="A54">
        <v>3000</v>
      </c>
      <c r="B54">
        <v>8.3000000000000004E-2</v>
      </c>
      <c r="C54">
        <v>8.9333330000000002E-2</v>
      </c>
      <c r="D54">
        <v>8.5999999999999993E-2</v>
      </c>
      <c r="E54">
        <v>0.09</v>
      </c>
      <c r="F54">
        <v>7.9000000000000001E-2</v>
      </c>
    </row>
    <row r="55" spans="1:6" x14ac:dyDescent="0.3">
      <c r="A55">
        <v>4000</v>
      </c>
      <c r="B55">
        <v>8.7749999999999995E-2</v>
      </c>
      <c r="C55">
        <v>9.1249999999999998E-2</v>
      </c>
      <c r="D55">
        <v>8.6749999999999994E-2</v>
      </c>
      <c r="E55">
        <v>9.2999999999999999E-2</v>
      </c>
      <c r="F55">
        <v>8.3000000000000004E-2</v>
      </c>
    </row>
    <row r="56" spans="1:6" x14ac:dyDescent="0.3">
      <c r="A56">
        <v>5000</v>
      </c>
      <c r="B56">
        <v>9.2200000000000004E-2</v>
      </c>
      <c r="C56">
        <v>8.8599999999999998E-2</v>
      </c>
      <c r="D56">
        <v>9.1399999999999995E-2</v>
      </c>
      <c r="E56">
        <v>9.3200000000000005E-2</v>
      </c>
      <c r="F56">
        <v>9.06E-2</v>
      </c>
    </row>
    <row r="57" spans="1:6" x14ac:dyDescent="0.3">
      <c r="A57">
        <v>6000</v>
      </c>
      <c r="B57">
        <v>9.2833330000000006E-2</v>
      </c>
      <c r="C57">
        <v>9.1999999999999998E-2</v>
      </c>
      <c r="D57">
        <v>8.9166659999999995E-2</v>
      </c>
      <c r="E57">
        <v>9.2833330000000006E-2</v>
      </c>
      <c r="F57">
        <v>9.0166666000000006E-2</v>
      </c>
    </row>
    <row r="58" spans="1:6" x14ac:dyDescent="0.3">
      <c r="A58">
        <v>7000</v>
      </c>
      <c r="B58">
        <v>8.8714290000000001E-2</v>
      </c>
      <c r="C58">
        <v>9.1142855999999994E-2</v>
      </c>
      <c r="D58">
        <v>8.9571429999999994E-2</v>
      </c>
      <c r="E58">
        <v>9.2428570000000002E-2</v>
      </c>
      <c r="F58">
        <v>9.0999999999999998E-2</v>
      </c>
    </row>
    <row r="59" spans="1:6" x14ac:dyDescent="0.3">
      <c r="A59">
        <v>8000</v>
      </c>
      <c r="B59">
        <v>8.8249999999999995E-2</v>
      </c>
      <c r="C59">
        <v>9.0874999999999997E-2</v>
      </c>
      <c r="D59">
        <v>9.1624999999999998E-2</v>
      </c>
      <c r="E59">
        <v>9.1874999999999998E-2</v>
      </c>
      <c r="F59">
        <v>8.9874999999999997E-2</v>
      </c>
    </row>
    <row r="60" spans="1:6" x14ac:dyDescent="0.3">
      <c r="A60">
        <v>9000</v>
      </c>
      <c r="B60">
        <v>8.8777780000000001E-2</v>
      </c>
      <c r="C60">
        <v>9.0333335000000001E-2</v>
      </c>
      <c r="D60">
        <v>9.0999999999999998E-2</v>
      </c>
      <c r="E60">
        <v>9.1111109999999995E-2</v>
      </c>
      <c r="F60">
        <v>8.944444E-2</v>
      </c>
    </row>
    <row r="61" spans="1:6" x14ac:dyDescent="0.3">
      <c r="A61">
        <v>10000</v>
      </c>
      <c r="B61">
        <v>8.9099999999999999E-2</v>
      </c>
      <c r="C61">
        <v>9.0399999999999994E-2</v>
      </c>
      <c r="D61">
        <v>8.9599999999999999E-2</v>
      </c>
      <c r="E61">
        <v>9.01E-2</v>
      </c>
      <c r="F61">
        <v>8.9599999999999999E-2</v>
      </c>
    </row>
  </sheetData>
  <pageMargins left="0.7" right="0.7" top="0.75" bottom="0.75" header="0.3" footer="0.3"/>
  <pageSetup orientation="portrait" horizontalDpi="300" verticalDpi="300" r:id="rId1"/>
  <drawing r:id="rId2"/>
  <tableParts count="5"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Wade</dc:creator>
  <cp:lastModifiedBy>Nick Wade</cp:lastModifiedBy>
  <dcterms:created xsi:type="dcterms:W3CDTF">2019-11-23T20:05:55Z</dcterms:created>
  <dcterms:modified xsi:type="dcterms:W3CDTF">2019-11-25T05:00:31Z</dcterms:modified>
</cp:coreProperties>
</file>