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mohammed\Downloads\"/>
    </mc:Choice>
  </mc:AlternateContent>
  <xr:revisionPtr revIDLastSave="0" documentId="13_ncr:1_{C9F08370-7D64-4130-918B-70B21F5A32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1" r:id="rId1"/>
    <sheet name="Transactions" sheetId="2" r:id="rId2"/>
  </sheets>
  <definedNames>
    <definedName name="StartingBalance">Summary!$L$2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L37" i="1"/>
  <c r="K37" i="1"/>
  <c r="F37" i="1"/>
  <c r="E37" i="1"/>
  <c r="L34" i="1"/>
  <c r="K34" i="1"/>
  <c r="E34" i="1"/>
  <c r="L33" i="1"/>
  <c r="K33" i="1"/>
  <c r="E33" i="1"/>
  <c r="L32" i="1"/>
  <c r="K32" i="1"/>
  <c r="E32" i="1"/>
  <c r="L31" i="1"/>
  <c r="K31" i="1"/>
  <c r="E31" i="1"/>
  <c r="L30" i="1"/>
  <c r="K30" i="1"/>
  <c r="L29" i="1"/>
  <c r="K29" i="1"/>
  <c r="E29" i="1"/>
  <c r="L28" i="1"/>
  <c r="K28" i="1"/>
  <c r="L27" i="1"/>
  <c r="K27" i="1"/>
  <c r="K26" i="1"/>
  <c r="E26" i="1"/>
  <c r="K25" i="1"/>
  <c r="K24" i="1"/>
  <c r="E22" i="1"/>
  <c r="K20" i="1"/>
  <c r="E20" i="1"/>
  <c r="J15" i="1"/>
  <c r="D15" i="1"/>
  <c r="I10" i="1"/>
  <c r="E6" i="1"/>
  <c r="D6" i="1"/>
  <c r="K19" i="1" l="1"/>
  <c r="I15" i="1" s="1"/>
  <c r="E19" i="1"/>
  <c r="C15" i="1" s="1"/>
  <c r="E11" i="1" l="1"/>
  <c r="I7" i="1" s="1"/>
  <c r="I8" i="1" s="1"/>
  <c r="I9" i="1" l="1"/>
</calcChain>
</file>

<file path=xl/sharedStrings.xml><?xml version="1.0" encoding="utf-8"?>
<sst xmlns="http://schemas.openxmlformats.org/spreadsheetml/2006/main" count="65" uniqueCount="45">
  <si>
    <t>CPCOM Budget</t>
  </si>
  <si>
    <t xml:space="preserve">START BALANCE </t>
  </si>
  <si>
    <t xml:space="preserve"> END BALANCE</t>
  </si>
  <si>
    <t>Expenses</t>
  </si>
  <si>
    <t>Income (Include transfer from last Eid)</t>
  </si>
  <si>
    <t>Current</t>
  </si>
  <si>
    <t>Income</t>
  </si>
  <si>
    <t>Actual</t>
  </si>
  <si>
    <t>Totals</t>
  </si>
  <si>
    <t>Reservation</t>
  </si>
  <si>
    <t>Muslim Day</t>
  </si>
  <si>
    <t xml:space="preserve">Sponsorship </t>
  </si>
  <si>
    <t>Food Team</t>
  </si>
  <si>
    <t>Donations</t>
  </si>
  <si>
    <t>Kids Team</t>
  </si>
  <si>
    <t>Other</t>
  </si>
  <si>
    <t>Setup Team</t>
  </si>
  <si>
    <t>Marketing Team</t>
  </si>
  <si>
    <t>Sister Team</t>
  </si>
  <si>
    <t xml:space="preserve">Audio Team </t>
  </si>
  <si>
    <t>After Eid Expenses</t>
  </si>
  <si>
    <t xml:space="preserve">Security </t>
  </si>
  <si>
    <t xml:space="preserve">Name under "Payable To" that's unpaid yet.  </t>
  </si>
  <si>
    <t>Record here ONLY Income received</t>
  </si>
  <si>
    <t>Payable To:</t>
  </si>
  <si>
    <t>Date</t>
  </si>
  <si>
    <t>Amount</t>
  </si>
  <si>
    <t>Description</t>
  </si>
  <si>
    <t>Category</t>
  </si>
  <si>
    <t xml:space="preserve">Farmshow </t>
  </si>
  <si>
    <t>Eid Donations</t>
  </si>
  <si>
    <t>Harrisburg Police</t>
  </si>
  <si>
    <t>Kevin Jackson</t>
  </si>
  <si>
    <t>Farmshow Rental</t>
  </si>
  <si>
    <t>Truck Transportation</t>
  </si>
  <si>
    <t>Farmshow Audio</t>
  </si>
  <si>
    <t>Transfer From Eid ul Fitr</t>
  </si>
  <si>
    <t>Anonymous Sponsers</t>
  </si>
  <si>
    <t>Lahori resturant</t>
  </si>
  <si>
    <t>Eid Goodie bags. Paid by Masjid Al Nur</t>
  </si>
  <si>
    <t>Audio Rental. Paid by Masjid Al Nur</t>
  </si>
  <si>
    <t>Transportation (Br Dwayne Jones). Paid by Masjid Al Nur</t>
  </si>
  <si>
    <t>Farmshow Rental.Paid by Masjid Al Nur</t>
  </si>
  <si>
    <t>Baloons. Paid by Masjid Al Nur</t>
  </si>
  <si>
    <t>Farmshow Misc Charges.Paid by Masjid Al 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</si>
</sst>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mmmm&quot; &quot;yyyy"/>
    <numFmt numFmtId="166" formatCode="\+#,###%;\-#,###%;0%"/>
    <numFmt numFmtId="167" formatCode="\+\$#,###;\-\$#,###;\$0"/>
    <numFmt numFmtId="168" formatCode="&quot;$&quot;#,##0.00"/>
  </numFmts>
  <fonts count="46" x14ac:knownFonts="1">
    <font>
      <sz val="10"/>
      <color rgb="FF000000"/>
      <name val="Arial"/>
    </font>
    <font>
      <sz val="10"/>
      <name val="Lato"/>
      <family val="2"/>
    </font>
    <font>
      <sz val="10"/>
      <name val="Lato"/>
      <family val="2"/>
    </font>
    <font>
      <sz val="10"/>
      <color rgb="FF334960"/>
      <name val="Lato"/>
      <family val="2"/>
    </font>
    <font>
      <sz val="10"/>
      <color rgb="FFF46524"/>
      <name val="Lato"/>
      <family val="2"/>
    </font>
    <font>
      <b/>
      <sz val="25"/>
      <color rgb="FF38761D"/>
      <name val="Raleway"/>
    </font>
    <font>
      <sz val="10"/>
      <color rgb="FF334960"/>
      <name val="Lato"/>
      <family val="2"/>
    </font>
    <font>
      <b/>
      <sz val="10"/>
      <color rgb="FF334960"/>
      <name val="Lato"/>
      <family val="2"/>
    </font>
    <font>
      <i/>
      <sz val="10"/>
      <color rgb="FF334960"/>
      <name val="Lato"/>
      <family val="2"/>
    </font>
    <font>
      <b/>
      <sz val="25"/>
      <color rgb="FF334960"/>
      <name val="Lato"/>
      <family val="2"/>
    </font>
    <font>
      <b/>
      <sz val="10"/>
      <name val="Lato"/>
      <family val="2"/>
    </font>
    <font>
      <sz val="10"/>
      <color rgb="FF38761D"/>
      <name val="Lato"/>
      <family val="2"/>
    </font>
    <font>
      <sz val="10"/>
      <name val="Arial"/>
      <family val="2"/>
    </font>
    <font>
      <sz val="24"/>
      <color rgb="FF334960"/>
      <name val="Lato"/>
      <family val="2"/>
    </font>
    <font>
      <b/>
      <sz val="24"/>
      <color rgb="FF334960"/>
      <name val="Lato"/>
      <family val="2"/>
    </font>
    <font>
      <i/>
      <sz val="10"/>
      <color rgb="FF576475"/>
      <name val="Lato"/>
      <family val="2"/>
    </font>
    <font>
      <b/>
      <sz val="10"/>
      <name val="Lato"/>
      <family val="2"/>
    </font>
    <font>
      <b/>
      <sz val="14"/>
      <color rgb="FF334960"/>
      <name val="Lato"/>
      <family val="2"/>
    </font>
    <font>
      <b/>
      <sz val="14"/>
      <color rgb="FFF46524"/>
      <name val="Lato"/>
      <family val="2"/>
    </font>
    <font>
      <i/>
      <sz val="10"/>
      <color rgb="FFF46524"/>
      <name val="Lato"/>
      <family val="2"/>
    </font>
    <font>
      <sz val="14"/>
      <name val="Lato"/>
      <family val="2"/>
    </font>
    <font>
      <b/>
      <sz val="10"/>
      <color rgb="FF334960"/>
      <name val="Lato"/>
      <family val="2"/>
    </font>
    <font>
      <sz val="10"/>
      <color rgb="FF45818E"/>
      <name val="Lato"/>
      <family val="2"/>
    </font>
    <font>
      <b/>
      <sz val="10"/>
      <color rgb="FF666666"/>
      <name val="Lato"/>
      <family val="2"/>
    </font>
    <font>
      <sz val="10"/>
      <color rgb="FF666666"/>
      <name val="Lato"/>
      <family val="2"/>
    </font>
    <font>
      <b/>
      <sz val="10"/>
      <color rgb="FFF46524"/>
      <name val="Lato"/>
      <family val="2"/>
    </font>
    <font>
      <b/>
      <sz val="17"/>
      <color rgb="FFF46524"/>
      <name val="Raleway"/>
    </font>
    <font>
      <b/>
      <sz val="18"/>
      <color rgb="FFF46524"/>
      <name val="Raleway"/>
    </font>
    <font>
      <b/>
      <sz val="18"/>
      <color rgb="FFF46524"/>
      <name val="Lato"/>
      <family val="2"/>
    </font>
    <font>
      <b/>
      <sz val="11"/>
      <color rgb="FF334960"/>
      <name val="Lato"/>
      <family val="2"/>
    </font>
    <font>
      <b/>
      <sz val="17"/>
      <color rgb="FF334960"/>
      <name val="Lato"/>
      <family val="2"/>
    </font>
    <font>
      <b/>
      <sz val="18"/>
      <color rgb="FF334960"/>
      <name val="Lato"/>
      <family val="2"/>
    </font>
    <font>
      <sz val="18"/>
      <color rgb="FF334960"/>
      <name val="Lato"/>
      <family val="2"/>
    </font>
    <font>
      <i/>
      <sz val="9"/>
      <color rgb="FF687887"/>
      <name val="Lato"/>
      <family val="2"/>
    </font>
    <font>
      <b/>
      <sz val="10"/>
      <color rgb="FF434343"/>
      <name val="Lato"/>
      <family val="2"/>
    </font>
    <font>
      <sz val="10"/>
      <color rgb="FF434343"/>
      <name val="Lato"/>
      <family val="2"/>
    </font>
    <font>
      <sz val="10"/>
      <color rgb="FF687887"/>
      <name val="Lato"/>
      <family val="2"/>
    </font>
    <font>
      <b/>
      <sz val="10"/>
      <color rgb="FF434343"/>
      <name val="Lato"/>
      <family val="2"/>
    </font>
    <font>
      <sz val="10"/>
      <color rgb="FF434343"/>
      <name val="Lato"/>
      <family val="2"/>
    </font>
    <font>
      <i/>
      <sz val="10"/>
      <color rgb="FF708090"/>
      <name val="Lato"/>
      <family val="2"/>
    </font>
    <font>
      <i/>
      <sz val="10"/>
      <color rgb="FFCCCCCC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rgb="FF576475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334960"/>
        <bgColor rgb="FF334960"/>
      </patternFill>
    </fill>
  </fills>
  <borders count="27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/>
    <xf numFmtId="164" fontId="6" fillId="0" borderId="0" xfId="0" applyNumberFormat="1" applyFont="1" applyAlignment="1">
      <alignment vertical="center"/>
    </xf>
    <xf numFmtId="0" fontId="8" fillId="0" borderId="0" xfId="0" applyFont="1" applyAlignment="1">
      <alignment vertical="top"/>
    </xf>
    <xf numFmtId="165" fontId="9" fillId="2" borderId="0" xfId="0" applyNumberFormat="1" applyFont="1" applyFill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1" fillId="3" borderId="3" xfId="0" applyFont="1" applyFill="1" applyBorder="1"/>
    <xf numFmtId="0" fontId="2" fillId="3" borderId="5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164" fontId="1" fillId="0" borderId="0" xfId="0" applyNumberFormat="1" applyFont="1"/>
    <xf numFmtId="0" fontId="14" fillId="0" borderId="0" xfId="0" applyFont="1" applyAlignment="1">
      <alignment horizontal="left"/>
    </xf>
    <xf numFmtId="9" fontId="14" fillId="0" borderId="0" xfId="0" applyNumberFormat="1" applyFont="1" applyAlignment="1">
      <alignment horizontal="left"/>
    </xf>
    <xf numFmtId="0" fontId="16" fillId="0" borderId="0" xfId="0" applyFont="1"/>
    <xf numFmtId="0" fontId="17" fillId="0" borderId="4" xfId="0" applyFont="1" applyBorder="1" applyAlignment="1">
      <alignment horizontal="right"/>
    </xf>
    <xf numFmtId="164" fontId="18" fillId="0" borderId="0" xfId="0" applyNumberFormat="1" applyFont="1" applyAlignment="1">
      <alignment horizontal="left"/>
    </xf>
    <xf numFmtId="164" fontId="10" fillId="0" borderId="0" xfId="0" applyNumberFormat="1" applyFont="1"/>
    <xf numFmtId="0" fontId="15" fillId="0" borderId="0" xfId="0" applyFont="1" applyAlignment="1">
      <alignment horizontal="left" vertical="top"/>
    </xf>
    <xf numFmtId="164" fontId="15" fillId="0" borderId="4" xfId="0" applyNumberFormat="1" applyFont="1" applyBorder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vertical="top"/>
    </xf>
    <xf numFmtId="0" fontId="2" fillId="3" borderId="10" xfId="0" applyFont="1" applyFill="1" applyBorder="1"/>
    <xf numFmtId="0" fontId="20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left"/>
    </xf>
    <xf numFmtId="164" fontId="24" fillId="0" borderId="0" xfId="0" applyNumberFormat="1" applyFont="1" applyAlignment="1">
      <alignment horizontal="right"/>
    </xf>
    <xf numFmtId="0" fontId="2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25" fillId="0" borderId="0" xfId="0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3" fillId="0" borderId="11" xfId="0" applyFont="1" applyBorder="1"/>
    <xf numFmtId="0" fontId="29" fillId="0" borderId="12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1" fillId="0" borderId="12" xfId="0" applyFont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164" fontId="33" fillId="0" borderId="13" xfId="0" applyNumberFormat="1" applyFont="1" applyBorder="1" applyAlignment="1">
      <alignment horizontal="right" vertical="top"/>
    </xf>
    <xf numFmtId="167" fontId="33" fillId="0" borderId="13" xfId="0" applyNumberFormat="1" applyFont="1" applyBorder="1" applyAlignment="1">
      <alignment horizontal="right" vertical="top"/>
    </xf>
    <xf numFmtId="0" fontId="33" fillId="0" borderId="0" xfId="0" applyFont="1" applyAlignment="1">
      <alignment horizontal="right" vertical="top"/>
    </xf>
    <xf numFmtId="0" fontId="33" fillId="0" borderId="13" xfId="0" applyFont="1" applyBorder="1" applyAlignment="1">
      <alignment horizontal="left" vertical="top"/>
    </xf>
    <xf numFmtId="0" fontId="33" fillId="0" borderId="13" xfId="0" applyFont="1" applyBorder="1" applyAlignment="1">
      <alignment horizontal="right" vertical="top"/>
    </xf>
    <xf numFmtId="0" fontId="3" fillId="0" borderId="0" xfId="0" applyFont="1" applyAlignment="1">
      <alignment vertical="center"/>
    </xf>
    <xf numFmtId="164" fontId="35" fillId="0" borderId="16" xfId="0" applyNumberFormat="1" applyFont="1" applyBorder="1" applyAlignment="1">
      <alignment horizontal="right" vertical="center"/>
    </xf>
    <xf numFmtId="164" fontId="35" fillId="0" borderId="0" xfId="0" applyNumberFormat="1" applyFont="1" applyAlignment="1">
      <alignment horizontal="right" vertical="center"/>
    </xf>
    <xf numFmtId="167" fontId="35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5" fillId="0" borderId="19" xfId="0" applyNumberFormat="1" applyFont="1" applyBorder="1" applyAlignment="1">
      <alignment horizontal="right" vertical="center"/>
    </xf>
    <xf numFmtId="164" fontId="35" fillId="0" borderId="22" xfId="0" applyNumberFormat="1" applyFont="1" applyBorder="1" applyAlignment="1">
      <alignment horizontal="right" vertical="center"/>
    </xf>
    <xf numFmtId="167" fontId="36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5" fillId="0" borderId="22" xfId="0" applyNumberFormat="1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164" fontId="38" fillId="0" borderId="22" xfId="0" applyNumberFormat="1" applyFont="1" applyBorder="1"/>
    <xf numFmtId="164" fontId="35" fillId="0" borderId="22" xfId="0" applyNumberFormat="1" applyFont="1" applyBorder="1" applyAlignment="1">
      <alignment horizontal="right"/>
    </xf>
    <xf numFmtId="164" fontId="34" fillId="0" borderId="22" xfId="0" applyNumberFormat="1" applyFont="1" applyBorder="1" applyAlignment="1">
      <alignment vertical="center"/>
    </xf>
    <xf numFmtId="0" fontId="37" fillId="0" borderId="22" xfId="0" applyFont="1" applyBorder="1"/>
    <xf numFmtId="0" fontId="39" fillId="4" borderId="0" xfId="0" applyFont="1" applyFill="1" applyAlignment="1">
      <alignment vertical="center"/>
    </xf>
    <xf numFmtId="0" fontId="4" fillId="0" borderId="0" xfId="0" applyFont="1"/>
    <xf numFmtId="0" fontId="27" fillId="0" borderId="0" xfId="0" applyFont="1" applyAlignment="1">
      <alignment horizontal="left"/>
    </xf>
    <xf numFmtId="0" fontId="1" fillId="0" borderId="23" xfId="0" applyFont="1" applyBorder="1"/>
    <xf numFmtId="0" fontId="29" fillId="0" borderId="0" xfId="0" applyFont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14" fontId="36" fillId="0" borderId="24" xfId="0" applyNumberFormat="1" applyFont="1" applyBorder="1" applyAlignment="1">
      <alignment horizontal="left" vertical="center"/>
    </xf>
    <xf numFmtId="168" fontId="41" fillId="0" borderId="24" xfId="0" applyNumberFormat="1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43" fillId="0" borderId="24" xfId="0" applyFont="1" applyBorder="1" applyAlignment="1">
      <alignment horizontal="left" vertical="center"/>
    </xf>
    <xf numFmtId="168" fontId="41" fillId="0" borderId="25" xfId="0" applyNumberFormat="1" applyFont="1" applyBorder="1" applyAlignment="1">
      <alignment horizontal="left" vertical="center"/>
    </xf>
    <xf numFmtId="0" fontId="42" fillId="0" borderId="25" xfId="0" applyFont="1" applyBorder="1" applyAlignment="1">
      <alignment horizontal="left" vertical="center"/>
    </xf>
    <xf numFmtId="0" fontId="36" fillId="0" borderId="25" xfId="0" applyFont="1" applyBorder="1" applyAlignment="1">
      <alignment horizontal="left" vertical="center"/>
    </xf>
    <xf numFmtId="0" fontId="43" fillId="0" borderId="25" xfId="0" applyFont="1" applyBorder="1" applyAlignment="1">
      <alignment horizontal="left" vertical="center"/>
    </xf>
    <xf numFmtId="14" fontId="36" fillId="0" borderId="25" xfId="0" applyNumberFormat="1" applyFont="1" applyBorder="1" applyAlignment="1">
      <alignment horizontal="left" vertical="center"/>
    </xf>
    <xf numFmtId="168" fontId="23" fillId="0" borderId="25" xfId="0" applyNumberFormat="1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168" fontId="44" fillId="0" borderId="25" xfId="0" applyNumberFormat="1" applyFont="1" applyBorder="1" applyAlignment="1">
      <alignment horizontal="left" vertical="center"/>
    </xf>
    <xf numFmtId="0" fontId="45" fillId="0" borderId="25" xfId="0" applyFont="1" applyBorder="1" applyAlignment="1">
      <alignment horizontal="left" vertical="center"/>
    </xf>
    <xf numFmtId="14" fontId="36" fillId="0" borderId="26" xfId="0" applyNumberFormat="1" applyFont="1" applyBorder="1" applyAlignment="1">
      <alignment horizontal="left" vertical="center"/>
    </xf>
    <xf numFmtId="168" fontId="41" fillId="0" borderId="26" xfId="0" applyNumberFormat="1" applyFont="1" applyBorder="1" applyAlignment="1">
      <alignment horizontal="left" vertical="center"/>
    </xf>
    <xf numFmtId="0" fontId="42" fillId="0" borderId="26" xfId="0" applyFont="1" applyBorder="1" applyAlignment="1">
      <alignment horizontal="left" vertical="center"/>
    </xf>
    <xf numFmtId="0" fontId="36" fillId="0" borderId="26" xfId="0" applyFont="1" applyBorder="1" applyAlignment="1">
      <alignment horizontal="left" vertical="center"/>
    </xf>
    <xf numFmtId="0" fontId="43" fillId="0" borderId="26" xfId="0" applyFont="1" applyBorder="1" applyAlignment="1">
      <alignment horizontal="left" vertical="center"/>
    </xf>
    <xf numFmtId="164" fontId="34" fillId="0" borderId="20" xfId="0" applyNumberFormat="1" applyFont="1" applyBorder="1" applyAlignment="1">
      <alignment vertical="center"/>
    </xf>
    <xf numFmtId="0" fontId="12" fillId="0" borderId="21" xfId="0" applyFont="1" applyBorder="1"/>
    <xf numFmtId="0" fontId="37" fillId="0" borderId="20" xfId="0" applyFont="1" applyBorder="1"/>
    <xf numFmtId="0" fontId="1" fillId="2" borderId="0" xfId="0" applyFont="1" applyFill="1"/>
    <xf numFmtId="0" fontId="0" fillId="0" borderId="0" xfId="0"/>
    <xf numFmtId="9" fontId="15" fillId="3" borderId="0" xfId="0" applyNumberFormat="1" applyFont="1" applyFill="1" applyAlignment="1">
      <alignment horizontal="center" vertical="top"/>
    </xf>
    <xf numFmtId="0" fontId="2" fillId="3" borderId="0" xfId="0" applyFont="1" applyFill="1"/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164" fontId="34" fillId="0" borderId="14" xfId="0" applyNumberFormat="1" applyFont="1" applyBorder="1" applyAlignment="1">
      <alignment vertical="center"/>
    </xf>
    <xf numFmtId="0" fontId="12" fillId="0" borderId="15" xfId="0" applyFont="1" applyBorder="1"/>
    <xf numFmtId="164" fontId="34" fillId="0" borderId="17" xfId="0" applyNumberFormat="1" applyFont="1" applyBorder="1" applyAlignment="1">
      <alignment vertical="center"/>
    </xf>
    <xf numFmtId="0" fontId="12" fillId="0" borderId="18" xfId="0" applyFont="1" applyBorder="1"/>
    <xf numFmtId="0" fontId="5" fillId="2" borderId="0" xfId="0" applyFont="1" applyFill="1" applyAlignment="1">
      <alignment horizontal="left" vertical="top"/>
    </xf>
    <xf numFmtId="0" fontId="7" fillId="0" borderId="0" xfId="0" applyFont="1" applyAlignment="1">
      <alignment horizontal="right" vertical="center"/>
    </xf>
    <xf numFmtId="164" fontId="11" fillId="0" borderId="4" xfId="0" applyNumberFormat="1" applyFont="1" applyBorder="1"/>
    <xf numFmtId="0" fontId="12" fillId="0" borderId="4" xfId="0" applyFont="1" applyBorder="1"/>
    <xf numFmtId="0" fontId="1" fillId="0" borderId="0" xfId="0" applyFont="1"/>
    <xf numFmtId="166" fontId="13" fillId="3" borderId="0" xfId="0" applyNumberFormat="1" applyFont="1" applyFill="1" applyAlignment="1">
      <alignment horizontal="center"/>
    </xf>
    <xf numFmtId="0" fontId="15" fillId="3" borderId="7" xfId="0" applyFont="1" applyFill="1" applyBorder="1" applyAlignment="1">
      <alignment horizontal="center" vertical="top"/>
    </xf>
    <xf numFmtId="0" fontId="12" fillId="0" borderId="7" xfId="0" applyFont="1" applyBorder="1"/>
    <xf numFmtId="164" fontId="13" fillId="3" borderId="0" xfId="0" applyNumberFormat="1" applyFont="1" applyFill="1" applyAlignment="1">
      <alignment horizontal="center"/>
    </xf>
    <xf numFmtId="0" fontId="40" fillId="4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center" vertical="center"/>
    </xf>
    <xf numFmtId="0" fontId="0" fillId="0" borderId="0" xfId="0" applyFill="1"/>
    <xf numFmtId="168" fontId="41" fillId="0" borderId="2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95250</xdr:rowOff>
    </xdr:from>
    <xdr:ext cx="885825" cy="885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7"/>
  <sheetViews>
    <sheetView showGridLines="0" topLeftCell="A9" workbookViewId="0">
      <selection activeCell="D23" sqref="D23"/>
    </sheetView>
  </sheetViews>
  <sheetFormatPr defaultColWidth="12.54296875" defaultRowHeight="15.75" customHeight="1" x14ac:dyDescent="0.25"/>
  <cols>
    <col min="1" max="1" width="6.1796875" customWidth="1"/>
    <col min="2" max="4" width="8.90625" customWidth="1"/>
    <col min="5" max="5" width="18.453125" customWidth="1"/>
    <col min="6" max="8" width="8.90625" customWidth="1"/>
    <col min="9" max="9" width="18.6328125" customWidth="1"/>
    <col min="10" max="12" width="8.90625" customWidth="1"/>
    <col min="13" max="13" width="6.1796875" customWidth="1"/>
  </cols>
  <sheetData>
    <row r="1" spans="1:13" ht="30" customHeight="1" x14ac:dyDescent="0.45">
      <c r="A1" s="1"/>
      <c r="B1" s="2"/>
      <c r="C1" s="2"/>
      <c r="D1" s="2"/>
      <c r="E1" s="3"/>
      <c r="F1" s="4"/>
      <c r="G1" s="5"/>
      <c r="H1" s="4"/>
      <c r="I1" s="4"/>
      <c r="J1" s="4"/>
      <c r="K1" s="4"/>
      <c r="L1" s="4"/>
      <c r="M1" s="4"/>
    </row>
    <row r="2" spans="1:13" ht="18" customHeight="1" x14ac:dyDescent="0.45">
      <c r="A2" s="6"/>
      <c r="B2" s="115" t="s">
        <v>0</v>
      </c>
      <c r="C2" s="104"/>
      <c r="D2" s="104"/>
      <c r="E2" s="104"/>
      <c r="F2" s="4"/>
      <c r="G2" s="7"/>
      <c r="H2" s="4"/>
      <c r="I2" s="8"/>
      <c r="J2" s="116"/>
      <c r="K2" s="104"/>
      <c r="L2" s="9"/>
      <c r="M2" s="4"/>
    </row>
    <row r="3" spans="1:13" ht="18" customHeight="1" x14ac:dyDescent="0.25">
      <c r="A3" s="6"/>
      <c r="B3" s="104"/>
      <c r="C3" s="104"/>
      <c r="D3" s="104"/>
      <c r="E3" s="104"/>
      <c r="F3" s="4"/>
      <c r="G3" s="7"/>
      <c r="H3" s="4"/>
      <c r="I3" s="10"/>
      <c r="J3" s="4"/>
      <c r="K3" s="4"/>
      <c r="L3" s="7"/>
      <c r="M3" s="4"/>
    </row>
    <row r="4" spans="1:13" ht="18" customHeight="1" x14ac:dyDescent="0.25">
      <c r="A4" s="4"/>
      <c r="B4" s="11"/>
      <c r="C4" s="11"/>
      <c r="D4" s="11"/>
      <c r="E4" s="11"/>
      <c r="F4" s="4"/>
      <c r="G4" s="7"/>
      <c r="H4" s="4"/>
      <c r="I4" s="10"/>
      <c r="J4" s="4"/>
      <c r="K4" s="4"/>
      <c r="L4" s="7"/>
      <c r="M4" s="4"/>
    </row>
    <row r="5" spans="1:13" ht="12" customHeight="1" x14ac:dyDescent="0.45">
      <c r="A5" s="1"/>
      <c r="B5" s="12"/>
      <c r="C5" s="12"/>
      <c r="D5" s="13"/>
      <c r="E5" s="1"/>
      <c r="F5" s="1"/>
      <c r="G5" s="8"/>
      <c r="H5" s="14"/>
      <c r="I5" s="15"/>
      <c r="J5" s="15"/>
      <c r="K5" s="15"/>
      <c r="L5" s="16"/>
      <c r="M5" s="1"/>
    </row>
    <row r="6" spans="1:13" ht="18" customHeight="1" x14ac:dyDescent="0.45">
      <c r="A6" s="8"/>
      <c r="B6" s="1"/>
      <c r="C6" s="8"/>
      <c r="D6" s="117" t="str">
        <f ca="1">IFERROR(__xludf.DUMMYFUNCTION("SPARKLINE(D11,{""charttype"",""column"";""ymin"", 0; ""ymax"",MAX(D11:E11);""firstcolor"",""#334960""})"),"")</f>
        <v/>
      </c>
      <c r="E6" s="119" t="str">
        <f ca="1">IFERROR(__xludf.DUMMYFUNCTION("SPARKLINE(E11,{""charttype"",""column"";""ymin"", 0; ""ymax"",max(D11:E11);""firstcolor"",""#f46524""})"),"")</f>
        <v/>
      </c>
      <c r="F6" s="1"/>
      <c r="G6" s="1"/>
      <c r="H6" s="17"/>
      <c r="I6" s="18"/>
      <c r="J6" s="18"/>
      <c r="K6" s="18"/>
      <c r="L6" s="19"/>
      <c r="M6" s="8"/>
    </row>
    <row r="7" spans="1:13" ht="47.25" customHeight="1" x14ac:dyDescent="1.05">
      <c r="A7" s="8"/>
      <c r="B7" s="1"/>
      <c r="C7" s="20"/>
      <c r="D7" s="118"/>
      <c r="E7" s="104"/>
      <c r="F7" s="1"/>
      <c r="G7" s="1"/>
      <c r="H7" s="17"/>
      <c r="I7" s="120">
        <f>IFERROR(E11/D11-1, "")</f>
        <v>0.15522875816993453</v>
      </c>
      <c r="J7" s="104"/>
      <c r="K7" s="104"/>
      <c r="L7" s="19"/>
      <c r="M7" s="21"/>
    </row>
    <row r="8" spans="1:13" ht="24" customHeight="1" x14ac:dyDescent="1.05">
      <c r="A8" s="1"/>
      <c r="B8" s="1"/>
      <c r="C8" s="20"/>
      <c r="D8" s="118"/>
      <c r="E8" s="104"/>
      <c r="F8" s="1"/>
      <c r="G8" s="1"/>
      <c r="H8" s="17"/>
      <c r="I8" s="121" t="str">
        <f>IF(I7 &lt; 0, "Decrease in total savings", "Increase in total savings")</f>
        <v>Increase in total savings</v>
      </c>
      <c r="J8" s="122"/>
      <c r="K8" s="122"/>
      <c r="L8" s="19"/>
      <c r="M8" s="22"/>
    </row>
    <row r="9" spans="1:13" ht="39.75" customHeight="1" x14ac:dyDescent="1.05">
      <c r="A9" s="1"/>
      <c r="B9" s="1"/>
      <c r="C9" s="20"/>
      <c r="D9" s="118"/>
      <c r="E9" s="104"/>
      <c r="F9" s="1"/>
      <c r="G9" s="20"/>
      <c r="H9" s="17"/>
      <c r="I9" s="123">
        <f>IFERROR(E11-D11, 0)</f>
        <v>-95</v>
      </c>
      <c r="J9" s="104"/>
      <c r="K9" s="104"/>
      <c r="L9" s="19"/>
      <c r="M9" s="22"/>
    </row>
    <row r="10" spans="1:13" ht="18" customHeight="1" x14ac:dyDescent="0.6">
      <c r="A10" s="1"/>
      <c r="B10" s="12"/>
      <c r="C10" s="23"/>
      <c r="D10" s="24" t="s">
        <v>1</v>
      </c>
      <c r="E10" s="25" t="s">
        <v>2</v>
      </c>
      <c r="F10" s="23"/>
      <c r="G10" s="26"/>
      <c r="H10" s="17"/>
      <c r="I10" s="105" t="str">
        <f>IF(J9&lt;0, "Decrease", "Increase")</f>
        <v>Increase</v>
      </c>
      <c r="J10" s="104"/>
      <c r="K10" s="104"/>
      <c r="L10" s="19"/>
      <c r="M10" s="27"/>
    </row>
    <row r="11" spans="1:13" ht="18" customHeight="1" x14ac:dyDescent="0.45">
      <c r="A11" s="8"/>
      <c r="B11" s="1"/>
      <c r="C11" s="8"/>
      <c r="D11" s="28">
        <v>-612</v>
      </c>
      <c r="E11" s="29">
        <f>D11+(I15-C15)-K21</f>
        <v>-707</v>
      </c>
      <c r="F11" s="8"/>
      <c r="G11" s="20"/>
      <c r="H11" s="17"/>
      <c r="I11" s="106"/>
      <c r="J11" s="104"/>
      <c r="K11" s="104"/>
      <c r="L11" s="19"/>
      <c r="M11" s="8"/>
    </row>
    <row r="12" spans="1:13" ht="12" customHeight="1" x14ac:dyDescent="0.45">
      <c r="A12" s="8"/>
      <c r="B12" s="30"/>
      <c r="C12" s="30"/>
      <c r="D12" s="30"/>
      <c r="E12" s="30"/>
      <c r="F12" s="30"/>
      <c r="G12" s="8"/>
      <c r="H12" s="31"/>
      <c r="I12" s="32"/>
      <c r="J12" s="33"/>
      <c r="K12" s="32"/>
      <c r="L12" s="34"/>
      <c r="M12" s="8"/>
    </row>
    <row r="13" spans="1:13" ht="24" customHeight="1" x14ac:dyDescent="0.45">
      <c r="A13" s="8"/>
      <c r="B13" s="30"/>
      <c r="C13" s="30"/>
      <c r="D13" s="30"/>
      <c r="E13" s="30"/>
      <c r="F13" s="30"/>
      <c r="G13" s="8"/>
      <c r="H13" s="8"/>
      <c r="I13" s="8"/>
      <c r="J13" s="2"/>
      <c r="K13" s="8"/>
      <c r="L13" s="8"/>
      <c r="M13" s="8"/>
    </row>
    <row r="14" spans="1:13" ht="24" customHeight="1" x14ac:dyDescent="0.25">
      <c r="A14" s="35"/>
      <c r="B14" s="107" t="s">
        <v>3</v>
      </c>
      <c r="C14" s="104"/>
      <c r="D14" s="104"/>
      <c r="E14" s="104"/>
      <c r="F14" s="104"/>
      <c r="G14" s="35"/>
      <c r="H14" s="36" t="s">
        <v>4</v>
      </c>
      <c r="I14" s="36"/>
      <c r="J14" s="37"/>
      <c r="K14" s="35"/>
      <c r="L14" s="35"/>
      <c r="M14" s="35"/>
    </row>
    <row r="15" spans="1:13" ht="19.5" customHeight="1" x14ac:dyDescent="0.25">
      <c r="A15" s="38"/>
      <c r="B15" s="39" t="s">
        <v>5</v>
      </c>
      <c r="C15" s="40">
        <f>E19</f>
        <v>7249</v>
      </c>
      <c r="D15" s="108" t="str">
        <f ca="1">IFERROR(__xludf.DUMMYFUNCTION("SPARKLINE(C15,{""charttype"",""bar"";""max"",max(C15);""color1"",""#334960""})"),"")</f>
        <v/>
      </c>
      <c r="E15" s="104"/>
      <c r="F15" s="104"/>
      <c r="G15" s="30"/>
      <c r="H15" s="39" t="s">
        <v>5</v>
      </c>
      <c r="I15" s="40">
        <f>K19</f>
        <v>7154</v>
      </c>
      <c r="J15" s="109" t="str">
        <f ca="1">IFERROR(__xludf.DUMMYFUNCTION("SPARKLINE(I15,{""charttype"",""bar"";""max"",max(I15);""color1"",""#334960""})"),"")</f>
        <v/>
      </c>
      <c r="K15" s="104"/>
      <c r="L15" s="104"/>
      <c r="M15" s="38"/>
    </row>
    <row r="16" spans="1:13" ht="30" customHeight="1" x14ac:dyDescent="0.45">
      <c r="A16" s="1"/>
      <c r="B16" s="41"/>
      <c r="C16" s="42"/>
      <c r="D16" s="103"/>
      <c r="E16" s="104"/>
      <c r="F16" s="104"/>
      <c r="G16" s="1"/>
      <c r="H16" s="41"/>
      <c r="I16" s="42"/>
      <c r="J16" s="103"/>
      <c r="K16" s="104"/>
      <c r="L16" s="104"/>
      <c r="M16" s="38"/>
    </row>
    <row r="17" spans="1:13" ht="29.25" customHeight="1" x14ac:dyDescent="0.25">
      <c r="A17" s="43"/>
      <c r="B17" s="110" t="s">
        <v>3</v>
      </c>
      <c r="C17" s="104"/>
      <c r="D17" s="44"/>
      <c r="E17" s="44"/>
      <c r="F17" s="44"/>
      <c r="G17" s="45"/>
      <c r="H17" s="46" t="s">
        <v>6</v>
      </c>
      <c r="I17" s="47"/>
      <c r="J17" s="44"/>
      <c r="K17" s="44"/>
      <c r="L17" s="44"/>
      <c r="M17" s="43"/>
    </row>
    <row r="18" spans="1:13" ht="19.5" customHeight="1" x14ac:dyDescent="0.8">
      <c r="A18" s="48"/>
      <c r="B18" s="49"/>
      <c r="C18" s="50"/>
      <c r="D18" s="49"/>
      <c r="E18" s="49" t="s">
        <v>7</v>
      </c>
      <c r="F18" s="49"/>
      <c r="G18" s="51"/>
      <c r="H18" s="52"/>
      <c r="I18" s="53"/>
      <c r="J18" s="49"/>
      <c r="K18" s="49" t="s">
        <v>7</v>
      </c>
      <c r="L18" s="49"/>
      <c r="M18" s="48"/>
    </row>
    <row r="19" spans="1:13" ht="17.25" customHeight="1" x14ac:dyDescent="0.25">
      <c r="A19" s="54"/>
      <c r="B19" s="55" t="s">
        <v>8</v>
      </c>
      <c r="C19" s="55"/>
      <c r="D19" s="56"/>
      <c r="E19" s="56">
        <f>SUM(E20:E37)</f>
        <v>7249</v>
      </c>
      <c r="F19" s="57"/>
      <c r="G19" s="58"/>
      <c r="H19" s="59" t="s">
        <v>8</v>
      </c>
      <c r="I19" s="60"/>
      <c r="J19" s="56"/>
      <c r="K19" s="56">
        <f>SUM(K20:K37)</f>
        <v>7154</v>
      </c>
      <c r="L19" s="57"/>
      <c r="M19" s="54"/>
    </row>
    <row r="20" spans="1:13" ht="18" hidden="1" customHeight="1" x14ac:dyDescent="0.25">
      <c r="A20" s="61"/>
      <c r="B20" s="111"/>
      <c r="C20" s="112"/>
      <c r="D20" s="62"/>
      <c r="E20" s="63" t="str">
        <f>IF(ISBLANK($B20), "", SUMIF(Transactions!$E:$E,$B20,Transactions!$C:$C))</f>
        <v/>
      </c>
      <c r="F20" s="64"/>
      <c r="G20" s="65"/>
      <c r="H20" s="113"/>
      <c r="I20" s="114"/>
      <c r="J20" s="66"/>
      <c r="K20" s="63" t="str">
        <f>IF(ISBLANK($H20), "", SUMIF(Transactions!$J:$J,$H20,Transactions!$H:$H))</f>
        <v/>
      </c>
      <c r="L20" s="64"/>
      <c r="M20" s="61"/>
    </row>
    <row r="21" spans="1:13" ht="18" customHeight="1" x14ac:dyDescent="0.25">
      <c r="A21" s="61"/>
      <c r="B21" s="100" t="s">
        <v>9</v>
      </c>
      <c r="C21" s="101"/>
      <c r="D21" s="67"/>
      <c r="E21" s="63">
        <v>3849</v>
      </c>
      <c r="F21" s="68"/>
      <c r="G21" s="65"/>
      <c r="H21" s="100" t="s">
        <v>36</v>
      </c>
      <c r="I21" s="101"/>
      <c r="J21" s="67"/>
      <c r="K21" s="63">
        <v>0</v>
      </c>
      <c r="L21" s="68"/>
      <c r="M21" s="61"/>
    </row>
    <row r="22" spans="1:13" ht="18" customHeight="1" x14ac:dyDescent="0.25">
      <c r="A22" s="61"/>
      <c r="B22" s="100" t="s">
        <v>10</v>
      </c>
      <c r="C22" s="101"/>
      <c r="D22" s="67"/>
      <c r="E22" s="63">
        <f>IF(ISBLANK($B22), "", SUMIF(Transactions!$E:$E,$B22,Transactions!$C:$C))</f>
        <v>0</v>
      </c>
      <c r="F22" s="68"/>
      <c r="G22" s="65"/>
      <c r="H22" s="100" t="s">
        <v>11</v>
      </c>
      <c r="I22" s="101"/>
      <c r="J22" s="67"/>
      <c r="K22" s="63">
        <v>1300</v>
      </c>
      <c r="L22" s="68"/>
      <c r="M22" s="61"/>
    </row>
    <row r="23" spans="1:13" ht="18" customHeight="1" x14ac:dyDescent="0.25">
      <c r="A23" s="38"/>
      <c r="B23" s="100" t="s">
        <v>12</v>
      </c>
      <c r="C23" s="101"/>
      <c r="D23" s="67"/>
      <c r="E23" s="63">
        <v>0</v>
      </c>
      <c r="F23" s="68"/>
      <c r="G23" s="69"/>
      <c r="H23" s="100" t="s">
        <v>13</v>
      </c>
      <c r="I23" s="101"/>
      <c r="J23" s="67"/>
      <c r="K23" s="63">
        <v>5854</v>
      </c>
      <c r="L23" s="68"/>
      <c r="M23" s="38"/>
    </row>
    <row r="24" spans="1:13" ht="18" customHeight="1" x14ac:dyDescent="0.25">
      <c r="A24" s="38"/>
      <c r="B24" s="100" t="s">
        <v>14</v>
      </c>
      <c r="C24" s="101"/>
      <c r="D24" s="67"/>
      <c r="E24" s="63">
        <v>200</v>
      </c>
      <c r="F24" s="68"/>
      <c r="G24" s="69"/>
      <c r="H24" s="100" t="s">
        <v>15</v>
      </c>
      <c r="I24" s="101"/>
      <c r="J24" s="67"/>
      <c r="K24" s="63">
        <f>IF(ISBLANK($H24), "", SUMIF(Transactions!$J:$J,$H24,Transactions!$H:$H))</f>
        <v>0</v>
      </c>
      <c r="L24" s="68"/>
      <c r="M24" s="38"/>
    </row>
    <row r="25" spans="1:13" ht="18" customHeight="1" x14ac:dyDescent="0.25">
      <c r="A25" s="38"/>
      <c r="B25" s="100" t="s">
        <v>16</v>
      </c>
      <c r="C25" s="101"/>
      <c r="D25" s="67"/>
      <c r="E25" s="63">
        <v>750</v>
      </c>
      <c r="F25" s="68"/>
      <c r="G25" s="69"/>
      <c r="H25" s="100"/>
      <c r="I25" s="101"/>
      <c r="J25" s="67"/>
      <c r="K25" s="63" t="str">
        <f>IF(ISBLANK($H25), "", SUMIF(Transactions!$J:$J,$H25,Transactions!$H:$H))</f>
        <v/>
      </c>
      <c r="L25" s="68"/>
      <c r="M25" s="38"/>
    </row>
    <row r="26" spans="1:13" ht="18" customHeight="1" x14ac:dyDescent="0.25">
      <c r="A26" s="38"/>
      <c r="B26" s="100" t="s">
        <v>17</v>
      </c>
      <c r="C26" s="101"/>
      <c r="D26" s="67"/>
      <c r="E26" s="63">
        <f>IF(ISBLANK($B26), "", SUMIF(Transactions!$E:$E,$B26,Transactions!$C:$C))</f>
        <v>0</v>
      </c>
      <c r="F26" s="68"/>
      <c r="G26" s="69"/>
      <c r="H26" s="100"/>
      <c r="I26" s="101"/>
      <c r="J26" s="70"/>
      <c r="K26" s="63" t="str">
        <f>IF(ISBLANK($H26), "", SUMIF(Transactions!$J:$J,$H26,Transactions!$H:$H))</f>
        <v/>
      </c>
      <c r="L26" s="68"/>
      <c r="M26" s="38"/>
    </row>
    <row r="27" spans="1:13" ht="18" customHeight="1" x14ac:dyDescent="0.45">
      <c r="A27" s="38"/>
      <c r="B27" s="100" t="s">
        <v>18</v>
      </c>
      <c r="C27" s="101"/>
      <c r="D27" s="67"/>
      <c r="E27" s="63">
        <v>1500</v>
      </c>
      <c r="F27" s="68"/>
      <c r="G27" s="71"/>
      <c r="H27" s="102"/>
      <c r="I27" s="101"/>
      <c r="J27" s="72"/>
      <c r="K27" s="63" t="str">
        <f>IF(ISBLANK($H27), "", SUMIF(Transactions!$J:$J,$H27,Transactions!$H:$H))</f>
        <v/>
      </c>
      <c r="L27" s="68" t="str">
        <f t="shared" ref="L27:L34" si="0">IF(ISBLANK($H27), "", K27-J27)</f>
        <v/>
      </c>
      <c r="M27" s="38"/>
    </row>
    <row r="28" spans="1:13" ht="18" customHeight="1" x14ac:dyDescent="0.45">
      <c r="A28" s="38"/>
      <c r="B28" s="100" t="s">
        <v>19</v>
      </c>
      <c r="C28" s="101"/>
      <c r="D28" s="67"/>
      <c r="E28" s="63">
        <v>950</v>
      </c>
      <c r="F28" s="68"/>
      <c r="G28" s="69"/>
      <c r="H28" s="102"/>
      <c r="I28" s="101"/>
      <c r="J28" s="72"/>
      <c r="K28" s="63" t="str">
        <f>IF(ISBLANK($H28), "", SUMIF(Transactions!$J:$J,$H28,Transactions!$H:$H))</f>
        <v/>
      </c>
      <c r="L28" s="68" t="str">
        <f t="shared" si="0"/>
        <v/>
      </c>
      <c r="M28" s="38"/>
    </row>
    <row r="29" spans="1:13" ht="18" customHeight="1" x14ac:dyDescent="0.45">
      <c r="A29" s="38"/>
      <c r="B29" s="100" t="s">
        <v>20</v>
      </c>
      <c r="C29" s="101"/>
      <c r="D29" s="67"/>
      <c r="E29" s="63">
        <f>IF(ISBLANK($B29), "", SUMIF(Transactions!$E:$E,$B29,Transactions!$C:$C))</f>
        <v>0</v>
      </c>
      <c r="F29" s="68"/>
      <c r="G29" s="69"/>
      <c r="H29" s="102"/>
      <c r="I29" s="101"/>
      <c r="J29" s="72"/>
      <c r="K29" s="63" t="str">
        <f>IF(ISBLANK($H29), "", SUMIF(Transactions!$J:$J,$H29,Transactions!$H:$H))</f>
        <v/>
      </c>
      <c r="L29" s="68" t="str">
        <f t="shared" si="0"/>
        <v/>
      </c>
      <c r="M29" s="38"/>
    </row>
    <row r="30" spans="1:13" ht="18" customHeight="1" x14ac:dyDescent="0.45">
      <c r="A30" s="38"/>
      <c r="B30" s="100" t="s">
        <v>21</v>
      </c>
      <c r="C30" s="101"/>
      <c r="D30" s="67"/>
      <c r="E30" s="63">
        <f>IF(ISBLANK($B30), "", SUMIF(Transactions!$E:$E,$B30,Transactions!$C:$C))</f>
        <v>0</v>
      </c>
      <c r="F30" s="68"/>
      <c r="G30" s="69"/>
      <c r="H30" s="102"/>
      <c r="I30" s="101"/>
      <c r="J30" s="72"/>
      <c r="K30" s="63" t="str">
        <f>IF(ISBLANK($H30), "", SUMIF(Transactions!$J:$J,$H30,Transactions!$H:$H))</f>
        <v/>
      </c>
      <c r="L30" s="68" t="str">
        <f t="shared" si="0"/>
        <v/>
      </c>
      <c r="M30" s="38"/>
    </row>
    <row r="31" spans="1:13" ht="18" customHeight="1" x14ac:dyDescent="0.45">
      <c r="A31" s="38"/>
      <c r="B31" s="100"/>
      <c r="C31" s="101"/>
      <c r="D31" s="67"/>
      <c r="E31" s="63" t="str">
        <f>IF(ISBLANK($B31), "", SUMIF(Transactions!$E:$E,$B31,Transactions!$C:$C))</f>
        <v/>
      </c>
      <c r="F31" s="68"/>
      <c r="G31" s="69"/>
      <c r="H31" s="102"/>
      <c r="I31" s="101"/>
      <c r="J31" s="72"/>
      <c r="K31" s="63" t="str">
        <f>IF(ISBLANK($H31), "", SUMIF(Transactions!$J:$J,$H31,Transactions!$H:$H))</f>
        <v/>
      </c>
      <c r="L31" s="68" t="str">
        <f t="shared" si="0"/>
        <v/>
      </c>
      <c r="M31" s="38"/>
    </row>
    <row r="32" spans="1:13" ht="18" customHeight="1" x14ac:dyDescent="0.45">
      <c r="A32" s="38"/>
      <c r="B32" s="100"/>
      <c r="C32" s="101"/>
      <c r="D32" s="67"/>
      <c r="E32" s="63" t="str">
        <f>IF(ISBLANK($B32), "", SUMIF(Transactions!$E:$E,$B32,Transactions!$C:$C))</f>
        <v/>
      </c>
      <c r="F32" s="68"/>
      <c r="G32" s="69"/>
      <c r="H32" s="102"/>
      <c r="I32" s="101"/>
      <c r="J32" s="72"/>
      <c r="K32" s="63" t="str">
        <f>IF(ISBLANK($H32), "", SUMIF(Transactions!$J:$J,$H32,Transactions!$H:$H))</f>
        <v/>
      </c>
      <c r="L32" s="68" t="str">
        <f t="shared" si="0"/>
        <v/>
      </c>
      <c r="M32" s="38"/>
    </row>
    <row r="33" spans="1:13" ht="18" customHeight="1" x14ac:dyDescent="0.45">
      <c r="A33" s="38"/>
      <c r="B33" s="100"/>
      <c r="C33" s="101"/>
      <c r="D33" s="73"/>
      <c r="E33" s="63" t="str">
        <f>IF(ISBLANK($B33), "", SUMIF(Transactions!$E:$E,$B33,Transactions!$C:$C))</f>
        <v/>
      </c>
      <c r="F33" s="68"/>
      <c r="G33" s="69"/>
      <c r="H33" s="102"/>
      <c r="I33" s="101"/>
      <c r="J33" s="72"/>
      <c r="K33" s="63" t="str">
        <f>IF(ISBLANK($H33), "", SUMIF(Transactions!$J:$J,$H33,Transactions!$H:$H))</f>
        <v/>
      </c>
      <c r="L33" s="68" t="str">
        <f t="shared" si="0"/>
        <v/>
      </c>
      <c r="M33" s="38"/>
    </row>
    <row r="34" spans="1:13" ht="18" customHeight="1" x14ac:dyDescent="0.45">
      <c r="A34" s="38"/>
      <c r="B34" s="100"/>
      <c r="C34" s="101"/>
      <c r="D34" s="73"/>
      <c r="E34" s="63" t="str">
        <f>IF(ISBLANK($B34), "", SUMIF(Transactions!$E:$E,$B34,Transactions!$C:$C))</f>
        <v/>
      </c>
      <c r="F34" s="68"/>
      <c r="G34" s="69"/>
      <c r="H34" s="102"/>
      <c r="I34" s="101"/>
      <c r="J34" s="72"/>
      <c r="K34" s="63" t="str">
        <f>IF(ISBLANK($H34), "", SUMIF(Transactions!$J:$J,$H34,Transactions!$H:$H))</f>
        <v/>
      </c>
      <c r="L34" s="68" t="str">
        <f t="shared" si="0"/>
        <v/>
      </c>
      <c r="M34" s="38"/>
    </row>
    <row r="35" spans="1:13" ht="18" customHeight="1" x14ac:dyDescent="0.45">
      <c r="A35" s="38"/>
      <c r="B35" s="74"/>
      <c r="C35" s="74"/>
      <c r="D35" s="73"/>
      <c r="E35" s="63"/>
      <c r="F35" s="68"/>
      <c r="G35" s="69"/>
      <c r="H35" s="75"/>
      <c r="I35" s="75"/>
      <c r="J35" s="72"/>
      <c r="K35" s="63"/>
      <c r="L35" s="68"/>
      <c r="M35" s="38"/>
    </row>
    <row r="36" spans="1:13" ht="18" customHeight="1" x14ac:dyDescent="0.45">
      <c r="A36" s="38"/>
      <c r="B36" s="74"/>
      <c r="C36" s="74"/>
      <c r="D36" s="73"/>
      <c r="E36" s="63"/>
      <c r="F36" s="68"/>
      <c r="G36" s="69"/>
      <c r="H36" s="75"/>
      <c r="I36" s="75"/>
      <c r="J36" s="72"/>
      <c r="K36" s="63"/>
      <c r="L36" s="68"/>
      <c r="M36" s="38"/>
    </row>
    <row r="37" spans="1:13" ht="18" customHeight="1" x14ac:dyDescent="0.45">
      <c r="A37" s="38"/>
      <c r="B37" s="100"/>
      <c r="C37" s="101"/>
      <c r="D37" s="67"/>
      <c r="E37" s="63" t="str">
        <f>IF(ISBLANK($B37), "", SUMIF(Transactions!$E:$E,$B37,Transactions!$C:$C))</f>
        <v/>
      </c>
      <c r="F37" s="68" t="str">
        <f>IF(ISBLANK($B37), "", D37-E37)</f>
        <v/>
      </c>
      <c r="G37" s="69"/>
      <c r="H37" s="102"/>
      <c r="I37" s="101"/>
      <c r="J37" s="72"/>
      <c r="K37" s="63" t="str">
        <f>IF(ISBLANK($H37), "", SUMIF(Transactions!$J:$J,$H37,Transactions!$H:$H))</f>
        <v/>
      </c>
      <c r="L37" s="68" t="str">
        <f>IF(ISBLANK($H37), "", K37-J37)</f>
        <v/>
      </c>
      <c r="M37" s="38"/>
    </row>
  </sheetData>
  <mergeCells count="47">
    <mergeCell ref="B2:E3"/>
    <mergeCell ref="J2:K2"/>
    <mergeCell ref="D6:D9"/>
    <mergeCell ref="E6:E9"/>
    <mergeCell ref="I7:K7"/>
    <mergeCell ref="I8:K8"/>
    <mergeCell ref="I9:K9"/>
    <mergeCell ref="B22:C22"/>
    <mergeCell ref="B23:C23"/>
    <mergeCell ref="I10:K10"/>
    <mergeCell ref="I11:K11"/>
    <mergeCell ref="B14:F14"/>
    <mergeCell ref="D15:F15"/>
    <mergeCell ref="J15:L15"/>
    <mergeCell ref="B17:C17"/>
    <mergeCell ref="B20:C20"/>
    <mergeCell ref="H20:I20"/>
    <mergeCell ref="B21:C21"/>
    <mergeCell ref="H21:I21"/>
    <mergeCell ref="H30:I30"/>
    <mergeCell ref="H31:I31"/>
    <mergeCell ref="H32:I32"/>
    <mergeCell ref="D16:F16"/>
    <mergeCell ref="J16:L16"/>
    <mergeCell ref="H22:I22"/>
    <mergeCell ref="H23:I23"/>
    <mergeCell ref="H37:I37"/>
    <mergeCell ref="B24:C24"/>
    <mergeCell ref="H24:I24"/>
    <mergeCell ref="B25:C25"/>
    <mergeCell ref="H25:I25"/>
    <mergeCell ref="B26:C26"/>
    <mergeCell ref="H26:I26"/>
    <mergeCell ref="H27:I27"/>
    <mergeCell ref="B34:C34"/>
    <mergeCell ref="B37:C37"/>
    <mergeCell ref="B27:C27"/>
    <mergeCell ref="B28:C28"/>
    <mergeCell ref="B29:C29"/>
    <mergeCell ref="B30:C30"/>
    <mergeCell ref="H28:I28"/>
    <mergeCell ref="H29:I29"/>
    <mergeCell ref="B31:C31"/>
    <mergeCell ref="B32:C32"/>
    <mergeCell ref="B33:C33"/>
    <mergeCell ref="H33:I33"/>
    <mergeCell ref="H34:I34"/>
  </mergeCells>
  <conditionalFormatting sqref="B20:C37 H20:H37">
    <cfRule type="notContainsBlanks" dxfId="4" priority="1">
      <formula>LEN(TRIM(B20))&gt;0</formula>
    </cfRule>
  </conditionalFormatting>
  <conditionalFormatting sqref="D20:D37">
    <cfRule type="expression" dxfId="3" priority="2">
      <formula>NOT(ISBLANK(B20))</formula>
    </cfRule>
  </conditionalFormatting>
  <conditionalFormatting sqref="F19:F37 L19:L37">
    <cfRule type="cellIs" dxfId="2" priority="4" operator="lessThan">
      <formula>0</formula>
    </cfRule>
  </conditionalFormatting>
  <conditionalFormatting sqref="F20:F37 L20:L37">
    <cfRule type="cellIs" dxfId="1" priority="5" operator="equal">
      <formula>0</formula>
    </cfRule>
  </conditionalFormatting>
  <conditionalFormatting sqref="J20:J37">
    <cfRule type="expression" dxfId="0" priority="3">
      <formula>NOT(ISBLANK(H20))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showGridLines="0" tabSelected="1" topLeftCell="B2" workbookViewId="0">
      <selection activeCell="D14" sqref="D14"/>
    </sheetView>
  </sheetViews>
  <sheetFormatPr defaultColWidth="12.54296875" defaultRowHeight="15.75" customHeight="1" x14ac:dyDescent="0.25"/>
  <cols>
    <col min="1" max="1" width="18.453125" bestFit="1" customWidth="1"/>
    <col min="2" max="2" width="17.08984375" bestFit="1" customWidth="1"/>
    <col min="3" max="3" width="10" customWidth="1"/>
    <col min="4" max="4" width="39.90625" customWidth="1"/>
    <col min="5" max="5" width="14.453125" customWidth="1"/>
    <col min="6" max="6" width="5.08984375" customWidth="1"/>
    <col min="9" max="9" width="36.26953125" bestFit="1" customWidth="1"/>
    <col min="11" max="11" width="5.08984375" customWidth="1"/>
  </cols>
  <sheetData>
    <row r="1" spans="1:11" ht="33" customHeight="1" x14ac:dyDescent="0.25">
      <c r="A1" s="76"/>
      <c r="B1" s="124"/>
      <c r="C1" s="104"/>
      <c r="D1" s="104"/>
      <c r="E1" s="104"/>
      <c r="F1" s="104"/>
      <c r="G1" s="104"/>
      <c r="H1" s="104"/>
      <c r="I1" s="104"/>
      <c r="J1" s="104"/>
      <c r="K1" s="76"/>
    </row>
    <row r="2" spans="1:11" ht="48" customHeight="1" x14ac:dyDescent="0.75">
      <c r="A2" s="77"/>
      <c r="B2" s="78" t="s">
        <v>3</v>
      </c>
      <c r="C2" s="77"/>
      <c r="D2" s="125" t="s">
        <v>22</v>
      </c>
      <c r="E2" s="126"/>
      <c r="F2" s="77"/>
      <c r="G2" s="78" t="s">
        <v>6</v>
      </c>
      <c r="H2" s="77"/>
      <c r="I2" s="125" t="s">
        <v>23</v>
      </c>
      <c r="J2" s="126"/>
      <c r="K2" s="77"/>
    </row>
    <row r="3" spans="1:11" ht="12" customHeight="1" x14ac:dyDescent="0.45">
      <c r="A3" s="79"/>
      <c r="B3" s="79"/>
      <c r="C3" s="79"/>
      <c r="D3" s="79"/>
      <c r="E3" s="79"/>
      <c r="F3" s="1"/>
      <c r="G3" s="79"/>
      <c r="H3" s="79"/>
      <c r="I3" s="79"/>
      <c r="J3" s="79"/>
      <c r="K3" s="1"/>
    </row>
    <row r="4" spans="1:11" ht="24" customHeight="1" x14ac:dyDescent="0.25">
      <c r="A4" s="80" t="s">
        <v>24</v>
      </c>
      <c r="B4" s="80" t="s">
        <v>25</v>
      </c>
      <c r="C4" s="80" t="s">
        <v>26</v>
      </c>
      <c r="D4" s="80" t="s">
        <v>27</v>
      </c>
      <c r="E4" s="80" t="s">
        <v>28</v>
      </c>
      <c r="F4" s="38"/>
      <c r="G4" s="80" t="s">
        <v>25</v>
      </c>
      <c r="H4" s="80" t="s">
        <v>26</v>
      </c>
      <c r="I4" s="80" t="s">
        <v>27</v>
      </c>
      <c r="J4" s="80" t="s">
        <v>28</v>
      </c>
      <c r="K4" s="38"/>
    </row>
    <row r="5" spans="1:11" ht="19.5" customHeight="1" x14ac:dyDescent="0.25">
      <c r="A5" s="81" t="s">
        <v>33</v>
      </c>
      <c r="B5" s="82">
        <v>45105</v>
      </c>
      <c r="C5" s="86">
        <v>2960.68</v>
      </c>
      <c r="D5" s="81" t="s">
        <v>42</v>
      </c>
      <c r="E5" s="88" t="s">
        <v>9</v>
      </c>
      <c r="F5" s="38"/>
      <c r="G5" s="82">
        <v>45105</v>
      </c>
      <c r="H5" s="83">
        <v>500</v>
      </c>
      <c r="I5" s="89" t="s">
        <v>38</v>
      </c>
      <c r="J5" s="88" t="s">
        <v>11</v>
      </c>
      <c r="K5" s="38"/>
    </row>
    <row r="6" spans="1:11" ht="19.5" customHeight="1" x14ac:dyDescent="0.25">
      <c r="A6" s="81" t="s">
        <v>29</v>
      </c>
      <c r="B6" s="82">
        <v>45105</v>
      </c>
      <c r="C6" s="127">
        <v>750</v>
      </c>
      <c r="D6" s="87" t="s">
        <v>41</v>
      </c>
      <c r="E6" s="88" t="s">
        <v>16</v>
      </c>
      <c r="F6" s="38"/>
      <c r="G6" s="82">
        <v>45105</v>
      </c>
      <c r="H6" s="86">
        <v>5854</v>
      </c>
      <c r="I6" s="89" t="s">
        <v>30</v>
      </c>
      <c r="J6" s="88" t="s">
        <v>13</v>
      </c>
      <c r="K6" s="38"/>
    </row>
    <row r="7" spans="1:11" ht="19.5" customHeight="1" x14ac:dyDescent="0.25">
      <c r="A7" s="81" t="s">
        <v>34</v>
      </c>
      <c r="B7" s="82">
        <v>45105</v>
      </c>
      <c r="C7" s="127">
        <v>950</v>
      </c>
      <c r="D7" s="87" t="s">
        <v>40</v>
      </c>
      <c r="E7" s="88" t="s">
        <v>19</v>
      </c>
      <c r="F7" s="38"/>
      <c r="G7" s="82">
        <v>45105</v>
      </c>
      <c r="H7" s="83">
        <v>800</v>
      </c>
      <c r="I7" s="89" t="s">
        <v>37</v>
      </c>
      <c r="J7" s="88" t="s">
        <v>11</v>
      </c>
      <c r="K7" s="38"/>
    </row>
    <row r="8" spans="1:11" ht="19.5" customHeight="1" x14ac:dyDescent="0.25">
      <c r="A8" s="81" t="s">
        <v>35</v>
      </c>
      <c r="B8" s="82">
        <v>45105</v>
      </c>
      <c r="C8" s="127"/>
      <c r="D8" s="87" t="s">
        <v>32</v>
      </c>
      <c r="E8" s="88" t="s">
        <v>21</v>
      </c>
      <c r="F8" s="38"/>
      <c r="G8" s="82"/>
      <c r="H8" s="83"/>
      <c r="I8" s="85"/>
      <c r="J8" s="88"/>
      <c r="K8" s="38"/>
    </row>
    <row r="9" spans="1:11" ht="19.5" customHeight="1" x14ac:dyDescent="0.25">
      <c r="A9" s="81" t="s">
        <v>31</v>
      </c>
      <c r="B9" s="82">
        <v>45114</v>
      </c>
      <c r="C9" s="127">
        <v>1500</v>
      </c>
      <c r="D9" s="87" t="s">
        <v>39</v>
      </c>
      <c r="E9" s="88" t="s">
        <v>18</v>
      </c>
      <c r="F9" s="38"/>
      <c r="G9" s="90"/>
      <c r="H9" s="86"/>
      <c r="I9" s="89"/>
      <c r="J9" s="88"/>
      <c r="K9" s="38"/>
    </row>
    <row r="10" spans="1:11" ht="19.5" customHeight="1" x14ac:dyDescent="0.25">
      <c r="B10" s="82">
        <v>45114</v>
      </c>
      <c r="C10" s="127">
        <v>200</v>
      </c>
      <c r="D10" s="87" t="s">
        <v>43</v>
      </c>
      <c r="E10" s="88" t="s">
        <v>14</v>
      </c>
      <c r="F10" s="38"/>
      <c r="G10" s="90"/>
      <c r="H10" s="86"/>
      <c r="I10" s="89"/>
      <c r="J10" s="88"/>
      <c r="K10" s="38"/>
    </row>
    <row r="11" spans="1:11" ht="19.5" customHeight="1" x14ac:dyDescent="0.25">
      <c r="B11" s="90">
        <v>45114</v>
      </c>
      <c r="C11" s="91">
        <v>888</v>
      </c>
      <c r="D11" s="81" t="s">
        <v>44</v>
      </c>
      <c r="E11" s="88" t="s">
        <v>9</v>
      </c>
      <c r="F11" s="38"/>
      <c r="G11" s="90"/>
      <c r="H11" s="86"/>
      <c r="I11" s="89"/>
      <c r="J11" s="88"/>
      <c r="K11" s="38"/>
    </row>
    <row r="12" spans="1:11" ht="19.5" customHeight="1" x14ac:dyDescent="0.25">
      <c r="A12" s="84"/>
      <c r="B12" s="90"/>
      <c r="C12" s="93"/>
      <c r="D12" s="94"/>
      <c r="E12" s="94"/>
      <c r="F12" s="38"/>
      <c r="G12" s="90"/>
      <c r="H12" s="86"/>
      <c r="I12" s="89"/>
      <c r="J12" s="88"/>
      <c r="K12" s="38"/>
    </row>
    <row r="13" spans="1:11" ht="19.5" customHeight="1" x14ac:dyDescent="0.25">
      <c r="A13" s="84"/>
      <c r="B13" s="90"/>
      <c r="C13" s="91"/>
      <c r="D13" s="92"/>
      <c r="E13" s="92"/>
      <c r="F13" s="38"/>
      <c r="G13" s="90"/>
      <c r="H13" s="86"/>
      <c r="I13" s="89"/>
      <c r="J13" s="88"/>
      <c r="K13" s="38"/>
    </row>
    <row r="14" spans="1:11" ht="19.5" customHeight="1" x14ac:dyDescent="0.25">
      <c r="A14" s="84"/>
      <c r="B14" s="90"/>
      <c r="C14" s="91"/>
      <c r="D14" s="92"/>
      <c r="E14" s="92"/>
      <c r="F14" s="38"/>
      <c r="G14" s="90"/>
      <c r="H14" s="86"/>
      <c r="I14" s="89"/>
      <c r="J14" s="88"/>
      <c r="K14" s="38"/>
    </row>
    <row r="15" spans="1:11" ht="19.5" customHeight="1" x14ac:dyDescent="0.25">
      <c r="A15" s="84"/>
      <c r="B15" s="90"/>
      <c r="C15" s="86"/>
      <c r="D15" s="87"/>
      <c r="E15" s="88"/>
      <c r="F15" s="38"/>
      <c r="G15" s="90"/>
      <c r="H15" s="86"/>
      <c r="I15" s="89"/>
      <c r="J15" s="88"/>
      <c r="K15" s="38"/>
    </row>
    <row r="16" spans="1:11" ht="19.5" customHeight="1" x14ac:dyDescent="0.25">
      <c r="A16" s="84"/>
      <c r="B16" s="90"/>
      <c r="C16" s="86"/>
      <c r="D16" s="87"/>
      <c r="E16" s="88"/>
      <c r="F16" s="38"/>
      <c r="G16" s="90"/>
      <c r="H16" s="86"/>
      <c r="I16" s="89"/>
      <c r="J16" s="88"/>
      <c r="K16" s="38"/>
    </row>
    <row r="17" spans="1:11" ht="19.5" customHeight="1" x14ac:dyDescent="0.25">
      <c r="A17" s="84"/>
      <c r="B17" s="90"/>
      <c r="C17" s="86"/>
      <c r="D17" s="87"/>
      <c r="E17" s="88"/>
      <c r="F17" s="38"/>
      <c r="G17" s="90"/>
      <c r="H17" s="86"/>
      <c r="I17" s="89"/>
      <c r="J17" s="88"/>
      <c r="K17" s="38"/>
    </row>
    <row r="18" spans="1:11" ht="19.5" customHeight="1" x14ac:dyDescent="0.25">
      <c r="A18" s="84"/>
      <c r="B18" s="90"/>
      <c r="C18" s="86"/>
      <c r="D18" s="87"/>
      <c r="E18" s="88"/>
      <c r="F18" s="38"/>
      <c r="G18" s="90"/>
      <c r="H18" s="86"/>
      <c r="I18" s="89"/>
      <c r="J18" s="88"/>
      <c r="K18" s="38"/>
    </row>
    <row r="19" spans="1:11" ht="19.5" customHeight="1" x14ac:dyDescent="0.25">
      <c r="A19" s="84"/>
      <c r="B19" s="90"/>
      <c r="C19" s="86"/>
      <c r="D19" s="87"/>
      <c r="E19" s="88"/>
      <c r="F19" s="38"/>
      <c r="G19" s="90"/>
      <c r="H19" s="86"/>
      <c r="I19" s="89"/>
      <c r="J19" s="88"/>
      <c r="K19" s="38"/>
    </row>
    <row r="20" spans="1:11" ht="19.5" customHeight="1" x14ac:dyDescent="0.25">
      <c r="A20" s="84"/>
      <c r="B20" s="90"/>
      <c r="C20" s="86"/>
      <c r="D20" s="87"/>
      <c r="E20" s="88"/>
      <c r="F20" s="38"/>
      <c r="G20" s="90"/>
      <c r="H20" s="86"/>
      <c r="I20" s="89"/>
      <c r="J20" s="88"/>
      <c r="K20" s="38"/>
    </row>
    <row r="21" spans="1:11" ht="19.5" customHeight="1" x14ac:dyDescent="0.25">
      <c r="A21" s="84"/>
      <c r="B21" s="90"/>
      <c r="C21" s="86"/>
      <c r="D21" s="87"/>
      <c r="E21" s="88"/>
      <c r="F21" s="38"/>
      <c r="G21" s="90"/>
      <c r="H21" s="86"/>
      <c r="I21" s="89"/>
      <c r="J21" s="88"/>
      <c r="K21" s="38"/>
    </row>
    <row r="22" spans="1:11" ht="19.5" customHeight="1" x14ac:dyDescent="0.25">
      <c r="A22" s="84"/>
      <c r="B22" s="90"/>
      <c r="C22" s="86"/>
      <c r="D22" s="87"/>
      <c r="E22" s="88"/>
      <c r="F22" s="38"/>
      <c r="G22" s="90"/>
      <c r="H22" s="86"/>
      <c r="I22" s="89"/>
      <c r="J22" s="88"/>
      <c r="K22" s="38"/>
    </row>
    <row r="23" spans="1:11" ht="19.5" customHeight="1" x14ac:dyDescent="0.25">
      <c r="A23" s="84"/>
      <c r="B23" s="90"/>
      <c r="C23" s="86"/>
      <c r="D23" s="87"/>
      <c r="E23" s="88"/>
      <c r="F23" s="38"/>
      <c r="G23" s="90"/>
      <c r="H23" s="86"/>
      <c r="I23" s="89"/>
      <c r="J23" s="88"/>
      <c r="K23" s="38"/>
    </row>
    <row r="24" spans="1:11" ht="19.5" customHeight="1" x14ac:dyDescent="0.25">
      <c r="A24" s="84"/>
      <c r="B24" s="90"/>
      <c r="C24" s="86"/>
      <c r="D24" s="87"/>
      <c r="E24" s="88"/>
      <c r="F24" s="38"/>
      <c r="G24" s="90"/>
      <c r="H24" s="86"/>
      <c r="I24" s="89"/>
      <c r="J24" s="88"/>
      <c r="K24" s="38"/>
    </row>
    <row r="25" spans="1:11" ht="19.5" customHeight="1" x14ac:dyDescent="0.25">
      <c r="A25" s="84"/>
      <c r="B25" s="90"/>
      <c r="C25" s="86"/>
      <c r="D25" s="87"/>
      <c r="E25" s="88"/>
      <c r="F25" s="38"/>
      <c r="G25" s="90"/>
      <c r="H25" s="86"/>
      <c r="I25" s="89"/>
      <c r="J25" s="88"/>
      <c r="K25" s="38"/>
    </row>
    <row r="26" spans="1:11" ht="19.5" customHeight="1" x14ac:dyDescent="0.25">
      <c r="A26" s="84"/>
      <c r="B26" s="90"/>
      <c r="C26" s="86"/>
      <c r="D26" s="87"/>
      <c r="E26" s="88"/>
      <c r="F26" s="38"/>
      <c r="G26" s="90"/>
      <c r="H26" s="86"/>
      <c r="I26" s="89"/>
      <c r="J26" s="88"/>
      <c r="K26" s="38"/>
    </row>
    <row r="27" spans="1:11" ht="19.5" customHeight="1" x14ac:dyDescent="0.25">
      <c r="A27" s="84"/>
      <c r="B27" s="90"/>
      <c r="C27" s="86"/>
      <c r="D27" s="87"/>
      <c r="E27" s="88"/>
      <c r="F27" s="38"/>
      <c r="G27" s="90"/>
      <c r="H27" s="86"/>
      <c r="I27" s="89"/>
      <c r="J27" s="88"/>
      <c r="K27" s="38"/>
    </row>
    <row r="28" spans="1:11" ht="19.5" customHeight="1" x14ac:dyDescent="0.25">
      <c r="A28" s="84"/>
      <c r="B28" s="90"/>
      <c r="C28" s="86"/>
      <c r="D28" s="87"/>
      <c r="E28" s="88"/>
      <c r="F28" s="38"/>
      <c r="G28" s="90"/>
      <c r="H28" s="86"/>
      <c r="I28" s="89"/>
      <c r="J28" s="88"/>
      <c r="K28" s="38"/>
    </row>
    <row r="29" spans="1:11" ht="19.5" customHeight="1" x14ac:dyDescent="0.25">
      <c r="A29" s="38"/>
      <c r="B29" s="90"/>
      <c r="C29" s="86"/>
      <c r="D29" s="87"/>
      <c r="E29" s="88"/>
      <c r="F29" s="38"/>
      <c r="G29" s="90"/>
      <c r="H29" s="86"/>
      <c r="I29" s="89"/>
      <c r="J29" s="88"/>
      <c r="K29" s="38"/>
    </row>
    <row r="30" spans="1:11" ht="19.5" customHeight="1" x14ac:dyDescent="0.25">
      <c r="A30" s="38"/>
      <c r="B30" s="95"/>
      <c r="C30" s="96"/>
      <c r="D30" s="97"/>
      <c r="E30" s="98"/>
      <c r="F30" s="38"/>
      <c r="G30" s="90"/>
      <c r="H30" s="86"/>
      <c r="I30" s="89"/>
      <c r="J30" s="88"/>
      <c r="K30" s="38"/>
    </row>
    <row r="31" spans="1:11" ht="19.5" customHeight="1" x14ac:dyDescent="0.25">
      <c r="A31" s="38"/>
      <c r="F31" s="38"/>
      <c r="G31" s="95"/>
      <c r="H31" s="96"/>
      <c r="I31" s="99"/>
      <c r="J31" s="98"/>
      <c r="K31" s="38"/>
    </row>
  </sheetData>
  <mergeCells count="3">
    <mergeCell ref="B1:J1"/>
    <mergeCell ref="D2:E2"/>
    <mergeCell ref="I2:J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Summary!$B$20:$C$37</xm:f>
          </x14:formula1>
          <xm:sqref>E5:E30</xm:sqref>
        </x14:dataValidation>
        <x14:dataValidation type="list" allowBlank="1" xr:uid="{00000000-0002-0000-0100-000000000000}">
          <x14:formula1>
            <xm:f>Summary!$H$20:$I$37</xm:f>
          </x14:formula1>
          <xm:sqref>J5:J31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Transactions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nawaz8816@gmail.com</dc:creator>
  <cp:lastModifiedBy>Mohammed, Nawaz</cp:lastModifiedBy>
  <dcterms:created xsi:type="dcterms:W3CDTF">2023-07-06T23:45:53Z</dcterms:created>
  <dcterms:modified xsi:type="dcterms:W3CDTF">2023-07-11T01:51:23Z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2023-07-07T03:48:24Z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a8e5f89a-b2e9-45e0-8ce5-98bea9c7f936</vt:lpwstr>
  </property>
  <property fmtid="{D5CDD505-2E9C-101B-9397-08002B2CF9AE}" pid="8" name="MSIP_Label_ea60d57e-af5b-4752-ac57-3e4f28ca11dc_ContentBits">
    <vt:lpwstr>0</vt:lpwstr>
  </property>
</Properties>
</file>