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hilips\VAPT\IBE\"/>
    </mc:Choice>
  </mc:AlternateContent>
  <xr:revisionPtr revIDLastSave="0" documentId="8_{6F5EBB70-DBB9-48E2-BC9E-B8A93290F5E2}" xr6:coauthVersionLast="47" xr6:coauthVersionMax="47" xr10:uidLastSave="{00000000-0000-0000-0000-000000000000}"/>
  <bookViews>
    <workbookView xWindow="30" yWindow="30" windowWidth="20460" windowHeight="10890" tabRatio="818" xr2:uid="{00000000-000D-0000-FFFF-FFFF00000000}"/>
  </bookViews>
  <sheets>
    <sheet name="ThickClient Testing" sheetId="5" r:id="rId1"/>
    <sheet name="Summary Findings" sheetId="4" state="hidden" r:id="rId2"/>
    <sheet name="CloudInfra Testing (Azure)" sheetId="7" r:id="rId3"/>
    <sheet name="CloudInfra Testing (AWS)" sheetId="15" r:id="rId4"/>
    <sheet name="RiskCalculator" sheetId="2" state="hidden" r:id="rId5"/>
    <sheet name="References" sheetId="3" state="hidden" r:id="rId6"/>
  </sheets>
  <definedNames>
    <definedName name="Awareness">References!$M$3:$M$7</definedName>
    <definedName name="EaseofExploit">References!$K$3:$K$7</definedName>
    <definedName name="EasyofDiscovery">References!$I$3:$I$7</definedName>
    <definedName name="FinancialDamage">References!$I$12:$I$16</definedName>
    <definedName name="IntrusionDetection">References!$O$3:$O$7</definedName>
    <definedName name="LossofAccountability">References!$G$12:$G$15</definedName>
    <definedName name="LossofAvailability">References!$E$12:$E$16</definedName>
    <definedName name="LossofConfidentiality">References!$A$12:$A$16</definedName>
    <definedName name="LossofIntegrity">References!$C$12:$C$17</definedName>
    <definedName name="Motive">References!$C$3:$C$6</definedName>
    <definedName name="NonCompliance">References!$M$12:$M$15</definedName>
    <definedName name="Opportunity">References!$E$3:$E$6</definedName>
    <definedName name="PolicyViolation">References!$O$12:$O$16</definedName>
    <definedName name="PopulationSize">References!$G$3:$G$8</definedName>
    <definedName name="ReputationDamage">References!$K$12:$K$16</definedName>
    <definedName name="result">#REF!</definedName>
    <definedName name="SkillRequired">References!$A$3:$A$8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" l="1"/>
  <c r="E4" i="2" l="1"/>
  <c r="E3" i="2"/>
  <c r="E10" i="2"/>
  <c r="E9" i="2"/>
  <c r="E8" i="2"/>
  <c r="E7" i="2"/>
  <c r="J14" i="2"/>
  <c r="J13" i="2"/>
  <c r="J12" i="2"/>
  <c r="J11" i="2"/>
  <c r="J5" i="2"/>
  <c r="J7" i="2"/>
  <c r="J8" i="2"/>
  <c r="E2" i="2"/>
  <c r="E1" i="2"/>
  <c r="B12" i="2" l="1"/>
  <c r="I12" i="2"/>
  <c r="C19" i="2" s="1"/>
  <c r="E16" i="2" l="1"/>
  <c r="B19" i="2"/>
  <c r="D19" i="2"/>
  <c r="D20" i="2"/>
  <c r="A21" i="2"/>
  <c r="C21" i="2"/>
  <c r="B22" i="2"/>
  <c r="D21" i="2"/>
  <c r="B20" i="2"/>
  <c r="C22" i="2"/>
  <c r="D22" i="2"/>
  <c r="A20" i="2"/>
  <c r="B21" i="2"/>
  <c r="C20" i="2"/>
  <c r="A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its02</author>
    <author>pphongthiproek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How technically skilled is this group of threat agents? </t>
        </r>
      </text>
    </comment>
    <comment ref="H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How much data could be disclosed and how sensitive is it?</t>
        </r>
      </text>
    </comment>
    <comment ref="A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How motivated is this group of threat agents to find and exploit this vulnerability?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How much data could be corrupted and how damaged is it?</t>
        </r>
      </text>
    </comment>
    <comment ref="A3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What resources and opportunities are required for this group of threat agents to find and exploit this vulnerability?</t>
        </r>
      </text>
    </comment>
    <comment ref="H3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How much service could be lost and how vital is it?</t>
        </r>
      </text>
    </comment>
    <comment ref="A4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How large is this group of threat agents?</t>
        </r>
      </text>
    </comment>
    <comment ref="H4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Are the threat agents' actions traceable to an individual?</t>
        </r>
      </text>
    </comment>
    <comment ref="A7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How easy is it for this group of threat agents to discover this vulnerability?</t>
        </r>
      </text>
    </comment>
    <comment ref="H7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How much financial damage will result from an exploit?</t>
        </r>
      </text>
    </comment>
    <comment ref="A8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How easy is it for this group of threat agents to actually exploit this vulnerability?</t>
        </r>
      </text>
    </comment>
    <comment ref="H8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Would an exploit result in reputation damage that would harm the business?</t>
        </r>
      </text>
    </comment>
    <comment ref="A9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How well known is this vulnerability to this group of threat agents?</t>
        </r>
      </text>
    </comment>
    <comment ref="H9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How much exposure does non-compliance introduce?</t>
        </r>
      </text>
    </comment>
    <comment ref="A10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How likely is an exploit to be detected?</t>
        </r>
      </text>
    </comment>
    <comment ref="H10" authorId="1" shapeId="0" xr:uid="{00000000-0006-0000-0200-000010000000}">
      <text>
        <r>
          <rPr>
            <b/>
            <sz val="9"/>
            <color rgb="FF000000"/>
            <rFont val="Tahoma"/>
            <family val="2"/>
          </rPr>
          <t>How much personally identifiable information could be disclosed?</t>
        </r>
      </text>
    </comment>
  </commentList>
</comments>
</file>

<file path=xl/sharedStrings.xml><?xml version="1.0" encoding="utf-8"?>
<sst xmlns="http://schemas.openxmlformats.org/spreadsheetml/2006/main" count="905" uniqueCount="384">
  <si>
    <t>None</t>
  </si>
  <si>
    <t>Test Name</t>
  </si>
  <si>
    <t>Description</t>
  </si>
  <si>
    <t>Tools</t>
  </si>
  <si>
    <t>Result</t>
  </si>
  <si>
    <t>PAR ID</t>
  </si>
  <si>
    <t>Severity</t>
  </si>
  <si>
    <t>Comments</t>
  </si>
  <si>
    <t>Not Executed</t>
  </si>
  <si>
    <t>&lt;enter&gt;</t>
  </si>
  <si>
    <t>Error Handling</t>
  </si>
  <si>
    <t>Information Gathering</t>
  </si>
  <si>
    <t>Burp Proxy, ZAP</t>
  </si>
  <si>
    <t>Analysis of Error Codes</t>
  </si>
  <si>
    <t>Analysis of Stack Traces</t>
  </si>
  <si>
    <t>Business logic Testing</t>
  </si>
  <si>
    <t>Test Business Logic Data Validation</t>
  </si>
  <si>
    <t>Test Ability to Forge Requests</t>
  </si>
  <si>
    <t xml:space="preserve">• Looking for guessable, predictable or hidden functionality of fields.
• Once found try to insert logically valid data into the application/system allowing the user go through the application/system against the normal busineess logic workflow. </t>
  </si>
  <si>
    <t>Testing for the Circumvention of Work Flows</t>
  </si>
  <si>
    <t xml:space="preserve">• Looking for methods to skip or go to steps in the application process in a different order from the designed/intended business logic flow.
• For each method develop a misuse case and try to circumvent or perform an action that is "not acceptable" per the the business logic workflow. </t>
  </si>
  <si>
    <t>Test Defenses Against Application Mis-use</t>
  </si>
  <si>
    <t>Measures that might indicate the application has in-built self-defense:
• Changed responses
• Blocked requests
• Actions that log a user out or lock their account</t>
  </si>
  <si>
    <t>Test Upload of Unexpected &amp; Malicious File Types</t>
  </si>
  <si>
    <t xml:space="preserve">• Review the project documentation and perform some exploratory testing looking for file types that should be "unsupported" by the application/system.
• Try to upload these “unsupported” files an verify that it are properly rejected.
• If multiple files can be uploaded at once, there must be tests in place to verify that each file is properly evaluated. PS. file.phtml, shell.phPWND, SHELL~1.PHP
• Develop or acquire a known “malicious” file.
• Try to upload the malicious file to the application/system and verify that it is correctly rejected.
• If multiple files can be uploaded at once, there must be tests in place to verify that each file is properly evaluated. </t>
  </si>
  <si>
    <t>Access control</t>
  </si>
  <si>
    <t>Logging</t>
  </si>
  <si>
    <t>Thick Client (PC Tool) Penetration Testing</t>
  </si>
  <si>
    <t>Column1</t>
  </si>
  <si>
    <t>TC-THICKCLIENT-001</t>
  </si>
  <si>
    <t>Reconnaissance and enumeration</t>
  </si>
  <si>
    <t>Discovering what technologies are being used to develop thick client application</t>
  </si>
  <si>
    <t>CFF Explorer, Detect it Easy</t>
  </si>
  <si>
    <t>TC-THICKCLIENT-002</t>
  </si>
  <si>
    <t>Figuring out the application’s functionality and behavior</t>
  </si>
  <si>
    <t>Explore Thick Client App</t>
  </si>
  <si>
    <t>TC-THICKCLIENT-003</t>
  </si>
  <si>
    <t>Identifying all the different entry points for user input</t>
  </si>
  <si>
    <t>TC-THICKCLIENT-004</t>
  </si>
  <si>
    <t>Understanding the core security mechanisms used by the application</t>
  </si>
  <si>
    <t>TC-THICKCLIENT-005</t>
  </si>
  <si>
    <t>Identifying common vulnerabilities like languages and frameworks</t>
  </si>
  <si>
    <t>Network Communication Analysis</t>
  </si>
  <si>
    <t>TC-THICKCLIENT-006</t>
  </si>
  <si>
    <t>Traffic analysis</t>
  </si>
  <si>
    <t>Capture the traffic between thick client application and the local/remote server.</t>
  </si>
  <si>
    <t>Wireshark , TCP View, Smart Sniff, TCP dump, Microsoft Network monitor</t>
  </si>
  <si>
    <t>TC-THICKCLIENT-007</t>
  </si>
  <si>
    <t>Review captured traffic for information leakage</t>
  </si>
  <si>
    <t>Examining the traffic between the tested thick client application and the server might reveal sensitive and unencrypted data such as
• Information used in authentication (e.g. Credentials, PINs, Session
identifiers, Tokens, Cookies…)
• Information protected by laws, regulations or specific organizational
policy (e.g. Credit Cards, Customers data)</t>
  </si>
  <si>
    <t>File Analysis</t>
  </si>
  <si>
    <t>TC-THICKCLIENT-009</t>
  </si>
  <si>
    <t>Review the files used in thick client app</t>
  </si>
  <si>
    <t xml:space="preserve">Identify the files that are being used by the thick client application. </t>
  </si>
  <si>
    <t xml:space="preserve">Process Monitor tool </t>
  </si>
  <si>
    <t>TC-THICKCLIENT-010</t>
  </si>
  <si>
    <t>Review the registers used in thick client app</t>
  </si>
  <si>
    <t>Review the information in local files and the registry for Plain-text credentials, API keys, Private Keys, etc.</t>
  </si>
  <si>
    <t>TC-THICKCLIENT-011</t>
  </si>
  <si>
    <t>Review the config files in thick client app</t>
  </si>
  <si>
    <t>Review the Config file of the thick client application, for Plain-text credentials, API keys, Private Keys, etc.</t>
  </si>
  <si>
    <t>Config file after installation</t>
  </si>
  <si>
    <t>TC-THICKCLIENT-012</t>
  </si>
  <si>
    <t>DLL hijacking</t>
  </si>
  <si>
    <t>• Identify if there is any DLL that the application tries to load and the actual path that the application is looking for the missing DLL.
• Replace the actual DLLs with malicious DLL with the same name and run the application 
• To create the malicious dll file MSFvenom can be used</t>
  </si>
  <si>
    <t>Process Monitor tool , MSFvenom in Kali</t>
  </si>
  <si>
    <t>Binary Analysis</t>
  </si>
  <si>
    <t>TC-THICKCLIENT-013</t>
  </si>
  <si>
    <t>Reverse engineering</t>
  </si>
  <si>
    <t>When inspecting the source code after reverse engineering, it is possible to find the following information :
• Hard-coded connection string
• API Keys
• API Endpoints
• Comments
• Hidden functions</t>
  </si>
  <si>
    <t>dnSpy,  ILSpy, IDAPro, Ghidra</t>
  </si>
  <si>
    <t>Memory Analysis</t>
  </si>
  <si>
    <t>TC-THICKCLIENT-014</t>
  </si>
  <si>
    <t xml:space="preserve">Sensitive data in registry </t>
  </si>
  <si>
    <r>
      <t>Start Button</t>
    </r>
    <r>
      <rPr>
        <sz val="10"/>
        <color theme="4" tint="-0.249977111117893"/>
        <rFont val="Cambria"/>
        <family val="1"/>
      </rPr>
      <t xml:space="preserve"> | </t>
    </r>
    <r>
      <rPr>
        <b/>
        <sz val="10"/>
        <color theme="4" tint="-0.249977111117893"/>
        <rFont val="Cambria"/>
        <family val="1"/>
      </rPr>
      <t>run</t>
    </r>
    <r>
      <rPr>
        <sz val="10"/>
        <color theme="4" tint="-0.249977111117893"/>
        <rFont val="Cambria"/>
        <family val="1"/>
      </rPr>
      <t xml:space="preserve"> </t>
    </r>
    <r>
      <rPr>
        <i/>
        <sz val="10"/>
        <color theme="4" tint="-0.249977111117893"/>
        <rFont val="Cambria"/>
        <family val="1"/>
      </rPr>
      <t>and then typing</t>
    </r>
    <r>
      <rPr>
        <sz val="10"/>
        <color theme="4" tint="-0.249977111117893"/>
        <rFont val="Cambria"/>
        <family val="1"/>
      </rPr>
      <t xml:space="preserve"> </t>
    </r>
    <r>
      <rPr>
        <b/>
        <sz val="10"/>
        <color theme="4" tint="-0.249977111117893"/>
        <rFont val="Cambria"/>
        <family val="1"/>
      </rPr>
      <t>regedit</t>
    </r>
    <r>
      <rPr>
        <i/>
        <sz val="10"/>
        <color theme="4" tint="-0.249977111117893"/>
        <rFont val="Cambria"/>
        <family val="1"/>
      </rPr>
      <t xml:space="preserve"> to open registry. After opening, registry navigates to</t>
    </r>
    <r>
      <rPr>
        <sz val="10"/>
        <color theme="4" tint="-0.249977111117893"/>
        <rFont val="Cambria"/>
        <family val="1"/>
      </rPr>
      <t xml:space="preserve"> </t>
    </r>
    <r>
      <rPr>
        <b/>
        <sz val="10"/>
        <color theme="4" tint="-0.249977111117893"/>
        <rFont val="Cambria"/>
        <family val="1"/>
      </rPr>
      <t>HKEY_CURRENT_USER</t>
    </r>
    <r>
      <rPr>
        <sz val="10"/>
        <color theme="4" tint="-0.249977111117893"/>
        <rFont val="Cambria"/>
        <family val="1"/>
      </rPr>
      <t xml:space="preserve"> | </t>
    </r>
    <r>
      <rPr>
        <b/>
        <sz val="10"/>
        <color theme="4" tint="-0.249977111117893"/>
        <rFont val="Cambria"/>
        <family val="1"/>
      </rPr>
      <t>application_name</t>
    </r>
  </si>
  <si>
    <t>Regedit, Rig shot</t>
  </si>
  <si>
    <t>TC-THICKCLIENT-015</t>
  </si>
  <si>
    <t>Sensitive information from thick client application memory</t>
  </si>
  <si>
    <t>•run the Process Hacker tool 
•right-clicking on the tested thick client application and selecting the properties option
•choose the Memory tab, click on the Strings button and then click OK.
•filter the memory’s data output</t>
  </si>
  <si>
    <t>Process Explorer, Process hacker, Winhex</t>
  </si>
  <si>
    <t>TC-THICKCLIENT-016</t>
  </si>
  <si>
    <t>Locate error codes generated from applications . Collect sensitive information from that errors (Application Server, Database)</t>
  </si>
  <si>
    <t>TC-THICKCLIENT-017</t>
  </si>
  <si>
    <t>•Invalid Input / Empty inputs
•Input that contains non alphanumeric characters or query syntax
•Bypassing application flow</t>
  </si>
  <si>
    <t>TC-THICKCLIENT-018</t>
  </si>
  <si>
    <t>• Looking for data entry points or hand off points between systems or software.
• Once found try to insert logically invalid data into the application.</t>
  </si>
  <si>
    <t>TC-THICKCLIENT-019</t>
  </si>
  <si>
    <t>TC-THICKCLIENT-020</t>
  </si>
  <si>
    <t>TC-THICKCLIENT-021</t>
  </si>
  <si>
    <t>TC-THICKCLIENT-022</t>
  </si>
  <si>
    <t>Server Side Testing</t>
  </si>
  <si>
    <t>TC-THICKCLIENT-023</t>
  </si>
  <si>
    <t>Test for SQL Injection (Remote), if applicable</t>
  </si>
  <si>
    <t>Test for SQL Injection. Majorly for 
- User registration
- User login
- Fetching remote data, etc.</t>
  </si>
  <si>
    <t>TC-THICKCLIENT-024</t>
  </si>
  <si>
    <t xml:space="preserve">Identify &amp; Test Authentication Mechanism </t>
  </si>
  <si>
    <t>Identify the authentication mechanism used by the application . 
- HTTP Basic/Digest authentication
- Form based user authentication
- Oauth 
-Certificate based authentication</t>
  </si>
  <si>
    <t>TC-THICKCLIENT-025</t>
  </si>
  <si>
    <t>Test for Access Control</t>
  </si>
  <si>
    <t xml:space="preserve">Test for access control issues based on the role based access control </t>
  </si>
  <si>
    <t>TC-THICKCLIENT-026</t>
  </si>
  <si>
    <t>Test for XML Issues</t>
  </si>
  <si>
    <t>If applicable test for XML related issues such as 
- XXE (XML eXternal Entity)
- XML Injection
- Million Laugh bomb (DoS)
- Xpath Injection</t>
  </si>
  <si>
    <t>TC-THICKCLIENT-027</t>
  </si>
  <si>
    <t>Test for Server Misconfiguration</t>
  </si>
  <si>
    <t>Perform automated scan to identify server misconfigurations
- Nessus Scan
- Nmap Scan
- Nikto Scan
- Directory Scans, etc.</t>
  </si>
  <si>
    <t>Nessus, Nmap, Nikto,Dirb</t>
  </si>
  <si>
    <t>TC-THICKCLIENT-028</t>
  </si>
  <si>
    <t>Web Service Testing</t>
  </si>
  <si>
    <t>Test for other Webservices' issues which are not covered as a part of above testcases such as rate limiting, authentication token based issues(JWT, Oauth, etc.)</t>
  </si>
  <si>
    <t>No.</t>
  </si>
  <si>
    <t>Vulnerability Name</t>
  </si>
  <si>
    <t xml:space="preserve"> OTG</t>
  </si>
  <si>
    <t>Affected Host/Path</t>
  </si>
  <si>
    <t>Impact</t>
  </si>
  <si>
    <t>Likelihood</t>
  </si>
  <si>
    <t>Risk</t>
  </si>
  <si>
    <t>Observation/Implication</t>
  </si>
  <si>
    <t>Recommendation</t>
  </si>
  <si>
    <t>Test Evidence</t>
  </si>
  <si>
    <t>SQL Injection</t>
  </si>
  <si>
    <t>OTG-INPVAL-005</t>
  </si>
  <si>
    <t>www.example.com/news.php (id,page)</t>
  </si>
  <si>
    <t>High</t>
  </si>
  <si>
    <t>Moderate</t>
  </si>
  <si>
    <t>xxx-1</t>
  </si>
  <si>
    <t>Cloud Infra Penetration Testing</t>
  </si>
  <si>
    <t>Azure Security Center</t>
  </si>
  <si>
    <t>TC-AZURE-INFRA-001</t>
  </si>
  <si>
    <t>Azure Defender</t>
  </si>
  <si>
    <t>Verify if Azure defender is enabled for all resources</t>
  </si>
  <si>
    <t>Manual Review in Azure Portal</t>
  </si>
  <si>
    <t>TC-AZURE-INFRA-002</t>
  </si>
  <si>
    <t>Verify if Azure security score is above 75%</t>
  </si>
  <si>
    <t>TC-AZURE-INFRA-003</t>
  </si>
  <si>
    <t>Vulnerability Assessment of SQL Servers</t>
  </si>
  <si>
    <t>Verify if vulnerability assessment is configured for SQL servers</t>
  </si>
  <si>
    <t>Scout Suite</t>
  </si>
  <si>
    <t>TC-AZURE-INFRA-004</t>
  </si>
  <si>
    <t>Run scout suite and verify issues reported by the tool. High issues should be addressed by product team</t>
  </si>
  <si>
    <t>Production Lockdown</t>
  </si>
  <si>
    <t>TC-AZURE-INFRA-005</t>
  </si>
  <si>
    <t>Segregation of Production resources</t>
  </si>
  <si>
    <t>Verify if Production and Non-Production resources are segregated and deployed in separate subscription</t>
  </si>
  <si>
    <t>Manual Review</t>
  </si>
  <si>
    <t>TC-AZURE-INFRA-006</t>
  </si>
  <si>
    <t>Verify that access to production resources is restricted.</t>
  </si>
  <si>
    <t>Configuration Reviews</t>
  </si>
  <si>
    <t>TC-AZURE-INFRA-007</t>
  </si>
  <si>
    <t>Service Endpoints</t>
  </si>
  <si>
    <t>Verify if service endpoints are used for resources wherever feasible</t>
  </si>
  <si>
    <t>TC-AZURE-INFRA-008</t>
  </si>
  <si>
    <t>Firewall Configurations</t>
  </si>
  <si>
    <t>Verify if internet access to all internal resources is restricted using firewall configurations of individual resources</t>
  </si>
  <si>
    <t>TC-AZURE-INFRA-009</t>
  </si>
  <si>
    <t>Web Application Firewall</t>
  </si>
  <si>
    <t xml:space="preserve">Verify all web applications / API endpoints are placed behind web application firewall </t>
  </si>
  <si>
    <t>TC-AZURE-INFRA-010</t>
  </si>
  <si>
    <t>Verify if prevention mode is configured on Azure WAF with latest OWASP ruleset</t>
  </si>
  <si>
    <t>TC-AZURE-INFRA-011</t>
  </si>
  <si>
    <t>SIEM integration</t>
  </si>
  <si>
    <t>Verify if product logs are integrated with Eaton SIEM solution</t>
  </si>
  <si>
    <t>TC-AZURE-INFRA-012</t>
  </si>
  <si>
    <t>Access to B2C AD</t>
  </si>
  <si>
    <t>Verify if access to B2C AD managment portal is restricted for user accounts</t>
  </si>
  <si>
    <t>Manual review</t>
  </si>
  <si>
    <t>AWS INFRA Security Checklist: AWS Trusted Advisor Tool
Tools: https://github.com/toniblyx/my-arsenal-of-aws-security-tools</t>
  </si>
  <si>
    <t>Web application instances</t>
  </si>
  <si>
    <t>TC-AWS-INFRA-001</t>
  </si>
  <si>
    <t>Are in a private subnet to block the incoming internet connection</t>
  </si>
  <si>
    <t>TC-AWS-INFRA-002</t>
  </si>
  <si>
    <t>Can’t be sshed from outside of the private network.</t>
  </si>
  <si>
    <t>TC-AWS-INFRA-003</t>
  </si>
  <si>
    <t>Allow only requests from specific local Ip range</t>
  </si>
  <si>
    <t>TC-AWS-INFRA-004</t>
  </si>
  <si>
    <t>Well defined security groups</t>
  </si>
  <si>
    <t>All web instances have well defined security groups and there is no open ports to the world.</t>
  </si>
  <si>
    <t>TC-AWS-INFRA-005</t>
  </si>
  <si>
    <t>Instances has no ssh keys</t>
  </si>
  <si>
    <t>Instances has no ssh keys and has only one key in ~/.ssh/authorizedkeys</t>
  </si>
  <si>
    <t>Nat Gateway</t>
  </si>
  <si>
    <t>TC-AWS-INFRA-006</t>
  </si>
  <si>
    <t>In a public network.</t>
  </si>
  <si>
    <t>TC-AWS-INFRA-007</t>
  </si>
  <si>
    <t>Can not be pinged</t>
  </si>
  <si>
    <t>TC-AWS-INFRA-008</t>
  </si>
  <si>
    <t>Can not be sshed</t>
  </si>
  <si>
    <t>Security Groups</t>
  </si>
  <si>
    <t>TC-AWS-INFRA-009</t>
  </si>
  <si>
    <t>All security groups are well defined and well named</t>
  </si>
  <si>
    <t>TC-AWS-INFRA-010</t>
  </si>
  <si>
    <t>Any irrelevant security group has to be removed</t>
  </si>
  <si>
    <t>Load Balancer</t>
  </si>
  <si>
    <t>TC-AWS-INFRA-011</t>
  </si>
  <si>
    <t>There is a security group just for load balancer</t>
  </si>
  <si>
    <t>IAM &amp; AWS Credentials &amp; Keys</t>
  </si>
  <si>
    <t>TC-AWS-INFRA-012</t>
  </si>
  <si>
    <t>Production &amp; staging SSH keys has to be secured with a passphrase.</t>
  </si>
  <si>
    <t>TC-AWS-INFRA-013</t>
  </si>
  <si>
    <t>Every AWS user has different credentials and well defined policies</t>
  </si>
  <si>
    <t>TC-AWS-INFRA-014</t>
  </si>
  <si>
    <t>AWS Keys has to be rotated</t>
  </si>
  <si>
    <t>AWS Keys has to be rotated at least in every 6 months. Add a calendar entry that repeats every 6 months.</t>
  </si>
  <si>
    <t>TC-AWS-INFRA-015</t>
  </si>
  <si>
    <t>AWS Root key has to be protected well.</t>
  </si>
  <si>
    <t>AWS Root key has to be protected well. If no need to use. The access key has to be deleted from AWS panel.</t>
  </si>
  <si>
    <t>TC-AWS-INFRA-016</t>
  </si>
  <si>
    <t xml:space="preserve">Root account shouldn’t be used just to access to AWS. </t>
  </si>
  <si>
    <t>Root account shouldn’t be used just to access to AWS. Create an individual AWS account for yourself (as manager)</t>
  </si>
  <si>
    <t>TC-AWS-INFRA-017</t>
  </si>
  <si>
    <t>Check every AWS user has MFA</t>
  </si>
  <si>
    <t>TC-AWS-INFRA-018</t>
  </si>
  <si>
    <t>Require users to create strong passwords.</t>
  </si>
  <si>
    <t>Require users to create strong passwords. Check the related setting for this requirement. docs.aws.amazon.com</t>
  </si>
  <si>
    <t>TC-AWS-INFRA-019</t>
  </si>
  <si>
    <t>Check and delete unnecessary keys</t>
  </si>
  <si>
    <t>TC-AWS-INFRA-020</t>
  </si>
  <si>
    <t>Encrypt ~/.aws/credentials file in your local</t>
  </si>
  <si>
    <t>TC-AWS-INFRA-021</t>
  </si>
  <si>
    <t xml:space="preserve">Ensure CloudTrail log file validation is enabled </t>
  </si>
  <si>
    <t>Cloudtrail</t>
  </si>
  <si>
    <t>TC-AWS-INFRA-022</t>
  </si>
  <si>
    <t>Ensure the S3 bucket CloudTrail logs to is not publicly accessible</t>
  </si>
  <si>
    <t>TC-AWS-INFRA-023</t>
  </si>
  <si>
    <t>Ensure CloudTrail trails are integrated with CloudWatch Logs</t>
  </si>
  <si>
    <t>TC-AWS-INFRA-024</t>
  </si>
  <si>
    <t xml:space="preserve">Ensure AWS Config is enabled in all regions </t>
  </si>
  <si>
    <t>TC-AWS-INFRA-025</t>
  </si>
  <si>
    <t>Ensure S3 Bucket Access Logging is enabled for all buckets</t>
  </si>
  <si>
    <t>CLoudtrail</t>
  </si>
  <si>
    <t>TC-AWS-INFRA-026</t>
  </si>
  <si>
    <t xml:space="preserve">Ensure CloudTrail logs are encrypted at rest </t>
  </si>
  <si>
    <t>Ensure CloudTrail logs are encrypted at rest using KMS CMK/other technology</t>
  </si>
  <si>
    <t>TC-AWS-INFRA-027</t>
  </si>
  <si>
    <t xml:space="preserve">Ensure rotation for custom created CMKs is enabled </t>
  </si>
  <si>
    <t>TC-AWS-INFRA-028</t>
  </si>
  <si>
    <t>Log protection</t>
  </si>
  <si>
    <t>TC-AWS-INFRA-029</t>
  </si>
  <si>
    <t>Log retention</t>
  </si>
  <si>
    <t>TC-AWS-INFRA-030</t>
  </si>
  <si>
    <t>Log analysis/correlation</t>
  </si>
  <si>
    <t>S3</t>
  </si>
  <si>
    <t>TC-AWS-INFRA-031</t>
  </si>
  <si>
    <t>Check if the sensitive files encrypted at S3</t>
  </si>
  <si>
    <t>s3</t>
  </si>
  <si>
    <t>Database</t>
  </si>
  <si>
    <t>TC-AWS-INFRA-032</t>
  </si>
  <si>
    <t>Check if data encryption is enabled on MongoDb</t>
  </si>
  <si>
    <t>Threat Modelling</t>
  </si>
  <si>
    <t>TC-AWS-INFRA-033</t>
  </si>
  <si>
    <t>Configure Guard​Duty with proper notification channels</t>
  </si>
  <si>
    <t>Networking</t>
  </si>
  <si>
    <t>TC-AWS-INFRA-034</t>
  </si>
  <si>
    <t>Ensure no security groups allow ingress from 0.0.0.0/0 to port 22</t>
  </si>
  <si>
    <t>TC-AWS-INFRA-035</t>
  </si>
  <si>
    <t xml:space="preserve">Ensure no security groups allow ingress from 0.0.0.0/0 to port 3389 </t>
  </si>
  <si>
    <t>TC-AWS-INFRA-036</t>
  </si>
  <si>
    <t>Ensure VPC Flow Logging is Enabled in all Applicable Regions</t>
  </si>
  <si>
    <t>TC-AWS-INFRA-037</t>
  </si>
  <si>
    <t xml:space="preserve">Ensure the default security group restricts all traffic </t>
  </si>
  <si>
    <t>TC-AWS-INFRA-038</t>
  </si>
  <si>
    <t>Monitoring</t>
  </si>
  <si>
    <t>TC-AWS-INFRA-039</t>
  </si>
  <si>
    <t xml:space="preserve">Ensure a log metric filter and alarm exist for unauthorized API calls </t>
  </si>
  <si>
    <t>Claoudwatch</t>
  </si>
  <si>
    <t>TC-AWS-INFRA-040</t>
  </si>
  <si>
    <t xml:space="preserve">Ensure a log metric filter and alarm </t>
  </si>
  <si>
    <t xml:space="preserve">Ensure a log metric filter and alarm exist for Management Console sign-in without MFA </t>
  </si>
  <si>
    <t>TC-AWS-INFRA-041</t>
  </si>
  <si>
    <t>Ensure a log metric filter and alarm</t>
  </si>
  <si>
    <t xml:space="preserve">Ensure a log metric filter and alarm exist for usage of "root" account </t>
  </si>
  <si>
    <t>TC-AWS-INFRA-042</t>
  </si>
  <si>
    <t>Ensure a log metric filter and alarm exist for IAM policy changes</t>
  </si>
  <si>
    <t>TC-AWS-INFRA-043</t>
  </si>
  <si>
    <t xml:space="preserve">Ensure a log metric filter and alarm exist for CloudTrail config changes </t>
  </si>
  <si>
    <t>TC-AWS-INFRA-044</t>
  </si>
  <si>
    <t xml:space="preserve">Ensure a log metric filter and alarm exists for AWS Management Console authorization failures </t>
  </si>
  <si>
    <t>TC-AWS-INFRA-045</t>
  </si>
  <si>
    <t xml:space="preserve">Ensure a log metric filter and alarm exist for disabling or scheduled deletion of custom created CMKs </t>
  </si>
  <si>
    <t>CMK, Cloudtrail</t>
  </si>
  <si>
    <t>TC-AWS-INFRA-046</t>
  </si>
  <si>
    <t xml:space="preserve">Ensure a log metric filter and alarm exist for S3 bucket policy changes </t>
  </si>
  <si>
    <t>TC-AWS-INFRA-047</t>
  </si>
  <si>
    <t xml:space="preserve">Ensure a log metric filter and alarm exists for AWS config changes </t>
  </si>
  <si>
    <t>TC-AWS-INFRA-048</t>
  </si>
  <si>
    <t>Ensure a log metric filter and alarm exist for security group changes</t>
  </si>
  <si>
    <t>TC-AWS-INFRA-049</t>
  </si>
  <si>
    <t xml:space="preserve">Ensure a log metric filter and alarm exist for changes to Network Access Control Lists (NACL)  </t>
  </si>
  <si>
    <t>TC-AWS-INFRA-050</t>
  </si>
  <si>
    <t>Ensure a log metric filter and alarm exists for changes to network gateways</t>
  </si>
  <si>
    <t>TC-AWS-INFRA-051</t>
  </si>
  <si>
    <t>Ensure a log metric filter and alarm exist for route table changes</t>
  </si>
  <si>
    <t>TC-AWS-INFRA-052</t>
  </si>
  <si>
    <t>Ensure a log metric filter and alarm exist for VPC changes</t>
  </si>
  <si>
    <t>TC-AWS-INFRA-053</t>
  </si>
  <si>
    <t xml:space="preserve">Ensure security contact information is registered </t>
  </si>
  <si>
    <t>TC-AWS-INFRA-054</t>
  </si>
  <si>
    <t>Ensure appropriate subscribers to each SNS topic</t>
  </si>
  <si>
    <t>Skills required</t>
  </si>
  <si>
    <t>Some technical skills [3]</t>
  </si>
  <si>
    <t>Loss of confidentiality</t>
  </si>
  <si>
    <t>Minimal non-sensitive data disclosed [2]</t>
  </si>
  <si>
    <t>Motive</t>
  </si>
  <si>
    <t>Possible reward [4]</t>
  </si>
  <si>
    <t>Loss of Integrity</t>
  </si>
  <si>
    <t>All data totally corrupt [9]</t>
  </si>
  <si>
    <t>Opportunity</t>
  </si>
  <si>
    <t>No access or resources required [9]</t>
  </si>
  <si>
    <t>Loss of Availability</t>
  </si>
  <si>
    <t>Minimal secondary services interrupted [1]</t>
  </si>
  <si>
    <t>Population Size</t>
  </si>
  <si>
    <t>Anonymous Internet users [9]</t>
  </si>
  <si>
    <t>Loss of Accountability</t>
  </si>
  <si>
    <t>Not Applicable [0]</t>
  </si>
  <si>
    <t>Vulnerability Factors</t>
  </si>
  <si>
    <t>Business Impact Factors</t>
  </si>
  <si>
    <t>Easy of Discovery</t>
  </si>
  <si>
    <t>Practically impossible [1]</t>
  </si>
  <si>
    <t>Financial damage</t>
  </si>
  <si>
    <t>Minor effect on annual profit [3]</t>
  </si>
  <si>
    <t>Ease of Exploit</t>
  </si>
  <si>
    <t>Automated tools available [9]</t>
  </si>
  <si>
    <t>Reputation damage</t>
  </si>
  <si>
    <t>Loss of major accounts [4]</t>
  </si>
  <si>
    <t>Awareness</t>
  </si>
  <si>
    <t>Public knowledge [9]</t>
  </si>
  <si>
    <t>Non-Compliance</t>
  </si>
  <si>
    <t>Clear violation [5]</t>
  </si>
  <si>
    <t>Intrusion Detection</t>
  </si>
  <si>
    <t>Logged and reviewed [3]</t>
  </si>
  <si>
    <t>Privacy violation</t>
  </si>
  <si>
    <t>One individual [3]</t>
  </si>
  <si>
    <t>Likelihood score:</t>
  </si>
  <si>
    <t>Impact score:</t>
  </si>
  <si>
    <t>Overall Risk Severity :</t>
  </si>
  <si>
    <t>Select an option</t>
  </si>
  <si>
    <t xml:space="preserve"> </t>
  </si>
  <si>
    <t>Full access or expensive resources required [0]</t>
  </si>
  <si>
    <t>No technical skills [1]</t>
  </si>
  <si>
    <t>Low or no reward [1]</t>
  </si>
  <si>
    <t>Special access or resources required [4]</t>
  </si>
  <si>
    <t>System Administrators [2]</t>
  </si>
  <si>
    <t>Theoretical [1]</t>
  </si>
  <si>
    <t>Unknown [1]</t>
  </si>
  <si>
    <t>Active detection in application [1]</t>
  </si>
  <si>
    <t>Some access or resources required [7]</t>
  </si>
  <si>
    <t>Intranet Users [4]</t>
  </si>
  <si>
    <t>Difficult [3]</t>
  </si>
  <si>
    <t>Hidden [4]</t>
  </si>
  <si>
    <t>Advanced computer user [5]</t>
  </si>
  <si>
    <t>High reward [9]</t>
  </si>
  <si>
    <t>Partners [5]</t>
  </si>
  <si>
    <t>Easy [7]</t>
  </si>
  <si>
    <t>Easy [5]</t>
  </si>
  <si>
    <t>Obvious [6]</t>
  </si>
  <si>
    <t>Logged without review [8]</t>
  </si>
  <si>
    <t>Network and programming skills [6]</t>
  </si>
  <si>
    <t>Authenticated users [6]</t>
  </si>
  <si>
    <t>Not logged [9]</t>
  </si>
  <si>
    <t>Security penetration skills [9]</t>
  </si>
  <si>
    <t>Minimal slightly corrupt data [1]</t>
  </si>
  <si>
    <t>Attack fully traceable to individual [1]</t>
  </si>
  <si>
    <t>Damage costs less than to fix the issue [1]</t>
  </si>
  <si>
    <t>Minimal damage [1]</t>
  </si>
  <si>
    <t>Minor violation [2]</t>
  </si>
  <si>
    <t>Extensive non-sensitive data disclosed [6]</t>
  </si>
  <si>
    <t>Minimal seriously corrupt data [3]</t>
  </si>
  <si>
    <t>Minimal primary services interrupted [5]</t>
  </si>
  <si>
    <t>Attack possibly traceable to individual [7]</t>
  </si>
  <si>
    <t>Hundreds of people [5]</t>
  </si>
  <si>
    <t>Extensive critical data disclosed [7]</t>
  </si>
  <si>
    <t>Extensive slightly corrupt data [5]</t>
  </si>
  <si>
    <t>Extensive primary services interrupted [7]</t>
  </si>
  <si>
    <t>Attack completely anonymous [9]</t>
  </si>
  <si>
    <t>Significant effect on annual profit [7]</t>
  </si>
  <si>
    <t>Loss of goodwill [5]</t>
  </si>
  <si>
    <t>High profile violation [7]</t>
  </si>
  <si>
    <t>Thousands of people [7]</t>
  </si>
  <si>
    <t>All data disclosed [9]</t>
  </si>
  <si>
    <t>Extensive seriously corrupt data [7]</t>
  </si>
  <si>
    <t>All services completely lost [9]</t>
  </si>
  <si>
    <t>Backruptcy [9]</t>
  </si>
  <si>
    <t>Brand damage [9]</t>
  </si>
  <si>
    <t>Millions of people 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</si>
</sst>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rgb="FF9C0006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rgb="FF333333"/>
      <name val="Calibri"/>
      <family val="2"/>
      <scheme val="minor"/>
    </font>
    <font>
      <sz val="10"/>
      <color theme="0"/>
      <name val="Arial"/>
      <family val="2"/>
    </font>
    <font>
      <sz val="8"/>
      <name val="Arial"/>
      <family val="2"/>
    </font>
    <font>
      <i/>
      <sz val="9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8"/>
      <name val="Arial"/>
      <family val="2"/>
    </font>
    <font>
      <sz val="10"/>
      <name val="Calibri"/>
      <family val="2"/>
    </font>
    <font>
      <sz val="10"/>
      <name val="Arial"/>
      <family val="2"/>
    </font>
    <font>
      <i/>
      <sz val="9"/>
      <color theme="4" tint="-0.249977111117893"/>
      <name val="Calibri"/>
      <family val="2"/>
      <scheme val="minor"/>
    </font>
    <font>
      <sz val="10"/>
      <color theme="4" tint="-0.249977111117893"/>
      <name val="Cambria"/>
      <family val="1"/>
    </font>
    <font>
      <b/>
      <sz val="10"/>
      <color theme="4" tint="-0.249977111117893"/>
      <name val="Cambria"/>
      <family val="1"/>
    </font>
    <font>
      <i/>
      <sz val="10"/>
      <color theme="4" tint="-0.249977111117893"/>
      <name val="Cambria"/>
      <family val="1"/>
    </font>
    <font>
      <sz val="1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0" fillId="10" borderId="0" applyNumberFormat="0" applyBorder="0" applyAlignment="0" applyProtection="0"/>
    <xf numFmtId="0" fontId="22" fillId="0" borderId="0" applyNumberFormat="0" applyFill="0" applyBorder="0" applyAlignment="0" applyProtection="0"/>
    <xf numFmtId="0" fontId="32" fillId="0" borderId="0"/>
  </cellStyleXfs>
  <cellXfs count="93">
    <xf numFmtId="0" fontId="0" fillId="0" borderId="0" xfId="0"/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11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/>
    <xf numFmtId="0" fontId="17" fillId="8" borderId="0" xfId="0" applyFont="1" applyFill="1" applyAlignment="1">
      <alignment vertical="center" wrapText="1"/>
    </xf>
    <xf numFmtId="0" fontId="17" fillId="8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9" fillId="0" borderId="0" xfId="0" applyFont="1" applyAlignment="1">
      <alignment vertical="center"/>
    </xf>
    <xf numFmtId="0" fontId="28" fillId="12" borderId="17" xfId="0" applyFont="1" applyFill="1" applyBorder="1" applyAlignment="1">
      <alignment vertical="center" wrapText="1"/>
    </xf>
    <xf numFmtId="0" fontId="28" fillId="13" borderId="17" xfId="0" applyFont="1" applyFill="1" applyBorder="1" applyAlignment="1">
      <alignment vertical="center" wrapText="1"/>
    </xf>
    <xf numFmtId="0" fontId="26" fillId="12" borderId="17" xfId="0" applyFont="1" applyFill="1" applyBorder="1" applyAlignment="1">
      <alignment vertical="center" wrapText="1"/>
    </xf>
    <xf numFmtId="0" fontId="27" fillId="8" borderId="18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28" fillId="12" borderId="17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6" fillId="13" borderId="17" xfId="0" applyFont="1" applyFill="1" applyBorder="1" applyAlignment="1">
      <alignment vertical="center" wrapText="1"/>
    </xf>
    <xf numFmtId="0" fontId="15" fillId="14" borderId="0" xfId="0" applyFont="1" applyFill="1" applyAlignment="1">
      <alignment vertical="center" wrapText="1"/>
    </xf>
    <xf numFmtId="0" fontId="28" fillId="12" borderId="17" xfId="0" applyFont="1" applyFill="1" applyBorder="1" applyAlignment="1">
      <alignment vertical="center"/>
    </xf>
    <xf numFmtId="0" fontId="18" fillId="12" borderId="17" xfId="0" applyFont="1" applyFill="1" applyBorder="1" applyAlignment="1">
      <alignment horizontal="left" vertical="center" wrapText="1"/>
    </xf>
    <xf numFmtId="0" fontId="28" fillId="0" borderId="17" xfId="0" applyFont="1" applyBorder="1" applyAlignment="1">
      <alignment vertical="center"/>
    </xf>
    <xf numFmtId="0" fontId="28" fillId="0" borderId="17" xfId="0" applyFont="1" applyBorder="1" applyAlignment="1">
      <alignment vertical="center" wrapText="1"/>
    </xf>
    <xf numFmtId="0" fontId="31" fillId="0" borderId="0" xfId="0" applyFont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22" fillId="0" borderId="0" xfId="2" applyAlignment="1">
      <alignment vertical="center" wrapText="1"/>
    </xf>
    <xf numFmtId="0" fontId="31" fillId="14" borderId="0" xfId="0" applyFont="1" applyFill="1" applyAlignment="1">
      <alignment vertical="center" wrapText="1"/>
    </xf>
    <xf numFmtId="0" fontId="28" fillId="14" borderId="17" xfId="0" applyFont="1" applyFill="1" applyBorder="1" applyAlignment="1">
      <alignment vertical="center"/>
    </xf>
    <xf numFmtId="0" fontId="28" fillId="14" borderId="17" xfId="0" applyFont="1" applyFill="1" applyBorder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33" fillId="12" borderId="17" xfId="0" applyFont="1" applyFill="1" applyBorder="1" applyAlignment="1">
      <alignment vertical="center" wrapText="1"/>
    </xf>
    <xf numFmtId="0" fontId="33" fillId="13" borderId="17" xfId="0" applyFont="1" applyFill="1" applyBorder="1" applyAlignment="1">
      <alignment vertical="center" wrapText="1"/>
    </xf>
    <xf numFmtId="0" fontId="33" fillId="0" borderId="17" xfId="0" applyFont="1" applyBorder="1" applyAlignment="1">
      <alignment vertical="center" wrapText="1"/>
    </xf>
    <xf numFmtId="0" fontId="37" fillId="14" borderId="17" xfId="0" applyFont="1" applyFill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21" fillId="10" borderId="3" xfId="1" applyFont="1" applyBorder="1" applyAlignment="1">
      <alignment horizontal="center" vertical="center"/>
    </xf>
    <xf numFmtId="0" fontId="21" fillId="10" borderId="4" xfId="1" applyFont="1" applyBorder="1" applyAlignment="1">
      <alignment horizontal="center" vertical="center"/>
    </xf>
    <xf numFmtId="0" fontId="21" fillId="10" borderId="5" xfId="1" applyFont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23" fillId="11" borderId="14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</cellXfs>
  <cellStyles count="4">
    <cellStyle name="Bad" xfId="1" builtinId="27"/>
    <cellStyle name="Hyperlink" xfId="2" builtinId="8"/>
    <cellStyle name="Normal" xfId="0" builtinId="0"/>
    <cellStyle name="Normal 11" xfId="3" xr:uid="{0692039F-847A-48DC-BC2D-B11B5C9753AA}"/>
  </cellStyles>
  <dxfs count="180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outline="0">
        <left style="thin">
          <color theme="4"/>
        </lef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indent="0" justifyLastLine="0" shrinkToFit="0" readingOrder="0"/>
      <border outline="0">
        <right style="thin">
          <color theme="4"/>
        </right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relative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44F52AE-4D08-415A-A899-6EA035E1F3F2}" name="Table11149" displayName="Table11149" ref="A4:H38" totalsRowShown="0" headerRowDxfId="179" dataDxfId="178">
  <autoFilter ref="A4:H38" xr:uid="{BA928BAA-C7F4-429D-A180-67E3CA3D6A3F}"/>
  <tableColumns count="8">
    <tableColumn id="1" xr3:uid="{7E69A119-E640-4B1A-84A7-9B51B4A3E75D}" name="Information Gathering" dataDxfId="177"/>
    <tableColumn id="2" xr3:uid="{DF7DECFE-D42B-41EA-874F-9A99E2685B4C}" name="Column1" dataDxfId="176"/>
    <tableColumn id="3" xr3:uid="{4E2B47E9-9380-4E11-9C37-09700937C976}" name="Description" dataDxfId="175"/>
    <tableColumn id="4" xr3:uid="{61572E5C-399F-4695-98DB-7E6C5A260709}" name="Tools" dataDxfId="174"/>
    <tableColumn id="5" xr3:uid="{24A02EDE-9DBE-4CD7-94F9-B47A6DA05FAF}" name="Result" dataDxfId="173"/>
    <tableColumn id="6" xr3:uid="{C4362F67-1408-4162-8168-39B2AE6914D2}" name="PAR ID" dataDxfId="172"/>
    <tableColumn id="7" xr3:uid="{4F4D6D03-ABD9-4DC4-B282-1A26CE170BA8}" name="Severity" dataDxfId="171"/>
    <tableColumn id="8" xr3:uid="{223E4714-26DE-481A-9F94-0F3599D2E790}" name="Comments" dataDxfId="17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E67A443-FE7F-41EB-A5E2-80E5B908D3B9}" name="Table11157" displayName="Table11157" ref="A5:H8" totalsRowShown="0" headerRowDxfId="169" dataDxfId="168">
  <autoFilter ref="A5:H8" xr:uid="{906F98C9-4EE3-48D6-88EF-23E1A364E2BF}"/>
  <tableColumns count="8">
    <tableColumn id="1" xr3:uid="{721EB718-5E41-44F9-8A78-3EF4AD0DFD25}" name="Azure Security Center" dataDxfId="167"/>
    <tableColumn id="2" xr3:uid="{09396870-2D41-484C-919C-DBE87DEF7271}" name="Test Name" dataDxfId="166"/>
    <tableColumn id="3" xr3:uid="{ED0E1B46-CC4C-40FE-B367-93679B69740E}" name="Description" dataDxfId="165"/>
    <tableColumn id="4" xr3:uid="{2FE171D2-D450-43F3-ACC3-6D6558541406}" name="Tools" dataDxfId="164"/>
    <tableColumn id="5" xr3:uid="{B18E8DB9-820E-43D3-8076-6F7EEB86C96E}" name="Result" dataDxfId="163"/>
    <tableColumn id="6" xr3:uid="{1C5183C9-FCA8-4D34-83DC-1137526E89CB}" name="PAR ID" dataDxfId="162"/>
    <tableColumn id="7" xr3:uid="{EDFC9578-020C-4889-A7C1-9ACA2D70FDDA}" name="Severity" dataDxfId="161"/>
    <tableColumn id="8" xr3:uid="{FDF31896-EC42-4AE3-9AA0-3DA43BA5CD5A}" name="Comments" dataDxfId="16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F29A20-7A93-4F9C-9251-69F41BE4C379}" name="Table1115729" displayName="Table1115729" ref="A5:H10" totalsRowShown="0" headerRowDxfId="159" dataDxfId="158">
  <autoFilter ref="A5:H10" xr:uid="{906F98C9-4EE3-48D6-88EF-23E1A364E2BF}"/>
  <tableColumns count="8">
    <tableColumn id="1" xr3:uid="{17B7AC3F-8D99-440F-9346-D37183403A39}" name="Web application instances" dataDxfId="157"/>
    <tableColumn id="2" xr3:uid="{9DF617F5-3658-4426-8F79-2C9CDD9E3A16}" name="Test Name" dataDxfId="156"/>
    <tableColumn id="3" xr3:uid="{9F9B9BAB-9C24-4B15-BE6A-0AF35E331612}" name="Description" dataDxfId="155"/>
    <tableColumn id="4" xr3:uid="{284F0D3A-3B20-45D4-BAF9-CF3D6D69865E}" name="Tools" dataDxfId="154"/>
    <tableColumn id="5" xr3:uid="{2E403FC0-A48A-46FC-B9FF-061351704590}" name="Result" dataDxfId="153"/>
    <tableColumn id="6" xr3:uid="{5ECEDEBD-9AF3-4345-B9A2-0F291F0F016B}" name="PAR ID" dataDxfId="152"/>
    <tableColumn id="7" xr3:uid="{67C5CA4D-6F7A-427A-819A-832FB8211B75}" name="Severity" dataDxfId="151"/>
    <tableColumn id="8" xr3:uid="{C835BC40-F42C-44BB-9608-F605BFD2C2FA}" name="Comments" dataDxfId="15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://docs.aws.amazon.com/IAM/latest/UserGuide/id_credentials_passwords_account-policy.html" TargetMode="External"/><Relationship Id="rId1" Type="http://schemas.openxmlformats.org/officeDocument/2006/relationships/hyperlink" Target="http://docs.aws.amazon.com/IAM/latest/UserGuide/id_credentials_passwords_account-policy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9DE9-F0A4-4320-B853-C057AD54F426}">
  <dimension ref="A1:L42"/>
  <sheetViews>
    <sheetView tabSelected="1" zoomScaleNormal="100" workbookViewId="0">
      <selection activeCell="AC28" sqref="AC28"/>
    </sheetView>
  </sheetViews>
  <sheetFormatPr defaultColWidth="8.85546875" defaultRowHeight="12.75" x14ac:dyDescent="0.2"/>
  <cols>
    <col min="1" max="1" width="22.28515625" style="12" customWidth="1"/>
    <col min="2" max="2" width="35.5703125" style="12" customWidth="1"/>
    <col min="3" max="3" width="63.7109375" style="20" customWidth="1"/>
    <col min="4" max="4" width="33" style="12" customWidth="1"/>
    <col min="5" max="5" width="14.140625" style="13" customWidth="1"/>
    <col min="6" max="6" width="15.28515625" style="13" customWidth="1"/>
    <col min="7" max="7" width="26.5703125" style="38" customWidth="1"/>
    <col min="8" max="8" width="29.85546875" style="13" customWidth="1"/>
    <col min="9" max="16384" width="8.85546875" style="13"/>
  </cols>
  <sheetData>
    <row r="1" spans="1:12" ht="33" customHeight="1" thickBot="1" x14ac:dyDescent="0.25">
      <c r="A1" s="74" t="s">
        <v>27</v>
      </c>
      <c r="B1" s="75"/>
      <c r="C1" s="75"/>
      <c r="D1" s="75"/>
      <c r="E1" s="75"/>
      <c r="F1" s="75"/>
      <c r="G1" s="75"/>
      <c r="H1" s="76"/>
    </row>
    <row r="2" spans="1:12" ht="18" customHeight="1" x14ac:dyDescent="0.2">
      <c r="A2" s="73"/>
      <c r="B2" s="73"/>
    </row>
    <row r="3" spans="1:12" ht="18" customHeight="1" x14ac:dyDescent="0.2">
      <c r="A3" s="64"/>
      <c r="B3" s="64"/>
    </row>
    <row r="4" spans="1:12" s="15" customFormat="1" ht="23.25" customHeight="1" x14ac:dyDescent="0.2">
      <c r="A4" s="14" t="s">
        <v>11</v>
      </c>
      <c r="B4" s="15" t="s">
        <v>28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3"/>
      <c r="J4" s="13"/>
      <c r="K4" s="13"/>
      <c r="L4" s="13"/>
    </row>
    <row r="5" spans="1:12" ht="27.75" customHeight="1" x14ac:dyDescent="0.2">
      <c r="A5" s="16" t="s">
        <v>29</v>
      </c>
      <c r="B5" s="16" t="s">
        <v>30</v>
      </c>
      <c r="C5" s="67" t="s">
        <v>31</v>
      </c>
      <c r="D5" s="67" t="s">
        <v>32</v>
      </c>
      <c r="E5" s="5" t="s">
        <v>8</v>
      </c>
      <c r="G5" s="38" t="s">
        <v>9</v>
      </c>
    </row>
    <row r="6" spans="1:12" ht="27.75" customHeight="1" x14ac:dyDescent="0.2">
      <c r="A6" s="16" t="s">
        <v>33</v>
      </c>
      <c r="B6" s="16" t="s">
        <v>30</v>
      </c>
      <c r="C6" s="68" t="s">
        <v>34</v>
      </c>
      <c r="D6" s="68" t="s">
        <v>35</v>
      </c>
      <c r="E6" s="5" t="s">
        <v>8</v>
      </c>
      <c r="G6" s="38" t="s">
        <v>9</v>
      </c>
    </row>
    <row r="7" spans="1:12" ht="27.75" customHeight="1" x14ac:dyDescent="0.2">
      <c r="A7" s="16" t="s">
        <v>36</v>
      </c>
      <c r="B7" s="16" t="s">
        <v>30</v>
      </c>
      <c r="C7" s="67" t="s">
        <v>37</v>
      </c>
      <c r="D7" s="67" t="s">
        <v>35</v>
      </c>
      <c r="E7" s="5" t="s">
        <v>8</v>
      </c>
      <c r="G7" s="38" t="s">
        <v>9</v>
      </c>
    </row>
    <row r="8" spans="1:12" ht="27.75" customHeight="1" x14ac:dyDescent="0.2">
      <c r="A8" s="16" t="s">
        <v>38</v>
      </c>
      <c r="B8" s="16" t="s">
        <v>30</v>
      </c>
      <c r="C8" s="68" t="s">
        <v>39</v>
      </c>
      <c r="D8" s="68" t="s">
        <v>32</v>
      </c>
      <c r="E8" s="5" t="s">
        <v>8</v>
      </c>
      <c r="G8" s="38" t="s">
        <v>9</v>
      </c>
    </row>
    <row r="9" spans="1:12" ht="27.75" customHeight="1" x14ac:dyDescent="0.2">
      <c r="A9" s="16" t="s">
        <v>40</v>
      </c>
      <c r="B9" s="16" t="s">
        <v>30</v>
      </c>
      <c r="C9" s="67" t="s">
        <v>41</v>
      </c>
      <c r="D9" s="67" t="s">
        <v>32</v>
      </c>
      <c r="E9" s="5" t="s">
        <v>8</v>
      </c>
      <c r="G9" s="38" t="s">
        <v>9</v>
      </c>
    </row>
    <row r="10" spans="1:12" s="16" customFormat="1" ht="29.45" customHeight="1" x14ac:dyDescent="0.2">
      <c r="A10" s="14" t="s">
        <v>42</v>
      </c>
      <c r="B10" s="15" t="s">
        <v>1</v>
      </c>
      <c r="C10" s="15" t="s">
        <v>2</v>
      </c>
      <c r="D10" s="15" t="s">
        <v>3</v>
      </c>
      <c r="E10" s="15" t="s">
        <v>4</v>
      </c>
      <c r="F10" s="15" t="s">
        <v>5</v>
      </c>
      <c r="G10" s="15" t="s">
        <v>6</v>
      </c>
      <c r="H10" s="15" t="s">
        <v>7</v>
      </c>
    </row>
    <row r="11" spans="1:12" ht="37.5" customHeight="1" x14ac:dyDescent="0.2">
      <c r="A11" s="16" t="s">
        <v>43</v>
      </c>
      <c r="B11" s="12" t="s">
        <v>44</v>
      </c>
      <c r="C11" s="67" t="s">
        <v>45</v>
      </c>
      <c r="D11" s="67" t="s">
        <v>46</v>
      </c>
      <c r="E11" s="5" t="s">
        <v>8</v>
      </c>
      <c r="G11" s="38" t="s">
        <v>9</v>
      </c>
    </row>
    <row r="12" spans="1:12" ht="79.150000000000006" customHeight="1" x14ac:dyDescent="0.2">
      <c r="A12" s="16" t="s">
        <v>47</v>
      </c>
      <c r="B12" s="12" t="s">
        <v>48</v>
      </c>
      <c r="C12" s="68" t="s">
        <v>49</v>
      </c>
      <c r="D12" s="68" t="s">
        <v>46</v>
      </c>
      <c r="E12" s="5" t="s">
        <v>8</v>
      </c>
      <c r="G12" s="38" t="s">
        <v>9</v>
      </c>
    </row>
    <row r="13" spans="1:12" s="16" customFormat="1" ht="27.75" customHeight="1" x14ac:dyDescent="0.2">
      <c r="A13" s="14" t="s">
        <v>50</v>
      </c>
      <c r="B13" s="15" t="s">
        <v>1</v>
      </c>
      <c r="C13" s="15" t="s">
        <v>2</v>
      </c>
      <c r="D13" s="15" t="s">
        <v>3</v>
      </c>
      <c r="E13" s="15" t="s">
        <v>4</v>
      </c>
      <c r="F13" s="15" t="s">
        <v>5</v>
      </c>
      <c r="G13" s="15" t="s">
        <v>6</v>
      </c>
      <c r="H13" s="15" t="s">
        <v>7</v>
      </c>
    </row>
    <row r="14" spans="1:12" ht="27.75" customHeight="1" x14ac:dyDescent="0.2">
      <c r="A14" s="16" t="s">
        <v>51</v>
      </c>
      <c r="B14" s="12" t="s">
        <v>52</v>
      </c>
      <c r="C14" s="68" t="s">
        <v>53</v>
      </c>
      <c r="D14" s="68" t="s">
        <v>54</v>
      </c>
      <c r="E14" s="5" t="s">
        <v>8</v>
      </c>
      <c r="G14" s="38" t="s">
        <v>9</v>
      </c>
    </row>
    <row r="15" spans="1:12" ht="27.75" customHeight="1" x14ac:dyDescent="0.2">
      <c r="A15" s="16" t="s">
        <v>55</v>
      </c>
      <c r="B15" s="12" t="s">
        <v>56</v>
      </c>
      <c r="C15" s="67" t="s">
        <v>57</v>
      </c>
      <c r="D15" s="67" t="s">
        <v>54</v>
      </c>
      <c r="E15" s="5" t="s">
        <v>8</v>
      </c>
      <c r="G15" s="38" t="s">
        <v>9</v>
      </c>
    </row>
    <row r="16" spans="1:12" ht="39.75" customHeight="1" x14ac:dyDescent="0.2">
      <c r="A16" s="16" t="s">
        <v>58</v>
      </c>
      <c r="B16" s="12" t="s">
        <v>59</v>
      </c>
      <c r="C16" s="68" t="s">
        <v>60</v>
      </c>
      <c r="D16" s="68" t="s">
        <v>61</v>
      </c>
      <c r="E16" s="5" t="s">
        <v>8</v>
      </c>
      <c r="G16" s="38" t="s">
        <v>9</v>
      </c>
    </row>
    <row r="17" spans="1:8" ht="83.25" customHeight="1" x14ac:dyDescent="0.2">
      <c r="A17" s="16" t="s">
        <v>62</v>
      </c>
      <c r="B17" s="12" t="s">
        <v>63</v>
      </c>
      <c r="C17" s="67" t="s">
        <v>64</v>
      </c>
      <c r="D17" s="67" t="s">
        <v>65</v>
      </c>
      <c r="E17" s="5" t="s">
        <v>8</v>
      </c>
      <c r="G17" s="38" t="s">
        <v>9</v>
      </c>
    </row>
    <row r="18" spans="1:8" ht="18" customHeight="1" x14ac:dyDescent="0.2">
      <c r="A18" s="14" t="s">
        <v>66</v>
      </c>
      <c r="B18" s="15" t="s">
        <v>1</v>
      </c>
      <c r="C18" s="15" t="s">
        <v>2</v>
      </c>
      <c r="D18" s="15" t="s">
        <v>3</v>
      </c>
      <c r="E18" s="15" t="s">
        <v>4</v>
      </c>
      <c r="F18" s="15" t="s">
        <v>5</v>
      </c>
      <c r="G18" s="15" t="s">
        <v>6</v>
      </c>
      <c r="H18" s="15" t="s">
        <v>7</v>
      </c>
    </row>
    <row r="19" spans="1:8" ht="98.45" customHeight="1" x14ac:dyDescent="0.2">
      <c r="A19" s="16" t="s">
        <v>67</v>
      </c>
      <c r="B19" s="52" t="s">
        <v>68</v>
      </c>
      <c r="C19" s="68" t="s">
        <v>69</v>
      </c>
      <c r="D19" s="68" t="s">
        <v>70</v>
      </c>
      <c r="E19" s="5" t="s">
        <v>8</v>
      </c>
      <c r="G19" s="38" t="s">
        <v>9</v>
      </c>
    </row>
    <row r="20" spans="1:8" ht="24" customHeight="1" x14ac:dyDescent="0.2">
      <c r="A20" s="14" t="s">
        <v>71</v>
      </c>
      <c r="B20" s="15" t="s">
        <v>1</v>
      </c>
      <c r="C20" s="15" t="s">
        <v>2</v>
      </c>
      <c r="D20" s="15" t="s">
        <v>3</v>
      </c>
      <c r="E20" s="15" t="s">
        <v>4</v>
      </c>
      <c r="F20" s="15" t="s">
        <v>5</v>
      </c>
      <c r="G20" s="15" t="s">
        <v>6</v>
      </c>
      <c r="H20" s="15" t="s">
        <v>7</v>
      </c>
    </row>
    <row r="21" spans="1:8" ht="39" customHeight="1" x14ac:dyDescent="0.2">
      <c r="A21" s="16" t="s">
        <v>72</v>
      </c>
      <c r="B21" s="12" t="s">
        <v>73</v>
      </c>
      <c r="C21" s="67" t="s">
        <v>74</v>
      </c>
      <c r="D21" s="67" t="s">
        <v>75</v>
      </c>
      <c r="E21" s="5" t="s">
        <v>8</v>
      </c>
      <c r="G21" s="38" t="s">
        <v>9</v>
      </c>
    </row>
    <row r="22" spans="1:8" ht="71.45" customHeight="1" x14ac:dyDescent="0.2">
      <c r="A22" s="16" t="s">
        <v>76</v>
      </c>
      <c r="B22" s="12" t="s">
        <v>77</v>
      </c>
      <c r="C22" s="68" t="s">
        <v>78</v>
      </c>
      <c r="D22" s="68" t="s">
        <v>79</v>
      </c>
      <c r="E22" s="5" t="s">
        <v>8</v>
      </c>
      <c r="G22" s="38" t="s">
        <v>9</v>
      </c>
    </row>
    <row r="23" spans="1:8" ht="19.5" customHeight="1" x14ac:dyDescent="0.2">
      <c r="A23" s="14" t="s">
        <v>10</v>
      </c>
      <c r="B23" s="15" t="s">
        <v>1</v>
      </c>
      <c r="C23" s="15" t="s">
        <v>2</v>
      </c>
      <c r="D23" s="15" t="s">
        <v>3</v>
      </c>
      <c r="E23" s="15" t="s">
        <v>4</v>
      </c>
      <c r="F23" s="15" t="s">
        <v>5</v>
      </c>
      <c r="G23" s="15" t="s">
        <v>6</v>
      </c>
      <c r="H23" s="15" t="s">
        <v>7</v>
      </c>
    </row>
    <row r="24" spans="1:8" ht="35.25" customHeight="1" x14ac:dyDescent="0.2">
      <c r="A24" s="16" t="s">
        <v>80</v>
      </c>
      <c r="B24" s="12" t="s">
        <v>13</v>
      </c>
      <c r="C24" s="66" t="s">
        <v>81</v>
      </c>
      <c r="D24" s="66" t="s">
        <v>12</v>
      </c>
      <c r="E24" s="5" t="s">
        <v>8</v>
      </c>
      <c r="F24" s="16"/>
      <c r="G24" s="38" t="s">
        <v>9</v>
      </c>
      <c r="H24" s="16"/>
    </row>
    <row r="25" spans="1:8" ht="45.75" customHeight="1" x14ac:dyDescent="0.2">
      <c r="A25" s="16" t="s">
        <v>82</v>
      </c>
      <c r="B25" s="12" t="s">
        <v>14</v>
      </c>
      <c r="C25" s="66" t="s">
        <v>83</v>
      </c>
      <c r="D25" s="66" t="s">
        <v>12</v>
      </c>
      <c r="E25" s="5" t="s">
        <v>8</v>
      </c>
      <c r="F25" s="16"/>
      <c r="G25" s="38" t="s">
        <v>9</v>
      </c>
      <c r="H25" s="16"/>
    </row>
    <row r="26" spans="1:8" ht="21" customHeight="1" x14ac:dyDescent="0.2">
      <c r="A26" s="14" t="s">
        <v>15</v>
      </c>
      <c r="B26" s="15" t="s">
        <v>1</v>
      </c>
      <c r="C26" s="15" t="s">
        <v>2</v>
      </c>
      <c r="D26" s="15" t="s">
        <v>3</v>
      </c>
      <c r="E26" s="15" t="s">
        <v>4</v>
      </c>
      <c r="F26" s="15" t="s">
        <v>5</v>
      </c>
      <c r="G26" s="15" t="s">
        <v>6</v>
      </c>
      <c r="H26" s="15" t="s">
        <v>7</v>
      </c>
    </row>
    <row r="27" spans="1:8" ht="40.5" customHeight="1" x14ac:dyDescent="0.2">
      <c r="A27" s="16" t="s">
        <v>84</v>
      </c>
      <c r="B27" s="16" t="s">
        <v>16</v>
      </c>
      <c r="C27" s="66" t="s">
        <v>85</v>
      </c>
      <c r="D27" s="66" t="s">
        <v>12</v>
      </c>
      <c r="E27" s="5" t="s">
        <v>8</v>
      </c>
      <c r="F27" s="16"/>
      <c r="G27" s="38" t="s">
        <v>9</v>
      </c>
      <c r="H27" s="16"/>
    </row>
    <row r="28" spans="1:8" ht="63" customHeight="1" x14ac:dyDescent="0.2">
      <c r="A28" s="16" t="s">
        <v>86</v>
      </c>
      <c r="B28" s="16" t="s">
        <v>17</v>
      </c>
      <c r="C28" s="66" t="s">
        <v>18</v>
      </c>
      <c r="D28" s="66" t="s">
        <v>12</v>
      </c>
      <c r="E28" s="5" t="s">
        <v>8</v>
      </c>
      <c r="F28" s="16"/>
      <c r="G28" s="38" t="s">
        <v>9</v>
      </c>
      <c r="H28" s="16"/>
    </row>
    <row r="29" spans="1:8" ht="70.5" customHeight="1" x14ac:dyDescent="0.2">
      <c r="A29" s="16" t="s">
        <v>87</v>
      </c>
      <c r="B29" s="16" t="s">
        <v>19</v>
      </c>
      <c r="C29" s="66" t="s">
        <v>20</v>
      </c>
      <c r="D29" s="66" t="s">
        <v>12</v>
      </c>
      <c r="E29" s="5" t="s">
        <v>8</v>
      </c>
      <c r="F29" s="16"/>
      <c r="G29" s="38" t="s">
        <v>9</v>
      </c>
      <c r="H29" s="16"/>
    </row>
    <row r="30" spans="1:8" ht="58.5" customHeight="1" x14ac:dyDescent="0.2">
      <c r="A30" s="16" t="s">
        <v>88</v>
      </c>
      <c r="B30" s="16" t="s">
        <v>21</v>
      </c>
      <c r="C30" s="66" t="s">
        <v>22</v>
      </c>
      <c r="D30" s="66" t="s">
        <v>12</v>
      </c>
      <c r="E30" s="5" t="s">
        <v>8</v>
      </c>
      <c r="F30" s="16"/>
      <c r="G30" s="38" t="s">
        <v>9</v>
      </c>
      <c r="H30" s="16"/>
    </row>
    <row r="31" spans="1:8" ht="135" customHeight="1" x14ac:dyDescent="0.2">
      <c r="A31" s="16" t="s">
        <v>89</v>
      </c>
      <c r="B31" s="16" t="s">
        <v>23</v>
      </c>
      <c r="C31" s="66" t="s">
        <v>24</v>
      </c>
      <c r="D31" s="66" t="s">
        <v>12</v>
      </c>
      <c r="E31" s="5" t="s">
        <v>8</v>
      </c>
      <c r="F31" s="43"/>
      <c r="G31" s="38" t="s">
        <v>9</v>
      </c>
      <c r="H31" s="43"/>
    </row>
    <row r="32" spans="1:8" ht="20.25" customHeight="1" x14ac:dyDescent="0.2">
      <c r="A32" s="14" t="s">
        <v>90</v>
      </c>
      <c r="B32" s="15" t="s">
        <v>1</v>
      </c>
      <c r="C32" s="15" t="s">
        <v>2</v>
      </c>
      <c r="D32" s="15" t="s">
        <v>3</v>
      </c>
      <c r="E32" s="15" t="s">
        <v>4</v>
      </c>
      <c r="F32" s="15" t="s">
        <v>5</v>
      </c>
      <c r="G32" s="15" t="s">
        <v>6</v>
      </c>
      <c r="H32" s="15" t="s">
        <v>7</v>
      </c>
    </row>
    <row r="33" spans="1:7" ht="67.5" customHeight="1" x14ac:dyDescent="0.2">
      <c r="A33" s="16" t="s">
        <v>91</v>
      </c>
      <c r="B33" s="12" t="s">
        <v>92</v>
      </c>
      <c r="C33" s="66" t="s">
        <v>93</v>
      </c>
      <c r="D33" s="66" t="s">
        <v>12</v>
      </c>
      <c r="E33" s="5" t="s">
        <v>8</v>
      </c>
      <c r="G33" s="38" t="s">
        <v>9</v>
      </c>
    </row>
    <row r="34" spans="1:7" ht="76.5" customHeight="1" x14ac:dyDescent="0.2">
      <c r="A34" s="16" t="s">
        <v>94</v>
      </c>
      <c r="B34" s="12" t="s">
        <v>95</v>
      </c>
      <c r="C34" s="66" t="s">
        <v>96</v>
      </c>
      <c r="D34" s="66" t="s">
        <v>12</v>
      </c>
      <c r="E34" s="5" t="s">
        <v>8</v>
      </c>
      <c r="G34" s="38" t="s">
        <v>9</v>
      </c>
    </row>
    <row r="35" spans="1:7" ht="30" customHeight="1" x14ac:dyDescent="0.2">
      <c r="A35" s="16" t="s">
        <v>97</v>
      </c>
      <c r="B35" s="12" t="s">
        <v>98</v>
      </c>
      <c r="C35" s="66" t="s">
        <v>99</v>
      </c>
      <c r="D35" s="66" t="s">
        <v>12</v>
      </c>
      <c r="E35" s="5" t="s">
        <v>8</v>
      </c>
      <c r="G35" s="38" t="s">
        <v>9</v>
      </c>
    </row>
    <row r="36" spans="1:7" ht="83.25" customHeight="1" x14ac:dyDescent="0.2">
      <c r="A36" s="16" t="s">
        <v>100</v>
      </c>
      <c r="B36" s="12" t="s">
        <v>101</v>
      </c>
      <c r="C36" s="66" t="s">
        <v>102</v>
      </c>
      <c r="D36" s="66" t="s">
        <v>12</v>
      </c>
      <c r="E36" s="5" t="s">
        <v>8</v>
      </c>
      <c r="G36" s="38" t="s">
        <v>9</v>
      </c>
    </row>
    <row r="37" spans="1:7" ht="80.25" customHeight="1" x14ac:dyDescent="0.2">
      <c r="A37" s="16" t="s">
        <v>103</v>
      </c>
      <c r="B37" s="12" t="s">
        <v>104</v>
      </c>
      <c r="C37" s="66" t="s">
        <v>105</v>
      </c>
      <c r="D37" s="66" t="s">
        <v>106</v>
      </c>
      <c r="E37" s="5" t="s">
        <v>8</v>
      </c>
      <c r="G37" s="38" t="s">
        <v>9</v>
      </c>
    </row>
    <row r="38" spans="1:7" ht="30.75" customHeight="1" x14ac:dyDescent="0.2">
      <c r="A38" s="16" t="s">
        <v>107</v>
      </c>
      <c r="B38" s="12" t="s">
        <v>108</v>
      </c>
      <c r="C38" s="66" t="s">
        <v>109</v>
      </c>
      <c r="D38" s="66" t="s">
        <v>12</v>
      </c>
      <c r="E38" s="5" t="s">
        <v>8</v>
      </c>
      <c r="G38" s="38" t="s">
        <v>9</v>
      </c>
    </row>
    <row r="39" spans="1:7" x14ac:dyDescent="0.2">
      <c r="A39" s="16"/>
      <c r="C39" s="18"/>
      <c r="D39" s="17"/>
      <c r="E39" s="19"/>
    </row>
    <row r="40" spans="1:7" x14ac:dyDescent="0.2">
      <c r="A40" s="16"/>
      <c r="C40" s="18"/>
      <c r="D40" s="17"/>
      <c r="E40" s="19"/>
    </row>
    <row r="41" spans="1:7" x14ac:dyDescent="0.2">
      <c r="A41" s="16"/>
      <c r="C41" s="18"/>
      <c r="D41" s="17"/>
      <c r="E41" s="19"/>
    </row>
    <row r="42" spans="1:7" x14ac:dyDescent="0.2">
      <c r="A42" s="16"/>
      <c r="C42" s="18"/>
      <c r="D42" s="17"/>
      <c r="E42" s="19"/>
    </row>
  </sheetData>
  <mergeCells count="2">
    <mergeCell ref="A2:B2"/>
    <mergeCell ref="A1:H1"/>
  </mergeCells>
  <phoneticPr fontId="25" type="noConversion"/>
  <conditionalFormatting sqref="E5:E9 E11:E12 E14:E17 E19 E33:E274">
    <cfRule type="containsText" dxfId="149" priority="40" operator="containsText" text="Not Executed">
      <formula>NOT(ISERROR(SEARCH("Not Executed",E5)))</formula>
    </cfRule>
    <cfRule type="containsText" dxfId="148" priority="39" operator="containsText" text="Pass">
      <formula>NOT(ISERROR(SEARCH("Pass",E5)))</formula>
    </cfRule>
    <cfRule type="containsText" dxfId="147" priority="38" operator="containsText" text="Fail">
      <formula>NOT(ISERROR(SEARCH("Fail",E5)))</formula>
    </cfRule>
    <cfRule type="containsText" dxfId="146" priority="37" operator="containsText" text="Not Applicable">
      <formula>NOT(ISERROR(SEARCH("Not Applicable",E5)))</formula>
    </cfRule>
  </conditionalFormatting>
  <conditionalFormatting sqref="E21:E32">
    <cfRule type="containsText" dxfId="145" priority="5" operator="containsText" text="Not Applicable">
      <formula>NOT(ISERROR(SEARCH("Not Applicable",E21)))</formula>
    </cfRule>
    <cfRule type="containsText" dxfId="144" priority="6" operator="containsText" text="Fail">
      <formula>NOT(ISERROR(SEARCH("Fail",E21)))</formula>
    </cfRule>
    <cfRule type="containsText" dxfId="143" priority="7" operator="containsText" text="Pass">
      <formula>NOT(ISERROR(SEARCH("Pass",E21)))</formula>
    </cfRule>
    <cfRule type="containsText" dxfId="142" priority="8" operator="containsText" text="Not Executed">
      <formula>NOT(ISERROR(SEARCH("Not Executed",E21)))</formula>
    </cfRule>
  </conditionalFormatting>
  <conditionalFormatting sqref="G5:G9 G11:G12 G14:G17 G19">
    <cfRule type="cellIs" dxfId="141" priority="33" operator="equal">
      <formula>"Low"</formula>
    </cfRule>
    <cfRule type="cellIs" dxfId="140" priority="36" operator="equal">
      <formula>"Critical"</formula>
    </cfRule>
    <cfRule type="cellIs" dxfId="139" priority="35" operator="equal">
      <formula>"High"</formula>
    </cfRule>
    <cfRule type="cellIs" dxfId="138" priority="34" operator="equal">
      <formula>"Medium"</formula>
    </cfRule>
  </conditionalFormatting>
  <conditionalFormatting sqref="G21:G38">
    <cfRule type="cellIs" dxfId="137" priority="2" operator="equal">
      <formula>"Medium"</formula>
    </cfRule>
    <cfRule type="cellIs" dxfId="136" priority="3" operator="equal">
      <formula>"High"</formula>
    </cfRule>
    <cfRule type="cellIs" dxfId="135" priority="4" operator="equal">
      <formula>"Critical"</formula>
    </cfRule>
    <cfRule type="cellIs" dxfId="134" priority="1" operator="equal">
      <formula>"Low"</formula>
    </cfRule>
  </conditionalFormatting>
  <dataValidations count="2">
    <dataValidation type="list" allowBlank="1" showInputMessage="1" showErrorMessage="1" sqref="G5:G9 G11:G12 G14:G17 G19 G21:G22 G24:G25 G27:G31 G33:G38" xr:uid="{8E3A8CB0-636F-46B6-9085-83393084C7E0}">
      <formula1>"&lt;enter&gt;,Critical,High,Medium, Low"</formula1>
    </dataValidation>
    <dataValidation type="list" errorStyle="information" allowBlank="1" showInputMessage="1" showErrorMessage="1" promptTitle="result" sqref="E5:E9 E11:E12 E14:E17 E19 E21:E22 E24:E25 E27:E31 E33:E38" xr:uid="{AC2438DA-99EF-4A86-8F20-61D810ACE99D}">
      <formula1>"Not Executed, Pass, Fail, N/A"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G2" sqref="G2"/>
    </sheetView>
  </sheetViews>
  <sheetFormatPr defaultColWidth="8.85546875" defaultRowHeight="12.75" x14ac:dyDescent="0.2"/>
  <cols>
    <col min="1" max="1" width="4.42578125" bestFit="1" customWidth="1"/>
    <col min="2" max="2" width="19.7109375" customWidth="1"/>
    <col min="3" max="3" width="15.7109375" bestFit="1" customWidth="1"/>
    <col min="4" max="4" width="17.7109375" customWidth="1"/>
    <col min="5" max="5" width="8.7109375" bestFit="1" customWidth="1"/>
    <col min="6" max="6" width="10.28515625" bestFit="1" customWidth="1"/>
    <col min="7" max="7" width="8.7109375" bestFit="1" customWidth="1"/>
    <col min="8" max="8" width="23.140625" bestFit="1" customWidth="1"/>
    <col min="9" max="9" width="16.85546875" bestFit="1" customWidth="1"/>
    <col min="10" max="10" width="9" bestFit="1" customWidth="1"/>
  </cols>
  <sheetData>
    <row r="1" spans="1:10" ht="30" x14ac:dyDescent="0.2">
      <c r="A1" s="8" t="s">
        <v>110</v>
      </c>
      <c r="B1" s="8" t="s">
        <v>111</v>
      </c>
      <c r="C1" s="8" t="s">
        <v>112</v>
      </c>
      <c r="D1" s="8" t="s">
        <v>113</v>
      </c>
      <c r="E1" s="8" t="s">
        <v>114</v>
      </c>
      <c r="F1" s="8" t="s">
        <v>115</v>
      </c>
      <c r="G1" s="8" t="s">
        <v>116</v>
      </c>
      <c r="H1" s="8" t="s">
        <v>117</v>
      </c>
      <c r="I1" s="8" t="s">
        <v>118</v>
      </c>
      <c r="J1" s="10" t="s">
        <v>119</v>
      </c>
    </row>
    <row r="2" spans="1:10" ht="25.5" x14ac:dyDescent="0.2">
      <c r="A2" s="6">
        <v>1</v>
      </c>
      <c r="B2" s="7" t="s">
        <v>120</v>
      </c>
      <c r="C2" s="7" t="s">
        <v>121</v>
      </c>
      <c r="D2" s="7" t="s">
        <v>122</v>
      </c>
      <c r="E2" s="6" t="s">
        <v>123</v>
      </c>
      <c r="F2" s="7" t="s">
        <v>124</v>
      </c>
      <c r="G2" s="9" t="s">
        <v>123</v>
      </c>
      <c r="H2" s="6"/>
      <c r="I2" s="6"/>
      <c r="J2" s="11" t="s">
        <v>125</v>
      </c>
    </row>
  </sheetData>
  <conditionalFormatting sqref="G2">
    <cfRule type="cellIs" dxfId="133" priority="6" operator="equal">
      <formula>"Low"</formula>
    </cfRule>
    <cfRule type="cellIs" dxfId="132" priority="7" operator="equal">
      <formula>"Critical"</formula>
    </cfRule>
    <cfRule type="cellIs" dxfId="131" priority="8" operator="equal">
      <formula>"Note"</formula>
    </cfRule>
    <cfRule type="cellIs" dxfId="130" priority="9" operator="equal">
      <formula>"Moderate"</formula>
    </cfRule>
    <cfRule type="cellIs" dxfId="129" priority="10" operator="equal">
      <formula>"High"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5501-A1B9-4BF8-A39B-4B9D6801C80F}">
  <dimension ref="A1:H22"/>
  <sheetViews>
    <sheetView topLeftCell="A9" zoomScale="85" zoomScaleNormal="85" workbookViewId="0">
      <selection activeCell="E21" sqref="E21"/>
    </sheetView>
  </sheetViews>
  <sheetFormatPr defaultColWidth="8.85546875" defaultRowHeight="12.75" x14ac:dyDescent="0.2"/>
  <cols>
    <col min="1" max="1" width="19.85546875" style="12" customWidth="1"/>
    <col min="2" max="2" width="39.28515625" style="12" customWidth="1"/>
    <col min="3" max="3" width="75.85546875" style="20" customWidth="1"/>
    <col min="4" max="4" width="17.42578125" style="12" customWidth="1"/>
    <col min="5" max="5" width="14.140625" style="16" customWidth="1"/>
    <col min="6" max="6" width="17" style="16" customWidth="1"/>
    <col min="7" max="7" width="20.42578125" style="38" customWidth="1"/>
    <col min="8" max="8" width="69" style="16" customWidth="1"/>
    <col min="9" max="16384" width="8.85546875" style="16"/>
  </cols>
  <sheetData>
    <row r="1" spans="1:8" ht="33" customHeight="1" thickBot="1" x14ac:dyDescent="0.25">
      <c r="A1" s="74" t="s">
        <v>126</v>
      </c>
      <c r="B1" s="75"/>
      <c r="C1" s="75"/>
      <c r="D1" s="75"/>
      <c r="E1" s="75"/>
      <c r="F1" s="75"/>
      <c r="G1" s="75"/>
      <c r="H1" s="76"/>
    </row>
    <row r="2" spans="1:8" ht="18" customHeight="1" x14ac:dyDescent="0.2">
      <c r="A2" s="73"/>
      <c r="B2" s="73"/>
    </row>
    <row r="3" spans="1:8" ht="32.25" customHeight="1" x14ac:dyDescent="0.2">
      <c r="A3" s="77"/>
      <c r="B3" s="78"/>
      <c r="C3" s="78"/>
      <c r="D3" s="78"/>
      <c r="E3" s="78"/>
      <c r="F3" s="78"/>
      <c r="G3" s="78"/>
      <c r="H3" s="79"/>
    </row>
    <row r="4" spans="1:8" ht="18" customHeight="1" x14ac:dyDescent="0.2">
      <c r="A4" s="64"/>
      <c r="B4" s="64"/>
    </row>
    <row r="5" spans="1:8" ht="24.75" customHeight="1" x14ac:dyDescent="0.2">
      <c r="A5" s="15" t="s">
        <v>127</v>
      </c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</row>
    <row r="6" spans="1:8" ht="24.75" customHeight="1" x14ac:dyDescent="0.2">
      <c r="A6" s="16" t="s">
        <v>128</v>
      </c>
      <c r="B6" s="12" t="s">
        <v>129</v>
      </c>
      <c r="C6" s="67" t="s">
        <v>130</v>
      </c>
      <c r="D6" s="67" t="s">
        <v>131</v>
      </c>
      <c r="E6" s="5" t="s">
        <v>8</v>
      </c>
      <c r="G6" s="38" t="s">
        <v>9</v>
      </c>
    </row>
    <row r="7" spans="1:8" ht="24.75" customHeight="1" x14ac:dyDescent="0.2">
      <c r="A7" s="16" t="s">
        <v>132</v>
      </c>
      <c r="B7" s="12" t="s">
        <v>127</v>
      </c>
      <c r="C7" s="68" t="s">
        <v>133</v>
      </c>
      <c r="D7" s="68" t="s">
        <v>131</v>
      </c>
      <c r="E7" s="5" t="s">
        <v>8</v>
      </c>
      <c r="G7" s="38" t="s">
        <v>9</v>
      </c>
    </row>
    <row r="8" spans="1:8" ht="24.75" customHeight="1" x14ac:dyDescent="0.2">
      <c r="A8" s="16" t="s">
        <v>134</v>
      </c>
      <c r="B8" s="12" t="s">
        <v>135</v>
      </c>
      <c r="C8" s="67" t="s">
        <v>136</v>
      </c>
      <c r="D8" s="68" t="s">
        <v>131</v>
      </c>
      <c r="E8" s="5" t="s">
        <v>8</v>
      </c>
      <c r="G8" s="38" t="s">
        <v>9</v>
      </c>
    </row>
    <row r="9" spans="1:8" ht="24.75" customHeight="1" x14ac:dyDescent="0.2">
      <c r="A9" s="16"/>
      <c r="C9" s="18"/>
      <c r="D9" s="17"/>
      <c r="E9" s="17"/>
    </row>
    <row r="10" spans="1:8" ht="24.75" customHeight="1" x14ac:dyDescent="0.2">
      <c r="A10" s="47" t="s">
        <v>137</v>
      </c>
      <c r="B10" s="47" t="s">
        <v>1</v>
      </c>
      <c r="C10" s="47" t="s">
        <v>2</v>
      </c>
      <c r="D10" s="47" t="s">
        <v>3</v>
      </c>
      <c r="E10" s="47" t="s">
        <v>4</v>
      </c>
      <c r="F10" s="47" t="s">
        <v>5</v>
      </c>
      <c r="G10" s="47" t="s">
        <v>6</v>
      </c>
      <c r="H10" s="47" t="s">
        <v>7</v>
      </c>
    </row>
    <row r="11" spans="1:8" ht="24.75" customHeight="1" x14ac:dyDescent="0.2">
      <c r="A11" s="53" t="s">
        <v>138</v>
      </c>
      <c r="B11" s="44" t="s">
        <v>137</v>
      </c>
      <c r="C11" s="67" t="s">
        <v>139</v>
      </c>
      <c r="D11" s="67" t="s">
        <v>137</v>
      </c>
      <c r="E11" s="48" t="s">
        <v>8</v>
      </c>
      <c r="F11" s="53"/>
      <c r="G11" s="49" t="s">
        <v>9</v>
      </c>
      <c r="H11" s="53"/>
    </row>
    <row r="12" spans="1:8" ht="24.75" customHeight="1" x14ac:dyDescent="0.2">
      <c r="A12" s="16"/>
      <c r="B12" s="70"/>
      <c r="C12" s="18"/>
      <c r="D12" s="17"/>
      <c r="E12" s="17"/>
    </row>
    <row r="13" spans="1:8" ht="24.75" customHeight="1" thickBot="1" x14ac:dyDescent="0.25">
      <c r="A13" s="47" t="s">
        <v>140</v>
      </c>
      <c r="B13" s="47" t="s">
        <v>1</v>
      </c>
      <c r="C13" s="47" t="s">
        <v>2</v>
      </c>
      <c r="D13" s="47" t="s">
        <v>3</v>
      </c>
      <c r="E13" s="47" t="s">
        <v>4</v>
      </c>
      <c r="F13" s="47" t="s">
        <v>5</v>
      </c>
      <c r="G13" s="47" t="s">
        <v>6</v>
      </c>
      <c r="H13" s="47" t="s">
        <v>7</v>
      </c>
    </row>
    <row r="14" spans="1:8" ht="24.75" customHeight="1" x14ac:dyDescent="0.2">
      <c r="A14" s="53" t="s">
        <v>141</v>
      </c>
      <c r="B14" s="44" t="s">
        <v>142</v>
      </c>
      <c r="C14" s="67" t="s">
        <v>143</v>
      </c>
      <c r="D14" s="67" t="s">
        <v>144</v>
      </c>
      <c r="E14" s="48" t="s">
        <v>8</v>
      </c>
      <c r="F14" s="53"/>
      <c r="G14" s="49" t="s">
        <v>9</v>
      </c>
      <c r="H14" s="53"/>
    </row>
    <row r="15" spans="1:8" ht="24.75" customHeight="1" x14ac:dyDescent="0.2">
      <c r="A15" s="55" t="s">
        <v>145</v>
      </c>
      <c r="B15" s="56" t="s">
        <v>25</v>
      </c>
      <c r="C15" s="69" t="s">
        <v>146</v>
      </c>
      <c r="D15" s="69" t="s">
        <v>144</v>
      </c>
      <c r="E15" s="71" t="s">
        <v>8</v>
      </c>
      <c r="F15" s="18"/>
      <c r="G15" s="72"/>
      <c r="H15" s="18"/>
    </row>
    <row r="16" spans="1:8" ht="24.75" customHeight="1" x14ac:dyDescent="0.2">
      <c r="A16" s="47" t="s">
        <v>147</v>
      </c>
      <c r="B16" s="47" t="s">
        <v>1</v>
      </c>
      <c r="C16" s="47" t="s">
        <v>2</v>
      </c>
      <c r="D16" s="47" t="s">
        <v>3</v>
      </c>
      <c r="E16" s="47" t="s">
        <v>4</v>
      </c>
      <c r="F16" s="47" t="s">
        <v>5</v>
      </c>
      <c r="G16" s="47" t="s">
        <v>6</v>
      </c>
      <c r="H16" s="47" t="s">
        <v>7</v>
      </c>
    </row>
    <row r="17" spans="1:8" ht="24.75" customHeight="1" x14ac:dyDescent="0.2">
      <c r="A17" s="44" t="s">
        <v>148</v>
      </c>
      <c r="B17" s="44" t="s">
        <v>149</v>
      </c>
      <c r="C17" s="67" t="s">
        <v>150</v>
      </c>
      <c r="D17" s="67" t="s">
        <v>144</v>
      </c>
      <c r="E17" s="48" t="s">
        <v>8</v>
      </c>
      <c r="F17" s="53"/>
      <c r="G17" s="49" t="s">
        <v>9</v>
      </c>
      <c r="H17" s="53"/>
    </row>
    <row r="18" spans="1:8" ht="24.75" customHeight="1" x14ac:dyDescent="0.2">
      <c r="A18" s="56" t="s">
        <v>151</v>
      </c>
      <c r="B18" s="56" t="s">
        <v>152</v>
      </c>
      <c r="C18" s="69" t="s">
        <v>153</v>
      </c>
      <c r="D18" s="69" t="s">
        <v>144</v>
      </c>
      <c r="E18" s="71" t="s">
        <v>8</v>
      </c>
      <c r="F18" s="53"/>
      <c r="G18" s="49" t="s">
        <v>9</v>
      </c>
      <c r="H18" s="53"/>
    </row>
    <row r="19" spans="1:8" ht="24.75" customHeight="1" x14ac:dyDescent="0.2">
      <c r="A19" s="44" t="s">
        <v>154</v>
      </c>
      <c r="B19" s="44" t="s">
        <v>155</v>
      </c>
      <c r="C19" s="67" t="s">
        <v>156</v>
      </c>
      <c r="D19" s="67" t="s">
        <v>144</v>
      </c>
      <c r="E19" s="48" t="s">
        <v>8</v>
      </c>
      <c r="F19" s="53"/>
      <c r="G19" s="49" t="s">
        <v>9</v>
      </c>
      <c r="H19" s="53"/>
    </row>
    <row r="20" spans="1:8" ht="24.75" customHeight="1" x14ac:dyDescent="0.2">
      <c r="A20" s="56" t="s">
        <v>157</v>
      </c>
      <c r="B20" s="56" t="s">
        <v>155</v>
      </c>
      <c r="C20" s="69" t="s">
        <v>158</v>
      </c>
      <c r="D20" s="69" t="s">
        <v>144</v>
      </c>
      <c r="E20" s="71" t="s">
        <v>8</v>
      </c>
      <c r="F20" s="53"/>
      <c r="G20" s="49" t="s">
        <v>9</v>
      </c>
      <c r="H20" s="53"/>
    </row>
    <row r="21" spans="1:8" ht="24.75" customHeight="1" x14ac:dyDescent="0.2">
      <c r="A21" s="44" t="s">
        <v>159</v>
      </c>
      <c r="B21" s="44" t="s">
        <v>160</v>
      </c>
      <c r="C21" s="67" t="s">
        <v>161</v>
      </c>
      <c r="D21" s="67" t="s">
        <v>144</v>
      </c>
      <c r="E21" s="48" t="s">
        <v>8</v>
      </c>
      <c r="F21" s="53"/>
      <c r="G21" s="49" t="s">
        <v>9</v>
      </c>
      <c r="H21" s="53"/>
    </row>
    <row r="22" spans="1:8" ht="24.75" customHeight="1" x14ac:dyDescent="0.2">
      <c r="A22" s="56" t="s">
        <v>162</v>
      </c>
      <c r="B22" s="56" t="s">
        <v>163</v>
      </c>
      <c r="C22" s="69" t="s">
        <v>164</v>
      </c>
      <c r="D22" s="69" t="s">
        <v>165</v>
      </c>
      <c r="E22" s="71" t="s">
        <v>8</v>
      </c>
      <c r="F22" s="53"/>
      <c r="G22" s="49" t="s">
        <v>9</v>
      </c>
      <c r="H22" s="53"/>
    </row>
  </sheetData>
  <mergeCells count="3">
    <mergeCell ref="A2:B2"/>
    <mergeCell ref="A1:H1"/>
    <mergeCell ref="A3:H3"/>
  </mergeCells>
  <phoneticPr fontId="25" type="noConversion"/>
  <conditionalFormatting sqref="E6:E9">
    <cfRule type="containsText" dxfId="128" priority="255" operator="containsText" text="Pass">
      <formula>NOT(ISERROR(SEARCH("Pass",E6)))</formula>
    </cfRule>
    <cfRule type="containsText" dxfId="127" priority="254" operator="containsText" text="Fail">
      <formula>NOT(ISERROR(SEARCH("Fail",E6)))</formula>
    </cfRule>
    <cfRule type="containsText" dxfId="126" priority="253" operator="containsText" text="Not Applicable">
      <formula>NOT(ISERROR(SEARCH("Not Applicable",E6)))</formula>
    </cfRule>
    <cfRule type="containsText" dxfId="125" priority="256" operator="containsText" text="Not Executed">
      <formula>NOT(ISERROR(SEARCH("Not Executed",E6)))</formula>
    </cfRule>
  </conditionalFormatting>
  <conditionalFormatting sqref="E11:E12">
    <cfRule type="containsText" dxfId="124" priority="204" operator="containsText" text="Not Executed">
      <formula>NOT(ISERROR(SEARCH("Not Executed",E11)))</formula>
    </cfRule>
    <cfRule type="containsText" dxfId="123" priority="203" operator="containsText" text="Pass">
      <formula>NOT(ISERROR(SEARCH("Pass",E11)))</formula>
    </cfRule>
    <cfRule type="containsText" dxfId="122" priority="202" operator="containsText" text="Fail">
      <formula>NOT(ISERROR(SEARCH("Fail",E11)))</formula>
    </cfRule>
    <cfRule type="containsText" dxfId="121" priority="201" operator="containsText" text="Not Applicable">
      <formula>NOT(ISERROR(SEARCH("Not Applicable",E11)))</formula>
    </cfRule>
  </conditionalFormatting>
  <conditionalFormatting sqref="E14:E15">
    <cfRule type="containsText" dxfId="120" priority="25" operator="containsText" text="Not Applicable">
      <formula>NOT(ISERROR(SEARCH("Not Applicable",E14)))</formula>
    </cfRule>
    <cfRule type="containsText" dxfId="119" priority="26" operator="containsText" text="Fail">
      <formula>NOT(ISERROR(SEARCH("Fail",E14)))</formula>
    </cfRule>
    <cfRule type="containsText" dxfId="118" priority="27" operator="containsText" text="Pass">
      <formula>NOT(ISERROR(SEARCH("Pass",E14)))</formula>
    </cfRule>
    <cfRule type="containsText" dxfId="117" priority="28" operator="containsText" text="Not Executed">
      <formula>NOT(ISERROR(SEARCH("Not Executed",E14)))</formula>
    </cfRule>
  </conditionalFormatting>
  <conditionalFormatting sqref="E17:E188">
    <cfRule type="containsText" dxfId="116" priority="1" operator="containsText" text="Not Applicable">
      <formula>NOT(ISERROR(SEARCH("Not Applicable",E17)))</formula>
    </cfRule>
    <cfRule type="containsText" dxfId="115" priority="2" operator="containsText" text="Fail">
      <formula>NOT(ISERROR(SEARCH("Fail",E17)))</formula>
    </cfRule>
    <cfRule type="containsText" dxfId="114" priority="3" operator="containsText" text="Pass">
      <formula>NOT(ISERROR(SEARCH("Pass",E17)))</formula>
    </cfRule>
    <cfRule type="containsText" dxfId="113" priority="4" operator="containsText" text="Not Executed">
      <formula>NOT(ISERROR(SEARCH("Not Executed",E17)))</formula>
    </cfRule>
  </conditionalFormatting>
  <conditionalFormatting sqref="G6:G8 G11">
    <cfRule type="cellIs" dxfId="112" priority="250" operator="equal">
      <formula>"Medium"</formula>
    </cfRule>
    <cfRule type="cellIs" dxfId="111" priority="252" operator="equal">
      <formula>"Critical"</formula>
    </cfRule>
    <cfRule type="cellIs" dxfId="110" priority="251" operator="equal">
      <formula>"High"</formula>
    </cfRule>
    <cfRule type="cellIs" dxfId="109" priority="249" operator="equal">
      <formula>"Low"</formula>
    </cfRule>
  </conditionalFormatting>
  <conditionalFormatting sqref="G14">
    <cfRule type="cellIs" dxfId="108" priority="196" operator="equal">
      <formula>"Critical"</formula>
    </cfRule>
    <cfRule type="cellIs" dxfId="107" priority="195" operator="equal">
      <formula>"High"</formula>
    </cfRule>
    <cfRule type="cellIs" dxfId="106" priority="194" operator="equal">
      <formula>"Medium"</formula>
    </cfRule>
    <cfRule type="cellIs" dxfId="105" priority="193" operator="equal">
      <formula>"Low"</formula>
    </cfRule>
  </conditionalFormatting>
  <conditionalFormatting sqref="G17:G22">
    <cfRule type="cellIs" dxfId="104" priority="187" operator="equal">
      <formula>"High"</formula>
    </cfRule>
    <cfRule type="cellIs" dxfId="103" priority="188" operator="equal">
      <formula>"Critical"</formula>
    </cfRule>
    <cfRule type="cellIs" dxfId="102" priority="185" operator="equal">
      <formula>"Low"</formula>
    </cfRule>
    <cfRule type="cellIs" dxfId="101" priority="186" operator="equal">
      <formula>"Medium"</formula>
    </cfRule>
  </conditionalFormatting>
  <dataValidations count="2">
    <dataValidation type="list" allowBlank="1" showInputMessage="1" showErrorMessage="1" sqref="G14:G15 G6:G8 G11:G12 G17:G22" xr:uid="{1F258E3E-AF7C-4204-B11F-D7D98F7FD829}">
      <formula1>"&lt;enter&gt;,Critical,High,Medium, Low"</formula1>
    </dataValidation>
    <dataValidation type="list" errorStyle="information" allowBlank="1" showInputMessage="1" showErrorMessage="1" promptTitle="result" sqref="E14:E15 E6:E8 E11:E12 E17:E22" xr:uid="{5C02F710-DAB8-4FF6-B25E-34504F1A667E}">
      <formula1>"Not Executed, Pass, Fail, N/A"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4524-C255-4659-9882-ED958E60DBF4}">
  <dimension ref="A1:H79"/>
  <sheetViews>
    <sheetView topLeftCell="A34" zoomScaleNormal="100" workbookViewId="0">
      <selection activeCell="W63" sqref="W63"/>
    </sheetView>
  </sheetViews>
  <sheetFormatPr defaultColWidth="8.85546875" defaultRowHeight="12.75" x14ac:dyDescent="0.2"/>
  <cols>
    <col min="1" max="1" width="22.28515625" style="12" customWidth="1"/>
    <col min="2" max="2" width="57.140625" style="12" customWidth="1"/>
    <col min="3" max="3" width="78.5703125" style="20" customWidth="1"/>
    <col min="4" max="4" width="15" style="12" customWidth="1"/>
    <col min="5" max="5" width="14.140625" style="16" customWidth="1"/>
    <col min="6" max="6" width="17" style="16" customWidth="1"/>
    <col min="7" max="7" width="20.42578125" style="38" customWidth="1"/>
    <col min="8" max="8" width="69" style="16" customWidth="1"/>
    <col min="9" max="16384" width="8.85546875" style="16"/>
  </cols>
  <sheetData>
    <row r="1" spans="1:8" ht="33" customHeight="1" thickBot="1" x14ac:dyDescent="0.25">
      <c r="A1" s="74" t="s">
        <v>126</v>
      </c>
      <c r="B1" s="75"/>
      <c r="C1" s="75"/>
      <c r="D1" s="75"/>
      <c r="E1" s="75"/>
      <c r="F1" s="75"/>
      <c r="G1" s="75"/>
      <c r="H1" s="76"/>
    </row>
    <row r="2" spans="1:8" ht="18" customHeight="1" thickBot="1" x14ac:dyDescent="0.25">
      <c r="A2" s="73"/>
      <c r="B2" s="73"/>
    </row>
    <row r="3" spans="1:8" ht="32.25" customHeight="1" thickBot="1" x14ac:dyDescent="0.25">
      <c r="A3" s="77" t="s">
        <v>166</v>
      </c>
      <c r="B3" s="78"/>
      <c r="C3" s="78"/>
      <c r="D3" s="78"/>
      <c r="E3" s="78"/>
      <c r="F3" s="78"/>
      <c r="G3" s="78"/>
      <c r="H3" s="79"/>
    </row>
    <row r="4" spans="1:8" ht="18" customHeight="1" x14ac:dyDescent="0.2">
      <c r="A4" s="64"/>
      <c r="B4" s="64"/>
    </row>
    <row r="5" spans="1:8" ht="24.75" customHeight="1" x14ac:dyDescent="0.2">
      <c r="A5" s="15" t="s">
        <v>167</v>
      </c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</row>
    <row r="6" spans="1:8" ht="24.75" customHeight="1" x14ac:dyDescent="0.2">
      <c r="A6" s="16" t="s">
        <v>168</v>
      </c>
      <c r="B6" s="58" t="s">
        <v>169</v>
      </c>
      <c r="C6" s="67" t="s">
        <v>169</v>
      </c>
      <c r="D6" s="67" t="s">
        <v>0</v>
      </c>
      <c r="E6" s="5" t="s">
        <v>8</v>
      </c>
      <c r="G6" s="38" t="s">
        <v>9</v>
      </c>
    </row>
    <row r="7" spans="1:8" ht="24.75" customHeight="1" x14ac:dyDescent="0.2">
      <c r="A7" s="16" t="s">
        <v>170</v>
      </c>
      <c r="B7" s="61" t="s">
        <v>171</v>
      </c>
      <c r="C7" s="68" t="s">
        <v>171</v>
      </c>
      <c r="D7" s="68" t="s">
        <v>0</v>
      </c>
      <c r="E7" s="5" t="s">
        <v>8</v>
      </c>
      <c r="G7" s="38" t="s">
        <v>9</v>
      </c>
    </row>
    <row r="8" spans="1:8" ht="24.75" customHeight="1" x14ac:dyDescent="0.2">
      <c r="A8" s="16" t="s">
        <v>172</v>
      </c>
      <c r="B8" s="58" t="s">
        <v>173</v>
      </c>
      <c r="C8" s="67" t="s">
        <v>173</v>
      </c>
      <c r="D8" s="67" t="s">
        <v>0</v>
      </c>
      <c r="E8" s="5" t="s">
        <v>8</v>
      </c>
      <c r="G8" s="38" t="s">
        <v>9</v>
      </c>
    </row>
    <row r="9" spans="1:8" ht="24.75" customHeight="1" x14ac:dyDescent="0.2">
      <c r="A9" s="16" t="s">
        <v>174</v>
      </c>
      <c r="B9" s="61" t="s">
        <v>175</v>
      </c>
      <c r="C9" s="68" t="s">
        <v>176</v>
      </c>
      <c r="D9" s="68" t="s">
        <v>0</v>
      </c>
      <c r="E9" s="5" t="s">
        <v>8</v>
      </c>
      <c r="G9" s="38" t="s">
        <v>9</v>
      </c>
    </row>
    <row r="10" spans="1:8" ht="24.75" customHeight="1" x14ac:dyDescent="0.2">
      <c r="A10" s="16" t="s">
        <v>177</v>
      </c>
      <c r="B10" s="58" t="s">
        <v>178</v>
      </c>
      <c r="C10" s="67" t="s">
        <v>179</v>
      </c>
      <c r="D10" s="67" t="s">
        <v>0</v>
      </c>
      <c r="E10" s="5" t="s">
        <v>8</v>
      </c>
      <c r="G10" s="38" t="s">
        <v>9</v>
      </c>
    </row>
    <row r="11" spans="1:8" ht="24.75" customHeight="1" x14ac:dyDescent="0.2">
      <c r="A11" s="16"/>
      <c r="C11" s="18"/>
      <c r="D11" s="17"/>
      <c r="E11" s="17"/>
    </row>
    <row r="12" spans="1:8" ht="24.75" customHeight="1" thickBot="1" x14ac:dyDescent="0.25">
      <c r="A12" s="47" t="s">
        <v>180</v>
      </c>
      <c r="B12" s="47" t="s">
        <v>1</v>
      </c>
      <c r="C12" s="47" t="s">
        <v>2</v>
      </c>
      <c r="D12" s="47" t="s">
        <v>3</v>
      </c>
      <c r="E12" s="47" t="s">
        <v>4</v>
      </c>
      <c r="F12" s="47" t="s">
        <v>5</v>
      </c>
      <c r="G12" s="47" t="s">
        <v>6</v>
      </c>
      <c r="H12" s="47" t="s">
        <v>7</v>
      </c>
    </row>
    <row r="13" spans="1:8" ht="24.75" customHeight="1" x14ac:dyDescent="0.2">
      <c r="A13" s="53" t="s">
        <v>181</v>
      </c>
      <c r="B13" s="53" t="s">
        <v>182</v>
      </c>
      <c r="C13" s="67" t="s">
        <v>182</v>
      </c>
      <c r="D13" s="67" t="s">
        <v>0</v>
      </c>
      <c r="E13" s="48" t="s">
        <v>8</v>
      </c>
      <c r="F13" s="53"/>
      <c r="G13" s="49" t="s">
        <v>9</v>
      </c>
      <c r="H13" s="53"/>
    </row>
    <row r="14" spans="1:8" ht="24.75" customHeight="1" x14ac:dyDescent="0.2">
      <c r="A14" s="57" t="s">
        <v>183</v>
      </c>
      <c r="B14" s="61" t="s">
        <v>184</v>
      </c>
      <c r="C14" s="68" t="s">
        <v>184</v>
      </c>
      <c r="D14" s="68" t="s">
        <v>0</v>
      </c>
      <c r="E14" s="48" t="s">
        <v>8</v>
      </c>
      <c r="F14" s="55"/>
      <c r="G14" s="50" t="s">
        <v>9</v>
      </c>
      <c r="H14" s="55"/>
    </row>
    <row r="15" spans="1:8" ht="24.75" customHeight="1" x14ac:dyDescent="0.2">
      <c r="A15" s="53" t="s">
        <v>185</v>
      </c>
      <c r="B15" s="53" t="s">
        <v>186</v>
      </c>
      <c r="C15" s="67" t="s">
        <v>186</v>
      </c>
      <c r="D15" s="67" t="s">
        <v>0</v>
      </c>
      <c r="E15" s="48" t="s">
        <v>8</v>
      </c>
      <c r="F15" s="53"/>
      <c r="G15" s="49" t="s">
        <v>9</v>
      </c>
      <c r="H15" s="53"/>
    </row>
    <row r="16" spans="1:8" ht="24.75" customHeight="1" x14ac:dyDescent="0.2">
      <c r="A16" s="16"/>
      <c r="C16" s="18"/>
      <c r="D16" s="17"/>
      <c r="E16" s="17"/>
    </row>
    <row r="17" spans="1:8" ht="24.75" customHeight="1" thickBot="1" x14ac:dyDescent="0.25">
      <c r="A17" s="47" t="s">
        <v>187</v>
      </c>
      <c r="B17" s="47" t="s">
        <v>1</v>
      </c>
      <c r="C17" s="47" t="s">
        <v>2</v>
      </c>
      <c r="D17" s="47" t="s">
        <v>3</v>
      </c>
      <c r="E17" s="47" t="s">
        <v>4</v>
      </c>
      <c r="F17" s="47" t="s">
        <v>5</v>
      </c>
      <c r="G17" s="47" t="s">
        <v>6</v>
      </c>
      <c r="H17" s="47" t="s">
        <v>7</v>
      </c>
    </row>
    <row r="18" spans="1:8" ht="24.75" customHeight="1" x14ac:dyDescent="0.2">
      <c r="A18" s="53" t="s">
        <v>188</v>
      </c>
      <c r="B18" s="53" t="s">
        <v>189</v>
      </c>
      <c r="C18" s="46" t="s">
        <v>189</v>
      </c>
      <c r="D18" s="67" t="s">
        <v>0</v>
      </c>
      <c r="E18" s="48" t="s">
        <v>8</v>
      </c>
      <c r="F18" s="53"/>
      <c r="G18" s="49" t="s">
        <v>9</v>
      </c>
      <c r="H18" s="53"/>
    </row>
    <row r="19" spans="1:8" ht="24.75" customHeight="1" x14ac:dyDescent="0.2">
      <c r="A19" s="55" t="s">
        <v>190</v>
      </c>
      <c r="B19" s="62" t="s">
        <v>191</v>
      </c>
      <c r="C19" s="51" t="s">
        <v>191</v>
      </c>
      <c r="D19" s="68" t="s">
        <v>0</v>
      </c>
      <c r="E19" s="48" t="s">
        <v>8</v>
      </c>
      <c r="F19" s="55"/>
      <c r="G19" s="50" t="s">
        <v>9</v>
      </c>
      <c r="H19" s="55"/>
    </row>
    <row r="20" spans="1:8" ht="24.75" customHeight="1" x14ac:dyDescent="0.2">
      <c r="A20" s="16"/>
      <c r="D20" s="18"/>
      <c r="E20" s="17"/>
      <c r="F20" s="18"/>
      <c r="G20" s="17"/>
      <c r="H20" s="18"/>
    </row>
    <row r="21" spans="1:8" ht="24.75" customHeight="1" thickBot="1" x14ac:dyDescent="0.25">
      <c r="A21" s="47" t="s">
        <v>192</v>
      </c>
      <c r="B21" s="47" t="s">
        <v>1</v>
      </c>
      <c r="C21" s="47" t="s">
        <v>2</v>
      </c>
      <c r="D21" s="47" t="s">
        <v>3</v>
      </c>
      <c r="E21" s="47" t="s">
        <v>4</v>
      </c>
      <c r="F21" s="47" t="s">
        <v>5</v>
      </c>
      <c r="G21" s="47" t="s">
        <v>6</v>
      </c>
      <c r="H21" s="47" t="s">
        <v>7</v>
      </c>
    </row>
    <row r="22" spans="1:8" ht="24.75" customHeight="1" x14ac:dyDescent="0.2">
      <c r="A22" s="53" t="s">
        <v>193</v>
      </c>
      <c r="B22" s="53" t="s">
        <v>194</v>
      </c>
      <c r="C22" s="46" t="s">
        <v>194</v>
      </c>
      <c r="D22" s="67" t="s">
        <v>0</v>
      </c>
      <c r="E22" s="48" t="s">
        <v>8</v>
      </c>
      <c r="F22" s="53"/>
      <c r="G22" s="49" t="s">
        <v>9</v>
      </c>
      <c r="H22" s="53"/>
    </row>
    <row r="23" spans="1:8" ht="24.75" customHeight="1" x14ac:dyDescent="0.2">
      <c r="A23" s="59"/>
    </row>
    <row r="24" spans="1:8" ht="24.75" customHeight="1" thickBot="1" x14ac:dyDescent="0.25">
      <c r="A24" s="47" t="s">
        <v>195</v>
      </c>
      <c r="B24" s="47" t="s">
        <v>1</v>
      </c>
      <c r="C24" s="47" t="s">
        <v>2</v>
      </c>
      <c r="D24" s="47" t="s">
        <v>3</v>
      </c>
      <c r="E24" s="47" t="s">
        <v>4</v>
      </c>
      <c r="F24" s="47" t="s">
        <v>5</v>
      </c>
      <c r="G24" s="47" t="s">
        <v>6</v>
      </c>
      <c r="H24" s="47" t="s">
        <v>7</v>
      </c>
    </row>
    <row r="25" spans="1:8" ht="24.75" customHeight="1" x14ac:dyDescent="0.2">
      <c r="A25" s="53" t="s">
        <v>196</v>
      </c>
      <c r="B25" s="44" t="s">
        <v>197</v>
      </c>
      <c r="C25" s="67" t="s">
        <v>197</v>
      </c>
      <c r="D25" s="67" t="s">
        <v>0</v>
      </c>
      <c r="E25" s="48" t="s">
        <v>8</v>
      </c>
      <c r="F25" s="53"/>
      <c r="G25" s="49" t="s">
        <v>9</v>
      </c>
      <c r="H25" s="53"/>
    </row>
    <row r="26" spans="1:8" ht="24.75" customHeight="1" x14ac:dyDescent="0.2">
      <c r="A26" s="56" t="s">
        <v>198</v>
      </c>
      <c r="B26" s="63" t="s">
        <v>199</v>
      </c>
      <c r="C26" s="68" t="s">
        <v>199</v>
      </c>
      <c r="D26" s="68" t="s">
        <v>0</v>
      </c>
      <c r="E26" s="48" t="s">
        <v>8</v>
      </c>
      <c r="F26" s="55"/>
      <c r="G26" s="55" t="s">
        <v>9</v>
      </c>
      <c r="H26" s="55"/>
    </row>
    <row r="27" spans="1:8" ht="24.75" customHeight="1" x14ac:dyDescent="0.2">
      <c r="A27" s="53" t="s">
        <v>200</v>
      </c>
      <c r="B27" s="44" t="s">
        <v>201</v>
      </c>
      <c r="C27" s="67" t="s">
        <v>202</v>
      </c>
      <c r="D27" s="67" t="s">
        <v>0</v>
      </c>
      <c r="E27" s="48" t="s">
        <v>8</v>
      </c>
      <c r="F27" s="53"/>
      <c r="G27" s="49" t="s">
        <v>9</v>
      </c>
      <c r="H27" s="53"/>
    </row>
    <row r="28" spans="1:8" ht="24.75" customHeight="1" x14ac:dyDescent="0.2">
      <c r="A28" s="56" t="s">
        <v>203</v>
      </c>
      <c r="B28" s="63" t="s">
        <v>204</v>
      </c>
      <c r="C28" s="68" t="s">
        <v>205</v>
      </c>
      <c r="D28" s="68" t="s">
        <v>0</v>
      </c>
      <c r="E28" s="48" t="s">
        <v>8</v>
      </c>
      <c r="F28" s="55"/>
      <c r="G28" s="55" t="s">
        <v>9</v>
      </c>
      <c r="H28" s="55"/>
    </row>
    <row r="29" spans="1:8" ht="24.75" customHeight="1" x14ac:dyDescent="0.2">
      <c r="A29" s="53" t="s">
        <v>206</v>
      </c>
      <c r="B29" s="44" t="s">
        <v>207</v>
      </c>
      <c r="C29" s="67" t="s">
        <v>208</v>
      </c>
      <c r="D29" s="67" t="s">
        <v>0</v>
      </c>
      <c r="E29" s="48" t="s">
        <v>8</v>
      </c>
      <c r="F29" s="53"/>
      <c r="G29" s="49" t="s">
        <v>9</v>
      </c>
      <c r="H29" s="53"/>
    </row>
    <row r="30" spans="1:8" ht="24.75" customHeight="1" x14ac:dyDescent="0.2">
      <c r="A30" s="56" t="s">
        <v>209</v>
      </c>
      <c r="B30" s="63" t="s">
        <v>210</v>
      </c>
      <c r="C30" s="68" t="s">
        <v>210</v>
      </c>
      <c r="D30" s="68" t="s">
        <v>0</v>
      </c>
      <c r="E30" s="48" t="s">
        <v>8</v>
      </c>
      <c r="F30" s="55"/>
      <c r="G30" s="55" t="s">
        <v>9</v>
      </c>
      <c r="H30" s="55"/>
    </row>
    <row r="31" spans="1:8" ht="24.75" customHeight="1" x14ac:dyDescent="0.2">
      <c r="A31" s="53" t="s">
        <v>211</v>
      </c>
      <c r="B31" s="44" t="s">
        <v>212</v>
      </c>
      <c r="C31" s="67" t="s">
        <v>213</v>
      </c>
      <c r="D31" s="67" t="s">
        <v>0</v>
      </c>
      <c r="E31" s="48" t="s">
        <v>8</v>
      </c>
      <c r="F31" s="53"/>
      <c r="G31" s="49" t="s">
        <v>9</v>
      </c>
      <c r="H31" s="53"/>
    </row>
    <row r="32" spans="1:8" ht="24.75" customHeight="1" x14ac:dyDescent="0.2">
      <c r="A32" s="56" t="s">
        <v>214</v>
      </c>
      <c r="B32" s="63" t="s">
        <v>215</v>
      </c>
      <c r="C32" s="68" t="s">
        <v>215</v>
      </c>
      <c r="D32" s="68" t="s">
        <v>0</v>
      </c>
      <c r="E32" s="48" t="s">
        <v>8</v>
      </c>
      <c r="F32" s="55"/>
      <c r="G32" s="55" t="s">
        <v>9</v>
      </c>
      <c r="H32" s="55"/>
    </row>
    <row r="33" spans="1:8" ht="24.75" customHeight="1" x14ac:dyDescent="0.2">
      <c r="A33" s="53" t="s">
        <v>216</v>
      </c>
      <c r="B33" s="44" t="s">
        <v>217</v>
      </c>
      <c r="C33" s="67" t="s">
        <v>217</v>
      </c>
      <c r="D33" s="67" t="s">
        <v>0</v>
      </c>
      <c r="E33" s="48" t="s">
        <v>8</v>
      </c>
      <c r="F33" s="53"/>
      <c r="G33" s="49" t="s">
        <v>9</v>
      </c>
      <c r="H33" s="53"/>
    </row>
    <row r="34" spans="1:8" ht="24.75" customHeight="1" x14ac:dyDescent="0.2">
      <c r="A34" s="60"/>
    </row>
    <row r="35" spans="1:8" ht="24.75" customHeight="1" thickBot="1" x14ac:dyDescent="0.25">
      <c r="A35" s="47" t="s">
        <v>26</v>
      </c>
      <c r="B35" s="47" t="s">
        <v>1</v>
      </c>
      <c r="C35" s="47" t="s">
        <v>2</v>
      </c>
      <c r="D35" s="47" t="s">
        <v>3</v>
      </c>
      <c r="E35" s="47" t="s">
        <v>4</v>
      </c>
      <c r="F35" s="47" t="s">
        <v>5</v>
      </c>
      <c r="G35" s="47" t="s">
        <v>6</v>
      </c>
      <c r="H35" s="47" t="s">
        <v>7</v>
      </c>
    </row>
    <row r="36" spans="1:8" ht="24.75" customHeight="1" x14ac:dyDescent="0.2">
      <c r="A36" s="53" t="s">
        <v>218</v>
      </c>
      <c r="B36" s="53" t="s">
        <v>219</v>
      </c>
      <c r="C36" s="67" t="s">
        <v>219</v>
      </c>
      <c r="D36" s="67" t="s">
        <v>220</v>
      </c>
      <c r="E36" s="48" t="s">
        <v>8</v>
      </c>
      <c r="F36" s="53"/>
      <c r="G36" s="49" t="s">
        <v>9</v>
      </c>
      <c r="H36" s="53"/>
    </row>
    <row r="37" spans="1:8" ht="24.75" customHeight="1" x14ac:dyDescent="0.2">
      <c r="A37" s="56" t="s">
        <v>221</v>
      </c>
      <c r="B37" s="63" t="s">
        <v>222</v>
      </c>
      <c r="C37" s="68" t="s">
        <v>222</v>
      </c>
      <c r="D37" s="68" t="s">
        <v>220</v>
      </c>
      <c r="E37" s="48" t="s">
        <v>8</v>
      </c>
      <c r="F37" s="55"/>
      <c r="G37" s="55" t="s">
        <v>9</v>
      </c>
      <c r="H37" s="55"/>
    </row>
    <row r="38" spans="1:8" ht="24.75" customHeight="1" x14ac:dyDescent="0.2">
      <c r="A38" s="53" t="s">
        <v>223</v>
      </c>
      <c r="B38" s="44" t="s">
        <v>224</v>
      </c>
      <c r="C38" s="67" t="s">
        <v>224</v>
      </c>
      <c r="D38" s="67" t="s">
        <v>220</v>
      </c>
      <c r="E38" s="48" t="s">
        <v>8</v>
      </c>
      <c r="F38" s="53"/>
      <c r="G38" s="49" t="s">
        <v>9</v>
      </c>
      <c r="H38" s="53"/>
    </row>
    <row r="39" spans="1:8" ht="24.75" customHeight="1" x14ac:dyDescent="0.2">
      <c r="A39" s="56" t="s">
        <v>225</v>
      </c>
      <c r="B39" s="63" t="s">
        <v>226</v>
      </c>
      <c r="C39" s="68" t="s">
        <v>226</v>
      </c>
      <c r="D39" s="68" t="s">
        <v>220</v>
      </c>
      <c r="E39" s="48" t="s">
        <v>8</v>
      </c>
      <c r="F39" s="55"/>
      <c r="G39" s="55" t="s">
        <v>9</v>
      </c>
      <c r="H39" s="55"/>
    </row>
    <row r="40" spans="1:8" ht="24.75" customHeight="1" x14ac:dyDescent="0.2">
      <c r="A40" s="53" t="s">
        <v>227</v>
      </c>
      <c r="B40" s="44" t="s">
        <v>228</v>
      </c>
      <c r="C40" s="67" t="s">
        <v>228</v>
      </c>
      <c r="D40" s="67" t="s">
        <v>229</v>
      </c>
      <c r="E40" s="48" t="s">
        <v>8</v>
      </c>
      <c r="F40" s="53"/>
      <c r="G40" s="49" t="s">
        <v>9</v>
      </c>
      <c r="H40" s="53"/>
    </row>
    <row r="41" spans="1:8" ht="24.75" customHeight="1" x14ac:dyDescent="0.2">
      <c r="A41" s="56" t="s">
        <v>230</v>
      </c>
      <c r="B41" s="63" t="s">
        <v>231</v>
      </c>
      <c r="C41" s="68" t="s">
        <v>232</v>
      </c>
      <c r="D41" s="68" t="s">
        <v>220</v>
      </c>
      <c r="E41" s="48" t="s">
        <v>8</v>
      </c>
      <c r="F41" s="55"/>
      <c r="G41" s="55" t="s">
        <v>9</v>
      </c>
      <c r="H41" s="55"/>
    </row>
    <row r="42" spans="1:8" ht="24.75" customHeight="1" x14ac:dyDescent="0.2">
      <c r="A42" s="53" t="s">
        <v>233</v>
      </c>
      <c r="B42" s="53" t="s">
        <v>234</v>
      </c>
      <c r="C42" s="67" t="s">
        <v>234</v>
      </c>
      <c r="D42" s="67" t="s">
        <v>220</v>
      </c>
      <c r="E42" s="48" t="s">
        <v>8</v>
      </c>
      <c r="F42" s="53"/>
      <c r="G42" s="49" t="s">
        <v>9</v>
      </c>
      <c r="H42" s="53"/>
    </row>
    <row r="43" spans="1:8" ht="24.75" customHeight="1" x14ac:dyDescent="0.2">
      <c r="A43" s="56" t="s">
        <v>235</v>
      </c>
      <c r="B43" s="63" t="s">
        <v>236</v>
      </c>
      <c r="C43" s="68" t="s">
        <v>236</v>
      </c>
      <c r="D43" s="68" t="s">
        <v>220</v>
      </c>
      <c r="E43" s="48" t="s">
        <v>8</v>
      </c>
      <c r="F43" s="55"/>
      <c r="G43" s="55" t="s">
        <v>9</v>
      </c>
      <c r="H43" s="55"/>
    </row>
    <row r="44" spans="1:8" ht="24.75" customHeight="1" x14ac:dyDescent="0.2">
      <c r="A44" s="53" t="s">
        <v>237</v>
      </c>
      <c r="B44" s="53" t="s">
        <v>238</v>
      </c>
      <c r="C44" s="67" t="s">
        <v>238</v>
      </c>
      <c r="D44" s="67" t="s">
        <v>220</v>
      </c>
      <c r="E44" s="48" t="s">
        <v>8</v>
      </c>
      <c r="F44" s="53"/>
      <c r="G44" s="49" t="s">
        <v>9</v>
      </c>
      <c r="H44" s="53"/>
    </row>
    <row r="45" spans="1:8" ht="24.75" customHeight="1" x14ac:dyDescent="0.2">
      <c r="A45" s="56" t="s">
        <v>239</v>
      </c>
      <c r="B45" s="63" t="s">
        <v>240</v>
      </c>
      <c r="C45" s="68" t="s">
        <v>240</v>
      </c>
      <c r="D45" s="68" t="s">
        <v>220</v>
      </c>
      <c r="E45" s="48" t="s">
        <v>8</v>
      </c>
      <c r="F45" s="55"/>
      <c r="G45" s="55" t="s">
        <v>9</v>
      </c>
      <c r="H45" s="55"/>
    </row>
    <row r="46" spans="1:8" ht="24.75" customHeight="1" x14ac:dyDescent="0.2">
      <c r="A46" s="59"/>
      <c r="B46" s="2"/>
    </row>
    <row r="47" spans="1:8" ht="24.75" customHeight="1" thickBot="1" x14ac:dyDescent="0.25">
      <c r="A47" s="47" t="s">
        <v>241</v>
      </c>
      <c r="B47" s="47" t="s">
        <v>1</v>
      </c>
      <c r="C47" s="47" t="s">
        <v>2</v>
      </c>
      <c r="D47" s="47" t="s">
        <v>3</v>
      </c>
      <c r="E47" s="47" t="s">
        <v>4</v>
      </c>
      <c r="F47" s="47" t="s">
        <v>5</v>
      </c>
      <c r="G47" s="47" t="s">
        <v>6</v>
      </c>
      <c r="H47" s="47" t="s">
        <v>7</v>
      </c>
    </row>
    <row r="48" spans="1:8" ht="24.75" customHeight="1" x14ac:dyDescent="0.2">
      <c r="A48" s="53" t="s">
        <v>242</v>
      </c>
      <c r="B48" s="53" t="s">
        <v>243</v>
      </c>
      <c r="C48" s="67" t="s">
        <v>243</v>
      </c>
      <c r="D48" s="67" t="s">
        <v>244</v>
      </c>
      <c r="E48" s="48" t="s">
        <v>8</v>
      </c>
      <c r="F48" s="53"/>
      <c r="G48" s="49" t="s">
        <v>9</v>
      </c>
      <c r="H48" s="53"/>
    </row>
    <row r="49" spans="1:8" ht="24.75" customHeight="1" x14ac:dyDescent="0.2">
      <c r="A49" s="2"/>
    </row>
    <row r="50" spans="1:8" ht="24.75" customHeight="1" thickBot="1" x14ac:dyDescent="0.25">
      <c r="A50" s="47" t="s">
        <v>245</v>
      </c>
      <c r="B50" s="47" t="s">
        <v>1</v>
      </c>
      <c r="C50" s="47" t="s">
        <v>2</v>
      </c>
      <c r="D50" s="47" t="s">
        <v>3</v>
      </c>
      <c r="E50" s="47" t="s">
        <v>4</v>
      </c>
      <c r="F50" s="47" t="s">
        <v>5</v>
      </c>
      <c r="G50" s="47" t="s">
        <v>6</v>
      </c>
      <c r="H50" s="47" t="s">
        <v>7</v>
      </c>
    </row>
    <row r="51" spans="1:8" ht="24.75" customHeight="1" x14ac:dyDescent="0.2">
      <c r="A51" s="53" t="s">
        <v>246</v>
      </c>
      <c r="B51" s="53" t="s">
        <v>247</v>
      </c>
      <c r="C51" s="67" t="s">
        <v>247</v>
      </c>
      <c r="D51" s="67" t="s">
        <v>0</v>
      </c>
      <c r="E51" s="48" t="s">
        <v>8</v>
      </c>
      <c r="F51" s="53"/>
      <c r="G51" s="49" t="s">
        <v>9</v>
      </c>
      <c r="H51" s="53"/>
    </row>
    <row r="52" spans="1:8" ht="24.75" customHeight="1" x14ac:dyDescent="0.2">
      <c r="A52" s="59"/>
    </row>
    <row r="53" spans="1:8" ht="24.75" customHeight="1" thickBot="1" x14ac:dyDescent="0.25">
      <c r="A53" s="47" t="s">
        <v>248</v>
      </c>
      <c r="B53" s="47" t="s">
        <v>1</v>
      </c>
      <c r="C53" s="47" t="s">
        <v>2</v>
      </c>
      <c r="D53" s="47" t="s">
        <v>3</v>
      </c>
      <c r="E53" s="47" t="s">
        <v>4</v>
      </c>
      <c r="F53" s="47" t="s">
        <v>5</v>
      </c>
      <c r="G53" s="47" t="s">
        <v>6</v>
      </c>
      <c r="H53" s="47" t="s">
        <v>7</v>
      </c>
    </row>
    <row r="54" spans="1:8" ht="24.75" customHeight="1" x14ac:dyDescent="0.2">
      <c r="A54" s="53" t="s">
        <v>249</v>
      </c>
      <c r="B54" s="53" t="s">
        <v>250</v>
      </c>
      <c r="C54" s="67" t="s">
        <v>250</v>
      </c>
      <c r="D54" s="67" t="s">
        <v>0</v>
      </c>
      <c r="E54" s="48" t="s">
        <v>8</v>
      </c>
      <c r="F54" s="53"/>
      <c r="G54" s="49" t="s">
        <v>9</v>
      </c>
      <c r="H54" s="53"/>
    </row>
    <row r="55" spans="1:8" ht="24.75" customHeight="1" x14ac:dyDescent="0.2">
      <c r="A55" s="2"/>
    </row>
    <row r="56" spans="1:8" ht="24.75" customHeight="1" thickBot="1" x14ac:dyDescent="0.25">
      <c r="A56" s="47" t="s">
        <v>251</v>
      </c>
      <c r="B56" s="47" t="s">
        <v>1</v>
      </c>
      <c r="C56" s="47" t="s">
        <v>2</v>
      </c>
      <c r="D56" s="47" t="s">
        <v>3</v>
      </c>
      <c r="E56" s="47" t="s">
        <v>4</v>
      </c>
      <c r="F56" s="47" t="s">
        <v>5</v>
      </c>
      <c r="G56" s="47" t="s">
        <v>6</v>
      </c>
      <c r="H56" s="47" t="s">
        <v>7</v>
      </c>
    </row>
    <row r="57" spans="1:8" ht="24.75" customHeight="1" x14ac:dyDescent="0.2">
      <c r="A57" s="53" t="s">
        <v>252</v>
      </c>
      <c r="B57" s="44" t="s">
        <v>253</v>
      </c>
      <c r="C57" s="67" t="s">
        <v>253</v>
      </c>
      <c r="D57" s="67" t="s">
        <v>0</v>
      </c>
      <c r="E57" s="48" t="s">
        <v>8</v>
      </c>
      <c r="F57" s="53"/>
      <c r="G57" s="49" t="s">
        <v>9</v>
      </c>
      <c r="H57" s="53"/>
    </row>
    <row r="58" spans="1:8" ht="24.75" customHeight="1" x14ac:dyDescent="0.2">
      <c r="A58" s="56" t="s">
        <v>254</v>
      </c>
      <c r="B58" s="63" t="s">
        <v>255</v>
      </c>
      <c r="C58" s="68" t="s">
        <v>255</v>
      </c>
      <c r="D58" s="68" t="s">
        <v>0</v>
      </c>
      <c r="E58" s="48" t="s">
        <v>8</v>
      </c>
      <c r="F58" s="56"/>
      <c r="G58" s="56"/>
      <c r="H58" s="56"/>
    </row>
    <row r="59" spans="1:8" ht="24.75" customHeight="1" x14ac:dyDescent="0.2">
      <c r="A59" s="53" t="s">
        <v>256</v>
      </c>
      <c r="B59" s="44" t="s">
        <v>257</v>
      </c>
      <c r="C59" s="67" t="s">
        <v>257</v>
      </c>
      <c r="D59" s="67" t="s">
        <v>0</v>
      </c>
      <c r="E59" s="48" t="s">
        <v>8</v>
      </c>
      <c r="F59" s="53"/>
      <c r="G59" s="53"/>
      <c r="H59" s="53"/>
    </row>
    <row r="60" spans="1:8" ht="24.75" customHeight="1" x14ac:dyDescent="0.2">
      <c r="A60" s="56" t="s">
        <v>258</v>
      </c>
      <c r="B60" s="63" t="s">
        <v>259</v>
      </c>
      <c r="C60" s="68" t="s">
        <v>259</v>
      </c>
      <c r="D60" s="68" t="s">
        <v>0</v>
      </c>
      <c r="E60" s="48" t="s">
        <v>8</v>
      </c>
      <c r="F60" s="56"/>
      <c r="G60" s="56"/>
      <c r="H60" s="56"/>
    </row>
    <row r="61" spans="1:8" ht="24.75" customHeight="1" x14ac:dyDescent="0.2">
      <c r="A61" s="53" t="s">
        <v>260</v>
      </c>
      <c r="B61" s="44"/>
      <c r="C61" s="46"/>
      <c r="D61" s="46"/>
      <c r="E61" s="48" t="s">
        <v>8</v>
      </c>
      <c r="F61" s="53"/>
      <c r="G61" s="53"/>
      <c r="H61" s="53"/>
    </row>
    <row r="62" spans="1:8" ht="24.75" customHeight="1" x14ac:dyDescent="0.2"/>
    <row r="63" spans="1:8" ht="24.75" customHeight="1" thickBot="1" x14ac:dyDescent="0.25">
      <c r="A63" s="47" t="s">
        <v>261</v>
      </c>
      <c r="B63" s="47" t="s">
        <v>1</v>
      </c>
      <c r="C63" s="47" t="s">
        <v>2</v>
      </c>
      <c r="D63" s="47" t="s">
        <v>3</v>
      </c>
      <c r="E63" s="47" t="s">
        <v>4</v>
      </c>
      <c r="F63" s="47" t="s">
        <v>5</v>
      </c>
      <c r="G63" s="47" t="s">
        <v>6</v>
      </c>
      <c r="H63" s="47" t="s">
        <v>7</v>
      </c>
    </row>
    <row r="64" spans="1:8" ht="24.75" customHeight="1" x14ac:dyDescent="0.2">
      <c r="A64" s="53" t="s">
        <v>262</v>
      </c>
      <c r="B64" s="44" t="s">
        <v>263</v>
      </c>
      <c r="C64" s="67" t="s">
        <v>263</v>
      </c>
      <c r="D64" s="67" t="s">
        <v>264</v>
      </c>
      <c r="E64" s="48" t="s">
        <v>8</v>
      </c>
      <c r="F64" s="53"/>
      <c r="G64" s="44"/>
      <c r="H64" s="54"/>
    </row>
    <row r="65" spans="1:8" ht="24.75" customHeight="1" x14ac:dyDescent="0.2">
      <c r="A65" s="56" t="s">
        <v>265</v>
      </c>
      <c r="B65" s="63" t="s">
        <v>266</v>
      </c>
      <c r="C65" s="68" t="s">
        <v>267</v>
      </c>
      <c r="D65" s="68" t="s">
        <v>264</v>
      </c>
      <c r="E65" s="48" t="s">
        <v>8</v>
      </c>
      <c r="F65" s="56"/>
      <c r="G65" s="56"/>
      <c r="H65" s="56"/>
    </row>
    <row r="66" spans="1:8" ht="24.75" customHeight="1" x14ac:dyDescent="0.2">
      <c r="A66" s="53" t="s">
        <v>268</v>
      </c>
      <c r="B66" s="44" t="s">
        <v>269</v>
      </c>
      <c r="C66" s="67" t="s">
        <v>270</v>
      </c>
      <c r="D66" s="67" t="s">
        <v>264</v>
      </c>
      <c r="E66" s="48" t="s">
        <v>8</v>
      </c>
      <c r="F66" s="53"/>
      <c r="G66" s="44"/>
      <c r="H66" s="54"/>
    </row>
    <row r="67" spans="1:8" ht="24.75" customHeight="1" x14ac:dyDescent="0.2">
      <c r="A67" s="56" t="s">
        <v>271</v>
      </c>
      <c r="B67" s="63" t="s">
        <v>266</v>
      </c>
      <c r="C67" s="68" t="s">
        <v>272</v>
      </c>
      <c r="D67" s="68" t="s">
        <v>264</v>
      </c>
      <c r="E67" s="48" t="s">
        <v>8</v>
      </c>
      <c r="F67" s="56"/>
      <c r="G67" s="56"/>
      <c r="H67" s="56"/>
    </row>
    <row r="68" spans="1:8" ht="24.75" customHeight="1" x14ac:dyDescent="0.2">
      <c r="A68" s="53" t="s">
        <v>273</v>
      </c>
      <c r="B68" s="44" t="s">
        <v>266</v>
      </c>
      <c r="C68" s="67" t="s">
        <v>274</v>
      </c>
      <c r="D68" s="67" t="s">
        <v>264</v>
      </c>
      <c r="E68" s="48" t="s">
        <v>8</v>
      </c>
      <c r="F68" s="53"/>
      <c r="G68" s="44"/>
      <c r="H68" s="54"/>
    </row>
    <row r="69" spans="1:8" ht="24.75" customHeight="1" x14ac:dyDescent="0.2">
      <c r="A69" s="56" t="s">
        <v>275</v>
      </c>
      <c r="B69" s="63" t="s">
        <v>266</v>
      </c>
      <c r="C69" s="68" t="s">
        <v>276</v>
      </c>
      <c r="D69" s="68" t="s">
        <v>264</v>
      </c>
      <c r="E69" s="48" t="s">
        <v>8</v>
      </c>
      <c r="F69" s="56"/>
      <c r="G69" s="56"/>
      <c r="H69" s="56"/>
    </row>
    <row r="70" spans="1:8" ht="24.75" customHeight="1" x14ac:dyDescent="0.2">
      <c r="A70" s="53" t="s">
        <v>277</v>
      </c>
      <c r="B70" s="44" t="s">
        <v>269</v>
      </c>
      <c r="C70" s="67" t="s">
        <v>278</v>
      </c>
      <c r="D70" s="67" t="s">
        <v>279</v>
      </c>
      <c r="E70" s="48" t="s">
        <v>8</v>
      </c>
      <c r="F70" s="53"/>
      <c r="G70" s="44"/>
      <c r="H70" s="54"/>
    </row>
    <row r="71" spans="1:8" ht="24.75" customHeight="1" x14ac:dyDescent="0.2">
      <c r="A71" s="56" t="s">
        <v>280</v>
      </c>
      <c r="B71" s="56" t="s">
        <v>266</v>
      </c>
      <c r="C71" s="68" t="s">
        <v>281</v>
      </c>
      <c r="D71" s="68" t="s">
        <v>264</v>
      </c>
      <c r="E71" s="48" t="s">
        <v>8</v>
      </c>
      <c r="F71" s="56"/>
      <c r="G71" s="56"/>
      <c r="H71" s="56"/>
    </row>
    <row r="72" spans="1:8" ht="24.75" customHeight="1" x14ac:dyDescent="0.2">
      <c r="A72" s="53" t="s">
        <v>282</v>
      </c>
      <c r="B72" s="44" t="s">
        <v>269</v>
      </c>
      <c r="C72" s="67" t="s">
        <v>283</v>
      </c>
      <c r="D72" s="67" t="s">
        <v>264</v>
      </c>
      <c r="E72" s="48" t="s">
        <v>8</v>
      </c>
      <c r="F72" s="53"/>
      <c r="G72" s="44"/>
      <c r="H72" s="54"/>
    </row>
    <row r="73" spans="1:8" ht="24.75" customHeight="1" x14ac:dyDescent="0.2">
      <c r="A73" s="56" t="s">
        <v>284</v>
      </c>
      <c r="B73" s="63" t="s">
        <v>269</v>
      </c>
      <c r="C73" s="68" t="s">
        <v>285</v>
      </c>
      <c r="D73" s="68" t="s">
        <v>264</v>
      </c>
      <c r="E73" s="48" t="s">
        <v>8</v>
      </c>
      <c r="F73" s="56"/>
      <c r="G73" s="56"/>
      <c r="H73" s="56"/>
    </row>
    <row r="74" spans="1:8" ht="24.75" customHeight="1" x14ac:dyDescent="0.2">
      <c r="A74" s="53" t="s">
        <v>286</v>
      </c>
      <c r="B74" s="44" t="s">
        <v>269</v>
      </c>
      <c r="C74" s="67" t="s">
        <v>287</v>
      </c>
      <c r="D74" s="67" t="s">
        <v>264</v>
      </c>
      <c r="E74" s="48" t="s">
        <v>8</v>
      </c>
      <c r="F74" s="53"/>
      <c r="G74" s="44"/>
      <c r="H74" s="54"/>
    </row>
    <row r="75" spans="1:8" ht="24.75" customHeight="1" x14ac:dyDescent="0.2">
      <c r="A75" s="56" t="s">
        <v>288</v>
      </c>
      <c r="B75" s="45" t="s">
        <v>269</v>
      </c>
      <c r="C75" s="68" t="s">
        <v>289</v>
      </c>
      <c r="D75" s="68" t="s">
        <v>264</v>
      </c>
      <c r="E75" s="48" t="s">
        <v>8</v>
      </c>
      <c r="F75" s="56"/>
      <c r="G75" s="56"/>
      <c r="H75" s="56"/>
    </row>
    <row r="76" spans="1:8" ht="24.75" customHeight="1" x14ac:dyDescent="0.2">
      <c r="A76" s="53" t="s">
        <v>290</v>
      </c>
      <c r="B76" s="44" t="s">
        <v>269</v>
      </c>
      <c r="C76" s="67" t="s">
        <v>291</v>
      </c>
      <c r="D76" s="67" t="s">
        <v>264</v>
      </c>
      <c r="E76" s="48" t="s">
        <v>8</v>
      </c>
      <c r="F76" s="53"/>
      <c r="G76" s="44"/>
      <c r="H76" s="54"/>
    </row>
    <row r="77" spans="1:8" ht="24.75" customHeight="1" x14ac:dyDescent="0.2">
      <c r="A77" s="56" t="s">
        <v>292</v>
      </c>
      <c r="B77" s="63" t="s">
        <v>269</v>
      </c>
      <c r="C77" s="68" t="s">
        <v>293</v>
      </c>
      <c r="D77" s="68" t="s">
        <v>264</v>
      </c>
      <c r="E77" s="48" t="s">
        <v>8</v>
      </c>
      <c r="F77" s="56"/>
      <c r="G77" s="56"/>
      <c r="H77" s="56"/>
    </row>
    <row r="78" spans="1:8" ht="24.75" customHeight="1" x14ac:dyDescent="0.2">
      <c r="A78" s="53" t="s">
        <v>294</v>
      </c>
      <c r="B78" s="44" t="s">
        <v>295</v>
      </c>
      <c r="C78" s="67" t="s">
        <v>295</v>
      </c>
      <c r="D78" s="67" t="s">
        <v>264</v>
      </c>
      <c r="E78" s="48" t="s">
        <v>8</v>
      </c>
      <c r="F78" s="53"/>
      <c r="G78" s="44"/>
      <c r="H78" s="54"/>
    </row>
    <row r="79" spans="1:8" ht="24.75" customHeight="1" x14ac:dyDescent="0.2">
      <c r="A79" s="56" t="s">
        <v>296</v>
      </c>
      <c r="B79" s="63" t="s">
        <v>297</v>
      </c>
      <c r="C79" s="68" t="s">
        <v>297</v>
      </c>
      <c r="D79" s="68" t="s">
        <v>264</v>
      </c>
      <c r="E79" s="48" t="s">
        <v>8</v>
      </c>
      <c r="F79" s="56"/>
      <c r="G79" s="56"/>
      <c r="H79" s="56"/>
    </row>
  </sheetData>
  <mergeCells count="3">
    <mergeCell ref="A1:H1"/>
    <mergeCell ref="A2:B2"/>
    <mergeCell ref="A3:H3"/>
  </mergeCells>
  <conditionalFormatting sqref="E6:E11">
    <cfRule type="containsText" dxfId="100" priority="143" operator="containsText" text="Pass">
      <formula>NOT(ISERROR(SEARCH("Pass",E6)))</formula>
    </cfRule>
    <cfRule type="containsText" dxfId="99" priority="142" operator="containsText" text="Fail">
      <formula>NOT(ISERROR(SEARCH("Fail",E6)))</formula>
    </cfRule>
    <cfRule type="containsText" dxfId="98" priority="141" operator="containsText" text="Not Applicable">
      <formula>NOT(ISERROR(SEARCH("Not Applicable",E6)))</formula>
    </cfRule>
    <cfRule type="containsText" dxfId="97" priority="144" operator="containsText" text="Not Executed">
      <formula>NOT(ISERROR(SEARCH("Not Executed",E6)))</formula>
    </cfRule>
  </conditionalFormatting>
  <conditionalFormatting sqref="E13:E16">
    <cfRule type="containsText" dxfId="96" priority="128" operator="containsText" text="Not Executed">
      <formula>NOT(ISERROR(SEARCH("Not Executed",E13)))</formula>
    </cfRule>
    <cfRule type="containsText" dxfId="95" priority="127" operator="containsText" text="Pass">
      <formula>NOT(ISERROR(SEARCH("Pass",E13)))</formula>
    </cfRule>
    <cfRule type="containsText" dxfId="94" priority="125" operator="containsText" text="Not Applicable">
      <formula>NOT(ISERROR(SEARCH("Not Applicable",E13)))</formula>
    </cfRule>
    <cfRule type="containsText" dxfId="93" priority="126" operator="containsText" text="Fail">
      <formula>NOT(ISERROR(SEARCH("Fail",E13)))</formula>
    </cfRule>
  </conditionalFormatting>
  <conditionalFormatting sqref="E18:E19">
    <cfRule type="containsText" dxfId="92" priority="124" operator="containsText" text="Not Executed">
      <formula>NOT(ISERROR(SEARCH("Not Executed",E18)))</formula>
    </cfRule>
    <cfRule type="containsText" dxfId="91" priority="123" operator="containsText" text="Pass">
      <formula>NOT(ISERROR(SEARCH("Pass",E18)))</formula>
    </cfRule>
    <cfRule type="containsText" dxfId="90" priority="122" operator="containsText" text="Fail">
      <formula>NOT(ISERROR(SEARCH("Fail",E18)))</formula>
    </cfRule>
    <cfRule type="containsText" dxfId="89" priority="121" operator="containsText" text="Not Applicable">
      <formula>NOT(ISERROR(SEARCH("Not Applicable",E18)))</formula>
    </cfRule>
  </conditionalFormatting>
  <conditionalFormatting sqref="E22:E23">
    <cfRule type="containsText" dxfId="88" priority="116" operator="containsText" text="Not Executed">
      <formula>NOT(ISERROR(SEARCH("Not Executed",E22)))</formula>
    </cfRule>
    <cfRule type="containsText" dxfId="87" priority="115" operator="containsText" text="Pass">
      <formula>NOT(ISERROR(SEARCH("Pass",E22)))</formula>
    </cfRule>
    <cfRule type="containsText" dxfId="86" priority="114" operator="containsText" text="Fail">
      <formula>NOT(ISERROR(SEARCH("Fail",E22)))</formula>
    </cfRule>
    <cfRule type="containsText" dxfId="85" priority="113" operator="containsText" text="Not Applicable">
      <formula>NOT(ISERROR(SEARCH("Not Applicable",E22)))</formula>
    </cfRule>
  </conditionalFormatting>
  <conditionalFormatting sqref="E25:E34">
    <cfRule type="containsText" dxfId="84" priority="97" operator="containsText" text="Not Applicable">
      <formula>NOT(ISERROR(SEARCH("Not Applicable",E25)))</formula>
    </cfRule>
    <cfRule type="containsText" dxfId="83" priority="100" operator="containsText" text="Not Executed">
      <formula>NOT(ISERROR(SEARCH("Not Executed",E25)))</formula>
    </cfRule>
    <cfRule type="containsText" dxfId="82" priority="99" operator="containsText" text="Pass">
      <formula>NOT(ISERROR(SEARCH("Pass",E25)))</formula>
    </cfRule>
    <cfRule type="containsText" dxfId="81" priority="98" operator="containsText" text="Fail">
      <formula>NOT(ISERROR(SEARCH("Fail",E25)))</formula>
    </cfRule>
  </conditionalFormatting>
  <conditionalFormatting sqref="E36:E46">
    <cfRule type="containsText" dxfId="80" priority="76" operator="containsText" text="Not Executed">
      <formula>NOT(ISERROR(SEARCH("Not Executed",E36)))</formula>
    </cfRule>
    <cfRule type="containsText" dxfId="79" priority="75" operator="containsText" text="Pass">
      <formula>NOT(ISERROR(SEARCH("Pass",E36)))</formula>
    </cfRule>
    <cfRule type="containsText" dxfId="78" priority="74" operator="containsText" text="Fail">
      <formula>NOT(ISERROR(SEARCH("Fail",E36)))</formula>
    </cfRule>
    <cfRule type="containsText" dxfId="77" priority="73" operator="containsText" text="Not Applicable">
      <formula>NOT(ISERROR(SEARCH("Not Applicable",E36)))</formula>
    </cfRule>
  </conditionalFormatting>
  <conditionalFormatting sqref="E48:E49">
    <cfRule type="containsText" dxfId="76" priority="69" operator="containsText" text="Not Applicable">
      <formula>NOT(ISERROR(SEARCH("Not Applicable",E48)))</formula>
    </cfRule>
    <cfRule type="containsText" dxfId="75" priority="70" operator="containsText" text="Fail">
      <formula>NOT(ISERROR(SEARCH("Fail",E48)))</formula>
    </cfRule>
    <cfRule type="containsText" dxfId="74" priority="71" operator="containsText" text="Pass">
      <formula>NOT(ISERROR(SEARCH("Pass",E48)))</formula>
    </cfRule>
    <cfRule type="containsText" dxfId="73" priority="72" operator="containsText" text="Not Executed">
      <formula>NOT(ISERROR(SEARCH("Not Executed",E48)))</formula>
    </cfRule>
  </conditionalFormatting>
  <conditionalFormatting sqref="E51:E52">
    <cfRule type="containsText" dxfId="72" priority="64" operator="containsText" text="Not Executed">
      <formula>NOT(ISERROR(SEARCH("Not Executed",E51)))</formula>
    </cfRule>
    <cfRule type="containsText" dxfId="71" priority="61" operator="containsText" text="Not Applicable">
      <formula>NOT(ISERROR(SEARCH("Not Applicable",E51)))</formula>
    </cfRule>
    <cfRule type="containsText" dxfId="70" priority="62" operator="containsText" text="Fail">
      <formula>NOT(ISERROR(SEARCH("Fail",E51)))</formula>
    </cfRule>
    <cfRule type="containsText" dxfId="69" priority="63" operator="containsText" text="Pass">
      <formula>NOT(ISERROR(SEARCH("Pass",E51)))</formula>
    </cfRule>
  </conditionalFormatting>
  <conditionalFormatting sqref="E54:E55">
    <cfRule type="containsText" dxfId="68" priority="55" operator="containsText" text="Pass">
      <formula>NOT(ISERROR(SEARCH("Pass",E54)))</formula>
    </cfRule>
    <cfRule type="containsText" dxfId="67" priority="53" operator="containsText" text="Not Applicable">
      <formula>NOT(ISERROR(SEARCH("Not Applicable",E54)))</formula>
    </cfRule>
    <cfRule type="containsText" dxfId="66" priority="54" operator="containsText" text="Fail">
      <formula>NOT(ISERROR(SEARCH("Fail",E54)))</formula>
    </cfRule>
    <cfRule type="containsText" dxfId="65" priority="56" operator="containsText" text="Not Executed">
      <formula>NOT(ISERROR(SEARCH("Not Executed",E54)))</formula>
    </cfRule>
  </conditionalFormatting>
  <conditionalFormatting sqref="E57:E62">
    <cfRule type="containsText" dxfId="64" priority="37" operator="containsText" text="Not Applicable">
      <formula>NOT(ISERROR(SEARCH("Not Applicable",E57)))</formula>
    </cfRule>
    <cfRule type="containsText" dxfId="63" priority="38" operator="containsText" text="Fail">
      <formula>NOT(ISERROR(SEARCH("Fail",E57)))</formula>
    </cfRule>
    <cfRule type="containsText" dxfId="62" priority="40" operator="containsText" text="Not Executed">
      <formula>NOT(ISERROR(SEARCH("Not Executed",E57)))</formula>
    </cfRule>
    <cfRule type="containsText" dxfId="61" priority="39" operator="containsText" text="Pass">
      <formula>NOT(ISERROR(SEARCH("Pass",E57)))</formula>
    </cfRule>
  </conditionalFormatting>
  <conditionalFormatting sqref="E64:E255">
    <cfRule type="containsText" dxfId="60" priority="2" operator="containsText" text="Fail">
      <formula>NOT(ISERROR(SEARCH("Fail",E64)))</formula>
    </cfRule>
    <cfRule type="containsText" dxfId="59" priority="3" operator="containsText" text="Pass">
      <formula>NOT(ISERROR(SEARCH("Pass",E64)))</formula>
    </cfRule>
    <cfRule type="containsText" dxfId="58" priority="4" operator="containsText" text="Not Executed">
      <formula>NOT(ISERROR(SEARCH("Not Executed",E64)))</formula>
    </cfRule>
    <cfRule type="containsText" dxfId="57" priority="1" operator="containsText" text="Not Applicable">
      <formula>NOT(ISERROR(SEARCH("Not Applicable",E64)))</formula>
    </cfRule>
  </conditionalFormatting>
  <conditionalFormatting sqref="G6:G10">
    <cfRule type="cellIs" dxfId="56" priority="137" operator="equal">
      <formula>"Low"</formula>
    </cfRule>
    <cfRule type="cellIs" dxfId="55" priority="138" operator="equal">
      <formula>"Medium"</formula>
    </cfRule>
    <cfRule type="cellIs" dxfId="54" priority="139" operator="equal">
      <formula>"High"</formula>
    </cfRule>
    <cfRule type="cellIs" dxfId="53" priority="140" operator="equal">
      <formula>"Critical"</formula>
    </cfRule>
  </conditionalFormatting>
  <conditionalFormatting sqref="G13:G15">
    <cfRule type="cellIs" dxfId="52" priority="129" operator="equal">
      <formula>"Low"</formula>
    </cfRule>
    <cfRule type="cellIs" dxfId="51" priority="130" operator="equal">
      <formula>"Medium"</formula>
    </cfRule>
    <cfRule type="cellIs" dxfId="50" priority="132" operator="equal">
      <formula>"Critical"</formula>
    </cfRule>
    <cfRule type="cellIs" dxfId="49" priority="131" operator="equal">
      <formula>"High"</formula>
    </cfRule>
  </conditionalFormatting>
  <conditionalFormatting sqref="G18:G19">
    <cfRule type="cellIs" dxfId="48" priority="118" operator="equal">
      <formula>"Medium"</formula>
    </cfRule>
    <cfRule type="cellIs" dxfId="47" priority="120" operator="equal">
      <formula>"Critical"</formula>
    </cfRule>
    <cfRule type="cellIs" dxfId="46" priority="119" operator="equal">
      <formula>"High"</formula>
    </cfRule>
    <cfRule type="cellIs" dxfId="45" priority="117" operator="equal">
      <formula>"Low"</formula>
    </cfRule>
  </conditionalFormatting>
  <conditionalFormatting sqref="G22">
    <cfRule type="cellIs" dxfId="44" priority="109" operator="equal">
      <formula>"Low"</formula>
    </cfRule>
    <cfRule type="cellIs" dxfId="43" priority="111" operator="equal">
      <formula>"High"</formula>
    </cfRule>
    <cfRule type="cellIs" dxfId="42" priority="110" operator="equal">
      <formula>"Medium"</formula>
    </cfRule>
    <cfRule type="cellIs" dxfId="41" priority="112" operator="equal">
      <formula>"Critical"</formula>
    </cfRule>
  </conditionalFormatting>
  <conditionalFormatting sqref="G25">
    <cfRule type="cellIs" dxfId="40" priority="102" operator="equal">
      <formula>"Medium"</formula>
    </cfRule>
    <cfRule type="cellIs" dxfId="39" priority="104" operator="equal">
      <formula>"Critical"</formula>
    </cfRule>
    <cfRule type="cellIs" dxfId="38" priority="103" operator="equal">
      <formula>"High"</formula>
    </cfRule>
    <cfRule type="cellIs" dxfId="37" priority="101" operator="equal">
      <formula>"Low"</formula>
    </cfRule>
  </conditionalFormatting>
  <conditionalFormatting sqref="G27 G29 G31 G33">
    <cfRule type="cellIs" dxfId="36" priority="93" operator="equal">
      <formula>"Low"</formula>
    </cfRule>
    <cfRule type="cellIs" dxfId="35" priority="94" operator="equal">
      <formula>"Medium"</formula>
    </cfRule>
    <cfRule type="cellIs" dxfId="34" priority="95" operator="equal">
      <formula>"High"</formula>
    </cfRule>
    <cfRule type="cellIs" dxfId="33" priority="96" operator="equal">
      <formula>"Critical"</formula>
    </cfRule>
  </conditionalFormatting>
  <conditionalFormatting sqref="G36">
    <cfRule type="cellIs" dxfId="32" priority="88" operator="equal">
      <formula>"Critical"</formula>
    </cfRule>
    <cfRule type="cellIs" dxfId="31" priority="87" operator="equal">
      <formula>"High"</formula>
    </cfRule>
    <cfRule type="cellIs" dxfId="30" priority="85" operator="equal">
      <formula>"Low"</formula>
    </cfRule>
    <cfRule type="cellIs" dxfId="29" priority="86" operator="equal">
      <formula>"Medium"</formula>
    </cfRule>
  </conditionalFormatting>
  <conditionalFormatting sqref="G38 G40 G42 G44">
    <cfRule type="cellIs" dxfId="28" priority="79" operator="equal">
      <formula>"High"</formula>
    </cfRule>
    <cfRule type="cellIs" dxfId="27" priority="80" operator="equal">
      <formula>"Critical"</formula>
    </cfRule>
    <cfRule type="cellIs" dxfId="26" priority="78" operator="equal">
      <formula>"Medium"</formula>
    </cfRule>
    <cfRule type="cellIs" dxfId="25" priority="77" operator="equal">
      <formula>"Low"</formula>
    </cfRule>
  </conditionalFormatting>
  <conditionalFormatting sqref="G48">
    <cfRule type="cellIs" dxfId="24" priority="67" operator="equal">
      <formula>"High"</formula>
    </cfRule>
    <cfRule type="cellIs" dxfId="23" priority="66" operator="equal">
      <formula>"Medium"</formula>
    </cfRule>
    <cfRule type="cellIs" dxfId="22" priority="68" operator="equal">
      <formula>"Critical"</formula>
    </cfRule>
    <cfRule type="cellIs" dxfId="21" priority="65" operator="equal">
      <formula>"Low"</formula>
    </cfRule>
  </conditionalFormatting>
  <conditionalFormatting sqref="G51">
    <cfRule type="cellIs" dxfId="20" priority="57" operator="equal">
      <formula>"Low"</formula>
    </cfRule>
    <cfRule type="cellIs" dxfId="19" priority="60" operator="equal">
      <formula>"Critical"</formula>
    </cfRule>
    <cfRule type="cellIs" dxfId="18" priority="59" operator="equal">
      <formula>"High"</formula>
    </cfRule>
    <cfRule type="cellIs" dxfId="17" priority="58" operator="equal">
      <formula>"Medium"</formula>
    </cfRule>
  </conditionalFormatting>
  <conditionalFormatting sqref="G54">
    <cfRule type="cellIs" dxfId="16" priority="52" operator="equal">
      <formula>"Critical"</formula>
    </cfRule>
    <cfRule type="cellIs" dxfId="15" priority="51" operator="equal">
      <formula>"High"</formula>
    </cfRule>
    <cfRule type="cellIs" dxfId="14" priority="50" operator="equal">
      <formula>"Medium"</formula>
    </cfRule>
    <cfRule type="cellIs" dxfId="13" priority="49" operator="equal">
      <formula>"Low"</formula>
    </cfRule>
  </conditionalFormatting>
  <conditionalFormatting sqref="G57">
    <cfRule type="cellIs" dxfId="12" priority="44" operator="equal">
      <formula>"Critical"</formula>
    </cfRule>
    <cfRule type="cellIs" dxfId="11" priority="43" operator="equal">
      <formula>"High"</formula>
    </cfRule>
    <cfRule type="cellIs" dxfId="10" priority="42" operator="equal">
      <formula>"Medium"</formula>
    </cfRule>
    <cfRule type="cellIs" dxfId="9" priority="41" operator="equal">
      <formula>"Low"</formula>
    </cfRule>
  </conditionalFormatting>
  <dataValidations count="2">
    <dataValidation type="list" errorStyle="information" allowBlank="1" showInputMessage="1" showErrorMessage="1" promptTitle="result" sqref="E6:E10 E13:E16 E18:E20 E22 E25:E33 E36:E45 E48 E51 E54 E57:E61 E64:E79" xr:uid="{A70C0A73-958D-49FC-9A08-2E24C393E84C}">
      <formula1>"Not Executed, Pass, Fail, N/A"</formula1>
    </dataValidation>
    <dataValidation type="list" allowBlank="1" showInputMessage="1" showErrorMessage="1" sqref="G6:G10 G13:G16 G18:G20 G22 G25:G33 G36:G45 G48 G51 G54 G57" xr:uid="{150BEEBF-24A3-4B54-94A8-140E47042E21}">
      <formula1>"&lt;enter&gt;,Critical,High,Medium, Low"</formula1>
    </dataValidation>
  </dataValidations>
  <hyperlinks>
    <hyperlink ref="B31" r:id="rId1" display="Require users to create strong passwords. Check the related setting for this requirement. docs.aws.amazon.com" xr:uid="{1F485947-4BEE-460C-AA4F-1F9BF926FBA9}"/>
    <hyperlink ref="C31" r:id="rId2" xr:uid="{B0EF7069-A000-4E90-B92F-CECC3A6A4A43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zoomScale="90" zoomScaleNormal="90" workbookViewId="0">
      <selection activeCell="L20" sqref="L20"/>
    </sheetView>
  </sheetViews>
  <sheetFormatPr defaultColWidth="8.85546875" defaultRowHeight="12.75" x14ac:dyDescent="0.2"/>
  <cols>
    <col min="1" max="1" width="18.42578125" bestFit="1" customWidth="1"/>
    <col min="2" max="4" width="14.7109375" customWidth="1"/>
    <col min="5" max="5" width="5.42578125" hidden="1" customWidth="1"/>
    <col min="6" max="7" width="5.42578125" customWidth="1"/>
    <col min="8" max="8" width="20.7109375" bestFit="1" customWidth="1"/>
    <col min="9" max="9" width="42.7109375" customWidth="1"/>
    <col min="10" max="10" width="5.42578125" hidden="1" customWidth="1"/>
    <col min="12" max="12" width="40.42578125" bestFit="1" customWidth="1"/>
  </cols>
  <sheetData>
    <row r="1" spans="1:10" ht="32.25" customHeight="1" x14ac:dyDescent="0.2">
      <c r="A1" s="39" t="s">
        <v>298</v>
      </c>
      <c r="B1" s="86" t="s">
        <v>299</v>
      </c>
      <c r="C1" s="87"/>
      <c r="D1" s="87"/>
      <c r="E1" s="40">
        <f>VLOOKUP(B1,References!A2:B8,2,FALSE)</f>
        <v>3</v>
      </c>
      <c r="F1" s="40"/>
      <c r="G1" s="40"/>
      <c r="H1" s="39" t="s">
        <v>300</v>
      </c>
      <c r="I1" s="65" t="s">
        <v>301</v>
      </c>
    </row>
    <row r="2" spans="1:10" ht="32.25" customHeight="1" x14ac:dyDescent="0.2">
      <c r="A2" s="39" t="s">
        <v>302</v>
      </c>
      <c r="B2" s="91" t="s">
        <v>303</v>
      </c>
      <c r="C2" s="91"/>
      <c r="D2" s="91"/>
      <c r="E2" s="40">
        <f>VLOOKUP(B2,References!C2:D6,2,FALSE)</f>
        <v>4</v>
      </c>
      <c r="F2" s="40"/>
      <c r="G2" s="40"/>
      <c r="H2" s="39" t="s">
        <v>304</v>
      </c>
      <c r="I2" s="65" t="s">
        <v>305</v>
      </c>
    </row>
    <row r="3" spans="1:10" ht="32.25" customHeight="1" x14ac:dyDescent="0.2">
      <c r="A3" s="39" t="s">
        <v>306</v>
      </c>
      <c r="B3" s="91" t="s">
        <v>307</v>
      </c>
      <c r="C3" s="91"/>
      <c r="D3" s="91"/>
      <c r="E3" s="40">
        <f>VLOOKUP(B3,References!E2:F6,2,FALSE)</f>
        <v>9</v>
      </c>
      <c r="F3" s="40"/>
      <c r="G3" s="40"/>
      <c r="H3" s="39" t="s">
        <v>308</v>
      </c>
      <c r="I3" s="65" t="s">
        <v>309</v>
      </c>
    </row>
    <row r="4" spans="1:10" s="21" customFormat="1" ht="32.25" customHeight="1" x14ac:dyDescent="0.2">
      <c r="A4" s="39" t="s">
        <v>310</v>
      </c>
      <c r="B4" s="91" t="s">
        <v>311</v>
      </c>
      <c r="C4" s="91"/>
      <c r="D4" s="91"/>
      <c r="E4" s="40">
        <f>VLOOKUP(B4,References!G3:H8,2,FALSE)</f>
        <v>9</v>
      </c>
      <c r="F4" s="40"/>
      <c r="G4" s="40"/>
      <c r="H4" s="39" t="s">
        <v>312</v>
      </c>
      <c r="I4" s="65" t="s">
        <v>313</v>
      </c>
    </row>
    <row r="5" spans="1:10" s="21" customFormat="1" ht="32.25" customHeight="1" x14ac:dyDescent="0.2">
      <c r="A5" s="41"/>
      <c r="B5" s="40"/>
      <c r="C5" s="40"/>
      <c r="D5" s="40"/>
      <c r="E5" s="40"/>
      <c r="F5" s="40"/>
      <c r="G5" s="40"/>
      <c r="H5" s="41"/>
      <c r="I5" s="40"/>
      <c r="J5" s="2">
        <f>VLOOKUP(I1,References!A$11:B$16,2,FALSE)</f>
        <v>2</v>
      </c>
    </row>
    <row r="6" spans="1:10" s="21" customFormat="1" ht="32.25" customHeight="1" x14ac:dyDescent="0.2">
      <c r="A6" s="92" t="s">
        <v>314</v>
      </c>
      <c r="B6" s="92"/>
      <c r="C6" s="92"/>
      <c r="D6" s="92"/>
      <c r="E6" s="1"/>
      <c r="F6" s="1"/>
      <c r="G6" s="1"/>
      <c r="H6" s="92" t="s">
        <v>315</v>
      </c>
      <c r="I6" s="92"/>
      <c r="J6" s="2">
        <f>VLOOKUP(I2,References!C$11:D$17,2,FALSE)</f>
        <v>9</v>
      </c>
    </row>
    <row r="7" spans="1:10" s="21" customFormat="1" ht="32.25" customHeight="1" x14ac:dyDescent="0.2">
      <c r="A7" s="39" t="s">
        <v>316</v>
      </c>
      <c r="B7" s="86" t="s">
        <v>317</v>
      </c>
      <c r="C7" s="86"/>
      <c r="D7" s="86"/>
      <c r="E7" s="40">
        <f>VLOOKUP(B7,References!I2:J7,2,FALSE)</f>
        <v>1</v>
      </c>
      <c r="F7" s="40"/>
      <c r="G7" s="40"/>
      <c r="H7" s="39" t="s">
        <v>318</v>
      </c>
      <c r="I7" s="65" t="s">
        <v>319</v>
      </c>
      <c r="J7" s="2">
        <f>VLOOKUP(I3,References!E$11:F$16,2,FALSE)</f>
        <v>1</v>
      </c>
    </row>
    <row r="8" spans="1:10" s="21" customFormat="1" ht="32.25" customHeight="1" x14ac:dyDescent="0.2">
      <c r="A8" s="39" t="s">
        <v>320</v>
      </c>
      <c r="B8" s="86" t="s">
        <v>321</v>
      </c>
      <c r="C8" s="86"/>
      <c r="D8" s="86"/>
      <c r="E8" s="40">
        <f>VLOOKUP(B8,References!K$2:L$7,2,FALSE)</f>
        <v>9</v>
      </c>
      <c r="F8" s="40"/>
      <c r="G8" s="40"/>
      <c r="H8" s="39" t="s">
        <v>322</v>
      </c>
      <c r="I8" s="65" t="s">
        <v>323</v>
      </c>
      <c r="J8" s="2">
        <f>VLOOKUP(I4,References!G$11:H$16,2,FALSE)</f>
        <v>0</v>
      </c>
    </row>
    <row r="9" spans="1:10" s="21" customFormat="1" ht="32.25" customHeight="1" x14ac:dyDescent="0.2">
      <c r="A9" s="39" t="s">
        <v>324</v>
      </c>
      <c r="B9" s="86" t="s">
        <v>325</v>
      </c>
      <c r="C9" s="86"/>
      <c r="D9" s="86"/>
      <c r="E9" s="40">
        <f>VLOOKUP(B9,References!M$2:N$7,2,FALSE)</f>
        <v>9</v>
      </c>
      <c r="F9" s="40"/>
      <c r="G9" s="40"/>
      <c r="H9" s="39" t="s">
        <v>326</v>
      </c>
      <c r="I9" s="65" t="s">
        <v>327</v>
      </c>
      <c r="J9" s="2"/>
    </row>
    <row r="10" spans="1:10" s="21" customFormat="1" ht="32.25" customHeight="1" x14ac:dyDescent="0.2">
      <c r="A10" s="39" t="s">
        <v>328</v>
      </c>
      <c r="B10" s="86" t="s">
        <v>329</v>
      </c>
      <c r="C10" s="86"/>
      <c r="D10" s="86"/>
      <c r="E10" s="40">
        <f>VLOOKUP(B10,References!O$2:P$7,2,FALSE)</f>
        <v>3</v>
      </c>
      <c r="F10" s="40"/>
      <c r="G10" s="40"/>
      <c r="H10" s="39" t="s">
        <v>330</v>
      </c>
      <c r="I10" s="65" t="s">
        <v>331</v>
      </c>
      <c r="J10" s="1"/>
    </row>
    <row r="11" spans="1:10" s="21" customFormat="1" ht="26.25" customHeight="1" x14ac:dyDescent="0.25">
      <c r="A11"/>
      <c r="B11"/>
      <c r="C11"/>
      <c r="D11"/>
      <c r="E11" s="42"/>
      <c r="F11" s="42"/>
      <c r="G11" s="42"/>
      <c r="H11"/>
      <c r="I11"/>
      <c r="J11" s="2">
        <f>VLOOKUP(I7,References!I$11:J$16,2,FALSE)</f>
        <v>3</v>
      </c>
    </row>
    <row r="12" spans="1:10" s="21" customFormat="1" ht="26.25" customHeight="1" x14ac:dyDescent="0.25">
      <c r="A12" s="89" t="s">
        <v>332</v>
      </c>
      <c r="B12" s="88">
        <f>IFERROR(AVERAGE(E1:E4,E7:E10),"All factors require a selection.")</f>
        <v>5.875</v>
      </c>
      <c r="C12" s="88"/>
      <c r="D12" s="88"/>
      <c r="E12" s="42"/>
      <c r="F12" s="42"/>
      <c r="G12" s="42"/>
      <c r="H12" s="90" t="s">
        <v>333</v>
      </c>
      <c r="I12" s="88">
        <f>IFERROR(AVERAGE(J5:J8,J11:J14),"All factors require a selection.")</f>
        <v>3.375</v>
      </c>
      <c r="J12" s="2">
        <f>VLOOKUP(I8,References!K$11:L$16,2,FALSE)</f>
        <v>4</v>
      </c>
    </row>
    <row r="13" spans="1:10" s="21" customFormat="1" ht="26.25" customHeight="1" x14ac:dyDescent="0.2">
      <c r="A13" s="89"/>
      <c r="B13" s="88"/>
      <c r="C13" s="88"/>
      <c r="D13" s="88"/>
      <c r="E13"/>
      <c r="F13"/>
      <c r="G13"/>
      <c r="H13" s="90"/>
      <c r="I13" s="88"/>
      <c r="J13" s="2">
        <f>VLOOKUP(I9,References!M$11:O$16,2,FALSE)</f>
        <v>5</v>
      </c>
    </row>
    <row r="14" spans="1:10" s="21" customFormat="1" ht="26.25" customHeight="1" x14ac:dyDescent="0.2">
      <c r="A14"/>
      <c r="B14"/>
      <c r="C14"/>
      <c r="D14"/>
      <c r="E14"/>
      <c r="F14"/>
      <c r="G14"/>
      <c r="H14"/>
      <c r="I14"/>
      <c r="J14" s="2">
        <f>VLOOKUP(I10,References!O$11:P$16,2,FALSE)</f>
        <v>3</v>
      </c>
    </row>
    <row r="15" spans="1:10" ht="26.25" customHeight="1" x14ac:dyDescent="0.2"/>
    <row r="16" spans="1:10" ht="24" customHeight="1" x14ac:dyDescent="0.2">
      <c r="A16" s="21"/>
      <c r="B16" s="80" t="s">
        <v>334</v>
      </c>
      <c r="C16" s="81"/>
      <c r="D16" s="81"/>
      <c r="E16" s="82" t="str">
        <f>IFERROR(IF(AND($B$12&lt;3,$I$12&lt;3),"Note",IF(OR(AND($B$12&lt;3,$I$12&gt;=3,$I$12&lt;6),AND($B$12&gt;=3,$B$12&lt;6,$I$12&lt;3)),"Low",IF(OR(AND($B12&lt;3,$I12&gt;=6),AND($B12&gt;=3,$B12&lt;6,$I12&gt;=3,$I12&lt;6),AND($B12&gt;=6,$I12&lt;3)),"Medium",IF(OR(AND($B12&gt;=6,$B12&gt;=3,$I12&lt;6),AND($B12&gt;=3,$B12&lt;6,$I12&gt;6)),"High","Critical")))),"Note")</f>
        <v>Medium</v>
      </c>
      <c r="F16" s="82"/>
      <c r="G16" s="82"/>
      <c r="H16" s="83"/>
      <c r="I16" s="24"/>
    </row>
    <row r="17" spans="1:9" ht="15" customHeight="1" x14ac:dyDescent="0.2"/>
    <row r="18" spans="1:9" ht="25.5" customHeight="1" x14ac:dyDescent="0.2">
      <c r="A18" s="28"/>
      <c r="B18" s="84" t="s">
        <v>114</v>
      </c>
      <c r="C18" s="84"/>
      <c r="D18" s="85"/>
      <c r="E18" s="21"/>
      <c r="F18" s="21"/>
      <c r="G18" s="21"/>
      <c r="H18" s="21"/>
      <c r="I18" s="21"/>
    </row>
    <row r="19" spans="1:9" ht="25.5" customHeight="1" x14ac:dyDescent="0.2">
      <c r="A19" s="29" t="s">
        <v>115</v>
      </c>
      <c r="B19" s="23" t="str">
        <f>IF($I12&lt;3,"-&gt;Low&lt;-","Low")</f>
        <v>Low</v>
      </c>
      <c r="C19" s="23" t="str">
        <f>IF(AND($I12&gt;=3,$I12&lt;6),"-&gt;Medium&lt;-","Medium")</f>
        <v>-&gt;Medium&lt;-</v>
      </c>
      <c r="D19" s="30" t="str">
        <f>IF($I12&gt;=6,"-&gt;High&lt;-","High")</f>
        <v>High</v>
      </c>
      <c r="E19" s="21"/>
      <c r="F19" s="21"/>
      <c r="G19" s="21"/>
      <c r="H19" s="21"/>
      <c r="I19" s="21"/>
    </row>
    <row r="20" spans="1:9" s="21" customFormat="1" ht="25.5" customHeight="1" x14ac:dyDescent="0.2">
      <c r="A20" s="31" t="str">
        <f>IF($B12&lt;3,"-&gt;Low&lt;-","Low")</f>
        <v>Low</v>
      </c>
      <c r="B20" s="25" t="str">
        <f>IF(AND($B$12&lt;3,$I$12&lt;3),"-&gt;Note&lt;-","Note")</f>
        <v>Note</v>
      </c>
      <c r="C20" s="26" t="str">
        <f>IF(AND($B$12&lt;3,$I$12&gt;=3,$I$12&lt;6),"-&gt;Low&lt;-","Low")</f>
        <v>Low</v>
      </c>
      <c r="D20" s="32" t="str">
        <f>IF(AND($B12&lt;3,$I12&gt;=6),"-&gt;Medium&lt;-","Medium")</f>
        <v>Medium</v>
      </c>
      <c r="H20" s="22"/>
    </row>
    <row r="21" spans="1:9" ht="25.5" customHeight="1" x14ac:dyDescent="0.2">
      <c r="A21" s="31" t="str">
        <f>IF(AND($B12&gt;=3,$B12&lt;6),"-&gt;Medium&lt;-","Medium")</f>
        <v>-&gt;Medium&lt;-</v>
      </c>
      <c r="B21" s="26" t="str">
        <f>IF(AND($B$12&gt;=3,$B$12&lt;6,$I$12&lt;3),"-&gt;Low&lt;-","Low")</f>
        <v>Low</v>
      </c>
      <c r="C21" s="27" t="str">
        <f>IF(AND($B12&gt;=3,$B12&lt;6,$I12&gt;=3,$I12&lt;6),"-&gt;Medium&lt;-","Medium")</f>
        <v>-&gt;Medium&lt;-</v>
      </c>
      <c r="D21" s="33" t="str">
        <f>IF(AND($B12&gt;=3,$B12&lt;6,$I12&gt;6),"-&gt;High&lt;-","High")</f>
        <v>High</v>
      </c>
      <c r="E21" s="21"/>
      <c r="F21" s="21"/>
      <c r="G21" s="21"/>
      <c r="H21" s="22"/>
      <c r="I21" s="21"/>
    </row>
    <row r="22" spans="1:9" s="21" customFormat="1" ht="25.5" customHeight="1" x14ac:dyDescent="0.2">
      <c r="A22" s="34" t="str">
        <f>IF($B12&gt;=6,"-&gt;High&lt;-","High")</f>
        <v>High</v>
      </c>
      <c r="B22" s="35" t="str">
        <f>IF(AND($B12&gt;=6,$I12&lt;3),"-&gt;Medium&lt;-","Medium")</f>
        <v>Medium</v>
      </c>
      <c r="C22" s="36" t="str">
        <f>IF(AND($B12&gt;=6,$B12&gt;=3,$I12&lt;6),"-&gt;High&lt;-","High")</f>
        <v>High</v>
      </c>
      <c r="D22" s="37" t="str">
        <f>IF(AND($B$12&gt;=6,$I$12&gt;=6),"-&gt;Critical&lt;-","Critical")</f>
        <v>Critical</v>
      </c>
    </row>
    <row r="23" spans="1:9" s="21" customFormat="1" ht="21.75" customHeight="1" x14ac:dyDescent="0.2">
      <c r="A23"/>
      <c r="B23"/>
      <c r="C23"/>
      <c r="D23"/>
      <c r="E23"/>
      <c r="F23"/>
      <c r="G23"/>
      <c r="H23"/>
      <c r="I23"/>
    </row>
    <row r="24" spans="1:9" s="21" customFormat="1" ht="21.75" customHeight="1" x14ac:dyDescent="0.2">
      <c r="A24"/>
      <c r="B24"/>
      <c r="C24"/>
      <c r="D24"/>
      <c r="E24"/>
      <c r="F24"/>
      <c r="G24"/>
      <c r="H24"/>
      <c r="I24"/>
    </row>
    <row r="25" spans="1:9" s="21" customFormat="1" ht="21.75" customHeight="1" x14ac:dyDescent="0.2">
      <c r="A25"/>
      <c r="B25"/>
      <c r="C25"/>
      <c r="D25"/>
      <c r="E25"/>
      <c r="F25"/>
      <c r="G25"/>
      <c r="H25"/>
      <c r="I25"/>
    </row>
    <row r="26" spans="1:9" s="21" customFormat="1" ht="22.5" customHeight="1" x14ac:dyDescent="0.2">
      <c r="A26"/>
      <c r="B26"/>
      <c r="C26"/>
      <c r="D26"/>
      <c r="E26"/>
      <c r="F26"/>
      <c r="G26"/>
      <c r="H26"/>
      <c r="I26"/>
    </row>
  </sheetData>
  <dataConsolidate function="varp"/>
  <mergeCells count="17">
    <mergeCell ref="B1:D1"/>
    <mergeCell ref="B12:D13"/>
    <mergeCell ref="I12:I13"/>
    <mergeCell ref="A12:A13"/>
    <mergeCell ref="H12:H13"/>
    <mergeCell ref="B2:D2"/>
    <mergeCell ref="B3:D3"/>
    <mergeCell ref="B4:D4"/>
    <mergeCell ref="A6:D6"/>
    <mergeCell ref="H6:I6"/>
    <mergeCell ref="B7:D7"/>
    <mergeCell ref="B16:D16"/>
    <mergeCell ref="E16:H16"/>
    <mergeCell ref="B18:D18"/>
    <mergeCell ref="B8:D8"/>
    <mergeCell ref="B9:D9"/>
    <mergeCell ref="B10:D10"/>
  </mergeCells>
  <phoneticPr fontId="2" type="noConversion"/>
  <conditionalFormatting sqref="B22">
    <cfRule type="containsText" dxfId="8" priority="1" operator="containsText" text="&lt;">
      <formula>NOT(ISERROR(SEARCH("&lt;",B22)))</formula>
    </cfRule>
  </conditionalFormatting>
  <conditionalFormatting sqref="B19:D22 A20:A22">
    <cfRule type="containsText" dxfId="7" priority="5" operator="containsText" text="&lt;">
      <formula>NOT(ISERROR(SEARCH("&lt;",A19)))</formula>
    </cfRule>
  </conditionalFormatting>
  <conditionalFormatting sqref="C21:C22">
    <cfRule type="containsText" dxfId="6" priority="2" operator="containsText" text="&lt;">
      <formula>NOT(ISERROR(SEARCH("&lt;",C21)))</formula>
    </cfRule>
  </conditionalFormatting>
  <conditionalFormatting sqref="D21">
    <cfRule type="containsText" dxfId="5" priority="3" operator="containsText" text="&lt;">
      <formula>NOT(ISERROR(SEARCH("&lt;",D21)))</formula>
    </cfRule>
  </conditionalFormatting>
  <conditionalFormatting sqref="E16:H16">
    <cfRule type="containsText" dxfId="4" priority="7" operator="containsText" text="critical">
      <formula>NOT(ISERROR(SEARCH("critical",E16)))</formula>
    </cfRule>
    <cfRule type="containsText" dxfId="3" priority="8" operator="containsText" text="high">
      <formula>NOT(ISERROR(SEARCH("high",E16)))</formula>
    </cfRule>
    <cfRule type="containsText" dxfId="2" priority="9" operator="containsText" text="medium">
      <formula>NOT(ISERROR(SEARCH("medium",E16)))</formula>
    </cfRule>
    <cfRule type="containsText" dxfId="1" priority="10" operator="containsText" text="low">
      <formula>NOT(ISERROR(SEARCH("low",E16)))</formula>
    </cfRule>
    <cfRule type="containsText" dxfId="0" priority="11" operator="containsText" text="Note">
      <formula>NOT(ISERROR(SEARCH("Note",E16)))</formula>
    </cfRule>
  </conditionalFormatting>
  <dataValidations count="16">
    <dataValidation type="list" allowBlank="1" showInputMessage="1" showErrorMessage="1" sqref="B1" xr:uid="{00000000-0002-0000-0200-000000000000}">
      <formula1>SkillRequired</formula1>
    </dataValidation>
    <dataValidation type="list" allowBlank="1" showInputMessage="1" showErrorMessage="1" sqref="B2:D2" xr:uid="{00000000-0002-0000-0200-000001000000}">
      <formula1>Motive</formula1>
    </dataValidation>
    <dataValidation type="list" allowBlank="1" showInputMessage="1" showErrorMessage="1" sqref="B3:D3" xr:uid="{00000000-0002-0000-0200-000002000000}">
      <formula1>Opportunity</formula1>
    </dataValidation>
    <dataValidation type="list" allowBlank="1" showInputMessage="1" showErrorMessage="1" sqref="B4:D5" xr:uid="{00000000-0002-0000-0200-000003000000}">
      <formula1>PopulationSize</formula1>
    </dataValidation>
    <dataValidation type="list" allowBlank="1" showInputMessage="1" showErrorMessage="1" sqref="I1" xr:uid="{00000000-0002-0000-0200-000004000000}">
      <formula1>LossofConfidentiality</formula1>
    </dataValidation>
    <dataValidation type="list" allowBlank="1" showInputMessage="1" showErrorMessage="1" sqref="I2" xr:uid="{00000000-0002-0000-0200-000005000000}">
      <formula1>LossofIntegrity</formula1>
    </dataValidation>
    <dataValidation type="list" allowBlank="1" showInputMessage="1" showErrorMessage="1" sqref="I3" xr:uid="{00000000-0002-0000-0200-000006000000}">
      <formula1>LossofAvailability</formula1>
    </dataValidation>
    <dataValidation type="list" allowBlank="1" showInputMessage="1" showErrorMessage="1" sqref="I4:I5" xr:uid="{00000000-0002-0000-0200-000007000000}">
      <formula1>LossofAccountability</formula1>
    </dataValidation>
    <dataValidation type="list" allowBlank="1" showInputMessage="1" showErrorMessage="1" sqref="B7:D7" xr:uid="{00000000-0002-0000-0200-000008000000}">
      <formula1>EasyofDiscovery</formula1>
    </dataValidation>
    <dataValidation type="list" allowBlank="1" showInputMessage="1" showErrorMessage="1" sqref="B8:D8" xr:uid="{00000000-0002-0000-0200-000009000000}">
      <formula1>EaseofExploit</formula1>
    </dataValidation>
    <dataValidation type="list" allowBlank="1" showInputMessage="1" showErrorMessage="1" sqref="B9:D9" xr:uid="{00000000-0002-0000-0200-00000A000000}">
      <formula1>Awareness</formula1>
    </dataValidation>
    <dataValidation type="list" allowBlank="1" showInputMessage="1" showErrorMessage="1" sqref="B10:D10" xr:uid="{00000000-0002-0000-0200-00000B000000}">
      <formula1>IntrusionDetection</formula1>
    </dataValidation>
    <dataValidation type="list" allowBlank="1" showInputMessage="1" showErrorMessage="1" sqref="I7" xr:uid="{00000000-0002-0000-0200-00000C000000}">
      <formula1>FinancialDamage</formula1>
    </dataValidation>
    <dataValidation type="list" allowBlank="1" showInputMessage="1" showErrorMessage="1" sqref="I8" xr:uid="{00000000-0002-0000-0200-00000D000000}">
      <formula1>ReputationDamage</formula1>
    </dataValidation>
    <dataValidation type="list" allowBlank="1" showInputMessage="1" showErrorMessage="1" sqref="I9" xr:uid="{00000000-0002-0000-0200-00000E000000}">
      <formula1>NonCompliance</formula1>
    </dataValidation>
    <dataValidation type="list" allowBlank="1" showInputMessage="1" showErrorMessage="1" sqref="I10" xr:uid="{00000000-0002-0000-0200-00000F000000}">
      <formula1>PolicyViolation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opLeftCell="A2" workbookViewId="0">
      <selection activeCell="N12" sqref="N12"/>
    </sheetView>
  </sheetViews>
  <sheetFormatPr defaultColWidth="8.85546875" defaultRowHeight="12.75" x14ac:dyDescent="0.2"/>
  <cols>
    <col min="1" max="1" width="39" bestFit="1" customWidth="1"/>
    <col min="2" max="2" width="2" bestFit="1" customWidth="1"/>
    <col min="3" max="3" width="32.7109375" bestFit="1" customWidth="1"/>
    <col min="4" max="4" width="2" bestFit="1" customWidth="1"/>
    <col min="5" max="5" width="43.28515625" bestFit="1" customWidth="1"/>
    <col min="6" max="6" width="2" bestFit="1" customWidth="1"/>
    <col min="7" max="7" width="38.42578125" bestFit="1" customWidth="1"/>
    <col min="8" max="8" width="2" bestFit="1" customWidth="1"/>
    <col min="9" max="9" width="38.42578125" bestFit="1" customWidth="1"/>
    <col min="10" max="10" width="2" bestFit="1" customWidth="1"/>
    <col min="11" max="11" width="27.7109375" bestFit="1" customWidth="1"/>
    <col min="12" max="12" width="2" bestFit="1" customWidth="1"/>
    <col min="13" max="13" width="23" bestFit="1" customWidth="1"/>
    <col min="14" max="14" width="2" bestFit="1" customWidth="1"/>
    <col min="15" max="15" width="31.42578125" bestFit="1" customWidth="1"/>
    <col min="16" max="16" width="2" bestFit="1" customWidth="1"/>
  </cols>
  <sheetData>
    <row r="1" spans="1:16" ht="15" x14ac:dyDescent="0.2">
      <c r="A1" s="4" t="s">
        <v>298</v>
      </c>
      <c r="B1" s="2"/>
      <c r="C1" s="4" t="s">
        <v>302</v>
      </c>
      <c r="D1" s="2"/>
      <c r="E1" s="4" t="s">
        <v>306</v>
      </c>
      <c r="F1" s="2"/>
      <c r="G1" s="4" t="s">
        <v>310</v>
      </c>
      <c r="H1" s="2"/>
      <c r="I1" s="4" t="s">
        <v>316</v>
      </c>
      <c r="J1" s="2"/>
      <c r="K1" s="4" t="s">
        <v>320</v>
      </c>
      <c r="L1" s="2"/>
      <c r="M1" s="4" t="s">
        <v>324</v>
      </c>
      <c r="N1" s="2"/>
      <c r="O1" s="4" t="s">
        <v>328</v>
      </c>
      <c r="P1" s="2"/>
    </row>
    <row r="2" spans="1:16" x14ac:dyDescent="0.2">
      <c r="A2" s="2" t="s">
        <v>335</v>
      </c>
      <c r="B2" s="2" t="s">
        <v>336</v>
      </c>
      <c r="C2" s="2" t="s">
        <v>335</v>
      </c>
      <c r="D2" s="2" t="s">
        <v>336</v>
      </c>
      <c r="E2" s="2" t="s">
        <v>335</v>
      </c>
      <c r="F2" s="2" t="s">
        <v>336</v>
      </c>
      <c r="G2" s="2" t="s">
        <v>335</v>
      </c>
      <c r="H2" s="2" t="s">
        <v>336</v>
      </c>
      <c r="I2" s="2" t="s">
        <v>335</v>
      </c>
      <c r="J2" s="2" t="s">
        <v>336</v>
      </c>
      <c r="K2" s="2" t="s">
        <v>335</v>
      </c>
      <c r="L2" s="2" t="s">
        <v>336</v>
      </c>
      <c r="M2" s="2" t="s">
        <v>335</v>
      </c>
      <c r="N2" s="2" t="s">
        <v>336</v>
      </c>
      <c r="O2" s="2" t="s">
        <v>335</v>
      </c>
      <c r="P2" s="2" t="s">
        <v>336</v>
      </c>
    </row>
    <row r="3" spans="1:16" x14ac:dyDescent="0.2">
      <c r="A3" s="2" t="s">
        <v>313</v>
      </c>
      <c r="B3" s="2">
        <v>0</v>
      </c>
      <c r="C3" s="2" t="s">
        <v>313</v>
      </c>
      <c r="D3" s="2">
        <v>0</v>
      </c>
      <c r="E3" s="2" t="s">
        <v>337</v>
      </c>
      <c r="F3" s="2">
        <v>0</v>
      </c>
      <c r="G3" s="2" t="s">
        <v>313</v>
      </c>
      <c r="H3" s="2">
        <v>0</v>
      </c>
      <c r="I3" s="2" t="s">
        <v>313</v>
      </c>
      <c r="J3" s="2">
        <v>0</v>
      </c>
      <c r="K3" s="2" t="s">
        <v>313</v>
      </c>
      <c r="L3" s="2">
        <v>0</v>
      </c>
      <c r="M3" s="2" t="s">
        <v>313</v>
      </c>
      <c r="N3" s="2">
        <v>0</v>
      </c>
      <c r="O3" s="2" t="s">
        <v>313</v>
      </c>
      <c r="P3" s="2">
        <v>0</v>
      </c>
    </row>
    <row r="4" spans="1:16" x14ac:dyDescent="0.2">
      <c r="A4" s="2" t="s">
        <v>338</v>
      </c>
      <c r="B4" s="2">
        <v>1</v>
      </c>
      <c r="C4" s="2" t="s">
        <v>339</v>
      </c>
      <c r="D4" s="2">
        <v>1</v>
      </c>
      <c r="E4" s="2" t="s">
        <v>340</v>
      </c>
      <c r="F4" s="2">
        <v>4</v>
      </c>
      <c r="G4" s="2" t="s">
        <v>341</v>
      </c>
      <c r="H4" s="2">
        <v>2</v>
      </c>
      <c r="I4" s="2" t="s">
        <v>317</v>
      </c>
      <c r="J4" s="2">
        <v>1</v>
      </c>
      <c r="K4" s="2" t="s">
        <v>342</v>
      </c>
      <c r="L4" s="2">
        <v>1</v>
      </c>
      <c r="M4" s="2" t="s">
        <v>343</v>
      </c>
      <c r="N4" s="2">
        <v>1</v>
      </c>
      <c r="O4" s="2" t="s">
        <v>344</v>
      </c>
      <c r="P4" s="2">
        <v>1</v>
      </c>
    </row>
    <row r="5" spans="1:16" x14ac:dyDescent="0.2">
      <c r="A5" s="2" t="s">
        <v>299</v>
      </c>
      <c r="B5" s="2">
        <v>3</v>
      </c>
      <c r="C5" s="2" t="s">
        <v>303</v>
      </c>
      <c r="D5" s="2">
        <v>4</v>
      </c>
      <c r="E5" s="2" t="s">
        <v>345</v>
      </c>
      <c r="F5" s="2">
        <v>7</v>
      </c>
      <c r="G5" s="2" t="s">
        <v>346</v>
      </c>
      <c r="H5" s="2">
        <v>4</v>
      </c>
      <c r="I5" s="2" t="s">
        <v>347</v>
      </c>
      <c r="J5" s="2">
        <v>3</v>
      </c>
      <c r="K5" s="2" t="s">
        <v>347</v>
      </c>
      <c r="L5" s="2">
        <v>3</v>
      </c>
      <c r="M5" s="2" t="s">
        <v>348</v>
      </c>
      <c r="N5" s="2">
        <v>4</v>
      </c>
      <c r="O5" s="2" t="s">
        <v>329</v>
      </c>
      <c r="P5" s="2">
        <v>3</v>
      </c>
    </row>
    <row r="6" spans="1:16" x14ac:dyDescent="0.2">
      <c r="A6" s="2" t="s">
        <v>349</v>
      </c>
      <c r="B6" s="2">
        <v>5</v>
      </c>
      <c r="C6" s="2" t="s">
        <v>350</v>
      </c>
      <c r="D6" s="2">
        <v>9</v>
      </c>
      <c r="E6" s="2" t="s">
        <v>307</v>
      </c>
      <c r="F6" s="2">
        <v>9</v>
      </c>
      <c r="G6" s="2" t="s">
        <v>351</v>
      </c>
      <c r="H6" s="2">
        <v>5</v>
      </c>
      <c r="I6" s="2" t="s">
        <v>352</v>
      </c>
      <c r="J6" s="2">
        <v>7</v>
      </c>
      <c r="K6" s="2" t="s">
        <v>353</v>
      </c>
      <c r="L6" s="2">
        <v>5</v>
      </c>
      <c r="M6" s="2" t="s">
        <v>354</v>
      </c>
      <c r="N6" s="2">
        <v>6</v>
      </c>
      <c r="O6" s="2" t="s">
        <v>355</v>
      </c>
      <c r="P6" s="2">
        <v>8</v>
      </c>
    </row>
    <row r="7" spans="1:16" x14ac:dyDescent="0.2">
      <c r="A7" s="2" t="s">
        <v>356</v>
      </c>
      <c r="B7" s="2">
        <v>6</v>
      </c>
      <c r="C7" s="2"/>
      <c r="D7" s="2"/>
      <c r="E7" s="2"/>
      <c r="F7" s="2"/>
      <c r="G7" s="2" t="s">
        <v>357</v>
      </c>
      <c r="H7" s="2">
        <v>6</v>
      </c>
      <c r="I7" s="2" t="s">
        <v>321</v>
      </c>
      <c r="J7" s="2">
        <v>9</v>
      </c>
      <c r="K7" s="2" t="s">
        <v>321</v>
      </c>
      <c r="L7" s="2">
        <v>9</v>
      </c>
      <c r="M7" s="2" t="s">
        <v>325</v>
      </c>
      <c r="N7" s="2">
        <v>9</v>
      </c>
      <c r="O7" s="2" t="s">
        <v>358</v>
      </c>
      <c r="P7" s="2">
        <v>9</v>
      </c>
    </row>
    <row r="8" spans="1:16" x14ac:dyDescent="0.2">
      <c r="A8" s="2" t="s">
        <v>359</v>
      </c>
      <c r="B8" s="2">
        <v>9</v>
      </c>
      <c r="C8" s="2"/>
      <c r="D8" s="2"/>
      <c r="E8" s="2"/>
      <c r="F8" s="2"/>
      <c r="G8" s="2" t="s">
        <v>311</v>
      </c>
      <c r="H8" s="2">
        <v>9</v>
      </c>
      <c r="I8" s="2"/>
      <c r="J8" s="2"/>
      <c r="K8" s="2"/>
      <c r="L8" s="2"/>
      <c r="M8" s="2"/>
      <c r="N8" s="2"/>
      <c r="O8" s="2"/>
      <c r="P8" s="2"/>
    </row>
    <row r="10" spans="1:16" ht="15" x14ac:dyDescent="0.25">
      <c r="A10" s="4" t="s">
        <v>300</v>
      </c>
      <c r="B10" s="4"/>
      <c r="C10" s="4" t="s">
        <v>304</v>
      </c>
      <c r="D10" s="4"/>
      <c r="E10" s="4" t="s">
        <v>308</v>
      </c>
      <c r="F10" s="4"/>
      <c r="G10" s="4" t="s">
        <v>312</v>
      </c>
      <c r="H10" s="4"/>
      <c r="I10" s="4" t="s">
        <v>318</v>
      </c>
      <c r="J10" s="4"/>
      <c r="K10" s="4" t="s">
        <v>322</v>
      </c>
      <c r="L10" s="4"/>
      <c r="M10" s="4" t="s">
        <v>326</v>
      </c>
      <c r="N10" s="4"/>
      <c r="O10" s="4" t="s">
        <v>330</v>
      </c>
      <c r="P10" s="3"/>
    </row>
    <row r="11" spans="1:16" x14ac:dyDescent="0.2">
      <c r="A11" s="2" t="s">
        <v>335</v>
      </c>
      <c r="B11" s="2" t="s">
        <v>336</v>
      </c>
      <c r="C11" s="2" t="s">
        <v>335</v>
      </c>
      <c r="D11" s="2" t="s">
        <v>336</v>
      </c>
      <c r="E11" s="2" t="s">
        <v>335</v>
      </c>
      <c r="F11" s="2" t="s">
        <v>336</v>
      </c>
      <c r="G11" s="2" t="s">
        <v>335</v>
      </c>
      <c r="H11" s="2" t="s">
        <v>336</v>
      </c>
      <c r="I11" s="2" t="s">
        <v>335</v>
      </c>
      <c r="J11" s="2" t="s">
        <v>336</v>
      </c>
      <c r="K11" s="2" t="s">
        <v>335</v>
      </c>
      <c r="L11" s="2" t="s">
        <v>336</v>
      </c>
      <c r="M11" s="2" t="s">
        <v>335</v>
      </c>
      <c r="N11" s="2" t="s">
        <v>336</v>
      </c>
      <c r="O11" s="2" t="s">
        <v>335</v>
      </c>
      <c r="P11" s="2" t="s">
        <v>336</v>
      </c>
    </row>
    <row r="12" spans="1:16" x14ac:dyDescent="0.2">
      <c r="A12" s="2" t="s">
        <v>313</v>
      </c>
      <c r="B12" s="2">
        <v>0</v>
      </c>
      <c r="C12" s="2" t="s">
        <v>313</v>
      </c>
      <c r="D12" s="2">
        <v>0</v>
      </c>
      <c r="E12" s="2" t="s">
        <v>313</v>
      </c>
      <c r="F12" s="2">
        <v>0</v>
      </c>
      <c r="G12" s="2" t="s">
        <v>313</v>
      </c>
      <c r="H12" s="2">
        <v>0</v>
      </c>
      <c r="I12" s="2" t="s">
        <v>313</v>
      </c>
      <c r="J12" s="2">
        <v>0</v>
      </c>
      <c r="K12" s="2" t="s">
        <v>313</v>
      </c>
      <c r="L12" s="2">
        <v>0</v>
      </c>
      <c r="M12" s="2" t="s">
        <v>313</v>
      </c>
      <c r="N12" s="2">
        <v>0</v>
      </c>
      <c r="O12" s="2" t="s">
        <v>313</v>
      </c>
      <c r="P12" s="2">
        <v>0</v>
      </c>
    </row>
    <row r="13" spans="1:16" x14ac:dyDescent="0.2">
      <c r="A13" s="2" t="s">
        <v>301</v>
      </c>
      <c r="B13" s="2">
        <v>2</v>
      </c>
      <c r="C13" s="2" t="s">
        <v>360</v>
      </c>
      <c r="D13" s="2">
        <v>1</v>
      </c>
      <c r="E13" s="2" t="s">
        <v>309</v>
      </c>
      <c r="F13" s="2">
        <v>1</v>
      </c>
      <c r="G13" s="2" t="s">
        <v>361</v>
      </c>
      <c r="H13" s="2">
        <v>1</v>
      </c>
      <c r="I13" s="2" t="s">
        <v>362</v>
      </c>
      <c r="J13" s="2">
        <v>1</v>
      </c>
      <c r="K13" s="2" t="s">
        <v>363</v>
      </c>
      <c r="L13" s="2">
        <v>1</v>
      </c>
      <c r="M13" s="2" t="s">
        <v>364</v>
      </c>
      <c r="N13" s="2">
        <v>2</v>
      </c>
      <c r="O13" s="2" t="s">
        <v>331</v>
      </c>
      <c r="P13">
        <v>3</v>
      </c>
    </row>
    <row r="14" spans="1:16" x14ac:dyDescent="0.2">
      <c r="A14" s="2" t="s">
        <v>365</v>
      </c>
      <c r="B14" s="2">
        <v>6</v>
      </c>
      <c r="C14" s="2" t="s">
        <v>366</v>
      </c>
      <c r="D14" s="2">
        <v>3</v>
      </c>
      <c r="E14" s="2" t="s">
        <v>367</v>
      </c>
      <c r="F14" s="2">
        <v>5</v>
      </c>
      <c r="G14" s="2" t="s">
        <v>368</v>
      </c>
      <c r="H14" s="2">
        <v>7</v>
      </c>
      <c r="I14" s="2" t="s">
        <v>319</v>
      </c>
      <c r="J14" s="2">
        <v>3</v>
      </c>
      <c r="K14" s="2" t="s">
        <v>323</v>
      </c>
      <c r="L14" s="2">
        <v>4</v>
      </c>
      <c r="M14" s="2" t="s">
        <v>327</v>
      </c>
      <c r="N14" s="2">
        <v>5</v>
      </c>
      <c r="O14" s="2" t="s">
        <v>369</v>
      </c>
      <c r="P14">
        <v>5</v>
      </c>
    </row>
    <row r="15" spans="1:16" x14ac:dyDescent="0.2">
      <c r="A15" s="2" t="s">
        <v>370</v>
      </c>
      <c r="B15" s="2">
        <v>7</v>
      </c>
      <c r="C15" s="2" t="s">
        <v>371</v>
      </c>
      <c r="D15" s="2">
        <v>5</v>
      </c>
      <c r="E15" s="2" t="s">
        <v>372</v>
      </c>
      <c r="F15" s="2">
        <v>7</v>
      </c>
      <c r="G15" s="2" t="s">
        <v>373</v>
      </c>
      <c r="H15" s="2">
        <v>9</v>
      </c>
      <c r="I15" s="2" t="s">
        <v>374</v>
      </c>
      <c r="J15" s="2">
        <v>7</v>
      </c>
      <c r="K15" s="2" t="s">
        <v>375</v>
      </c>
      <c r="L15" s="2">
        <v>5</v>
      </c>
      <c r="M15" s="2" t="s">
        <v>376</v>
      </c>
      <c r="N15" s="2">
        <v>7</v>
      </c>
      <c r="O15" s="2" t="s">
        <v>377</v>
      </c>
      <c r="P15">
        <v>7</v>
      </c>
    </row>
    <row r="16" spans="1:16" x14ac:dyDescent="0.2">
      <c r="A16" s="2" t="s">
        <v>378</v>
      </c>
      <c r="B16" s="2">
        <v>9</v>
      </c>
      <c r="C16" s="2" t="s">
        <v>379</v>
      </c>
      <c r="D16" s="2">
        <v>7</v>
      </c>
      <c r="E16" s="2" t="s">
        <v>380</v>
      </c>
      <c r="F16" s="2">
        <v>9</v>
      </c>
      <c r="G16" s="2"/>
      <c r="H16" s="2"/>
      <c r="I16" s="2" t="s">
        <v>381</v>
      </c>
      <c r="J16" s="2">
        <v>9</v>
      </c>
      <c r="K16" s="2" t="s">
        <v>382</v>
      </c>
      <c r="L16" s="2">
        <v>9</v>
      </c>
      <c r="M16" s="2"/>
      <c r="N16" s="2"/>
      <c r="O16" s="2" t="s">
        <v>383</v>
      </c>
      <c r="P16">
        <v>9</v>
      </c>
    </row>
    <row r="17" spans="1:15" x14ac:dyDescent="0.2">
      <c r="A17" s="2"/>
      <c r="B17" s="2"/>
      <c r="C17" s="2" t="s">
        <v>305</v>
      </c>
      <c r="D17" s="2">
        <v>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dab5920a-7036-43e6-8813-3b07c8858f9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633889D24E147A9851DDBC07A890A" ma:contentTypeVersion="14" ma:contentTypeDescription="Create a new document." ma:contentTypeScope="" ma:versionID="46e24eca83ada9df1e7674d1ca37b44e">
  <xsd:schema xmlns:xsd="http://www.w3.org/2001/XMLSchema" xmlns:xs="http://www.w3.org/2001/XMLSchema" xmlns:p="http://schemas.microsoft.com/office/2006/metadata/properties" xmlns:ns2="dab5920a-7036-43e6-8813-3b07c8858f9c" xmlns:ns3="6a5ce859-29db-4875-9868-acb0bd63e299" targetNamespace="http://schemas.microsoft.com/office/2006/metadata/properties" ma:root="true" ma:fieldsID="8d9c4d563f13ebe7a55c555b89953c82" ns2:_="" ns3:_="">
    <xsd:import namespace="dab5920a-7036-43e6-8813-3b07c8858f9c"/>
    <xsd:import namespace="6a5ce859-29db-4875-9868-acb0bd63e2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5920a-7036-43e6-8813-3b07c8858f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e859-29db-4875-9868-acb0bd63e29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8B7FF-5924-4EE6-BF54-D1C1B1307184}">
  <ds:schemaRefs>
    <ds:schemaRef ds:uri="http://schemas.microsoft.com/office/2006/metadata/properties"/>
    <ds:schemaRef ds:uri="http://schemas.microsoft.com/office/infopath/2007/PartnerControls"/>
    <ds:schemaRef ds:uri="dab5920a-7036-43e6-8813-3b07c8858f9c"/>
  </ds:schemaRefs>
</ds:datastoreItem>
</file>

<file path=customXml/itemProps2.xml><?xml version="1.0" encoding="utf-8"?>
<ds:datastoreItem xmlns:ds="http://schemas.openxmlformats.org/officeDocument/2006/customXml" ds:itemID="{C6D47DB7-3430-41C1-B988-D14616FC5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b5920a-7036-43e6-8813-3b07c8858f9c"/>
    <ds:schemaRef ds:uri="6a5ce859-29db-4875-9868-acb0bd63e2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ACF383-342D-4A85-84BA-34D15CCE9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ThickClient Testing</vt:lpstr>
      <vt:lpstr>Summary Findings</vt:lpstr>
      <vt:lpstr>CloudInfra Testing (Azure)</vt:lpstr>
      <vt:lpstr>CloudInfra Testing (AWS)</vt:lpstr>
      <vt:lpstr>RiskCalculator</vt:lpstr>
      <vt:lpstr>References</vt:lpstr>
      <vt:lpstr>Awareness</vt:lpstr>
      <vt:lpstr>EaseofExploit</vt:lpstr>
      <vt:lpstr>EasyofDiscovery</vt:lpstr>
      <vt:lpstr>FinancialDamage</vt:lpstr>
      <vt:lpstr>IntrusionDetection</vt:lpstr>
      <vt:lpstr>LossofAccountability</vt:lpstr>
      <vt:lpstr>LossofAvailability</vt:lpstr>
      <vt:lpstr>LossofConfidentiality</vt:lpstr>
      <vt:lpstr>LossofIntegrity</vt:lpstr>
      <vt:lpstr>Motive</vt:lpstr>
      <vt:lpstr>NonCompliance</vt:lpstr>
      <vt:lpstr>Opportunity</vt:lpstr>
      <vt:lpstr>PolicyViolation</vt:lpstr>
      <vt:lpstr>PopulationSize</vt:lpstr>
      <vt:lpstr>ReputationDamage</vt:lpstr>
      <vt:lpstr>SkillRequired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Dutta, Ashim</dc:creator>
  <cp:keywords/>
  <dc:description/>
  <cp:lastModifiedBy>Sunil M.C</cp:lastModifiedBy>
  <cp:revision/>
  <dcterms:created xsi:type="dcterms:W3CDTF">1996-10-14T23:33:28Z</dcterms:created>
  <dcterms:modified xsi:type="dcterms:W3CDTF">2023-04-24T04:15:04Z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0x01010090D633889D24E147A9851DDBC07A890A</vt:lpwstr>
  </property>
  <property fmtid="{D5CDD505-2E9C-101B-9397-08002B2CF9AE}" pid="3" name="MSIP_Label_3bb46c77-3b58-4101-b463-cd3b3d516e4a_Enabled">
    <vt:lpwstr>true</vt:lpwstr>
  </property>
  <property fmtid="{D5CDD505-2E9C-101B-9397-08002B2CF9AE}" pid="4" name="MSIP_Label_3bb46c77-3b58-4101-b463-cd3b3d516e4a_SetDate">
    <vt:lpwstr>2023-04-24T04:10:01Z</vt:lpwstr>
  </property>
  <property fmtid="{D5CDD505-2E9C-101B-9397-08002B2CF9AE}" pid="5" name="MSIP_Label_3bb46c77-3b58-4101-b463-cd3b3d516e4a_Method">
    <vt:lpwstr>Privileged</vt:lpwstr>
  </property>
  <property fmtid="{D5CDD505-2E9C-101B-9397-08002B2CF9AE}" pid="6" name="MSIP_Label_3bb46c77-3b58-4101-b463-cd3b3d516e4a_Name">
    <vt:lpwstr>Non-Business</vt:lpwstr>
  </property>
  <property fmtid="{D5CDD505-2E9C-101B-9397-08002B2CF9AE}" pid="7" name="MSIP_Label_3bb46c77-3b58-4101-b463-cd3b3d516e4a_SiteId">
    <vt:lpwstr>311b3378-8e8a-4b5e-a33f-e80a3d8ba60a</vt:lpwstr>
  </property>
  <property fmtid="{D5CDD505-2E9C-101B-9397-08002B2CF9AE}" pid="8" name="MSIP_Label_3bb46c77-3b58-4101-b463-cd3b3d516e4a_ActionId">
    <vt:lpwstr>ac52d6b6-3862-4265-9abd-1cea96151227</vt:lpwstr>
  </property>
  <property fmtid="{D5CDD505-2E9C-101B-9397-08002B2CF9AE}" pid="9" name="MSIP_Label_3bb46c77-3b58-4101-b463-cd3b3d516e4a_ContentBits">
    <vt:lpwstr>0</vt:lpwstr>
  </property>
</Properties>
</file>